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öltségvetés módosításai\2020. év\Márokföld\I. módosítás\"/>
    </mc:Choice>
  </mc:AlternateContent>
  <xr:revisionPtr revIDLastSave="0" documentId="13_ncr:1_{17E09DB9-1E7C-404B-8867-44E0508F8798}" xr6:coauthVersionLast="45" xr6:coauthVersionMax="45" xr10:uidLastSave="{00000000-0000-0000-0000-000000000000}"/>
  <bookViews>
    <workbookView xWindow="-110" yWindow="-110" windowWidth="19420" windowHeight="10420" firstSheet="4" activeTab="6" xr2:uid="{00000000-000D-0000-FFFF-FFFF00000000}"/>
  </bookViews>
  <sheets>
    <sheet name="1. Mérlegszerű" sheetId="10" r:id="rId1"/>
    <sheet name="2,a Elemi bevételek" sheetId="1" state="hidden" r:id="rId2"/>
    <sheet name="2,b Elemi kiadások" sheetId="2" state="hidden" r:id="rId3"/>
    <sheet name="2.a Elemi bevételek" sheetId="28" r:id="rId4"/>
    <sheet name="2,b Elemi kiadás" sheetId="29" r:id="rId5"/>
    <sheet name="3. Állami tám." sheetId="11" state="hidden" r:id="rId6"/>
    <sheet name="4,a Műk. mérleg" sheetId="8" r:id="rId7"/>
    <sheet name="4,b Beruh. mérleg" sheetId="9" state="hidden" r:id="rId8"/>
    <sheet name="5. Likviditási terv" sheetId="19" r:id="rId9"/>
    <sheet name="6. Közvetett támogatás" sheetId="25" r:id="rId10"/>
    <sheet name="7. Többéves döntések" sheetId="24" state="hidden" r:id="rId11"/>
    <sheet name="8. Adósságot kel. ügyletek" sheetId="21" state="hidden" r:id="rId12"/>
    <sheet name="9. Felhalmozás" sheetId="26" state="hidden" r:id="rId13"/>
    <sheet name="10. Tartalékok" sheetId="27" state="hidden" r:id="rId14"/>
    <sheet name="11. Projekt" sheetId="30" state="hidden" r:id="rId15"/>
    <sheet name="12. Lakosságnak juttatott tám." sheetId="31" state="hidden" r:id="rId16"/>
  </sheets>
  <definedNames>
    <definedName name="_xlnm.Print_Area" localSheetId="0">'1. Mérlegszerű'!$A$1:$J$41</definedName>
    <definedName name="_xlnm.Print_Area" localSheetId="1">'2,a Elemi bevételek'!$A$1:$E$49</definedName>
    <definedName name="_xlnm.Print_Area" localSheetId="4">'2,b Elemi kiadás'!$A$1:$H$73</definedName>
    <definedName name="_xlnm.Print_Area" localSheetId="2">'2,b Elemi kiadások'!$A$1:$E$71</definedName>
    <definedName name="_xlnm.Print_Area" localSheetId="3">'2.a Elemi bevételek'!$A$1:$H$52</definedName>
    <definedName name="_xlnm.Print_Area" localSheetId="5">'3. Állami tám.'!$A$1:$G$46</definedName>
    <definedName name="_xlnm.Print_Area" localSheetId="8">'5. Likviditási terv'!$A$1:$O$24</definedName>
    <definedName name="_xlnm.Print_Area" localSheetId="12">'9. Felhalmozás'!$C$1:$F$22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8" l="1"/>
  <c r="D16" i="8"/>
  <c r="E16" i="8"/>
  <c r="E27" i="8" s="1"/>
  <c r="D15" i="8"/>
  <c r="D28" i="8" s="1"/>
  <c r="E15" i="8"/>
  <c r="I27" i="8"/>
  <c r="I15" i="8"/>
  <c r="I28" i="8" s="1"/>
  <c r="H27" i="8"/>
  <c r="H15" i="8"/>
  <c r="I29" i="8" l="1"/>
  <c r="H28" i="8"/>
  <c r="H30" i="8" s="1"/>
  <c r="H29" i="8"/>
  <c r="D29" i="8"/>
  <c r="D30" i="8"/>
  <c r="E28" i="8"/>
  <c r="E29" i="8"/>
  <c r="E30" i="8"/>
  <c r="I30" i="8"/>
  <c r="E15" i="31"/>
  <c r="D15" i="31"/>
  <c r="C15" i="31"/>
  <c r="E11" i="31"/>
  <c r="D11" i="31"/>
  <c r="C11" i="31"/>
  <c r="J11" i="30"/>
  <c r="I11" i="30"/>
  <c r="H11" i="30"/>
  <c r="G11" i="30"/>
  <c r="F11" i="30"/>
  <c r="E11" i="30"/>
  <c r="D11" i="30"/>
  <c r="C11" i="30"/>
  <c r="H64" i="29"/>
  <c r="G64" i="29"/>
  <c r="F64" i="29"/>
  <c r="E64" i="29"/>
  <c r="D64" i="29"/>
  <c r="C64" i="29"/>
  <c r="H47" i="29"/>
  <c r="G47" i="29"/>
  <c r="F47" i="29"/>
  <c r="E47" i="29"/>
  <c r="D47" i="29"/>
  <c r="C47" i="29"/>
  <c r="H23" i="29"/>
  <c r="G23" i="29"/>
  <c r="F23" i="29"/>
  <c r="E23" i="29"/>
  <c r="D23" i="29"/>
  <c r="C23" i="29"/>
  <c r="H9" i="29"/>
  <c r="H63" i="29" s="1"/>
  <c r="H68" i="29" s="1"/>
  <c r="G9" i="29"/>
  <c r="F9" i="29"/>
  <c r="E9" i="29"/>
  <c r="D9" i="29"/>
  <c r="C9" i="29"/>
  <c r="H48" i="28"/>
  <c r="G48" i="28"/>
  <c r="F48" i="28"/>
  <c r="E48" i="28"/>
  <c r="D48" i="28"/>
  <c r="C48" i="28"/>
  <c r="H29" i="28"/>
  <c r="G29" i="28"/>
  <c r="F29" i="28"/>
  <c r="E29" i="28"/>
  <c r="D29" i="28"/>
  <c r="C29" i="28"/>
  <c r="H21" i="28"/>
  <c r="G21" i="28"/>
  <c r="F21" i="28"/>
  <c r="E21" i="28"/>
  <c r="D21" i="28"/>
  <c r="C21" i="28"/>
  <c r="H9" i="28"/>
  <c r="G9" i="28"/>
  <c r="F9" i="28"/>
  <c r="E9" i="28"/>
  <c r="D9" i="28"/>
  <c r="C9" i="28"/>
  <c r="H47" i="28" l="1"/>
  <c r="H52" i="28" s="1"/>
  <c r="G47" i="28"/>
  <c r="G52" i="28" s="1"/>
  <c r="G63" i="29"/>
  <c r="G68" i="29" s="1"/>
  <c r="F47" i="28"/>
  <c r="F52" i="28" s="1"/>
  <c r="D47" i="28"/>
  <c r="D52" i="28" s="1"/>
  <c r="E47" i="28"/>
  <c r="E52" i="28" s="1"/>
  <c r="C47" i="28"/>
  <c r="C52" i="28" s="1"/>
  <c r="E63" i="29"/>
  <c r="E68" i="29" s="1"/>
  <c r="F63" i="29"/>
  <c r="F68" i="29" s="1"/>
  <c r="D63" i="29"/>
  <c r="D68" i="29" s="1"/>
  <c r="C63" i="29"/>
  <c r="C68" i="29" s="1"/>
  <c r="E16" i="31"/>
  <c r="D16" i="31"/>
  <c r="C16" i="31"/>
  <c r="O17" i="19"/>
  <c r="D45" i="2"/>
  <c r="E45" i="2"/>
  <c r="C5" i="9"/>
  <c r="C31" i="25" l="1"/>
  <c r="G39" i="11"/>
  <c r="G38" i="11"/>
  <c r="E27" i="11"/>
  <c r="F27" i="11"/>
  <c r="G27" i="11"/>
  <c r="G8" i="11"/>
  <c r="O6" i="19"/>
  <c r="O7" i="19"/>
  <c r="O8" i="19"/>
  <c r="O9" i="19"/>
  <c r="O10" i="19"/>
  <c r="O11" i="19"/>
  <c r="O12" i="19"/>
  <c r="E27" i="1"/>
  <c r="C27" i="1"/>
  <c r="D27" i="1"/>
  <c r="D28" i="10"/>
  <c r="E28" i="10"/>
  <c r="D62" i="2"/>
  <c r="E62" i="2"/>
  <c r="D21" i="2"/>
  <c r="E21" i="2"/>
  <c r="D7" i="2"/>
  <c r="E7" i="2"/>
  <c r="D45" i="1"/>
  <c r="E45" i="1"/>
  <c r="D19" i="1"/>
  <c r="E19" i="1"/>
  <c r="D7" i="1"/>
  <c r="E7" i="1"/>
  <c r="I35" i="10"/>
  <c r="J35" i="10"/>
  <c r="I28" i="10"/>
  <c r="J28" i="10"/>
  <c r="I14" i="10"/>
  <c r="I18" i="10" s="1"/>
  <c r="J14" i="10"/>
  <c r="J18" i="10" s="1"/>
  <c r="D35" i="10"/>
  <c r="E35" i="10"/>
  <c r="D14" i="10"/>
  <c r="D18" i="10" s="1"/>
  <c r="E14" i="10"/>
  <c r="E18" i="10" s="1"/>
  <c r="D13" i="27"/>
  <c r="F19" i="26"/>
  <c r="D19" i="26"/>
  <c r="E12" i="24"/>
  <c r="G12" i="24"/>
  <c r="D27" i="11"/>
  <c r="C45" i="2"/>
  <c r="D39" i="11"/>
  <c r="C62" i="2"/>
  <c r="H35" i="10"/>
  <c r="C19" i="1"/>
  <c r="H28" i="10"/>
  <c r="C28" i="10"/>
  <c r="H14" i="10"/>
  <c r="H18" i="10" s="1"/>
  <c r="C14" i="10"/>
  <c r="C18" i="10" s="1"/>
  <c r="E23" i="19"/>
  <c r="F23" i="19"/>
  <c r="G23" i="19"/>
  <c r="I23" i="19"/>
  <c r="J23" i="19"/>
  <c r="K23" i="19"/>
  <c r="L23" i="19"/>
  <c r="N23" i="19"/>
  <c r="D23" i="19"/>
  <c r="F35" i="21"/>
  <c r="D31" i="25"/>
  <c r="E11" i="21"/>
  <c r="H14" i="24"/>
  <c r="F18" i="21"/>
  <c r="F19" i="21"/>
  <c r="F20" i="21"/>
  <c r="F21" i="21"/>
  <c r="F22" i="21"/>
  <c r="C23" i="21"/>
  <c r="D23" i="21"/>
  <c r="E23" i="21"/>
  <c r="M13" i="19"/>
  <c r="M23" i="19"/>
  <c r="C13" i="19"/>
  <c r="H23" i="19"/>
  <c r="D13" i="19"/>
  <c r="E13" i="19"/>
  <c r="F13" i="19"/>
  <c r="G13" i="19"/>
  <c r="H13" i="19"/>
  <c r="I13" i="19"/>
  <c r="J13" i="19"/>
  <c r="K13" i="19"/>
  <c r="L13" i="19"/>
  <c r="N13" i="19"/>
  <c r="O15" i="19"/>
  <c r="O20" i="19"/>
  <c r="O22" i="19"/>
  <c r="O16" i="19"/>
  <c r="O18" i="19"/>
  <c r="O19" i="19"/>
  <c r="O21" i="19"/>
  <c r="C23" i="19"/>
  <c r="D38" i="11"/>
  <c r="G35" i="11"/>
  <c r="D8" i="11"/>
  <c r="D35" i="11"/>
  <c r="C35" i="10"/>
  <c r="E14" i="9"/>
  <c r="C14" i="9"/>
  <c r="C45" i="1"/>
  <c r="C21" i="2"/>
  <c r="C7" i="2"/>
  <c r="C15" i="8"/>
  <c r="G15" i="8"/>
  <c r="C16" i="8"/>
  <c r="C21" i="8"/>
  <c r="G27" i="8"/>
  <c r="C15" i="9"/>
  <c r="C21" i="9"/>
  <c r="E27" i="9"/>
  <c r="C7" i="1"/>
  <c r="E5" i="9"/>
  <c r="C37" i="10" l="1"/>
  <c r="E29" i="9"/>
  <c r="C29" i="8"/>
  <c r="H37" i="10"/>
  <c r="H39" i="10" s="1"/>
  <c r="D42" i="11"/>
  <c r="D44" i="11" s="1"/>
  <c r="D46" i="11" s="1"/>
  <c r="G42" i="11"/>
  <c r="G44" i="11" s="1"/>
  <c r="G46" i="11" s="1"/>
  <c r="H13" i="24"/>
  <c r="H12" i="24" s="1"/>
  <c r="C61" i="2"/>
  <c r="C66" i="2" s="1"/>
  <c r="C44" i="1"/>
  <c r="C49" i="1" s="1"/>
  <c r="D37" i="10"/>
  <c r="D39" i="10" s="1"/>
  <c r="J37" i="10"/>
  <c r="J39" i="10" s="1"/>
  <c r="C27" i="8"/>
  <c r="C27" i="9"/>
  <c r="C28" i="9" s="1"/>
  <c r="F23" i="21"/>
  <c r="I37" i="10"/>
  <c r="I39" i="10" s="1"/>
  <c r="D15" i="24"/>
  <c r="D61" i="2"/>
  <c r="D66" i="2" s="1"/>
  <c r="H10" i="24"/>
  <c r="E61" i="2"/>
  <c r="E66" i="2" s="1"/>
  <c r="C29" i="9"/>
  <c r="E15" i="24"/>
  <c r="E28" i="9"/>
  <c r="O13" i="19"/>
  <c r="E44" i="1"/>
  <c r="E49" i="1" s="1"/>
  <c r="D44" i="1"/>
  <c r="D49" i="1" s="1"/>
  <c r="E37" i="10"/>
  <c r="E39" i="10" s="1"/>
  <c r="H11" i="24"/>
  <c r="O23" i="19"/>
  <c r="C24" i="19"/>
  <c r="D5" i="19" s="1"/>
  <c r="G28" i="8"/>
  <c r="C39" i="10"/>
  <c r="C28" i="8"/>
  <c r="G29" i="8"/>
  <c r="G15" i="24"/>
  <c r="C30" i="9" l="1"/>
  <c r="C30" i="8"/>
  <c r="H15" i="24"/>
  <c r="G30" i="8"/>
  <c r="D24" i="19"/>
  <c r="E5" i="19" l="1"/>
  <c r="E24" i="19" s="1"/>
  <c r="F5" i="19" l="1"/>
  <c r="F24" i="19" s="1"/>
  <c r="G5" i="19" s="1"/>
  <c r="G24" i="19" s="1"/>
  <c r="H5" i="19" l="1"/>
  <c r="H24" i="19" l="1"/>
  <c r="I5" i="19" l="1"/>
  <c r="I24" i="19" l="1"/>
  <c r="J5" i="19" l="1"/>
  <c r="J24" i="19" s="1"/>
  <c r="K5" i="19" l="1"/>
  <c r="K24" i="19" s="1"/>
  <c r="L5" i="19" l="1"/>
  <c r="L24" i="19" s="1"/>
  <c r="M5" i="19" l="1"/>
  <c r="M24" i="19" s="1"/>
  <c r="N5" i="19" l="1"/>
  <c r="N24" i="19" l="1"/>
</calcChain>
</file>

<file path=xl/sharedStrings.xml><?xml version="1.0" encoding="utf-8"?>
<sst xmlns="http://schemas.openxmlformats.org/spreadsheetml/2006/main" count="1335" uniqueCount="602">
  <si>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</si>
  <si>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</si>
  <si>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</si>
  <si>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</si>
  <si>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</si>
  <si>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</si>
  <si>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</si>
  <si>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</si>
  <si>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</si>
  <si>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</si>
  <si>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</si>
  <si>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</si>
  <si>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</si>
  <si>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</si>
  <si>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</si>
  <si>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</si>
  <si>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</si>
  <si>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</si>
  <si>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</si>
  <si>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</si>
  <si>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</si>
  <si>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</si>
  <si>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</si>
  <si>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</si>
  <si>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</si>
  <si>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</si>
  <si>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</si>
  <si>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</si>
  <si>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</si>
  <si>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</si>
  <si>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</si>
  <si>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</si>
  <si>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</si>
  <si>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</si>
  <si>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</si>
  <si>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</si>
  <si>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</si>
  <si>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</si>
  <si>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</si>
  <si>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</si>
  <si>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</si>
  <si>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</si>
  <si>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</si>
  <si>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</si>
  <si>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</si>
  <si>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</si>
  <si>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</si>
  <si>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</si>
  <si>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</si>
  <si>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</si>
  <si>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</si>
  <si>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</si>
  <si>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</si>
  <si>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</si>
  <si>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</si>
  <si>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</si>
  <si>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</si>
  <si>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</si>
  <si>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</si>
  <si>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</si>
  <si>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</si>
  <si>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</si>
  <si>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</si>
  <si>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</si>
  <si>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</si>
  <si>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</si>
  <si>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</si>
  <si>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</si>
  <si>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</si>
  <si>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</si>
  <si>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</si>
  <si>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</si>
  <si>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</si>
  <si>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</si>
  <si>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</si>
  <si>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</si>
  <si>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</si>
  <si>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</si>
  <si>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</si>
  <si>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</si>
  <si>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</si>
  <si>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</si>
  <si>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</si>
  <si>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</si>
  <si>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</si>
  <si>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</si>
  <si>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</si>
  <si>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</si>
  <si>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</si>
  <si>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</si>
  <si>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</si>
  <si>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</si>
  <si>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</si>
  <si>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</si>
  <si>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</si>
  <si>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</si>
  <si>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</si>
  <si>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</si>
  <si>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</si>
  <si>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</si>
  <si>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</si>
  <si>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</si>
  <si>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</si>
  <si>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</si>
  <si>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</si>
  <si>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</si>
  <si>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</si>
  <si>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</si>
  <si>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</si>
  <si>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</si>
  <si>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</si>
  <si>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</si>
  <si>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</si>
  <si>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</si>
  <si>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</si>
  <si>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</si>
  <si>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</si>
  <si>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</si>
  <si>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</si>
  <si>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</si>
  <si>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</si>
  <si>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</si>
  <si>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</si>
  <si>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</si>
  <si>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</si>
  <si>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</si>
  <si>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</si>
  <si>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</si>
  <si>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</si>
  <si>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</si>
  <si>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</si>
  <si>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</si>
  <si>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</si>
  <si>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</si>
  <si>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</si>
  <si>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</si>
  <si>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</si>
  <si>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</si>
  <si>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</si>
  <si>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</si>
  <si>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</si>
  <si>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</si>
  <si>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</si>
  <si>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</si>
  <si>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</si>
  <si>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</si>
  <si>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</si>
  <si>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</si>
  <si>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</si>
  <si>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</si>
  <si>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</si>
  <si>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</si>
  <si>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</si>
  <si>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</si>
  <si>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</si>
  <si>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</si>
  <si>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</si>
  <si>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</si>
  <si>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</si>
  <si>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</si>
  <si>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</si>
  <si>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</si>
  <si>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</si>
  <si>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</si>
  <si>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</si>
  <si>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</si>
  <si>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</si>
  <si>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</si>
  <si>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</si>
  <si>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</si>
  <si>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</si>
  <si>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</si>
  <si>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</si>
  <si>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</si>
  <si>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</si>
  <si>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</si>
  <si>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</si>
  <si>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</si>
  <si>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</si>
  <si>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</si>
  <si>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</si>
  <si>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</si>
  <si>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</si>
  <si>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</si>
  <si>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</si>
  <si>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</si>
  <si>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</si>
  <si>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</si>
  <si>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</si>
  <si>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</si>
  <si>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</si>
  <si>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</si>
  <si>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</si>
  <si>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</si>
  <si>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</si>
  <si>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</si>
  <si>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</si>
  <si>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</si>
  <si>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</si>
  <si>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</si>
  <si>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</si>
  <si>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</si>
  <si>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</si>
  <si>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</si>
  <si>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</si>
  <si>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</si>
  <si>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</si>
  <si>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</si>
  <si>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</si>
  <si>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</si>
  <si>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</si>
  <si>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</si>
  <si>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</si>
  <si>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</si>
  <si>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</si>
  <si>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</si>
  <si>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</si>
  <si>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</si>
  <si>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</si>
  <si>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</si>
  <si>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</si>
  <si>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</si>
  <si>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</si>
  <si>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</si>
  <si>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</si>
  <si>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</si>
  <si>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</si>
  <si>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</si>
  <si>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</si>
  <si>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</si>
  <si>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</si>
  <si>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</si>
  <si>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</si>
  <si>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</si>
  <si>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</si>
  <si>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</si>
  <si>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</si>
  <si>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</si>
  <si>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</si>
  <si>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</si>
  <si>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</si>
  <si>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</si>
  <si>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</si>
  <si>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</si>
  <si>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</si>
  <si>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</si>
  <si>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</si>
  <si>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</si>
  <si>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</si>
  <si>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</si>
  <si>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</si>
  <si>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</si>
  <si>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</si>
  <si>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</si>
  <si>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</si>
  <si>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</si>
  <si>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</si>
  <si>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</si>
  <si>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</si>
  <si>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</si>
  <si>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</si>
  <si>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</si>
  <si>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</si>
  <si>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</si>
  <si>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</si>
  <si>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</si>
  <si>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</si>
  <si>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</si>
  <si>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</si>
  <si>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</si>
  <si>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</si>
  <si>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</si>
  <si>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</si>
  <si>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</si>
  <si>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</si>
  <si>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</si>
  <si>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</si>
  <si>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</si>
  <si>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</si>
  <si>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</si>
  <si>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</si>
  <si>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</si>
  <si>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</si>
  <si>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</si>
  <si>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</si>
  <si>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</si>
  <si>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</si>
  <si>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</si>
  <si>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</si>
  <si>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</si>
  <si>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</si>
  <si>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</si>
  <si>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</si>
  <si>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</si>
  <si>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</si>
  <si>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</si>
  <si>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</si>
  <si>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</si>
  <si>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</si>
  <si>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</si>
  <si>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</si>
  <si>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</si>
  <si>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</si>
  <si>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</si>
  <si>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</si>
  <si>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</si>
  <si>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</si>
  <si>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</si>
  <si>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</si>
  <si>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</si>
  <si>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</si>
  <si>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</si>
  <si>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</si>
  <si>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</si>
  <si>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</si>
  <si>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</si>
  <si>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</si>
  <si>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</si>
  <si>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</si>
  <si>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</si>
  <si>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</si>
  <si>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</si>
  <si>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</si>
  <si>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</si>
  <si>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</si>
  <si>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</si>
  <si>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</si>
  <si>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</si>
  <si>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</si>
  <si>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</si>
  <si>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</si>
  <si>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</si>
  <si>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</si>
  <si>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</si>
  <si>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</si>
  <si>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</si>
  <si>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</si>
  <si>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</si>
  <si>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</si>
  <si>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</si>
  <si>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</si>
  <si>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</si>
  <si>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</si>
  <si>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</si>
  <si>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</si>
  <si>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</si>
  <si>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</si>
  <si>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</si>
  <si>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</si>
  <si>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</si>
  <si>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</si>
  <si>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</si>
  <si>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</si>
  <si>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</si>
  <si>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</si>
  <si>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</si>
  <si>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</si>
  <si>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</si>
  <si>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</si>
  <si>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</si>
  <si>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</si>
  <si>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</si>
  <si>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</si>
  <si>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</si>
  <si>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</si>
  <si>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</si>
  <si>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</si>
  <si>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</si>
  <si>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</si>
  <si>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</si>
  <si>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</si>
  <si>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</si>
  <si>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</si>
  <si>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</si>
  <si>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</si>
  <si>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</si>
  <si>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</si>
  <si>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</si>
  <si>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</si>
  <si>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</si>
  <si>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</si>
  <si>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</si>
  <si>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</si>
  <si>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</si>
  <si>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</si>
  <si>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</si>
  <si>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</si>
  <si>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</si>
  <si>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</si>
  <si>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</si>
  <si>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</si>
  <si>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</si>
  <si>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</si>
  <si>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</si>
  <si>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</si>
  <si>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</si>
  <si>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</si>
  <si>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</si>
  <si>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</si>
  <si>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</si>
  <si>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</si>
  <si>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</si>
  <si>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</si>
  <si>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</si>
  <si>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</si>
  <si>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</si>
  <si>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</si>
  <si>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</si>
  <si>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</si>
  <si>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</si>
  <si>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</si>
  <si>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</si>
  <si>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</si>
  <si>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</si>
  <si>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</si>
  <si>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</si>
  <si>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</si>
  <si>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</si>
  <si>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</si>
  <si>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</si>
  <si>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</si>
  <si>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</si>
  <si>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</si>
  <si>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</si>
  <si>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</si>
  <si>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</si>
  <si>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</si>
  <si>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</si>
  <si>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</si>
  <si>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</si>
  <si>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</si>
  <si>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</si>
  <si>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</si>
  <si>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</si>
  <si>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</si>
  <si>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</si>
  <si>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</si>
  <si>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</si>
  <si>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</si>
  <si>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</si>
  <si>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</si>
  <si>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</si>
  <si>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</si>
  <si>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</si>
  <si>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</si>
  <si>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</si>
  <si>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</si>
  <si>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</si>
  <si>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</si>
  <si>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</si>
  <si>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</si>
  <si>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</si>
  <si>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</si>
  <si>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</si>
  <si>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</si>
  <si>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</si>
  <si>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</si>
  <si>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</si>
  <si>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</si>
  <si>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</si>
  <si>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</si>
  <si>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</si>
  <si>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</si>
  <si>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</si>
  <si>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</si>
  <si>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</si>
  <si>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</si>
  <si>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</si>
  <si>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</si>
  <si>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</si>
  <si>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</si>
  <si>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</si>
  <si>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</si>
  <si>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</si>
  <si>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</si>
  <si>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</si>
  <si>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</si>
  <si>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</si>
  <si>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</si>
  <si>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</si>
  <si>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 xml:space="preserve">Márokföld Község Önkormányzatának elemi bevételei </t>
  </si>
  <si>
    <t>Márokföld Község Önkormányzatának elemi kiadásai</t>
  </si>
  <si>
    <t>MÁROKFÖLD KÖZSÉG ÖNKORMÁNYZATA</t>
  </si>
  <si>
    <t>Márokföld Község Önkormányzata által adott közvetett támogatások
(kedvezmények)</t>
  </si>
  <si>
    <t xml:space="preserve"> Adatok Ft-ban</t>
  </si>
  <si>
    <t>Márokföld Község Önkormányzata többéves kihatással járó döntések számszerűsítése évenkénti bontásban és összesítve célok szerint</t>
  </si>
  <si>
    <t>B811.</t>
  </si>
  <si>
    <t>K911.</t>
  </si>
  <si>
    <t>Szociális ágazati pótlék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</si>
  <si>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</si>
  <si>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</si>
  <si>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</si>
  <si>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</si>
  <si>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</si>
  <si>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</si>
  <si>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</si>
  <si>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</si>
  <si>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</si>
  <si>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</si>
  <si>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</si>
  <si>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</si>
  <si>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</si>
  <si>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</si>
  <si>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</si>
  <si>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</si>
  <si>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</si>
  <si>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</si>
  <si>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</si>
  <si>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</si>
  <si>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</si>
  <si>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</si>
  <si>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</si>
  <si>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</si>
  <si>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</si>
  <si>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</si>
  <si>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</si>
  <si>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</si>
  <si>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</si>
  <si>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Márokföld Község Önkormányzata </t>
  </si>
  <si>
    <t>Tervezett létszámkeret:</t>
  </si>
  <si>
    <t>Tervezett közfoglalkoztatotti létszám:</t>
  </si>
  <si>
    <t>2020.</t>
  </si>
  <si>
    <t>B401.</t>
  </si>
  <si>
    <t>Készletértékesítés ellenértéke</t>
  </si>
  <si>
    <t>Eredeti előirányzat 2018.</t>
  </si>
  <si>
    <t>2021.</t>
  </si>
  <si>
    <t>Városgazdálkodással, zöldterület gazdálkodással és a turizmusfejlesztéssel kapcsolatos tárgyi eszközök beszerzése, létesítése.</t>
  </si>
  <si>
    <t>Eredeti előirányzat 2019.</t>
  </si>
  <si>
    <t>2022.</t>
  </si>
  <si>
    <t>Várható teljesítés        2018.</t>
  </si>
  <si>
    <t>B411.</t>
  </si>
  <si>
    <t>2019. évi</t>
  </si>
  <si>
    <t>Szociális célú tüzelőanyag</t>
  </si>
  <si>
    <t xml:space="preserve">ebből részmunkaidős: </t>
  </si>
  <si>
    <t>Tervezett megbízási díjas létszám:</t>
  </si>
  <si>
    <t>2/2019. (II. 25.) önkormányzati rendelet 2,a melléklete</t>
  </si>
  <si>
    <t>2/2019. (II. 25.) önkormányzati rendelet 2,b melléklete</t>
  </si>
  <si>
    <t>Kötelező feladatok</t>
  </si>
  <si>
    <t>Önként vállalt feladatok</t>
  </si>
  <si>
    <t>Államigazgatási feladatok</t>
  </si>
  <si>
    <t>H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</si>
  <si>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</si>
  <si>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</si>
  <si>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</si>
  <si>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</si>
  <si>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</si>
  <si>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</si>
  <si>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További években</t>
  </si>
  <si>
    <t>Kiadás előző  években</t>
  </si>
  <si>
    <t>előző  években</t>
  </si>
  <si>
    <t>években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</si>
  <si>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</si>
  <si>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</si>
  <si>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</si>
  <si>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</si>
  <si>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</si>
  <si>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</si>
  <si>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</si>
  <si>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</si>
  <si>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MÁROKFÖLD KÖZSÉG ÖNKORMÁNYZATA ÁLTAL A LAKOSSÁGNAK JUTTATOTT TÁMOGATÁSOK, SZOCIÁLIS, RÁSZORULTSÁGI JELLEGŰ ELLÁTÁSOK RÉSZLETEZÉSE 2020. ÉVBEN</t>
  </si>
  <si>
    <t>2019. évi várható teljesítés</t>
  </si>
  <si>
    <t>Eredeti előirányzat 2020.</t>
  </si>
  <si>
    <t>MÁROKFÖLD KÖZSÉG ÖNKORMÁNYZATA 2020. ÉVI EURÓPAI UNIÓS PROJEKTJEINEK BEVÉTELEI ÉS KIADÁSAI</t>
  </si>
  <si>
    <t>Támogatásból: 2020. évben tervezett</t>
  </si>
  <si>
    <t>2020. évben  tervezett</t>
  </si>
  <si>
    <t>MÁROKFÖLD KÖZSÉG ÖNKORMÁNYZATA 2020. ÉVI TARTALÉKAI</t>
  </si>
  <si>
    <t>2020.évi előirányzat</t>
  </si>
  <si>
    <t>Márokföld Község Önkormányzata adósságot keletkeztető 2020. évi fejlesztési céljai, az ügyletekből és kezességvállalásokból fennálló kötelezettségei, valamint azok fedezetéül szolgáló saját bevételek</t>
  </si>
  <si>
    <t>1, 2020. évi adósságkeletkeztető fejlesztési célok</t>
  </si>
  <si>
    <t>2023.</t>
  </si>
  <si>
    <t>2020. évi eredeti előirányzat</t>
  </si>
  <si>
    <t>2020.előtti kifizetés</t>
  </si>
  <si>
    <t>MÁROKFÖLD KÖZSÉG ÖNKORMÁNYZATA 2020. ÉVI ELŐIRÁNYZAT FELHASZNÁLÁSI ÜTEMTERVE</t>
  </si>
  <si>
    <t>MÁROKFÖLD KÖZSÉG ÖNKORMÁNYZATÁNAK ÁLLAMI HOZZÁJÁRULÁSA 2020. ÉVBEN</t>
  </si>
  <si>
    <t>2020. évi</t>
  </si>
  <si>
    <t>B410.</t>
  </si>
  <si>
    <t>Biztosító által fizetett kártérítés</t>
  </si>
  <si>
    <t>2020. ÉVI MŰKÖDÉSI ÉS FELHALMOZÁSI CÉLÚ BEVÉTELEI ÉS KIADÁSAI</t>
  </si>
  <si>
    <t>Fűnyírógép vágóasztallal, Benzines aprítógép.</t>
  </si>
  <si>
    <t>2/2020. (III. 3.) önkormányzati rendelet 1. melléklete</t>
  </si>
  <si>
    <t>2/2020. (III. 3.) önkormányzati rendelet 2,a melléklete</t>
  </si>
  <si>
    <t>2/2020. (III. 3.) önkormányzati rendelet 2,b melléklete</t>
  </si>
  <si>
    <t>2/2020. (III. 3.) önkormányzati rendelet 3. melléklete</t>
  </si>
  <si>
    <t>2/2020. (III. 3.) önkormányzati rendelet 4,a melléklete</t>
  </si>
  <si>
    <t>2/2020. (III. 3.) önkormányzati rendelet 4,b melléklete</t>
  </si>
  <si>
    <t>2/2020. (III. 3.) önkormányzati rendelet 5. melléklete</t>
  </si>
  <si>
    <t>2/2020. (III. 3.) önkormányzati rendelet 6. melléklete</t>
  </si>
  <si>
    <t>2/2020. (III. 3.) önkormányzati rendelet 7. melléklete</t>
  </si>
  <si>
    <t>2/2020. (III. 3.) önkormányzati rendelet 8. melléklete</t>
  </si>
  <si>
    <t>2/2020. (III. 3.) önkormányzati rendelet 9. melléklete</t>
  </si>
  <si>
    <t>2/2020. (III. 3.) önkormányzati rendelet 10. melléklete</t>
  </si>
  <si>
    <t>2/2020. (III. 3.) önkormányzati rendelet 11. melléklete</t>
  </si>
  <si>
    <t>2/2020. (III. 3.) önkormányzati rendelet 12. melléklete</t>
  </si>
  <si>
    <t>Eredeti előirányzat 2020.01.01.</t>
  </si>
  <si>
    <t>Módosítás       2020.05.31.</t>
  </si>
  <si>
    <t>Módosított előirányzat 2020.05.31.</t>
  </si>
  <si>
    <t>Módosítás         2020.05.31.</t>
  </si>
  <si>
    <t>Módosított előirányzat 2020-ból</t>
  </si>
  <si>
    <t>Eredeti előirányzat       2020.01.01.</t>
  </si>
  <si>
    <t>Módosított előirányzat        2020.05.31.</t>
  </si>
  <si>
    <t>I</t>
  </si>
  <si>
    <t>Községben lévő utakkal kapcsolatos felújítás.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</si>
</sst>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#,##0.0"/>
    <numFmt numFmtId="166" formatCode="#,###"/>
    <numFmt numFmtId="167" formatCode="_-* #,##0\ _F_t_-;\-* #,##0\ _F_t_-;_-* &quot;-&quot;??\ _F_t_-;_-@_-"/>
    <numFmt numFmtId="168" formatCode="0&quot;.&quot;"/>
  </numFmts>
  <fonts count="109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charset val="238"/>
    </font>
    <font>
      <b/>
      <sz val="12"/>
      <color indexed="8"/>
      <name val="Times New Roman"/>
      <family val="1"/>
      <charset val="238"/>
    </font>
    <font>
      <sz val="12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7" borderId="1" applyNumberFormat="0" applyAlignment="0" applyProtection="0"/>
    <xf numFmtId="0" fontId="18" fillId="22" borderId="7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0" borderId="0"/>
    <xf numFmtId="0" fontId="19" fillId="0" borderId="0"/>
    <xf numFmtId="0" fontId="18" fillId="0" borderId="0"/>
    <xf numFmtId="0" fontId="1" fillId="0" borderId="0"/>
    <xf numFmtId="0" fontId="33" fillId="0" borderId="0"/>
    <xf numFmtId="0" fontId="32" fillId="0" borderId="0"/>
    <xf numFmtId="0" fontId="19" fillId="0" borderId="0"/>
    <xf numFmtId="0" fontId="81" fillId="0" borderId="0"/>
    <xf numFmtId="0" fontId="32" fillId="0" borderId="0"/>
    <xf numFmtId="0" fontId="32" fillId="0" borderId="0"/>
    <xf numFmtId="0" fontId="18" fillId="0" borderId="0"/>
    <xf numFmtId="0" fontId="86" fillId="0" borderId="0"/>
    <xf numFmtId="0" fontId="19" fillId="0" borderId="0"/>
    <xf numFmtId="0" fontId="33" fillId="0" borderId="0"/>
    <xf numFmtId="0" fontId="18" fillId="0" borderId="0"/>
    <xf numFmtId="0" fontId="5" fillId="22" borderId="7" applyNumberFormat="0" applyFont="0" applyAlignment="0" applyProtection="0"/>
    <xf numFmtId="0" fontId="34" fillId="20" borderId="8" applyNumberFormat="0" applyAlignment="0" applyProtection="0"/>
    <xf numFmtId="0" fontId="3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2" fillId="0" borderId="0"/>
    <xf numFmtId="0" fontId="32" fillId="0" borderId="0"/>
    <xf numFmtId="0" fontId="84" fillId="0" borderId="0"/>
  </cellStyleXfs>
  <cellXfs count="874">
    <xf numFmtId="0" fontId="0" fillId="0" borderId="0" xfId="0"/>
    <xf numFmtId="0" fontId="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9" fillId="0" borderId="0" xfId="0" applyFont="1"/>
    <xf numFmtId="0" fontId="2" fillId="0" borderId="0" xfId="0" applyFont="1"/>
    <xf numFmtId="0" fontId="50" fillId="0" borderId="0" xfId="0" applyFont="1"/>
    <xf numFmtId="0" fontId="54" fillId="0" borderId="0" xfId="0" applyFont="1"/>
    <xf numFmtId="0" fontId="61" fillId="0" borderId="0" xfId="0" applyFont="1"/>
    <xf numFmtId="166" fontId="19" fillId="0" borderId="0" xfId="89" applyNumberFormat="1" applyFill="1" applyAlignment="1" applyProtection="1">
      <alignment vertical="center" wrapText="1"/>
    </xf>
    <xf numFmtId="166" fontId="65" fillId="0" borderId="0" xfId="89" applyNumberFormat="1" applyFont="1" applyFill="1" applyAlignment="1" applyProtection="1">
      <alignment horizontal="centerContinuous" vertical="center" wrapText="1"/>
    </xf>
    <xf numFmtId="166" fontId="19" fillId="0" borderId="0" xfId="89" applyNumberFormat="1" applyFill="1" applyAlignment="1" applyProtection="1">
      <alignment horizontal="centerContinuous" vertical="center"/>
    </xf>
    <xf numFmtId="166" fontId="19" fillId="0" borderId="0" xfId="89" applyNumberFormat="1" applyFill="1" applyAlignment="1" applyProtection="1">
      <alignment horizontal="center" vertical="center" wrapText="1"/>
    </xf>
    <xf numFmtId="166" fontId="68" fillId="0" borderId="14" xfId="89" applyNumberFormat="1" applyFont="1" applyFill="1" applyBorder="1" applyAlignment="1" applyProtection="1">
      <alignment horizontal="centerContinuous" vertical="center" wrapText="1"/>
    </xf>
    <xf numFmtId="166" fontId="68" fillId="0" borderId="15" xfId="89" applyNumberFormat="1" applyFont="1" applyFill="1" applyBorder="1" applyAlignment="1" applyProtection="1">
      <alignment horizontal="centerContinuous" vertical="center" wrapText="1"/>
    </xf>
    <xf numFmtId="166" fontId="68" fillId="0" borderId="16" xfId="89" applyNumberFormat="1" applyFont="1" applyFill="1" applyBorder="1" applyAlignment="1" applyProtection="1">
      <alignment horizontal="centerContinuous" vertical="center" wrapText="1"/>
    </xf>
    <xf numFmtId="166" fontId="63" fillId="0" borderId="0" xfId="89" applyNumberFormat="1" applyFont="1" applyFill="1" applyAlignment="1" applyProtection="1">
      <alignment horizontal="center" vertical="center" wrapText="1"/>
    </xf>
    <xf numFmtId="166" fontId="62" fillId="0" borderId="17" xfId="89" applyNumberFormat="1" applyFont="1" applyFill="1" applyBorder="1" applyAlignment="1" applyProtection="1">
      <alignment horizontal="center" vertical="center" wrapText="1"/>
    </xf>
    <xf numFmtId="166" fontId="62" fillId="0" borderId="0" xfId="89" applyNumberFormat="1" applyFont="1" applyFill="1" applyAlignment="1" applyProtection="1">
      <alignment horizontal="center" vertical="center" wrapText="1"/>
    </xf>
    <xf numFmtId="166" fontId="19" fillId="0" borderId="18" xfId="89" applyNumberFormat="1" applyFill="1" applyBorder="1" applyAlignment="1" applyProtection="1">
      <alignment horizontal="left" vertical="center" wrapText="1" indent="1"/>
    </xf>
    <xf numFmtId="166" fontId="19" fillId="0" borderId="20" xfId="89" applyNumberFormat="1" applyFill="1" applyBorder="1" applyAlignment="1" applyProtection="1">
      <alignment horizontal="left" vertical="center" wrapText="1" indent="1"/>
    </xf>
    <xf numFmtId="166" fontId="69" fillId="0" borderId="22" xfId="89" applyNumberFormat="1" applyFont="1" applyFill="1" applyBorder="1" applyAlignment="1" applyProtection="1">
      <alignment horizontal="left" vertical="center" wrapText="1" indent="1"/>
    </xf>
    <xf numFmtId="166" fontId="42" fillId="0" borderId="17" xfId="89" applyNumberFormat="1" applyFont="1" applyFill="1" applyBorder="1" applyAlignment="1" applyProtection="1">
      <alignment horizontal="left" vertical="center" wrapText="1" indent="1"/>
    </xf>
    <xf numFmtId="166" fontId="42" fillId="0" borderId="14" xfId="89" applyNumberFormat="1" applyFont="1" applyFill="1" applyBorder="1" applyAlignment="1" applyProtection="1">
      <alignment horizontal="left" vertical="center" wrapText="1" indent="1"/>
    </xf>
    <xf numFmtId="166" fontId="42" fillId="0" borderId="27" xfId="89" applyNumberFormat="1" applyFont="1" applyFill="1" applyBorder="1" applyAlignment="1" applyProtection="1">
      <alignment horizontal="right" vertical="center" wrapText="1" indent="1"/>
    </xf>
    <xf numFmtId="0" fontId="18" fillId="0" borderId="0" xfId="91"/>
    <xf numFmtId="0" fontId="74" fillId="0" borderId="0" xfId="91" applyFont="1"/>
    <xf numFmtId="0" fontId="18" fillId="0" borderId="0" xfId="91" applyBorder="1"/>
    <xf numFmtId="0" fontId="75" fillId="0" borderId="0" xfId="91" applyFont="1" applyBorder="1"/>
    <xf numFmtId="0" fontId="57" fillId="0" borderId="10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vertical="center"/>
    </xf>
    <xf numFmtId="0" fontId="57" fillId="0" borderId="10" xfId="91" applyFont="1" applyFill="1" applyBorder="1"/>
    <xf numFmtId="0" fontId="77" fillId="0" borderId="31" xfId="85" applyFont="1" applyBorder="1" applyAlignment="1">
      <alignment horizontal="center"/>
    </xf>
    <xf numFmtId="3" fontId="76" fillId="0" borderId="10" xfId="91" applyNumberFormat="1" applyFont="1" applyBorder="1" applyAlignment="1">
      <alignment vertical="center"/>
    </xf>
    <xf numFmtId="0" fontId="56" fillId="0" borderId="31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horizontal="right" vertical="center"/>
    </xf>
    <xf numFmtId="0" fontId="57" fillId="0" borderId="31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horizontal="right" vertical="center"/>
    </xf>
    <xf numFmtId="0" fontId="56" fillId="0" borderId="10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vertical="center"/>
    </xf>
    <xf numFmtId="0" fontId="77" fillId="0" borderId="31" xfId="91" applyFont="1" applyBorder="1" applyAlignment="1">
      <alignment horizontal="center" vertical="center"/>
    </xf>
    <xf numFmtId="0" fontId="57" fillId="0" borderId="31" xfId="91" applyFont="1" applyBorder="1" applyAlignment="1">
      <alignment vertical="center"/>
    </xf>
    <xf numFmtId="0" fontId="56" fillId="0" borderId="10" xfId="91" applyFont="1" applyFill="1" applyBorder="1" applyAlignment="1">
      <alignment horizontal="left" vertical="center"/>
    </xf>
    <xf numFmtId="0" fontId="51" fillId="0" borderId="31" xfId="91" applyFont="1" applyBorder="1" applyAlignment="1">
      <alignment vertical="center"/>
    </xf>
    <xf numFmtId="16" fontId="56" fillId="0" borderId="31" xfId="91" applyNumberFormat="1" applyFont="1" applyBorder="1" applyAlignment="1">
      <alignment horizontal="left" vertical="center"/>
    </xf>
    <xf numFmtId="3" fontId="56" fillId="0" borderId="10" xfId="85" applyNumberFormat="1" applyFont="1" applyBorder="1" applyAlignment="1">
      <alignment horizontal="right"/>
    </xf>
    <xf numFmtId="0" fontId="56" fillId="0" borderId="10" xfId="85" applyFont="1" applyBorder="1" applyAlignment="1">
      <alignment horizontal="left"/>
    </xf>
    <xf numFmtId="3" fontId="77" fillId="0" borderId="10" xfId="91" applyNumberFormat="1" applyFont="1" applyBorder="1" applyAlignment="1">
      <alignment horizontal="right" vertical="center"/>
    </xf>
    <xf numFmtId="0" fontId="57" fillId="0" borderId="31" xfId="91" applyFont="1" applyBorder="1" applyAlignment="1">
      <alignment horizontal="left"/>
    </xf>
    <xf numFmtId="0" fontId="77" fillId="0" borderId="10" xfId="91" applyFont="1" applyBorder="1" applyAlignment="1">
      <alignment horizontal="left" vertical="center"/>
    </xf>
    <xf numFmtId="3" fontId="77" fillId="0" borderId="10" xfId="91" applyNumberFormat="1" applyFont="1" applyBorder="1" applyAlignment="1">
      <alignment vertical="center"/>
    </xf>
    <xf numFmtId="0" fontId="57" fillId="0" borderId="31" xfId="91" applyFont="1" applyBorder="1" applyAlignment="1">
      <alignment horizontal="center"/>
    </xf>
    <xf numFmtId="0" fontId="57" fillId="0" borderId="33" xfId="91" applyFont="1" applyBorder="1" applyAlignment="1">
      <alignment horizontal="left"/>
    </xf>
    <xf numFmtId="0" fontId="57" fillId="0" borderId="33" xfId="91" applyFont="1" applyBorder="1" applyAlignment="1">
      <alignment horizontal="left" vertical="center"/>
    </xf>
    <xf numFmtId="0" fontId="57" fillId="0" borderId="31" xfId="91" applyFont="1" applyBorder="1" applyAlignment="1">
      <alignment horizontal="center" vertical="center"/>
    </xf>
    <xf numFmtId="3" fontId="56" fillId="0" borderId="21" xfId="91" applyNumberFormat="1" applyFont="1" applyBorder="1" applyAlignment="1">
      <alignment vertical="center"/>
    </xf>
    <xf numFmtId="3" fontId="56" fillId="0" borderId="21" xfId="85" applyNumberFormat="1" applyFont="1" applyBorder="1" applyAlignment="1">
      <alignment horizontal="right"/>
    </xf>
    <xf numFmtId="3" fontId="56" fillId="0" borderId="21" xfId="91" applyNumberFormat="1" applyFont="1" applyBorder="1" applyAlignment="1">
      <alignment horizontal="right" vertical="center"/>
    </xf>
    <xf numFmtId="3" fontId="77" fillId="0" borderId="21" xfId="91" applyNumberFormat="1" applyFont="1" applyBorder="1" applyAlignment="1">
      <alignment horizontal="right" vertical="center"/>
    </xf>
    <xf numFmtId="3" fontId="57" fillId="0" borderId="21" xfId="91" applyNumberFormat="1" applyFont="1" applyBorder="1" applyAlignment="1">
      <alignment horizontal="right" vertical="center"/>
    </xf>
    <xf numFmtId="3" fontId="76" fillId="0" borderId="21" xfId="91" applyNumberFormat="1" applyFont="1" applyBorder="1" applyAlignment="1">
      <alignment vertical="center"/>
    </xf>
    <xf numFmtId="3" fontId="57" fillId="0" borderId="21" xfId="91" applyNumberFormat="1" applyFont="1" applyBorder="1" applyAlignment="1">
      <alignment vertical="center"/>
    </xf>
    <xf numFmtId="3" fontId="77" fillId="0" borderId="21" xfId="91" applyNumberFormat="1" applyFont="1" applyBorder="1" applyAlignment="1">
      <alignment vertical="center"/>
    </xf>
    <xf numFmtId="0" fontId="50" fillId="0" borderId="10" xfId="91" applyFont="1" applyBorder="1" applyAlignment="1">
      <alignment vertical="center"/>
    </xf>
    <xf numFmtId="3" fontId="50" fillId="0" borderId="10" xfId="91" applyNumberFormat="1" applyFont="1" applyBorder="1" applyAlignment="1">
      <alignment vertical="center"/>
    </xf>
    <xf numFmtId="3" fontId="50" fillId="0" borderId="21" xfId="91" applyNumberFormat="1" applyFont="1" applyBorder="1" applyAlignment="1">
      <alignment vertical="center"/>
    </xf>
    <xf numFmtId="0" fontId="57" fillId="0" borderId="33" xfId="91" applyFont="1" applyBorder="1" applyAlignment="1">
      <alignment horizontal="center" vertical="center"/>
    </xf>
    <xf numFmtId="3" fontId="77" fillId="0" borderId="10" xfId="91" applyNumberFormat="1" applyFont="1" applyBorder="1"/>
    <xf numFmtId="3" fontId="77" fillId="0" borderId="21" xfId="91" applyNumberFormat="1" applyFont="1" applyBorder="1"/>
    <xf numFmtId="0" fontId="56" fillId="0" borderId="25" xfId="91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/>
    <xf numFmtId="0" fontId="58" fillId="0" borderId="31" xfId="91" applyFont="1" applyBorder="1" applyAlignment="1">
      <alignment vertical="center"/>
    </xf>
    <xf numFmtId="0" fontId="57" fillId="0" borderId="12" xfId="91" applyFont="1" applyBorder="1" applyAlignment="1">
      <alignment horizontal="center" vertical="center"/>
    </xf>
    <xf numFmtId="0" fontId="77" fillId="0" borderId="36" xfId="91" applyFont="1" applyBorder="1" applyAlignment="1">
      <alignment horizontal="center" vertical="center"/>
    </xf>
    <xf numFmtId="0" fontId="57" fillId="0" borderId="36" xfId="91" applyFont="1" applyBorder="1" applyAlignment="1">
      <alignment horizontal="left" vertical="center"/>
    </xf>
    <xf numFmtId="0" fontId="56" fillId="0" borderId="12" xfId="91" applyFont="1" applyBorder="1" applyAlignment="1">
      <alignment horizontal="center" vertical="center"/>
    </xf>
    <xf numFmtId="0" fontId="58" fillId="0" borderId="36" xfId="91" applyFont="1" applyBorder="1" applyAlignment="1">
      <alignment vertical="center"/>
    </xf>
    <xf numFmtId="0" fontId="51" fillId="0" borderId="36" xfId="91" applyFont="1" applyBorder="1" applyAlignment="1">
      <alignment vertical="center"/>
    </xf>
    <xf numFmtId="0" fontId="57" fillId="0" borderId="36" xfId="91" applyFont="1" applyBorder="1" applyAlignment="1">
      <alignment horizontal="center" vertical="center"/>
    </xf>
    <xf numFmtId="0" fontId="82" fillId="0" borderId="0" xfId="91" applyFont="1"/>
    <xf numFmtId="0" fontId="82" fillId="0" borderId="0" xfId="91" applyFont="1" applyAlignment="1">
      <alignment wrapText="1"/>
    </xf>
    <xf numFmtId="0" fontId="82" fillId="25" borderId="0" xfId="91" applyFont="1" applyFill="1"/>
    <xf numFmtId="0" fontId="51" fillId="24" borderId="11" xfId="84" applyFont="1" applyFill="1" applyBorder="1" applyAlignment="1">
      <alignment horizontal="center" vertical="center" wrapText="1"/>
    </xf>
    <xf numFmtId="0" fontId="51" fillId="24" borderId="39" xfId="84" applyFont="1" applyFill="1" applyBorder="1" applyAlignment="1">
      <alignment horizontal="right" vertical="center"/>
    </xf>
    <xf numFmtId="0" fontId="51" fillId="24" borderId="40" xfId="84" applyFont="1" applyFill="1" applyBorder="1" applyAlignment="1">
      <alignment horizontal="center" vertical="center"/>
    </xf>
    <xf numFmtId="3" fontId="51" fillId="0" borderId="42" xfId="84" applyNumberFormat="1" applyFont="1" applyFill="1" applyBorder="1"/>
    <xf numFmtId="3" fontId="51" fillId="0" borderId="43" xfId="84" applyNumberFormat="1" applyFont="1" applyFill="1" applyBorder="1"/>
    <xf numFmtId="4" fontId="50" fillId="0" borderId="43" xfId="81" applyNumberFormat="1" applyFont="1" applyFill="1" applyBorder="1" applyAlignment="1">
      <alignment vertical="center"/>
    </xf>
    <xf numFmtId="3" fontId="50" fillId="0" borderId="43" xfId="81" applyNumberFormat="1" applyFont="1" applyFill="1" applyBorder="1" applyAlignment="1">
      <alignment vertical="center"/>
    </xf>
    <xf numFmtId="3" fontId="51" fillId="0" borderId="43" xfId="81" applyNumberFormat="1" applyFont="1" applyFill="1" applyBorder="1" applyAlignment="1">
      <alignment vertical="center"/>
    </xf>
    <xf numFmtId="3" fontId="50" fillId="0" borderId="43" xfId="84" applyNumberFormat="1" applyFont="1" applyFill="1" applyBorder="1"/>
    <xf numFmtId="3" fontId="50" fillId="0" borderId="44" xfId="81" applyNumberFormat="1" applyFont="1" applyFill="1" applyBorder="1" applyAlignment="1">
      <alignment vertical="center"/>
    </xf>
    <xf numFmtId="4" fontId="50" fillId="0" borderId="44" xfId="81" applyNumberFormat="1" applyFont="1" applyFill="1" applyBorder="1" applyAlignment="1">
      <alignment vertical="center"/>
    </xf>
    <xf numFmtId="3" fontId="51" fillId="0" borderId="11" xfId="84" applyNumberFormat="1" applyFont="1" applyFill="1" applyBorder="1"/>
    <xf numFmtId="3" fontId="50" fillId="0" borderId="10" xfId="84" applyNumberFormat="1" applyFont="1" applyFill="1" applyBorder="1"/>
    <xf numFmtId="4" fontId="50" fillId="0" borderId="45" xfId="81" applyNumberFormat="1" applyFont="1" applyFill="1" applyBorder="1" applyAlignment="1">
      <alignment vertical="center"/>
    </xf>
    <xf numFmtId="0" fontId="50" fillId="0" borderId="46" xfId="87" applyFont="1" applyBorder="1"/>
    <xf numFmtId="3" fontId="50" fillId="0" borderId="10" xfId="81" applyNumberFormat="1" applyFont="1" applyFill="1" applyBorder="1" applyAlignment="1">
      <alignment vertical="center"/>
    </xf>
    <xf numFmtId="0" fontId="50" fillId="0" borderId="0" xfId="91" applyFont="1"/>
    <xf numFmtId="4" fontId="50" fillId="0" borderId="10" xfId="81" applyNumberFormat="1" applyFont="1" applyFill="1" applyBorder="1" applyAlignment="1">
      <alignment vertical="center"/>
    </xf>
    <xf numFmtId="0" fontId="32" fillId="0" borderId="0" xfId="82"/>
    <xf numFmtId="0" fontId="84" fillId="0" borderId="0" xfId="82" applyFont="1"/>
    <xf numFmtId="0" fontId="87" fillId="0" borderId="0" xfId="88" applyFont="1" applyFill="1"/>
    <xf numFmtId="166" fontId="64" fillId="0" borderId="0" xfId="88" applyNumberFormat="1" applyFont="1" applyFill="1" applyBorder="1" applyAlignment="1" applyProtection="1">
      <alignment horizontal="centerContinuous" vertical="center"/>
    </xf>
    <xf numFmtId="0" fontId="88" fillId="0" borderId="0" xfId="89" applyFont="1" applyFill="1" applyBorder="1" applyAlignment="1" applyProtection="1">
      <alignment horizontal="right"/>
    </xf>
    <xf numFmtId="0" fontId="89" fillId="0" borderId="0" xfId="89" applyFont="1" applyFill="1" applyBorder="1" applyAlignment="1" applyProtection="1">
      <alignment horizontal="right"/>
    </xf>
    <xf numFmtId="0" fontId="88" fillId="0" borderId="0" xfId="89" applyFont="1" applyFill="1" applyBorder="1" applyAlignment="1" applyProtection="1"/>
    <xf numFmtId="168" fontId="42" fillId="0" borderId="46" xfId="88" applyNumberFormat="1" applyFont="1" applyFill="1" applyBorder="1" applyAlignment="1">
      <alignment horizontal="center" vertical="center" wrapText="1"/>
    </xf>
    <xf numFmtId="0" fontId="43" fillId="0" borderId="14" xfId="88" applyFont="1" applyFill="1" applyBorder="1" applyAlignment="1">
      <alignment horizontal="center" vertical="center"/>
    </xf>
    <xf numFmtId="0" fontId="43" fillId="0" borderId="15" xfId="88" applyFont="1" applyFill="1" applyBorder="1" applyAlignment="1">
      <alignment horizontal="center" vertical="center"/>
    </xf>
    <xf numFmtId="0" fontId="43" fillId="0" borderId="16" xfId="88" applyFont="1" applyFill="1" applyBorder="1" applyAlignment="1">
      <alignment horizontal="center" vertical="center"/>
    </xf>
    <xf numFmtId="0" fontId="43" fillId="0" borderId="13" xfId="88" applyFont="1" applyFill="1" applyBorder="1" applyAlignment="1">
      <alignment horizontal="center" vertical="center"/>
    </xf>
    <xf numFmtId="0" fontId="43" fillId="0" borderId="12" xfId="88" applyFont="1" applyFill="1" applyBorder="1" applyAlignment="1">
      <alignment horizontal="center" vertical="center"/>
    </xf>
    <xf numFmtId="0" fontId="43" fillId="0" borderId="10" xfId="88" applyFont="1" applyFill="1" applyBorder="1" applyProtection="1">
      <protection locked="0"/>
    </xf>
    <xf numFmtId="0" fontId="43" fillId="0" borderId="28" xfId="88" applyFont="1" applyFill="1" applyBorder="1" applyAlignment="1">
      <alignment horizontal="center" vertical="center"/>
    </xf>
    <xf numFmtId="0" fontId="43" fillId="0" borderId="46" xfId="88" applyFont="1" applyFill="1" applyBorder="1" applyProtection="1">
      <protection locked="0"/>
    </xf>
    <xf numFmtId="0" fontId="42" fillId="0" borderId="14" xfId="88" applyFont="1" applyFill="1" applyBorder="1" applyAlignment="1">
      <alignment horizontal="center" vertical="center"/>
    </xf>
    <xf numFmtId="0" fontId="42" fillId="0" borderId="15" xfId="88" applyFont="1" applyFill="1" applyBorder="1"/>
    <xf numFmtId="0" fontId="90" fillId="0" borderId="0" xfId="88" applyFont="1" applyFill="1"/>
    <xf numFmtId="0" fontId="70" fillId="0" borderId="12" xfId="88" applyFont="1" applyFill="1" applyBorder="1" applyAlignment="1" applyProtection="1">
      <alignment horizontal="center" vertical="center"/>
    </xf>
    <xf numFmtId="166" fontId="64" fillId="0" borderId="0" xfId="89" applyNumberFormat="1" applyFont="1" applyFill="1" applyAlignment="1" applyProtection="1">
      <alignment vertical="center"/>
    </xf>
    <xf numFmtId="166" fontId="64" fillId="0" borderId="0" xfId="89" applyNumberFormat="1" applyFont="1" applyFill="1" applyAlignment="1" applyProtection="1">
      <alignment horizontal="center" vertical="center"/>
    </xf>
    <xf numFmtId="166" fontId="64" fillId="0" borderId="0" xfId="89" applyNumberFormat="1" applyFont="1" applyFill="1" applyAlignment="1" applyProtection="1">
      <alignment horizontal="center" vertical="center" wrapText="1"/>
    </xf>
    <xf numFmtId="0" fontId="19" fillId="0" borderId="0" xfId="89" applyFill="1" applyAlignment="1">
      <alignment horizontal="center" vertical="center" wrapText="1"/>
    </xf>
    <xf numFmtId="0" fontId="57" fillId="0" borderId="0" xfId="89" applyFont="1" applyAlignment="1">
      <alignment horizontal="center" wrapText="1"/>
    </xf>
    <xf numFmtId="0" fontId="19" fillId="0" borderId="0" xfId="89" applyFill="1" applyAlignment="1">
      <alignment vertical="center" wrapText="1"/>
    </xf>
    <xf numFmtId="166" fontId="93" fillId="0" borderId="0" xfId="89" applyNumberFormat="1" applyFont="1" applyFill="1" applyAlignment="1">
      <alignment vertical="center" wrapText="1"/>
    </xf>
    <xf numFmtId="0" fontId="63" fillId="0" borderId="0" xfId="89" applyFont="1" applyFill="1" applyAlignment="1">
      <alignment horizontal="center" vertical="center" wrapText="1"/>
    </xf>
    <xf numFmtId="0" fontId="62" fillId="0" borderId="0" xfId="88" applyFont="1" applyFill="1" applyBorder="1" applyAlignment="1" applyProtection="1">
      <alignment horizontal="center" vertical="center"/>
    </xf>
    <xf numFmtId="0" fontId="62" fillId="0" borderId="0" xfId="88" applyFont="1" applyFill="1" applyBorder="1" applyAlignment="1" applyProtection="1">
      <alignment horizontal="center" vertical="center" wrapText="1"/>
    </xf>
    <xf numFmtId="167" fontId="62" fillId="0" borderId="0" xfId="54" applyNumberFormat="1" applyFont="1" applyFill="1" applyBorder="1" applyAlignment="1" applyProtection="1">
      <alignment horizontal="center"/>
    </xf>
    <xf numFmtId="0" fontId="19" fillId="0" borderId="0" xfId="89" applyFont="1" applyFill="1" applyAlignment="1">
      <alignment horizontal="center" vertical="center" wrapText="1"/>
    </xf>
    <xf numFmtId="166" fontId="95" fillId="0" borderId="0" xfId="89" applyNumberFormat="1" applyFont="1" applyFill="1" applyAlignment="1">
      <alignment vertical="center" wrapText="1"/>
    </xf>
    <xf numFmtId="0" fontId="19" fillId="0" borderId="0" xfId="89" applyFont="1" applyFill="1" applyAlignment="1">
      <alignment horizontal="right" vertical="center" wrapText="1"/>
    </xf>
    <xf numFmtId="0" fontId="19" fillId="0" borderId="0" xfId="89" applyFont="1" applyFill="1" applyAlignment="1">
      <alignment vertical="center" wrapText="1"/>
    </xf>
    <xf numFmtId="166" fontId="96" fillId="0" borderId="0" xfId="89" applyNumberFormat="1" applyFont="1" applyFill="1" applyAlignment="1" applyProtection="1">
      <alignment vertical="center" wrapText="1"/>
    </xf>
    <xf numFmtId="0" fontId="42" fillId="0" borderId="0" xfId="88" applyFont="1" applyFill="1" applyBorder="1" applyAlignment="1">
      <alignment horizontal="center" vertical="center"/>
    </xf>
    <xf numFmtId="0" fontId="42" fillId="0" borderId="0" xfId="88" applyFont="1" applyFill="1" applyBorder="1"/>
    <xf numFmtId="167" fontId="42" fillId="0" borderId="0" xfId="88" applyNumberFormat="1" applyFont="1" applyFill="1" applyBorder="1"/>
    <xf numFmtId="0" fontId="87" fillId="0" borderId="0" xfId="88" applyFont="1" applyFill="1" applyAlignment="1">
      <alignment wrapText="1"/>
    </xf>
    <xf numFmtId="0" fontId="67" fillId="0" borderId="51" xfId="88" applyFont="1" applyFill="1" applyBorder="1" applyAlignment="1" applyProtection="1"/>
    <xf numFmtId="0" fontId="70" fillId="0" borderId="20" xfId="88" applyFont="1" applyFill="1" applyBorder="1" applyAlignment="1" applyProtection="1">
      <alignment horizontal="center" vertical="center"/>
    </xf>
    <xf numFmtId="0" fontId="70" fillId="0" borderId="50" xfId="88" applyFont="1" applyFill="1" applyBorder="1" applyAlignment="1" applyProtection="1">
      <alignment horizontal="center" vertical="center"/>
    </xf>
    <xf numFmtId="0" fontId="55" fillId="24" borderId="10" xfId="82" applyFont="1" applyFill="1" applyBorder="1" applyAlignment="1">
      <alignment horizontal="center" vertical="center" wrapText="1"/>
    </xf>
    <xf numFmtId="0" fontId="57" fillId="24" borderId="10" xfId="82" applyFont="1" applyFill="1" applyBorder="1" applyAlignment="1">
      <alignment horizontal="center" vertical="center"/>
    </xf>
    <xf numFmtId="0" fontId="2" fillId="0" borderId="10" xfId="82" applyFont="1" applyBorder="1"/>
    <xf numFmtId="0" fontId="57" fillId="0" borderId="10" xfId="82" applyFont="1" applyBorder="1" applyAlignment="1">
      <alignment horizontal="left"/>
    </xf>
    <xf numFmtId="0" fontId="56" fillId="0" borderId="10" xfId="82" applyFont="1" applyBorder="1"/>
    <xf numFmtId="3" fontId="56" fillId="0" borderId="10" xfId="82" applyNumberFormat="1" applyFont="1" applyBorder="1"/>
    <xf numFmtId="0" fontId="2" fillId="0" borderId="10" xfId="82" applyFont="1" applyBorder="1" applyAlignment="1">
      <alignment horizontal="center"/>
    </xf>
    <xf numFmtId="0" fontId="56" fillId="0" borderId="10" xfId="82" applyFont="1" applyBorder="1" applyAlignment="1">
      <alignment horizontal="left" vertical="distributed"/>
    </xf>
    <xf numFmtId="3" fontId="50" fillId="0" borderId="10" xfId="82" applyNumberFormat="1" applyFont="1" applyBorder="1"/>
    <xf numFmtId="3" fontId="57" fillId="0" borderId="10" xfId="82" applyNumberFormat="1" applyFont="1" applyBorder="1"/>
    <xf numFmtId="0" fontId="50" fillId="0" borderId="23" xfId="82" applyFont="1" applyBorder="1" applyAlignment="1">
      <alignment horizontal="left" wrapText="1"/>
    </xf>
    <xf numFmtId="0" fontId="56" fillId="0" borderId="10" xfId="82" applyFont="1" applyBorder="1" applyAlignment="1">
      <alignment horizontal="left"/>
    </xf>
    <xf numFmtId="0" fontId="56" fillId="0" borderId="23" xfId="82" applyFont="1" applyBorder="1" applyAlignment="1">
      <alignment horizontal="left"/>
    </xf>
    <xf numFmtId="0" fontId="56" fillId="0" borderId="23" xfId="82" applyFont="1" applyBorder="1" applyAlignment="1">
      <alignment horizontal="left" vertical="distributed"/>
    </xf>
    <xf numFmtId="0" fontId="97" fillId="0" borderId="0" xfId="82" applyFont="1"/>
    <xf numFmtId="0" fontId="32" fillId="0" borderId="0" xfId="82" applyFont="1"/>
    <xf numFmtId="0" fontId="2" fillId="0" borderId="0" xfId="91" applyFont="1"/>
    <xf numFmtId="0" fontId="55" fillId="0" borderId="0" xfId="91" applyFont="1" applyAlignment="1">
      <alignment horizontal="right"/>
    </xf>
    <xf numFmtId="0" fontId="57" fillId="0" borderId="0" xfId="91" applyFont="1" applyAlignment="1">
      <alignment horizontal="center"/>
    </xf>
    <xf numFmtId="0" fontId="2" fillId="0" borderId="0" xfId="91" applyFont="1" applyAlignment="1"/>
    <xf numFmtId="0" fontId="57" fillId="0" borderId="0" xfId="91" applyFont="1" applyAlignment="1"/>
    <xf numFmtId="166" fontId="70" fillId="0" borderId="0" xfId="89" applyNumberFormat="1" applyFont="1" applyFill="1" applyAlignment="1">
      <alignment horizontal="center" vertical="center"/>
    </xf>
    <xf numFmtId="0" fontId="98" fillId="0" borderId="0" xfId="89" applyFont="1" applyAlignment="1">
      <alignment wrapText="1"/>
    </xf>
    <xf numFmtId="0" fontId="99" fillId="0" borderId="0" xfId="89" applyFont="1" applyAlignment="1">
      <alignment horizontal="right" wrapText="1"/>
    </xf>
    <xf numFmtId="166" fontId="70" fillId="0" borderId="0" xfId="89" applyNumberFormat="1" applyFont="1" applyFill="1" applyBorder="1" applyAlignment="1">
      <alignment horizontal="center" vertical="center" wrapText="1"/>
    </xf>
    <xf numFmtId="0" fontId="100" fillId="0" borderId="0" xfId="88" applyFont="1" applyFill="1"/>
    <xf numFmtId="3" fontId="79" fillId="24" borderId="10" xfId="91" applyNumberFormat="1" applyFont="1" applyFill="1" applyBorder="1" applyAlignment="1">
      <alignment horizontal="right" vertical="center"/>
    </xf>
    <xf numFmtId="3" fontId="79" fillId="24" borderId="10" xfId="91" applyNumberFormat="1" applyFont="1" applyFill="1" applyBorder="1"/>
    <xf numFmtId="3" fontId="79" fillId="24" borderId="21" xfId="91" applyNumberFormat="1" applyFont="1" applyFill="1" applyBorder="1"/>
    <xf numFmtId="0" fontId="18" fillId="24" borderId="0" xfId="91" applyFill="1"/>
    <xf numFmtId="3" fontId="79" fillId="24" borderId="23" xfId="91" applyNumberFormat="1" applyFont="1" applyFill="1" applyBorder="1" applyAlignment="1">
      <alignment horizontal="right" vertical="center"/>
    </xf>
    <xf numFmtId="3" fontId="80" fillId="24" borderId="10" xfId="91" applyNumberFormat="1" applyFont="1" applyFill="1" applyBorder="1" applyAlignment="1">
      <alignment vertical="center"/>
    </xf>
    <xf numFmtId="0" fontId="50" fillId="0" borderId="31" xfId="91" applyFont="1" applyBorder="1" applyAlignment="1">
      <alignment horizontal="left" vertical="center" wrapText="1"/>
    </xf>
    <xf numFmtId="167" fontId="70" fillId="0" borderId="20" xfId="54" applyNumberFormat="1" applyFont="1" applyFill="1" applyBorder="1" applyAlignment="1" applyProtection="1">
      <alignment horizontal="center"/>
      <protection locked="0"/>
    </xf>
    <xf numFmtId="0" fontId="101" fillId="0" borderId="8" xfId="0" applyFont="1" applyBorder="1"/>
    <xf numFmtId="0" fontId="101" fillId="0" borderId="8" xfId="0" applyFont="1" applyBorder="1" applyAlignment="1">
      <alignment wrapText="1"/>
    </xf>
    <xf numFmtId="3" fontId="101" fillId="0" borderId="8" xfId="0" applyNumberFormat="1" applyFont="1" applyBorder="1" applyAlignment="1">
      <alignment vertical="center"/>
    </xf>
    <xf numFmtId="167" fontId="43" fillId="0" borderId="19" xfId="54" applyNumberFormat="1" applyFont="1" applyFill="1" applyBorder="1" applyAlignment="1">
      <alignment vertical="center"/>
    </xf>
    <xf numFmtId="167" fontId="43" fillId="0" borderId="21" xfId="54" applyNumberFormat="1" applyFont="1" applyFill="1" applyBorder="1" applyAlignment="1">
      <alignment vertical="center"/>
    </xf>
    <xf numFmtId="167" fontId="43" fillId="0" borderId="10" xfId="54" applyNumberFormat="1" applyFont="1" applyFill="1" applyBorder="1" applyAlignment="1" applyProtection="1">
      <alignment vertical="center"/>
      <protection locked="0"/>
    </xf>
    <xf numFmtId="167" fontId="43" fillId="0" borderId="46" xfId="54" applyNumberFormat="1" applyFont="1" applyFill="1" applyBorder="1" applyAlignment="1" applyProtection="1">
      <alignment vertical="center"/>
      <protection locked="0"/>
    </xf>
    <xf numFmtId="167" fontId="42" fillId="0" borderId="15" xfId="88" applyNumberFormat="1" applyFont="1" applyFill="1" applyBorder="1" applyAlignment="1">
      <alignment vertical="center"/>
    </xf>
    <xf numFmtId="167" fontId="42" fillId="0" borderId="16" xfId="88" applyNumberFormat="1" applyFont="1" applyFill="1" applyBorder="1" applyAlignment="1">
      <alignment vertical="center"/>
    </xf>
    <xf numFmtId="0" fontId="41" fillId="0" borderId="0" xfId="0" applyFont="1" applyAlignment="1">
      <alignment horizontal="right" wrapText="1"/>
    </xf>
    <xf numFmtId="0" fontId="45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57" fillId="0" borderId="0" xfId="91" applyFont="1" applyAlignment="1">
      <alignment horizontal="right"/>
    </xf>
    <xf numFmtId="0" fontId="51" fillId="24" borderId="38" xfId="84" applyFont="1" applyFill="1" applyBorder="1" applyAlignment="1">
      <alignment horizontal="center" vertical="center" wrapText="1"/>
    </xf>
    <xf numFmtId="3" fontId="51" fillId="0" borderId="52" xfId="84" applyNumberFormat="1" applyFont="1" applyFill="1" applyBorder="1"/>
    <xf numFmtId="4" fontId="51" fillId="0" borderId="53" xfId="84" applyNumberFormat="1" applyFont="1" applyFill="1" applyBorder="1"/>
    <xf numFmtId="3" fontId="51" fillId="0" borderId="53" xfId="84" applyNumberFormat="1" applyFont="1" applyFill="1" applyBorder="1"/>
    <xf numFmtId="3" fontId="50" fillId="0" borderId="53" xfId="81" applyNumberFormat="1" applyFont="1" applyFill="1" applyBorder="1" applyAlignment="1">
      <alignment horizontal="center" vertical="center"/>
    </xf>
    <xf numFmtId="3" fontId="50" fillId="0" borderId="53" xfId="81" applyNumberFormat="1" applyFont="1" applyFill="1" applyBorder="1" applyAlignment="1">
      <alignment vertical="center"/>
    </xf>
    <xf numFmtId="3" fontId="51" fillId="0" borderId="53" xfId="81" applyNumberFormat="1" applyFont="1" applyFill="1" applyBorder="1" applyAlignment="1">
      <alignment vertical="center"/>
    </xf>
    <xf numFmtId="165" fontId="50" fillId="0" borderId="53" xfId="84" applyNumberFormat="1" applyFont="1" applyFill="1" applyBorder="1"/>
    <xf numFmtId="3" fontId="50" fillId="0" borderId="54" xfId="81" applyNumberFormat="1" applyFont="1" applyFill="1" applyBorder="1" applyAlignment="1">
      <alignment vertical="center"/>
    </xf>
    <xf numFmtId="3" fontId="50" fillId="0" borderId="31" xfId="81" applyNumberFormat="1" applyFont="1" applyFill="1" applyBorder="1" applyAlignment="1">
      <alignment vertical="center"/>
    </xf>
    <xf numFmtId="3" fontId="51" fillId="0" borderId="38" xfId="84" applyNumberFormat="1" applyFont="1" applyFill="1" applyBorder="1"/>
    <xf numFmtId="3" fontId="50" fillId="0" borderId="31" xfId="84" applyNumberFormat="1" applyFont="1" applyFill="1" applyBorder="1"/>
    <xf numFmtId="4" fontId="50" fillId="0" borderId="41" xfId="84" applyNumberFormat="1" applyFont="1" applyFill="1" applyBorder="1"/>
    <xf numFmtId="0" fontId="51" fillId="24" borderId="55" xfId="84" applyFont="1" applyFill="1" applyBorder="1" applyAlignment="1">
      <alignment horizontal="right" vertical="center" wrapText="1"/>
    </xf>
    <xf numFmtId="0" fontId="51" fillId="24" borderId="56" xfId="84" applyFont="1" applyFill="1" applyBorder="1" applyAlignment="1">
      <alignment horizontal="center" vertical="center"/>
    </xf>
    <xf numFmtId="0" fontId="51" fillId="24" borderId="57" xfId="84" applyFont="1" applyFill="1" applyBorder="1" applyAlignment="1">
      <alignment horizontal="center" vertical="center"/>
    </xf>
    <xf numFmtId="3" fontId="51" fillId="0" borderId="59" xfId="84" applyNumberFormat="1" applyFont="1" applyFill="1" applyBorder="1"/>
    <xf numFmtId="3" fontId="51" fillId="0" borderId="61" xfId="84" applyNumberFormat="1" applyFont="1" applyFill="1" applyBorder="1"/>
    <xf numFmtId="3" fontId="58" fillId="0" borderId="61" xfId="84" applyNumberFormat="1" applyFont="1" applyFill="1" applyBorder="1"/>
    <xf numFmtId="3" fontId="50" fillId="0" borderId="61" xfId="81" applyNumberFormat="1" applyFont="1" applyFill="1" applyBorder="1" applyAlignment="1">
      <alignment vertical="center"/>
    </xf>
    <xf numFmtId="3" fontId="51" fillId="0" borderId="61" xfId="81" applyNumberFormat="1" applyFont="1" applyFill="1" applyBorder="1" applyAlignment="1">
      <alignment vertical="center"/>
    </xf>
    <xf numFmtId="3" fontId="58" fillId="0" borderId="61" xfId="81" applyNumberFormat="1" applyFont="1" applyFill="1" applyBorder="1" applyAlignment="1">
      <alignment vertical="center"/>
    </xf>
    <xf numFmtId="3" fontId="50" fillId="0" borderId="61" xfId="84" applyNumberFormat="1" applyFont="1" applyFill="1" applyBorder="1"/>
    <xf numFmtId="3" fontId="50" fillId="0" borderId="63" xfId="84" applyNumberFormat="1" applyFont="1" applyFill="1" applyBorder="1"/>
    <xf numFmtId="3" fontId="50" fillId="0" borderId="21" xfId="84" applyNumberFormat="1" applyFont="1" applyFill="1" applyBorder="1"/>
    <xf numFmtId="3" fontId="51" fillId="0" borderId="19" xfId="84" applyNumberFormat="1" applyFont="1" applyFill="1" applyBorder="1"/>
    <xf numFmtId="3" fontId="50" fillId="0" borderId="64" xfId="81" applyNumberFormat="1" applyFont="1" applyFill="1" applyBorder="1" applyAlignment="1">
      <alignment vertical="center"/>
    </xf>
    <xf numFmtId="0" fontId="2" fillId="0" borderId="22" xfId="81" applyFont="1" applyBorder="1" applyAlignment="1">
      <alignment vertical="center"/>
    </xf>
    <xf numFmtId="166" fontId="42" fillId="0" borderId="0" xfId="89" applyNumberFormat="1" applyFont="1" applyFill="1" applyAlignment="1" applyProtection="1">
      <alignment horizontal="right" vertical="center"/>
    </xf>
    <xf numFmtId="0" fontId="19" fillId="0" borderId="0" xfId="83"/>
    <xf numFmtId="0" fontId="102" fillId="0" borderId="0" xfId="83" applyFont="1" applyAlignment="1">
      <alignment horizontal="center"/>
    </xf>
    <xf numFmtId="0" fontId="42" fillId="0" borderId="0" xfId="83" applyFont="1" applyAlignment="1">
      <alignment horizontal="right"/>
    </xf>
    <xf numFmtId="0" fontId="42" fillId="0" borderId="47" xfId="83" applyFont="1" applyBorder="1" applyAlignment="1">
      <alignment vertical="center" wrapText="1"/>
    </xf>
    <xf numFmtId="0" fontId="62" fillId="0" borderId="12" xfId="83" applyFont="1" applyBorder="1" applyAlignment="1">
      <alignment horizontal="center"/>
    </xf>
    <xf numFmtId="0" fontId="62" fillId="0" borderId="0" xfId="83" applyFont="1"/>
    <xf numFmtId="49" fontId="19" fillId="0" borderId="12" xfId="83" applyNumberFormat="1" applyFont="1" applyBorder="1" applyAlignment="1">
      <alignment horizontal="right"/>
    </xf>
    <xf numFmtId="0" fontId="19" fillId="0" borderId="12" xfId="83" applyBorder="1"/>
    <xf numFmtId="49" fontId="19" fillId="0" borderId="28" xfId="83" applyNumberFormat="1" applyFont="1" applyBorder="1" applyAlignment="1">
      <alignment horizontal="right"/>
    </xf>
    <xf numFmtId="49" fontId="19" fillId="0" borderId="28" xfId="83" applyNumberFormat="1" applyBorder="1"/>
    <xf numFmtId="49" fontId="19" fillId="0" borderId="46" xfId="83" applyNumberFormat="1" applyBorder="1"/>
    <xf numFmtId="0" fontId="42" fillId="0" borderId="37" xfId="83" applyFont="1" applyBorder="1" applyAlignment="1">
      <alignment horizontal="left"/>
    </xf>
    <xf numFmtId="0" fontId="42" fillId="0" borderId="29" xfId="83" applyFont="1" applyBorder="1" applyAlignment="1">
      <alignment horizontal="left"/>
    </xf>
    <xf numFmtId="0" fontId="57" fillId="0" borderId="0" xfId="86" applyFont="1" applyAlignment="1">
      <alignment horizontal="center"/>
    </xf>
    <xf numFmtId="0" fontId="32" fillId="0" borderId="0" xfId="86"/>
    <xf numFmtId="0" fontId="41" fillId="0" borderId="0" xfId="86" applyFont="1" applyAlignment="1">
      <alignment horizontal="center"/>
    </xf>
    <xf numFmtId="0" fontId="44" fillId="0" borderId="0" xfId="86" applyFont="1"/>
    <xf numFmtId="0" fontId="82" fillId="0" borderId="0" xfId="86" applyFont="1"/>
    <xf numFmtId="0" fontId="50" fillId="0" borderId="0" xfId="86" applyFont="1"/>
    <xf numFmtId="0" fontId="62" fillId="0" borderId="17" xfId="88" applyFont="1" applyFill="1" applyBorder="1" applyAlignment="1" applyProtection="1">
      <alignment horizontal="center" vertical="center" wrapText="1"/>
    </xf>
    <xf numFmtId="0" fontId="57" fillId="24" borderId="78" xfId="91" applyFont="1" applyFill="1" applyBorder="1" applyAlignment="1">
      <alignment horizontal="center" vertical="center"/>
    </xf>
    <xf numFmtId="0" fontId="57" fillId="24" borderId="15" xfId="91" applyFont="1" applyFill="1" applyBorder="1" applyAlignment="1">
      <alignment horizontal="center" vertical="center"/>
    </xf>
    <xf numFmtId="0" fontId="57" fillId="24" borderId="15" xfId="91" applyFont="1" applyFill="1" applyBorder="1" applyAlignment="1">
      <alignment horizontal="center" vertical="center" wrapText="1"/>
    </xf>
    <xf numFmtId="0" fontId="57" fillId="24" borderId="16" xfId="91" applyFont="1" applyFill="1" applyBorder="1" applyAlignment="1">
      <alignment horizontal="center" vertical="center" wrapText="1"/>
    </xf>
    <xf numFmtId="0" fontId="57" fillId="24" borderId="79" xfId="91" applyFont="1" applyFill="1" applyBorder="1" applyAlignment="1">
      <alignment horizontal="center" vertical="center"/>
    </xf>
    <xf numFmtId="3" fontId="76" fillId="0" borderId="11" xfId="91" applyNumberFormat="1" applyFont="1" applyFill="1" applyBorder="1" applyAlignment="1">
      <alignment vertical="center"/>
    </xf>
    <xf numFmtId="3" fontId="76" fillId="0" borderId="19" xfId="91" applyNumberFormat="1" applyFont="1" applyFill="1" applyBorder="1" applyAlignment="1">
      <alignment vertical="center"/>
    </xf>
    <xf numFmtId="3" fontId="76" fillId="0" borderId="11" xfId="91" applyNumberFormat="1" applyFont="1" applyFill="1" applyBorder="1"/>
    <xf numFmtId="3" fontId="76" fillId="0" borderId="19" xfId="91" applyNumberFormat="1" applyFont="1" applyFill="1" applyBorder="1"/>
    <xf numFmtId="3" fontId="76" fillId="0" borderId="37" xfId="91" applyNumberFormat="1" applyFont="1" applyFill="1" applyBorder="1" applyAlignment="1">
      <alignment vertical="center"/>
    </xf>
    <xf numFmtId="3" fontId="76" fillId="0" borderId="30" xfId="91" applyNumberFormat="1" applyFont="1" applyFill="1" applyBorder="1" applyAlignment="1">
      <alignment vertical="center"/>
    </xf>
    <xf numFmtId="3" fontId="76" fillId="0" borderId="37" xfId="91" applyNumberFormat="1" applyFont="1" applyFill="1" applyBorder="1"/>
    <xf numFmtId="3" fontId="76" fillId="0" borderId="30" xfId="91" applyNumberFormat="1" applyFont="1" applyFill="1" applyBorder="1"/>
    <xf numFmtId="0" fontId="57" fillId="24" borderId="14" xfId="91" applyFont="1" applyFill="1" applyBorder="1" applyAlignment="1">
      <alignment horizontal="center" vertical="center"/>
    </xf>
    <xf numFmtId="0" fontId="41" fillId="0" borderId="56" xfId="0" applyFont="1" applyBorder="1" applyAlignment="1">
      <alignment wrapText="1"/>
    </xf>
    <xf numFmtId="0" fontId="45" fillId="0" borderId="36" xfId="0" applyFont="1" applyBorder="1" applyAlignment="1">
      <alignment wrapText="1"/>
    </xf>
    <xf numFmtId="0" fontId="41" fillId="0" borderId="36" xfId="0" applyFont="1" applyBorder="1" applyAlignment="1">
      <alignment wrapText="1"/>
    </xf>
    <xf numFmtId="0" fontId="45" fillId="0" borderId="56" xfId="0" applyFont="1" applyBorder="1" applyAlignment="1">
      <alignment wrapText="1"/>
    </xf>
    <xf numFmtId="3" fontId="41" fillId="0" borderId="55" xfId="0" applyNumberFormat="1" applyFont="1" applyBorder="1" applyAlignment="1">
      <alignment horizontal="right" wrapText="1"/>
    </xf>
    <xf numFmtId="3" fontId="45" fillId="0" borderId="70" xfId="0" applyNumberFormat="1" applyFont="1" applyBorder="1" applyAlignment="1">
      <alignment horizontal="right" wrapText="1"/>
    </xf>
    <xf numFmtId="3" fontId="2" fillId="0" borderId="70" xfId="0" applyNumberFormat="1" applyFont="1" applyBorder="1" applyAlignment="1">
      <alignment horizontal="right" wrapText="1"/>
    </xf>
    <xf numFmtId="0" fontId="2" fillId="0" borderId="70" xfId="0" applyFont="1" applyBorder="1" applyAlignment="1">
      <alignment wrapText="1"/>
    </xf>
    <xf numFmtId="3" fontId="41" fillId="0" borderId="70" xfId="0" applyNumberFormat="1" applyFont="1" applyBorder="1" applyAlignment="1">
      <alignment horizontal="right" wrapText="1"/>
    </xf>
    <xf numFmtId="3" fontId="45" fillId="0" borderId="55" xfId="0" applyNumberFormat="1" applyFont="1" applyBorder="1" applyAlignment="1">
      <alignment horizontal="right" wrapText="1"/>
    </xf>
    <xf numFmtId="0" fontId="45" fillId="0" borderId="70" xfId="0" applyFont="1" applyBorder="1" applyAlignment="1">
      <alignment wrapText="1"/>
    </xf>
    <xf numFmtId="0" fontId="41" fillId="0" borderId="70" xfId="0" applyFont="1" applyBorder="1" applyAlignment="1">
      <alignment wrapText="1"/>
    </xf>
    <xf numFmtId="3" fontId="48" fillId="0" borderId="70" xfId="0" applyNumberFormat="1" applyFont="1" applyBorder="1" applyAlignment="1">
      <alignment horizontal="right" wrapText="1"/>
    </xf>
    <xf numFmtId="0" fontId="41" fillId="0" borderId="18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41" fillId="0" borderId="20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3" fontId="45" fillId="0" borderId="33" xfId="0" applyNumberFormat="1" applyFont="1" applyBorder="1" applyAlignment="1">
      <alignment horizontal="right" wrapText="1"/>
    </xf>
    <xf numFmtId="3" fontId="41" fillId="0" borderId="33" xfId="0" applyNumberFormat="1" applyFont="1" applyBorder="1" applyAlignment="1">
      <alignment horizontal="right" wrapText="1"/>
    </xf>
    <xf numFmtId="3" fontId="45" fillId="0" borderId="39" xfId="0" applyNumberFormat="1" applyFont="1" applyBorder="1" applyAlignment="1">
      <alignment horizontal="right" wrapText="1"/>
    </xf>
    <xf numFmtId="0" fontId="45" fillId="0" borderId="33" xfId="0" applyFont="1" applyBorder="1" applyAlignment="1">
      <alignment horizontal="right" wrapText="1"/>
    </xf>
    <xf numFmtId="0" fontId="45" fillId="0" borderId="33" xfId="0" applyFont="1" applyBorder="1" applyAlignment="1">
      <alignment wrapText="1"/>
    </xf>
    <xf numFmtId="0" fontId="41" fillId="0" borderId="33" xfId="0" applyFont="1" applyBorder="1" applyAlignment="1">
      <alignment wrapText="1"/>
    </xf>
    <xf numFmtId="3" fontId="48" fillId="0" borderId="33" xfId="0" applyNumberFormat="1" applyFont="1" applyBorder="1" applyAlignment="1">
      <alignment horizontal="right" wrapText="1"/>
    </xf>
    <xf numFmtId="3" fontId="45" fillId="0" borderId="20" xfId="0" applyNumberFormat="1" applyFont="1" applyBorder="1" applyAlignment="1">
      <alignment horizontal="right" wrapText="1"/>
    </xf>
    <xf numFmtId="3" fontId="2" fillId="0" borderId="20" xfId="0" applyNumberFormat="1" applyFont="1" applyBorder="1" applyAlignment="1">
      <alignment horizontal="right" wrapText="1"/>
    </xf>
    <xf numFmtId="3" fontId="41" fillId="0" borderId="20" xfId="0" applyNumberFormat="1" applyFont="1" applyBorder="1" applyAlignment="1">
      <alignment horizontal="right" wrapText="1"/>
    </xf>
    <xf numFmtId="3" fontId="45" fillId="0" borderId="18" xfId="0" applyNumberFormat="1" applyFont="1" applyBorder="1" applyAlignment="1">
      <alignment horizontal="right" wrapText="1"/>
    </xf>
    <xf numFmtId="0" fontId="45" fillId="0" borderId="20" xfId="0" applyFont="1" applyBorder="1" applyAlignment="1">
      <alignment horizontal="right" wrapText="1"/>
    </xf>
    <xf numFmtId="0" fontId="41" fillId="0" borderId="20" xfId="0" applyFont="1" applyBorder="1" applyAlignment="1">
      <alignment horizontal="right" wrapText="1"/>
    </xf>
    <xf numFmtId="3" fontId="48" fillId="0" borderId="20" xfId="0" applyNumberFormat="1" applyFont="1" applyBorder="1" applyAlignment="1">
      <alignment horizontal="right" wrapText="1"/>
    </xf>
    <xf numFmtId="0" fontId="45" fillId="0" borderId="70" xfId="0" applyFont="1" applyBorder="1" applyAlignment="1">
      <alignment horizontal="right" wrapText="1"/>
    </xf>
    <xf numFmtId="0" fontId="51" fillId="0" borderId="20" xfId="0" applyFont="1" applyBorder="1" applyAlignment="1">
      <alignment wrapText="1"/>
    </xf>
    <xf numFmtId="3" fontId="77" fillId="0" borderId="61" xfId="84" applyNumberFormat="1" applyFont="1" applyFill="1" applyBorder="1"/>
    <xf numFmtId="3" fontId="77" fillId="0" borderId="61" xfId="81" applyNumberFormat="1" applyFont="1" applyFill="1" applyBorder="1" applyAlignment="1">
      <alignment vertical="center"/>
    </xf>
    <xf numFmtId="0" fontId="55" fillId="0" borderId="82" xfId="81" applyFont="1" applyBorder="1" applyAlignment="1">
      <alignment vertical="center"/>
    </xf>
    <xf numFmtId="0" fontId="55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 wrapText="1"/>
    </xf>
    <xf numFmtId="0" fontId="2" fillId="0" borderId="84" xfId="81" applyFont="1" applyBorder="1" applyAlignment="1">
      <alignment vertical="center"/>
    </xf>
    <xf numFmtId="0" fontId="2" fillId="0" borderId="36" xfId="81" applyFont="1" applyBorder="1" applyAlignment="1">
      <alignment vertical="center"/>
    </xf>
    <xf numFmtId="0" fontId="55" fillId="0" borderId="85" xfId="81" applyFont="1" applyBorder="1" applyAlignment="1">
      <alignment vertical="center"/>
    </xf>
    <xf numFmtId="0" fontId="51" fillId="24" borderId="13" xfId="84" applyFont="1" applyFill="1" applyBorder="1" applyAlignment="1">
      <alignment horizontal="center" vertical="center" wrapText="1"/>
    </xf>
    <xf numFmtId="0" fontId="51" fillId="24" borderId="56" xfId="84" applyFont="1" applyFill="1" applyBorder="1" applyAlignment="1">
      <alignment horizontal="right" vertical="center"/>
    </xf>
    <xf numFmtId="3" fontId="51" fillId="0" borderId="58" xfId="84" applyNumberFormat="1" applyFont="1" applyFill="1" applyBorder="1"/>
    <xf numFmtId="4" fontId="51" fillId="0" borderId="60" xfId="84" applyNumberFormat="1" applyFont="1" applyFill="1" applyBorder="1"/>
    <xf numFmtId="3" fontId="51" fillId="0" borderId="60" xfId="84" applyNumberFormat="1" applyFont="1" applyFill="1" applyBorder="1"/>
    <xf numFmtId="3" fontId="50" fillId="0" borderId="60" xfId="81" applyNumberFormat="1" applyFont="1" applyFill="1" applyBorder="1" applyAlignment="1">
      <alignment horizontal="center" vertical="center"/>
    </xf>
    <xf numFmtId="3" fontId="50" fillId="0" borderId="60" xfId="81" applyNumberFormat="1" applyFont="1" applyFill="1" applyBorder="1" applyAlignment="1">
      <alignment vertical="center"/>
    </xf>
    <xf numFmtId="3" fontId="51" fillId="0" borderId="60" xfId="81" applyNumberFormat="1" applyFont="1" applyFill="1" applyBorder="1" applyAlignment="1">
      <alignment vertical="center"/>
    </xf>
    <xf numFmtId="165" fontId="50" fillId="0" borderId="60" xfId="84" applyNumberFormat="1" applyFont="1" applyFill="1" applyBorder="1"/>
    <xf numFmtId="3" fontId="50" fillId="0" borderId="62" xfId="81" applyNumberFormat="1" applyFont="1" applyFill="1" applyBorder="1" applyAlignment="1">
      <alignment vertical="center"/>
    </xf>
    <xf numFmtId="3" fontId="50" fillId="0" borderId="12" xfId="81" applyNumberFormat="1" applyFont="1" applyFill="1" applyBorder="1" applyAlignment="1">
      <alignment vertical="center"/>
    </xf>
    <xf numFmtId="3" fontId="51" fillId="0" borderId="13" xfId="84" applyNumberFormat="1" applyFont="1" applyFill="1" applyBorder="1"/>
    <xf numFmtId="3" fontId="50" fillId="0" borderId="12" xfId="84" applyNumberFormat="1" applyFont="1" applyFill="1" applyBorder="1"/>
    <xf numFmtId="165" fontId="50" fillId="0" borderId="86" xfId="81" applyNumberFormat="1" applyFont="1" applyBorder="1" applyAlignment="1">
      <alignment vertical="center"/>
    </xf>
    <xf numFmtId="165" fontId="50" fillId="0" borderId="12" xfId="81" applyNumberFormat="1" applyFont="1" applyBorder="1" applyAlignment="1">
      <alignment vertical="center"/>
    </xf>
    <xf numFmtId="4" fontId="50" fillId="0" borderId="28" xfId="84" applyNumberFormat="1" applyFont="1" applyFill="1" applyBorder="1"/>
    <xf numFmtId="166" fontId="68" fillId="0" borderId="78" xfId="89" applyNumberFormat="1" applyFont="1" applyFill="1" applyBorder="1" applyAlignment="1" applyProtection="1">
      <alignment horizontal="center" vertical="center" wrapText="1"/>
    </xf>
    <xf numFmtId="166" fontId="62" fillId="0" borderId="78" xfId="89" applyNumberFormat="1" applyFont="1" applyFill="1" applyBorder="1" applyAlignment="1" applyProtection="1">
      <alignment horizontal="center" vertical="center" wrapText="1"/>
    </xf>
    <xf numFmtId="166" fontId="69" fillId="0" borderId="56" xfId="89" applyNumberFormat="1" applyFont="1" applyFill="1" applyBorder="1" applyAlignment="1" applyProtection="1">
      <alignment horizontal="left" vertical="center" wrapText="1" indent="1"/>
    </xf>
    <xf numFmtId="166" fontId="69" fillId="0" borderId="36" xfId="89" applyNumberFormat="1" applyFont="1" applyFill="1" applyBorder="1" applyAlignment="1" applyProtection="1">
      <alignment horizontal="left" vertical="center" wrapText="1" indent="1"/>
    </xf>
    <xf numFmtId="166" fontId="69" fillId="0" borderId="36" xfId="89" applyNumberFormat="1" applyFont="1" applyFill="1" applyBorder="1" applyAlignment="1" applyProtection="1">
      <alignment horizontal="left" vertical="center" wrapText="1" indent="1"/>
      <protection locked="0"/>
    </xf>
    <xf numFmtId="166" fontId="62" fillId="0" borderId="78" xfId="89" applyNumberFormat="1" applyFont="1" applyFill="1" applyBorder="1" applyAlignment="1" applyProtection="1">
      <alignment horizontal="left" vertical="center" wrapText="1" indent="1"/>
    </xf>
    <xf numFmtId="166" fontId="70" fillId="0" borderId="22" xfId="89" applyNumberFormat="1" applyFont="1" applyFill="1" applyBorder="1" applyAlignment="1" applyProtection="1">
      <alignment horizontal="left" vertical="center" wrapText="1" indent="1"/>
    </xf>
    <xf numFmtId="166" fontId="70" fillId="0" borderId="36" xfId="89" applyNumberFormat="1" applyFont="1" applyFill="1" applyBorder="1" applyAlignment="1" applyProtection="1">
      <alignment horizontal="left" vertical="center" wrapText="1" indent="1"/>
    </xf>
    <xf numFmtId="166" fontId="70" fillId="0" borderId="0" xfId="89" applyNumberFormat="1" applyFont="1" applyFill="1" applyBorder="1" applyAlignment="1" applyProtection="1">
      <alignment horizontal="left" vertical="center" wrapText="1" indent="1"/>
    </xf>
    <xf numFmtId="166" fontId="70" fillId="0" borderId="33" xfId="89" applyNumberFormat="1" applyFont="1" applyFill="1" applyBorder="1" applyAlignment="1" applyProtection="1">
      <alignment horizontal="left" vertical="center" wrapText="1" indent="1"/>
    </xf>
    <xf numFmtId="166" fontId="62" fillId="0" borderId="49" xfId="89" applyNumberFormat="1" applyFont="1" applyFill="1" applyBorder="1" applyAlignment="1" applyProtection="1">
      <alignment horizontal="left" vertical="center" wrapText="1" indent="1"/>
    </xf>
    <xf numFmtId="166" fontId="42" fillId="0" borderId="78" xfId="89" applyNumberFormat="1" applyFont="1" applyFill="1" applyBorder="1" applyAlignment="1" applyProtection="1">
      <alignment horizontal="left" vertical="center" wrapText="1" indent="1"/>
    </xf>
    <xf numFmtId="166" fontId="68" fillId="0" borderId="17" xfId="89" applyNumberFormat="1" applyFont="1" applyFill="1" applyBorder="1" applyAlignment="1" applyProtection="1">
      <alignment horizontal="center" vertical="center" wrapText="1"/>
    </xf>
    <xf numFmtId="166" fontId="69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6" fontId="62" fillId="0" borderId="17" xfId="89" applyNumberFormat="1" applyFont="1" applyFill="1" applyBorder="1" applyAlignment="1" applyProtection="1">
      <alignment horizontal="right" vertical="center" wrapText="1" indent="1"/>
    </xf>
    <xf numFmtId="166" fontId="71" fillId="0" borderId="77" xfId="89" applyNumberFormat="1" applyFont="1" applyFill="1" applyBorder="1" applyAlignment="1" applyProtection="1">
      <alignment horizontal="right" vertical="center" wrapText="1" indent="1"/>
    </xf>
    <xf numFmtId="166" fontId="70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6" fontId="71" fillId="0" borderId="20" xfId="89" applyNumberFormat="1" applyFont="1" applyFill="1" applyBorder="1" applyAlignment="1" applyProtection="1">
      <alignment horizontal="right" vertical="center" wrapText="1" indent="1"/>
    </xf>
    <xf numFmtId="166" fontId="70" fillId="0" borderId="77" xfId="89" applyNumberFormat="1" applyFont="1" applyFill="1" applyBorder="1" applyAlignment="1" applyProtection="1">
      <alignment horizontal="right" vertical="center" wrapText="1" indent="1"/>
      <protection locked="0"/>
    </xf>
    <xf numFmtId="166" fontId="62" fillId="0" borderId="50" xfId="89" applyNumberFormat="1" applyFont="1" applyFill="1" applyBorder="1" applyAlignment="1" applyProtection="1">
      <alignment horizontal="right" vertical="center" wrapText="1" indent="1"/>
    </xf>
    <xf numFmtId="166" fontId="42" fillId="0" borderId="17" xfId="89" applyNumberFormat="1" applyFont="1" applyFill="1" applyBorder="1" applyAlignment="1" applyProtection="1">
      <alignment horizontal="right" vertical="center" wrapText="1" indent="1"/>
    </xf>
    <xf numFmtId="166" fontId="68" fillId="0" borderId="80" xfId="89" applyNumberFormat="1" applyFont="1" applyFill="1" applyBorder="1" applyAlignment="1" applyProtection="1">
      <alignment horizontal="center" vertical="center" wrapText="1"/>
    </xf>
    <xf numFmtId="166" fontId="62" fillId="0" borderId="27" xfId="89" applyNumberFormat="1" applyFont="1" applyFill="1" applyBorder="1" applyAlignment="1" applyProtection="1">
      <alignment horizontal="center" vertical="center" wrapText="1"/>
    </xf>
    <xf numFmtId="166" fontId="69" fillId="0" borderId="55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6" fontId="62" fillId="0" borderId="27" xfId="89" applyNumberFormat="1" applyFont="1" applyFill="1" applyBorder="1" applyAlignment="1" applyProtection="1">
      <alignment horizontal="right" vertical="center" wrapText="1" indent="1"/>
    </xf>
    <xf numFmtId="166" fontId="70" fillId="0" borderId="87" xfId="89" applyNumberFormat="1" applyFont="1" applyFill="1" applyBorder="1" applyAlignment="1" applyProtection="1">
      <alignment horizontal="right" vertical="center" wrapText="1" indent="1"/>
      <protection locked="0"/>
    </xf>
    <xf numFmtId="166" fontId="70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6" fontId="70" fillId="0" borderId="81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18" xfId="89" applyNumberFormat="1" applyFont="1" applyFill="1" applyBorder="1" applyAlignment="1" applyProtection="1">
      <alignment horizontal="left" vertical="center" wrapText="1" indent="1"/>
    </xf>
    <xf numFmtId="166" fontId="69" fillId="0" borderId="20" xfId="89" applyNumberFormat="1" applyFont="1" applyFill="1" applyBorder="1" applyAlignment="1" applyProtection="1">
      <alignment horizontal="left" vertical="center" wrapText="1" indent="1"/>
    </xf>
    <xf numFmtId="166" fontId="69" fillId="0" borderId="20" xfId="89" applyNumberFormat="1" applyFont="1" applyFill="1" applyBorder="1" applyAlignment="1" applyProtection="1">
      <alignment horizontal="left" vertical="center" wrapText="1" indent="1"/>
      <protection locked="0"/>
    </xf>
    <xf numFmtId="166" fontId="62" fillId="0" borderId="17" xfId="89" applyNumberFormat="1" applyFont="1" applyFill="1" applyBorder="1" applyAlignment="1" applyProtection="1">
      <alignment horizontal="left" vertical="center" wrapText="1" indent="1"/>
    </xf>
    <xf numFmtId="166" fontId="70" fillId="0" borderId="20" xfId="89" applyNumberFormat="1" applyFont="1" applyFill="1" applyBorder="1" applyAlignment="1" applyProtection="1">
      <alignment horizontal="left" vertical="center" wrapText="1" indent="1"/>
    </xf>
    <xf numFmtId="166" fontId="70" fillId="0" borderId="77" xfId="89" applyNumberFormat="1" applyFont="1" applyFill="1" applyBorder="1" applyAlignment="1" applyProtection="1">
      <alignment horizontal="left" vertical="center" wrapText="1" indent="1"/>
    </xf>
    <xf numFmtId="166" fontId="69" fillId="0" borderId="50" xfId="89" applyNumberFormat="1" applyFont="1" applyFill="1" applyBorder="1" applyAlignment="1" applyProtection="1">
      <alignment horizontal="left" vertical="center" wrapText="1" indent="1"/>
      <protection locked="0"/>
    </xf>
    <xf numFmtId="166" fontId="68" fillId="0" borderId="27" xfId="89" applyNumberFormat="1" applyFont="1" applyFill="1" applyBorder="1" applyAlignment="1" applyProtection="1">
      <alignment horizontal="center" vertical="center" wrapText="1"/>
    </xf>
    <xf numFmtId="166" fontId="19" fillId="0" borderId="50" xfId="89" applyNumberFormat="1" applyFill="1" applyBorder="1" applyAlignment="1" applyProtection="1">
      <alignment horizontal="left" vertical="center" wrapText="1" indent="1"/>
    </xf>
    <xf numFmtId="166" fontId="62" fillId="0" borderId="80" xfId="89" applyNumberFormat="1" applyFont="1" applyFill="1" applyBorder="1" applyAlignment="1" applyProtection="1">
      <alignment horizontal="center" vertical="center" wrapText="1"/>
    </xf>
    <xf numFmtId="166" fontId="69" fillId="0" borderId="38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31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33" xfId="89" applyNumberFormat="1" applyFont="1" applyFill="1" applyBorder="1" applyAlignment="1" applyProtection="1">
      <alignment horizontal="right" vertical="center" wrapText="1" indent="1"/>
      <protection locked="0"/>
    </xf>
    <xf numFmtId="166" fontId="62" fillId="0" borderId="80" xfId="89" applyNumberFormat="1" applyFont="1" applyFill="1" applyBorder="1" applyAlignment="1" applyProtection="1">
      <alignment horizontal="right" vertical="center" wrapText="1" indent="1"/>
    </xf>
    <xf numFmtId="166" fontId="71" fillId="0" borderId="38" xfId="89" applyNumberFormat="1" applyFont="1" applyFill="1" applyBorder="1" applyAlignment="1" applyProtection="1">
      <alignment horizontal="right" vertical="center" wrapText="1" indent="1"/>
    </xf>
    <xf numFmtId="166" fontId="70" fillId="0" borderId="31" xfId="89" applyNumberFormat="1" applyFont="1" applyFill="1" applyBorder="1" applyAlignment="1" applyProtection="1">
      <alignment horizontal="right" vertical="center" wrapText="1" indent="1"/>
      <protection locked="0"/>
    </xf>
    <xf numFmtId="166" fontId="71" fillId="0" borderId="31" xfId="89" applyNumberFormat="1" applyFont="1" applyFill="1" applyBorder="1" applyAlignment="1" applyProtection="1">
      <alignment horizontal="right" vertical="center" wrapText="1" indent="1"/>
    </xf>
    <xf numFmtId="166" fontId="71" fillId="0" borderId="77" xfId="89" applyNumberFormat="1" applyFont="1" applyFill="1" applyBorder="1" applyAlignment="1" applyProtection="1">
      <alignment horizontal="left" vertical="center" wrapText="1" indent="1"/>
    </xf>
    <xf numFmtId="166" fontId="70" fillId="0" borderId="20" xfId="89" applyNumberFormat="1" applyFont="1" applyFill="1" applyBorder="1" applyAlignment="1" applyProtection="1">
      <alignment horizontal="left" vertical="center" wrapText="1" indent="2"/>
    </xf>
    <xf numFmtId="166" fontId="71" fillId="0" borderId="20" xfId="89" applyNumberFormat="1" applyFont="1" applyFill="1" applyBorder="1" applyAlignment="1" applyProtection="1">
      <alignment horizontal="left" vertical="center" wrapText="1" indent="1"/>
    </xf>
    <xf numFmtId="166" fontId="69" fillId="0" borderId="18" xfId="89" applyNumberFormat="1" applyFont="1" applyFill="1" applyBorder="1" applyAlignment="1" applyProtection="1">
      <alignment horizontal="left" vertical="center" wrapText="1" indent="2"/>
    </xf>
    <xf numFmtId="166" fontId="69" fillId="0" borderId="88" xfId="89" applyNumberFormat="1" applyFont="1" applyFill="1" applyBorder="1" applyAlignment="1" applyProtection="1">
      <alignment horizontal="left" vertical="center" wrapText="1" indent="2"/>
    </xf>
    <xf numFmtId="166" fontId="69" fillId="0" borderId="87" xfId="89" applyNumberFormat="1" applyFont="1" applyFill="1" applyBorder="1" applyAlignment="1" applyProtection="1">
      <alignment horizontal="right" vertical="center" wrapText="1" indent="1"/>
      <protection locked="0"/>
    </xf>
    <xf numFmtId="166" fontId="70" fillId="0" borderId="55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77" xfId="89" applyNumberFormat="1" applyFont="1" applyFill="1" applyBorder="1" applyAlignment="1" applyProtection="1">
      <alignment horizontal="left" vertical="center" wrapText="1" indent="1"/>
    </xf>
    <xf numFmtId="166" fontId="69" fillId="0" borderId="20" xfId="89" quotePrefix="1" applyNumberFormat="1" applyFont="1" applyFill="1" applyBorder="1" applyAlignment="1" applyProtection="1">
      <alignment horizontal="left" vertical="center" wrapText="1" indent="6"/>
      <protection locked="0"/>
    </xf>
    <xf numFmtId="166" fontId="70" fillId="0" borderId="18" xfId="89" applyNumberFormat="1" applyFont="1" applyFill="1" applyBorder="1" applyAlignment="1" applyProtection="1">
      <alignment horizontal="left" vertical="center" wrapText="1" indent="1"/>
    </xf>
    <xf numFmtId="166" fontId="70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166" fontId="69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0" fontId="63" fillId="0" borderId="78" xfId="89" applyFont="1" applyFill="1" applyBorder="1" applyAlignment="1">
      <alignment horizontal="center" vertical="center" wrapText="1"/>
    </xf>
    <xf numFmtId="0" fontId="19" fillId="0" borderId="76" xfId="89" applyFont="1" applyFill="1" applyBorder="1" applyAlignment="1">
      <alignment horizontal="center" vertical="center" wrapText="1"/>
    </xf>
    <xf numFmtId="0" fontId="19" fillId="0" borderId="36" xfId="89" applyFont="1" applyFill="1" applyBorder="1" applyAlignment="1">
      <alignment horizontal="center" vertical="center" wrapText="1"/>
    </xf>
    <xf numFmtId="0" fontId="19" fillId="0" borderId="89" xfId="89" applyFont="1" applyFill="1" applyBorder="1" applyAlignment="1">
      <alignment horizontal="center" vertical="center" wrapText="1"/>
    </xf>
    <xf numFmtId="0" fontId="42" fillId="0" borderId="78" xfId="89" applyFont="1" applyFill="1" applyBorder="1" applyAlignment="1">
      <alignment horizontal="center" vertical="center" wrapText="1"/>
    </xf>
    <xf numFmtId="0" fontId="63" fillId="0" borderId="17" xfId="89" applyFont="1" applyFill="1" applyBorder="1" applyAlignment="1" applyProtection="1">
      <alignment horizontal="center" vertical="center" wrapText="1"/>
    </xf>
    <xf numFmtId="0" fontId="2" fillId="0" borderId="18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8"/>
    </xf>
    <xf numFmtId="0" fontId="19" fillId="0" borderId="18" xfId="89" applyFont="1" applyFill="1" applyBorder="1" applyAlignment="1" applyProtection="1">
      <alignment vertical="center" wrapText="1"/>
      <protection locked="0"/>
    </xf>
    <xf numFmtId="0" fontId="19" fillId="0" borderId="20" xfId="89" applyFont="1" applyFill="1" applyBorder="1" applyAlignment="1" applyProtection="1">
      <alignment vertical="center" wrapText="1"/>
      <protection locked="0"/>
    </xf>
    <xf numFmtId="0" fontId="19" fillId="0" borderId="50" xfId="89" applyFont="1" applyFill="1" applyBorder="1" applyAlignment="1" applyProtection="1">
      <alignment vertical="center" wrapText="1"/>
      <protection locked="0"/>
    </xf>
    <xf numFmtId="0" fontId="42" fillId="0" borderId="75" xfId="89" applyFont="1" applyFill="1" applyBorder="1" applyAlignment="1" applyProtection="1">
      <alignment vertical="center" wrapText="1"/>
    </xf>
    <xf numFmtId="0" fontId="63" fillId="0" borderId="27" xfId="89" applyFont="1" applyFill="1" applyBorder="1" applyAlignment="1" applyProtection="1">
      <alignment horizontal="center" vertical="center" wrapText="1"/>
    </xf>
    <xf numFmtId="167" fontId="19" fillId="0" borderId="55" xfId="54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70" xfId="54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81" xfId="89" applyNumberFormat="1" applyFont="1" applyFill="1" applyBorder="1" applyAlignment="1" applyProtection="1">
      <alignment horizontal="right" vertical="center" wrapText="1" indent="1"/>
      <protection locked="0"/>
    </xf>
    <xf numFmtId="1" fontId="42" fillId="0" borderId="90" xfId="89" applyNumberFormat="1" applyFont="1" applyFill="1" applyBorder="1" applyAlignment="1" applyProtection="1">
      <alignment vertical="center" wrapText="1"/>
    </xf>
    <xf numFmtId="167" fontId="19" fillId="0" borderId="20" xfId="54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50" xfId="89" applyNumberFormat="1" applyFont="1" applyFill="1" applyBorder="1" applyAlignment="1" applyProtection="1">
      <alignment horizontal="right" vertical="center" wrapText="1" indent="1"/>
      <protection locked="0"/>
    </xf>
    <xf numFmtId="166" fontId="42" fillId="0" borderId="75" xfId="89" applyNumberFormat="1" applyFont="1" applyFill="1" applyBorder="1" applyAlignment="1" applyProtection="1">
      <alignment vertical="center" wrapText="1"/>
    </xf>
    <xf numFmtId="166" fontId="92" fillId="0" borderId="14" xfId="89" applyNumberFormat="1" applyFont="1" applyFill="1" applyBorder="1" applyAlignment="1" applyProtection="1">
      <alignment horizontal="center" vertical="center" wrapText="1"/>
    </xf>
    <xf numFmtId="166" fontId="92" fillId="0" borderId="16" xfId="89" applyNumberFormat="1" applyFont="1" applyFill="1" applyBorder="1" applyAlignment="1" applyProtection="1">
      <alignment horizontal="center" vertical="center" wrapText="1"/>
    </xf>
    <xf numFmtId="166" fontId="92" fillId="0" borderId="79" xfId="89" applyNumberFormat="1" applyFont="1" applyFill="1" applyBorder="1" applyAlignment="1" applyProtection="1">
      <alignment horizontal="center" vertical="center" wrapText="1"/>
    </xf>
    <xf numFmtId="167" fontId="69" fillId="0" borderId="39" xfId="54" applyNumberFormat="1" applyFont="1" applyFill="1" applyBorder="1" applyAlignment="1" applyProtection="1">
      <alignment horizontal="center" vertical="center" wrapText="1"/>
      <protection locked="0"/>
    </xf>
    <xf numFmtId="167" fontId="43" fillId="0" borderId="33" xfId="54" applyNumberFormat="1" applyFont="1" applyFill="1" applyBorder="1" applyAlignment="1" applyProtection="1">
      <alignment horizontal="center" vertical="center" wrapText="1"/>
      <protection locked="0"/>
    </xf>
    <xf numFmtId="167" fontId="42" fillId="0" borderId="33" xfId="54" applyNumberFormat="1" applyFont="1" applyFill="1" applyBorder="1" applyAlignment="1" applyProtection="1">
      <alignment horizontal="center" vertical="center" wrapText="1"/>
      <protection locked="0"/>
    </xf>
    <xf numFmtId="167" fontId="19" fillId="0" borderId="33" xfId="54" applyNumberFormat="1" applyFont="1" applyFill="1" applyBorder="1" applyAlignment="1" applyProtection="1">
      <alignment horizontal="center" vertical="center" wrapText="1"/>
      <protection locked="0"/>
    </xf>
    <xf numFmtId="166" fontId="92" fillId="0" borderId="17" xfId="89" applyNumberFormat="1" applyFont="1" applyFill="1" applyBorder="1" applyAlignment="1" applyProtection="1">
      <alignment horizontal="center" vertical="center" wrapText="1"/>
    </xf>
    <xf numFmtId="167" fontId="69" fillId="0" borderId="18" xfId="54" applyNumberFormat="1" applyFont="1" applyFill="1" applyBorder="1" applyAlignment="1" applyProtection="1">
      <alignment vertical="center" wrapText="1"/>
    </xf>
    <xf numFmtId="167" fontId="69" fillId="0" borderId="20" xfId="54" applyNumberFormat="1" applyFont="1" applyFill="1" applyBorder="1" applyAlignment="1" applyProtection="1">
      <alignment vertical="center" wrapText="1"/>
    </xf>
    <xf numFmtId="167" fontId="62" fillId="0" borderId="20" xfId="54" applyNumberFormat="1" applyFont="1" applyFill="1" applyBorder="1" applyAlignment="1" applyProtection="1">
      <alignment vertical="center" wrapText="1"/>
    </xf>
    <xf numFmtId="166" fontId="68" fillId="0" borderId="17" xfId="89" applyNumberFormat="1" applyFont="1" applyFill="1" applyBorder="1" applyAlignment="1" applyProtection="1">
      <alignment horizontal="center" vertical="center"/>
    </xf>
    <xf numFmtId="167" fontId="70" fillId="0" borderId="20" xfId="54" applyNumberFormat="1" applyFont="1" applyFill="1" applyBorder="1" applyAlignment="1" applyProtection="1">
      <alignment horizontal="center" vertical="center" wrapText="1"/>
    </xf>
    <xf numFmtId="166" fontId="92" fillId="0" borderId="27" xfId="89" applyNumberFormat="1" applyFont="1" applyFill="1" applyBorder="1" applyAlignment="1" applyProtection="1">
      <alignment horizontal="center" vertical="center" wrapText="1"/>
    </xf>
    <xf numFmtId="167" fontId="69" fillId="0" borderId="55" xfId="54" applyNumberFormat="1" applyFont="1" applyFill="1" applyBorder="1" applyAlignment="1" applyProtection="1">
      <alignment vertical="center" wrapText="1"/>
    </xf>
    <xf numFmtId="167" fontId="69" fillId="0" borderId="70" xfId="54" applyNumberFormat="1" applyFont="1" applyFill="1" applyBorder="1" applyAlignment="1" applyProtection="1">
      <alignment vertical="center" wrapText="1"/>
    </xf>
    <xf numFmtId="167" fontId="62" fillId="0" borderId="70" xfId="54" applyNumberFormat="1" applyFont="1" applyFill="1" applyBorder="1" applyAlignment="1" applyProtection="1">
      <alignment vertical="center" wrapText="1"/>
    </xf>
    <xf numFmtId="167" fontId="70" fillId="0" borderId="70" xfId="54" applyNumberFormat="1" applyFont="1" applyFill="1" applyBorder="1" applyAlignment="1" applyProtection="1">
      <alignment vertical="center" wrapText="1"/>
    </xf>
    <xf numFmtId="0" fontId="70" fillId="0" borderId="17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/>
    </xf>
    <xf numFmtId="0" fontId="42" fillId="0" borderId="71" xfId="83" applyFont="1" applyBorder="1" applyAlignment="1">
      <alignment horizontal="center" vertical="center" wrapText="1"/>
    </xf>
    <xf numFmtId="0" fontId="62" fillId="0" borderId="23" xfId="83" applyFont="1" applyBorder="1" applyAlignment="1">
      <alignment horizontal="center"/>
    </xf>
    <xf numFmtId="49" fontId="19" fillId="0" borderId="23" xfId="83" applyNumberFormat="1" applyFont="1" applyBorder="1" applyAlignment="1">
      <alignment horizontal="right"/>
    </xf>
    <xf numFmtId="49" fontId="19" fillId="0" borderId="91" xfId="83" applyNumberFormat="1" applyFont="1" applyBorder="1" applyAlignment="1">
      <alignment horizontal="right"/>
    </xf>
    <xf numFmtId="49" fontId="19" fillId="0" borderId="91" xfId="83" applyNumberFormat="1" applyBorder="1"/>
    <xf numFmtId="0" fontId="42" fillId="0" borderId="17" xfId="83" applyFont="1" applyBorder="1" applyAlignment="1">
      <alignment horizontal="center" vertical="center" wrapText="1"/>
    </xf>
    <xf numFmtId="0" fontId="62" fillId="0" borderId="17" xfId="83" applyFont="1" applyBorder="1" applyAlignment="1">
      <alignment horizontal="center"/>
    </xf>
    <xf numFmtId="0" fontId="2" fillId="0" borderId="77" xfId="0" applyFont="1" applyBorder="1" applyAlignment="1">
      <alignment horizontal="justify"/>
    </xf>
    <xf numFmtId="0" fontId="19" fillId="0" borderId="88" xfId="83" applyFont="1" applyBorder="1" applyAlignment="1">
      <alignment horizontal="left"/>
    </xf>
    <xf numFmtId="0" fontId="19" fillId="0" borderId="20" xfId="83" applyFont="1" applyBorder="1" applyAlignment="1">
      <alignment horizontal="left"/>
    </xf>
    <xf numFmtId="166" fontId="43" fillId="0" borderId="20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79" xfId="83" applyFont="1" applyBorder="1" applyAlignment="1">
      <alignment horizontal="center" vertical="center" wrapText="1"/>
    </xf>
    <xf numFmtId="0" fontId="62" fillId="0" borderId="79" xfId="83" applyFont="1" applyBorder="1" applyAlignment="1">
      <alignment horizontal="center"/>
    </xf>
    <xf numFmtId="3" fontId="19" fillId="0" borderId="39" xfId="83" applyNumberFormat="1" applyFont="1" applyBorder="1"/>
    <xf numFmtId="3" fontId="19" fillId="0" borderId="40" xfId="83" applyNumberFormat="1" applyFont="1" applyBorder="1"/>
    <xf numFmtId="3" fontId="19" fillId="0" borderId="33" xfId="83" applyNumberFormat="1" applyFont="1" applyFill="1" applyBorder="1" applyAlignment="1" applyProtection="1">
      <alignment vertical="center" wrapText="1"/>
      <protection locked="0"/>
    </xf>
    <xf numFmtId="3" fontId="19" fillId="0" borderId="33" xfId="83" applyNumberFormat="1" applyFont="1" applyBorder="1"/>
    <xf numFmtId="3" fontId="19" fillId="0" borderId="40" xfId="83" applyNumberFormat="1" applyFont="1" applyFill="1" applyBorder="1" applyAlignment="1" applyProtection="1">
      <alignment vertical="center" wrapText="1"/>
      <protection locked="0"/>
    </xf>
    <xf numFmtId="0" fontId="42" fillId="0" borderId="27" xfId="83" applyFont="1" applyBorder="1" applyAlignment="1">
      <alignment horizontal="center" vertical="center" wrapText="1"/>
    </xf>
    <xf numFmtId="0" fontId="62" fillId="0" borderId="27" xfId="83" applyFont="1" applyBorder="1" applyAlignment="1">
      <alignment horizontal="center"/>
    </xf>
    <xf numFmtId="3" fontId="19" fillId="0" borderId="55" xfId="83" applyNumberFormat="1" applyFont="1" applyBorder="1"/>
    <xf numFmtId="3" fontId="19" fillId="0" borderId="70" xfId="83" applyNumberFormat="1" applyFont="1" applyFill="1" applyBorder="1" applyAlignment="1" applyProtection="1">
      <alignment vertical="center" wrapText="1"/>
      <protection locked="0"/>
    </xf>
    <xf numFmtId="3" fontId="19" fillId="0" borderId="70" xfId="83" applyNumberFormat="1" applyFont="1" applyBorder="1"/>
    <xf numFmtId="3" fontId="19" fillId="0" borderId="57" xfId="83" applyNumberFormat="1" applyFont="1" applyBorder="1"/>
    <xf numFmtId="0" fontId="19" fillId="0" borderId="18" xfId="83" applyFont="1" applyBorder="1"/>
    <xf numFmtId="0" fontId="19" fillId="0" borderId="20" xfId="83" applyFont="1" applyBorder="1"/>
    <xf numFmtId="0" fontId="19" fillId="0" borderId="20" xfId="83" applyFont="1" applyBorder="1" applyAlignment="1">
      <alignment vertical="center" wrapText="1"/>
    </xf>
    <xf numFmtId="0" fontId="19" fillId="0" borderId="88" xfId="83" applyFont="1" applyBorder="1"/>
    <xf numFmtId="0" fontId="41" fillId="0" borderId="36" xfId="86" applyFont="1" applyBorder="1" applyAlignment="1">
      <alignment horizontal="center"/>
    </xf>
    <xf numFmtId="0" fontId="41" fillId="0" borderId="18" xfId="86" applyFont="1" applyBorder="1" applyAlignment="1">
      <alignment horizontal="left"/>
    </xf>
    <xf numFmtId="0" fontId="41" fillId="0" borderId="88" xfId="86" applyFont="1" applyBorder="1" applyAlignment="1">
      <alignment horizontal="left"/>
    </xf>
    <xf numFmtId="0" fontId="44" fillId="0" borderId="33" xfId="86" applyFont="1" applyBorder="1" applyAlignment="1">
      <alignment horizontal="right"/>
    </xf>
    <xf numFmtId="0" fontId="41" fillId="0" borderId="40" xfId="86" applyFont="1" applyBorder="1" applyAlignment="1">
      <alignment horizontal="right"/>
    </xf>
    <xf numFmtId="0" fontId="44" fillId="0" borderId="70" xfId="86" applyFont="1" applyBorder="1" applyAlignment="1">
      <alignment horizontal="center"/>
    </xf>
    <xf numFmtId="3" fontId="41" fillId="0" borderId="20" xfId="86" applyNumberFormat="1" applyFont="1" applyBorder="1" applyAlignment="1">
      <alignment horizontal="right"/>
    </xf>
    <xf numFmtId="0" fontId="46" fillId="0" borderId="34" xfId="0" applyFont="1" applyBorder="1" applyAlignment="1">
      <alignment horizontal="center" wrapText="1"/>
    </xf>
    <xf numFmtId="0" fontId="41" fillId="0" borderId="74" xfId="0" applyFont="1" applyBorder="1" applyAlignment="1">
      <alignment horizontal="center" wrapText="1"/>
    </xf>
    <xf numFmtId="0" fontId="55" fillId="24" borderId="74" xfId="91" applyFont="1" applyFill="1" applyBorder="1" applyAlignment="1">
      <alignment horizontal="center" vertical="center" wrapText="1"/>
    </xf>
    <xf numFmtId="0" fontId="60" fillId="0" borderId="78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79" xfId="0" applyFont="1" applyBorder="1" applyAlignment="1">
      <alignment horizontal="center" wrapText="1"/>
    </xf>
    <xf numFmtId="0" fontId="45" fillId="0" borderId="89" xfId="0" applyFont="1" applyBorder="1" applyAlignment="1">
      <alignment wrapText="1"/>
    </xf>
    <xf numFmtId="0" fontId="45" fillId="0" borderId="88" xfId="0" applyFont="1" applyBorder="1" applyAlignment="1">
      <alignment wrapText="1"/>
    </xf>
    <xf numFmtId="3" fontId="45" fillId="0" borderId="57" xfId="0" applyNumberFormat="1" applyFont="1" applyBorder="1" applyAlignment="1">
      <alignment horizontal="right" wrapText="1"/>
    </xf>
    <xf numFmtId="3" fontId="45" fillId="0" borderId="40" xfId="0" applyNumberFormat="1" applyFont="1" applyBorder="1" applyAlignment="1">
      <alignment horizontal="right" wrapText="1"/>
    </xf>
    <xf numFmtId="3" fontId="45" fillId="0" borderId="88" xfId="0" applyNumberFormat="1" applyFont="1" applyBorder="1" applyAlignment="1">
      <alignment horizontal="right" wrapText="1"/>
    </xf>
    <xf numFmtId="0" fontId="48" fillId="0" borderId="78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3" fontId="48" fillId="0" borderId="27" xfId="0" applyNumberFormat="1" applyFont="1" applyBorder="1" applyAlignment="1">
      <alignment horizontal="right" wrapText="1"/>
    </xf>
    <xf numFmtId="0" fontId="53" fillId="0" borderId="78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3" fontId="73" fillId="0" borderId="27" xfId="0" applyNumberFormat="1" applyFont="1" applyBorder="1" applyAlignment="1">
      <alignment horizontal="right" wrapText="1"/>
    </xf>
    <xf numFmtId="166" fontId="43" fillId="0" borderId="88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17" xfId="83" applyFont="1" applyBorder="1" applyAlignment="1">
      <alignment horizontal="left"/>
    </xf>
    <xf numFmtId="3" fontId="42" fillId="0" borderId="27" xfId="83" applyNumberFormat="1" applyFont="1" applyBorder="1"/>
    <xf numFmtId="3" fontId="42" fillId="0" borderId="79" xfId="83" applyNumberFormat="1" applyFont="1" applyBorder="1"/>
    <xf numFmtId="0" fontId="45" fillId="0" borderId="57" xfId="0" applyFont="1" applyBorder="1" applyAlignment="1">
      <alignment wrapText="1"/>
    </xf>
    <xf numFmtId="0" fontId="45" fillId="0" borderId="40" xfId="0" applyFont="1" applyBorder="1" applyAlignment="1">
      <alignment wrapText="1"/>
    </xf>
    <xf numFmtId="0" fontId="41" fillId="0" borderId="78" xfId="0" applyFont="1" applyBorder="1" applyAlignment="1">
      <alignment wrapText="1"/>
    </xf>
    <xf numFmtId="0" fontId="41" fillId="0" borderId="17" xfId="0" applyFont="1" applyBorder="1" applyAlignment="1">
      <alignment wrapText="1"/>
    </xf>
    <xf numFmtId="3" fontId="41" fillId="0" borderId="27" xfId="0" applyNumberFormat="1" applyFont="1" applyBorder="1" applyAlignment="1">
      <alignment horizontal="right" wrapText="1"/>
    </xf>
    <xf numFmtId="0" fontId="41" fillId="0" borderId="89" xfId="0" applyFont="1" applyBorder="1" applyAlignment="1">
      <alignment wrapText="1"/>
    </xf>
    <xf numFmtId="0" fontId="41" fillId="0" borderId="88" xfId="0" applyFont="1" applyBorder="1" applyAlignment="1">
      <alignment wrapText="1"/>
    </xf>
    <xf numFmtId="3" fontId="41" fillId="0" borderId="57" xfId="0" applyNumberFormat="1" applyFont="1" applyBorder="1" applyAlignment="1">
      <alignment horizontal="right" wrapText="1"/>
    </xf>
    <xf numFmtId="3" fontId="41" fillId="0" borderId="40" xfId="0" applyNumberFormat="1" applyFont="1" applyBorder="1" applyAlignment="1">
      <alignment horizontal="right" wrapText="1"/>
    </xf>
    <xf numFmtId="3" fontId="41" fillId="0" borderId="88" xfId="0" applyNumberFormat="1" applyFont="1" applyBorder="1" applyAlignment="1">
      <alignment horizontal="right" wrapText="1"/>
    </xf>
    <xf numFmtId="0" fontId="44" fillId="0" borderId="18" xfId="0" applyFont="1" applyBorder="1" applyAlignment="1">
      <alignment wrapText="1"/>
    </xf>
    <xf numFmtId="0" fontId="83" fillId="0" borderId="23" xfId="82" applyFont="1" applyBorder="1" applyAlignment="1">
      <alignment horizontal="center"/>
    </xf>
    <xf numFmtId="0" fontId="50" fillId="0" borderId="91" xfId="82" applyFont="1" applyBorder="1" applyAlignment="1">
      <alignment horizontal="left" wrapText="1"/>
    </xf>
    <xf numFmtId="3" fontId="50" fillId="0" borderId="46" xfId="82" applyNumberFormat="1" applyFont="1" applyBorder="1"/>
    <xf numFmtId="3" fontId="57" fillId="0" borderId="46" xfId="82" applyNumberFormat="1" applyFont="1" applyBorder="1"/>
    <xf numFmtId="0" fontId="57" fillId="0" borderId="11" xfId="82" applyFont="1" applyBorder="1" applyAlignment="1">
      <alignment horizontal="left"/>
    </xf>
    <xf numFmtId="0" fontId="50" fillId="0" borderId="11" xfId="82" applyFont="1" applyBorder="1"/>
    <xf numFmtId="0" fontId="56" fillId="0" borderId="11" xfId="82" applyFont="1" applyBorder="1"/>
    <xf numFmtId="0" fontId="77" fillId="0" borderId="14" xfId="82" applyFont="1" applyBorder="1" applyAlignment="1">
      <alignment horizontal="left"/>
    </xf>
    <xf numFmtId="3" fontId="58" fillId="0" borderId="15" xfId="82" applyNumberFormat="1" applyFont="1" applyBorder="1"/>
    <xf numFmtId="3" fontId="77" fillId="0" borderId="16" xfId="82" applyNumberFormat="1" applyFont="1" applyBorder="1"/>
    <xf numFmtId="0" fontId="2" fillId="0" borderId="46" xfId="82" applyFont="1" applyBorder="1" applyAlignment="1">
      <alignment horizontal="center"/>
    </xf>
    <xf numFmtId="0" fontId="56" fillId="0" borderId="91" xfId="82" applyFont="1" applyBorder="1" applyAlignment="1">
      <alignment horizontal="left" wrapText="1"/>
    </xf>
    <xf numFmtId="0" fontId="2" fillId="0" borderId="11" xfId="82" applyFont="1" applyBorder="1"/>
    <xf numFmtId="3" fontId="2" fillId="0" borderId="11" xfId="82" applyNumberFormat="1" applyFont="1" applyBorder="1"/>
    <xf numFmtId="0" fontId="83" fillId="0" borderId="14" xfId="82" applyFont="1" applyBorder="1" applyAlignment="1">
      <alignment horizontal="center"/>
    </xf>
    <xf numFmtId="0" fontId="77" fillId="0" borderId="15" xfId="82" applyFont="1" applyBorder="1" applyAlignment="1">
      <alignment horizontal="left"/>
    </xf>
    <xf numFmtId="167" fontId="70" fillId="0" borderId="88" xfId="54" applyNumberFormat="1" applyFont="1" applyFill="1" applyBorder="1" applyAlignment="1" applyProtection="1">
      <alignment vertical="center" wrapText="1"/>
    </xf>
    <xf numFmtId="167" fontId="69" fillId="0" borderId="88" xfId="54" applyNumberFormat="1" applyFont="1" applyFill="1" applyBorder="1" applyAlignment="1" applyProtection="1">
      <alignment vertical="center" wrapText="1"/>
      <protection locked="0"/>
    </xf>
    <xf numFmtId="167" fontId="69" fillId="0" borderId="57" xfId="54" applyNumberFormat="1" applyFont="1" applyFill="1" applyBorder="1" applyAlignment="1" applyProtection="1">
      <alignment vertical="center" wrapText="1"/>
    </xf>
    <xf numFmtId="167" fontId="96" fillId="27" borderId="79" xfId="54" applyNumberFormat="1" applyFont="1" applyFill="1" applyBorder="1" applyAlignment="1" applyProtection="1">
      <alignment horizontal="left" vertical="center" wrapText="1" indent="2"/>
    </xf>
    <xf numFmtId="167" fontId="96" fillId="0" borderId="17" xfId="54" applyNumberFormat="1" applyFont="1" applyFill="1" applyBorder="1" applyAlignment="1" applyProtection="1">
      <alignment vertical="center" wrapText="1"/>
    </xf>
    <xf numFmtId="167" fontId="96" fillId="0" borderId="27" xfId="54" applyNumberFormat="1" applyFont="1" applyFill="1" applyBorder="1" applyAlignment="1" applyProtection="1">
      <alignment vertical="center" wrapText="1"/>
    </xf>
    <xf numFmtId="0" fontId="67" fillId="0" borderId="92" xfId="88" applyFont="1" applyFill="1" applyBorder="1" applyAlignment="1" applyProtection="1"/>
    <xf numFmtId="0" fontId="67" fillId="0" borderId="69" xfId="88" applyFont="1" applyFill="1" applyBorder="1" applyAlignment="1" applyProtection="1"/>
    <xf numFmtId="167" fontId="62" fillId="0" borderId="75" xfId="54" applyNumberFormat="1" applyFont="1" applyFill="1" applyBorder="1" applyProtection="1"/>
    <xf numFmtId="0" fontId="70" fillId="0" borderId="48" xfId="88" applyFont="1" applyFill="1" applyBorder="1" applyAlignment="1" applyProtection="1">
      <alignment horizontal="center" vertical="center"/>
    </xf>
    <xf numFmtId="0" fontId="70" fillId="0" borderId="66" xfId="88" applyFont="1" applyFill="1" applyBorder="1" applyAlignment="1" applyProtection="1">
      <alignment horizontal="left"/>
    </xf>
    <xf numFmtId="167" fontId="70" fillId="0" borderId="71" xfId="54" applyNumberFormat="1" applyFont="1" applyFill="1" applyBorder="1" applyAlignment="1" applyProtection="1">
      <protection locked="0"/>
    </xf>
    <xf numFmtId="167" fontId="70" fillId="0" borderId="72" xfId="54" applyNumberFormat="1" applyFont="1" applyFill="1" applyBorder="1" applyAlignment="1" applyProtection="1">
      <protection locked="0"/>
    </xf>
    <xf numFmtId="167" fontId="70" fillId="0" borderId="48" xfId="54" applyNumberFormat="1" applyFont="1" applyFill="1" applyBorder="1" applyAlignment="1" applyProtection="1">
      <alignment horizontal="center"/>
      <protection locked="0"/>
    </xf>
    <xf numFmtId="167" fontId="70" fillId="0" borderId="50" xfId="54" applyNumberFormat="1" applyFont="1" applyFill="1" applyBorder="1" applyAlignment="1" applyProtection="1">
      <alignment horizontal="center"/>
      <protection locked="0"/>
    </xf>
    <xf numFmtId="0" fontId="41" fillId="0" borderId="89" xfId="86" applyFont="1" applyBorder="1" applyAlignment="1">
      <alignment horizontal="center"/>
    </xf>
    <xf numFmtId="3" fontId="41" fillId="0" borderId="88" xfId="86" applyNumberFormat="1" applyFont="1" applyBorder="1" applyAlignment="1">
      <alignment horizontal="right"/>
    </xf>
    <xf numFmtId="0" fontId="44" fillId="0" borderId="57" xfId="86" applyFont="1" applyBorder="1" applyAlignment="1">
      <alignment horizontal="center"/>
    </xf>
    <xf numFmtId="0" fontId="44" fillId="26" borderId="78" xfId="86" applyFont="1" applyFill="1" applyBorder="1" applyAlignment="1">
      <alignment horizontal="center"/>
    </xf>
    <xf numFmtId="0" fontId="41" fillId="26" borderId="17" xfId="86" applyFont="1" applyFill="1" applyBorder="1" applyAlignment="1">
      <alignment horizontal="left"/>
    </xf>
    <xf numFmtId="0" fontId="41" fillId="26" borderId="79" xfId="86" applyFont="1" applyFill="1" applyBorder="1" applyAlignment="1">
      <alignment horizontal="right"/>
    </xf>
    <xf numFmtId="3" fontId="41" fillId="26" borderId="17" xfId="86" applyNumberFormat="1" applyFont="1" applyFill="1" applyBorder="1" applyAlignment="1">
      <alignment horizontal="right"/>
    </xf>
    <xf numFmtId="0" fontId="44" fillId="26" borderId="27" xfId="86" applyFont="1" applyFill="1" applyBorder="1" applyAlignment="1">
      <alignment horizontal="center"/>
    </xf>
    <xf numFmtId="3" fontId="104" fillId="0" borderId="18" xfId="0" applyNumberFormat="1" applyFont="1" applyBorder="1" applyAlignment="1">
      <alignment horizontal="right" wrapText="1"/>
    </xf>
    <xf numFmtId="3" fontId="45" fillId="0" borderId="33" xfId="0" applyNumberFormat="1" applyFont="1" applyBorder="1" applyAlignment="1">
      <alignment wrapText="1"/>
    </xf>
    <xf numFmtId="166" fontId="92" fillId="0" borderId="55" xfId="89" applyNumberFormat="1" applyFont="1" applyFill="1" applyBorder="1" applyAlignment="1" applyProtection="1">
      <alignment horizontal="left" vertical="center" wrapText="1" indent="1"/>
    </xf>
    <xf numFmtId="166" fontId="92" fillId="0" borderId="70" xfId="89" applyNumberFormat="1" applyFont="1" applyFill="1" applyBorder="1" applyAlignment="1" applyProtection="1">
      <alignment horizontal="left" vertical="center" wrapText="1" indent="1"/>
    </xf>
    <xf numFmtId="166" fontId="62" fillId="0" borderId="70" xfId="89" applyNumberFormat="1" applyFont="1" applyFill="1" applyBorder="1" applyAlignment="1" applyProtection="1">
      <alignment horizontal="left" vertical="center" wrapText="1" indent="1"/>
    </xf>
    <xf numFmtId="166" fontId="92" fillId="0" borderId="48" xfId="89" applyNumberFormat="1" applyFont="1" applyFill="1" applyBorder="1" applyAlignment="1" applyProtection="1">
      <alignment horizontal="center" vertical="center" wrapText="1"/>
    </xf>
    <xf numFmtId="166" fontId="92" fillId="0" borderId="20" xfId="89" applyNumberFormat="1" applyFont="1" applyFill="1" applyBorder="1" applyAlignment="1" applyProtection="1">
      <alignment horizontal="center" vertical="center" wrapText="1"/>
    </xf>
    <xf numFmtId="0" fontId="55" fillId="0" borderId="93" xfId="81" applyFont="1" applyBorder="1" applyAlignment="1">
      <alignment vertical="center"/>
    </xf>
    <xf numFmtId="3" fontId="51" fillId="0" borderId="86" xfId="81" applyNumberFormat="1" applyFont="1" applyFill="1" applyBorder="1" applyAlignment="1">
      <alignment vertical="center"/>
    </xf>
    <xf numFmtId="3" fontId="51" fillId="0" borderId="45" xfId="81" applyNumberFormat="1" applyFont="1" applyFill="1" applyBorder="1" applyAlignment="1">
      <alignment vertical="center"/>
    </xf>
    <xf numFmtId="3" fontId="51" fillId="0" borderId="64" xfId="81" applyNumberFormat="1" applyFont="1" applyFill="1" applyBorder="1" applyAlignment="1">
      <alignment vertical="center"/>
    </xf>
    <xf numFmtId="3" fontId="51" fillId="0" borderId="94" xfId="81" applyNumberFormat="1" applyFont="1" applyFill="1" applyBorder="1" applyAlignment="1">
      <alignment vertical="center"/>
    </xf>
    <xf numFmtId="3" fontId="51" fillId="0" borderId="95" xfId="84" applyNumberFormat="1" applyFont="1" applyFill="1" applyBorder="1"/>
    <xf numFmtId="3" fontId="51" fillId="0" borderId="96" xfId="84" applyNumberFormat="1" applyFont="1" applyFill="1" applyBorder="1"/>
    <xf numFmtId="3" fontId="51" fillId="0" borderId="97" xfId="84" applyNumberFormat="1" applyFont="1" applyFill="1" applyBorder="1"/>
    <xf numFmtId="3" fontId="51" fillId="0" borderId="98" xfId="84" applyNumberFormat="1" applyFont="1" applyFill="1" applyBorder="1"/>
    <xf numFmtId="0" fontId="51" fillId="26" borderId="78" xfId="81" applyFont="1" applyFill="1" applyBorder="1" applyAlignment="1">
      <alignment vertical="center"/>
    </xf>
    <xf numFmtId="3" fontId="51" fillId="26" borderId="99" xfId="84" applyNumberFormat="1" applyFont="1" applyFill="1" applyBorder="1"/>
    <xf numFmtId="3" fontId="51" fillId="26" borderId="78" xfId="84" applyNumberFormat="1" applyFont="1" applyFill="1" applyBorder="1"/>
    <xf numFmtId="3" fontId="51" fillId="26" borderId="27" xfId="84" applyNumberFormat="1" applyFont="1" applyFill="1" applyBorder="1"/>
    <xf numFmtId="3" fontId="51" fillId="26" borderId="17" xfId="84" applyNumberFormat="1" applyFont="1" applyFill="1" applyBorder="1"/>
    <xf numFmtId="0" fontId="2" fillId="0" borderId="89" xfId="81" applyFont="1" applyBorder="1" applyAlignment="1">
      <alignment vertical="center"/>
    </xf>
    <xf numFmtId="3" fontId="50" fillId="0" borderId="28" xfId="81" applyNumberFormat="1" applyFont="1" applyFill="1" applyBorder="1" applyAlignment="1">
      <alignment vertical="center"/>
    </xf>
    <xf numFmtId="4" fontId="50" fillId="0" borderId="46" xfId="81" applyNumberFormat="1" applyFont="1" applyFill="1" applyBorder="1" applyAlignment="1">
      <alignment vertical="center"/>
    </xf>
    <xf numFmtId="3" fontId="50" fillId="0" borderId="67" xfId="84" applyNumberFormat="1" applyFont="1" applyFill="1" applyBorder="1"/>
    <xf numFmtId="3" fontId="50" fillId="0" borderId="41" xfId="81" applyNumberFormat="1" applyFont="1" applyFill="1" applyBorder="1" applyAlignment="1">
      <alignment vertical="center"/>
    </xf>
    <xf numFmtId="3" fontId="50" fillId="0" borderId="46" xfId="81" applyNumberFormat="1" applyFont="1" applyFill="1" applyBorder="1" applyAlignment="1">
      <alignment vertical="center"/>
    </xf>
    <xf numFmtId="3" fontId="51" fillId="26" borderId="79" xfId="84" applyNumberFormat="1" applyFont="1" applyFill="1" applyBorder="1"/>
    <xf numFmtId="3" fontId="50" fillId="0" borderId="67" xfId="81" applyNumberFormat="1" applyFont="1" applyFill="1" applyBorder="1" applyAlignment="1">
      <alignment vertical="center"/>
    </xf>
    <xf numFmtId="165" fontId="51" fillId="26" borderId="78" xfId="84" applyNumberFormat="1" applyFont="1" applyFill="1" applyBorder="1"/>
    <xf numFmtId="3" fontId="51" fillId="26" borderId="27" xfId="81" applyNumberFormat="1" applyFont="1" applyFill="1" applyBorder="1" applyAlignment="1">
      <alignment vertical="center"/>
    </xf>
    <xf numFmtId="0" fontId="51" fillId="26" borderId="17" xfId="87" applyFont="1" applyFill="1" applyBorder="1"/>
    <xf numFmtId="165" fontId="51" fillId="26" borderId="79" xfId="84" applyNumberFormat="1" applyFont="1" applyFill="1" applyBorder="1"/>
    <xf numFmtId="0" fontId="80" fillId="24" borderId="22" xfId="84" applyFont="1" applyFill="1" applyBorder="1"/>
    <xf numFmtId="3" fontId="80" fillId="24" borderId="24" xfId="84" applyNumberFormat="1" applyFont="1" applyFill="1" applyBorder="1"/>
    <xf numFmtId="0" fontId="80" fillId="24" borderId="25" xfId="87" applyFont="1" applyFill="1" applyBorder="1"/>
    <xf numFmtId="3" fontId="80" fillId="24" borderId="26" xfId="81" applyNumberFormat="1" applyFont="1" applyFill="1" applyBorder="1" applyAlignment="1">
      <alignment vertical="center"/>
    </xf>
    <xf numFmtId="3" fontId="80" fillId="24" borderId="100" xfId="84" applyNumberFormat="1" applyFont="1" applyFill="1" applyBorder="1"/>
    <xf numFmtId="0" fontId="80" fillId="24" borderId="78" xfId="84" applyFont="1" applyFill="1" applyBorder="1"/>
    <xf numFmtId="3" fontId="80" fillId="24" borderId="78" xfId="84" applyNumberFormat="1" applyFont="1" applyFill="1" applyBorder="1"/>
    <xf numFmtId="3" fontId="80" fillId="24" borderId="27" xfId="81" applyNumberFormat="1" applyFont="1" applyFill="1" applyBorder="1" applyAlignment="1">
      <alignment vertical="center"/>
    </xf>
    <xf numFmtId="0" fontId="80" fillId="24" borderId="17" xfId="87" applyFont="1" applyFill="1" applyBorder="1"/>
    <xf numFmtId="3" fontId="80" fillId="24" borderId="79" xfId="84" applyNumberFormat="1" applyFont="1" applyFill="1" applyBorder="1"/>
    <xf numFmtId="0" fontId="79" fillId="24" borderId="31" xfId="91" applyFont="1" applyFill="1" applyBorder="1" applyAlignment="1">
      <alignment horizontal="left" vertical="center"/>
    </xf>
    <xf numFmtId="0" fontId="79" fillId="24" borderId="12" xfId="91" applyFont="1" applyFill="1" applyBorder="1" applyAlignment="1">
      <alignment horizontal="left" vertical="center"/>
    </xf>
    <xf numFmtId="0" fontId="79" fillId="24" borderId="10" xfId="91" applyFont="1" applyFill="1" applyBorder="1" applyAlignment="1">
      <alignment horizontal="left" vertical="center"/>
    </xf>
    <xf numFmtId="0" fontId="77" fillId="0" borderId="31" xfId="91" applyFont="1" applyBorder="1" applyAlignment="1">
      <alignment horizontal="left" vertical="center"/>
    </xf>
    <xf numFmtId="0" fontId="51" fillId="0" borderId="33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166" fontId="69" fillId="0" borderId="57" xfId="89" applyNumberFormat="1" applyFont="1" applyFill="1" applyBorder="1" applyAlignment="1" applyProtection="1">
      <alignment vertical="center" wrapText="1"/>
      <protection locked="0"/>
    </xf>
    <xf numFmtId="3" fontId="59" fillId="24" borderId="101" xfId="91" applyNumberFormat="1" applyFont="1" applyFill="1" applyBorder="1" applyAlignment="1">
      <alignment vertical="center"/>
    </xf>
    <xf numFmtId="0" fontId="59" fillId="24" borderId="102" xfId="91" applyFont="1" applyFill="1" applyBorder="1" applyAlignment="1">
      <alignment horizontal="left" vertical="center"/>
    </xf>
    <xf numFmtId="0" fontId="59" fillId="24" borderId="101" xfId="91" applyFont="1" applyFill="1" applyBorder="1" applyAlignment="1">
      <alignment horizontal="left" vertical="center"/>
    </xf>
    <xf numFmtId="0" fontId="57" fillId="0" borderId="103" xfId="91" applyFont="1" applyBorder="1" applyAlignment="1">
      <alignment horizontal="center" vertical="center"/>
    </xf>
    <xf numFmtId="0" fontId="57" fillId="0" borderId="32" xfId="91" applyFont="1" applyBorder="1" applyAlignment="1">
      <alignment horizontal="center" vertical="center"/>
    </xf>
    <xf numFmtId="3" fontId="57" fillId="0" borderId="37" xfId="91" applyNumberFormat="1" applyFont="1" applyBorder="1" applyAlignment="1">
      <alignment horizontal="right" vertical="center"/>
    </xf>
    <xf numFmtId="3" fontId="57" fillId="0" borderId="30" xfId="91" applyNumberFormat="1" applyFont="1" applyBorder="1" applyAlignment="1">
      <alignment horizontal="right" vertical="center"/>
    </xf>
    <xf numFmtId="0" fontId="57" fillId="0" borderId="49" xfId="91" applyFont="1" applyBorder="1" applyAlignment="1">
      <alignment horizontal="center" vertical="center"/>
    </xf>
    <xf numFmtId="3" fontId="57" fillId="0" borderId="37" xfId="91" applyNumberFormat="1" applyFont="1" applyBorder="1" applyAlignment="1">
      <alignment vertical="center"/>
    </xf>
    <xf numFmtId="3" fontId="57" fillId="0" borderId="30" xfId="91" applyNumberFormat="1" applyFont="1" applyBorder="1" applyAlignment="1">
      <alignment vertical="center"/>
    </xf>
    <xf numFmtId="167" fontId="19" fillId="0" borderId="40" xfId="54" applyNumberFormat="1" applyFont="1" applyFill="1" applyBorder="1" applyAlignment="1" applyProtection="1">
      <alignment horizontal="center" vertical="center" wrapText="1"/>
      <protection locked="0"/>
    </xf>
    <xf numFmtId="166" fontId="19" fillId="0" borderId="0" xfId="89" applyNumberFormat="1" applyFont="1" applyFill="1" applyAlignment="1" applyProtection="1">
      <alignment horizontal="right" vertical="center"/>
    </xf>
    <xf numFmtId="166" fontId="19" fillId="0" borderId="0" xfId="89" applyNumberFormat="1" applyFont="1" applyFill="1" applyAlignment="1">
      <alignment horizontal="right" vertical="center"/>
    </xf>
    <xf numFmtId="0" fontId="104" fillId="0" borderId="0" xfId="86" applyFont="1" applyAlignment="1">
      <alignment horizontal="right"/>
    </xf>
    <xf numFmtId="0" fontId="45" fillId="0" borderId="0" xfId="86" applyFont="1" applyAlignment="1">
      <alignment horizontal="right"/>
    </xf>
    <xf numFmtId="3" fontId="45" fillId="0" borderId="20" xfId="0" applyNumberFormat="1" applyFont="1" applyBorder="1" applyAlignment="1">
      <alignment wrapText="1"/>
    </xf>
    <xf numFmtId="0" fontId="50" fillId="0" borderId="67" xfId="0" applyFont="1" applyBorder="1"/>
    <xf numFmtId="0" fontId="50" fillId="0" borderId="68" xfId="0" applyFont="1" applyBorder="1"/>
    <xf numFmtId="0" fontId="105" fillId="0" borderId="29" xfId="0" applyFont="1" applyBorder="1"/>
    <xf numFmtId="0" fontId="105" fillId="0" borderId="37" xfId="0" applyFont="1" applyBorder="1"/>
    <xf numFmtId="0" fontId="105" fillId="0" borderId="30" xfId="0" applyFont="1" applyBorder="1"/>
    <xf numFmtId="0" fontId="59" fillId="28" borderId="78" xfId="84" applyFont="1" applyFill="1" applyBorder="1"/>
    <xf numFmtId="0" fontId="50" fillId="28" borderId="78" xfId="91" applyFont="1" applyFill="1" applyBorder="1"/>
    <xf numFmtId="0" fontId="50" fillId="28" borderId="17" xfId="91" applyFont="1" applyFill="1" applyBorder="1"/>
    <xf numFmtId="166" fontId="69" fillId="0" borderId="48" xfId="89" applyNumberFormat="1" applyFont="1" applyFill="1" applyBorder="1" applyAlignment="1" applyProtection="1">
      <alignment horizontal="left" vertical="center" wrapText="1" indent="1"/>
    </xf>
    <xf numFmtId="167" fontId="70" fillId="0" borderId="70" xfId="54" applyNumberFormat="1" applyFont="1" applyFill="1" applyBorder="1" applyAlignment="1" applyProtection="1">
      <alignment horizontal="center" vertical="center" wrapText="1"/>
    </xf>
    <xf numFmtId="167" fontId="69" fillId="0" borderId="48" xfId="54" applyNumberFormat="1" applyFont="1" applyFill="1" applyBorder="1" applyAlignment="1" applyProtection="1">
      <alignment vertical="center" wrapText="1"/>
    </xf>
    <xf numFmtId="167" fontId="96" fillId="0" borderId="79" xfId="54" applyNumberFormat="1" applyFont="1" applyFill="1" applyBorder="1" applyAlignment="1" applyProtection="1">
      <alignment horizontal="center" vertical="center" wrapText="1"/>
    </xf>
    <xf numFmtId="166" fontId="92" fillId="0" borderId="18" xfId="89" applyNumberFormat="1" applyFont="1" applyFill="1" applyBorder="1" applyAlignment="1" applyProtection="1">
      <alignment horizontal="center" vertical="center" wrapText="1"/>
    </xf>
    <xf numFmtId="166" fontId="70" fillId="0" borderId="70" xfId="89" applyNumberFormat="1" applyFont="1" applyFill="1" applyBorder="1" applyAlignment="1" applyProtection="1">
      <alignment horizontal="left" vertical="center" wrapText="1" indent="1"/>
    </xf>
    <xf numFmtId="0" fontId="62" fillId="0" borderId="17" xfId="88" applyFont="1" applyFill="1" applyBorder="1" applyAlignment="1" applyProtection="1">
      <alignment horizontal="center" vertical="center" wrapText="1"/>
    </xf>
    <xf numFmtId="0" fontId="55" fillId="24" borderId="35" xfId="91" applyFont="1" applyFill="1" applyBorder="1" applyAlignment="1">
      <alignment horizontal="center" vertical="center" wrapText="1"/>
    </xf>
    <xf numFmtId="0" fontId="55" fillId="24" borderId="17" xfId="91" applyFont="1" applyFill="1" applyBorder="1" applyAlignment="1">
      <alignment horizontal="center" vertical="center" wrapText="1"/>
    </xf>
    <xf numFmtId="3" fontId="45" fillId="0" borderId="70" xfId="0" applyNumberFormat="1" applyFont="1" applyBorder="1" applyAlignment="1">
      <alignment wrapText="1"/>
    </xf>
    <xf numFmtId="0" fontId="50" fillId="0" borderId="19" xfId="0" applyFont="1" applyBorder="1"/>
    <xf numFmtId="0" fontId="44" fillId="0" borderId="10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50" fillId="0" borderId="21" xfId="0" applyFont="1" applyBorder="1"/>
    <xf numFmtId="0" fontId="41" fillId="0" borderId="0" xfId="0" applyFont="1" applyAlignment="1">
      <alignment horizontal="center" wrapText="1"/>
    </xf>
    <xf numFmtId="0" fontId="41" fillId="0" borderId="0" xfId="77" applyFont="1" applyAlignment="1">
      <alignment horizontal="right" wrapText="1"/>
    </xf>
    <xf numFmtId="0" fontId="103" fillId="24" borderId="17" xfId="77" applyFont="1" applyFill="1" applyBorder="1" applyAlignment="1">
      <alignment horizontal="center" wrapText="1"/>
    </xf>
    <xf numFmtId="0" fontId="60" fillId="0" borderId="104" xfId="0" applyFont="1" applyBorder="1" applyAlignment="1">
      <alignment horizontal="center" wrapText="1"/>
    </xf>
    <xf numFmtId="0" fontId="60" fillId="0" borderId="75" xfId="0" applyFont="1" applyBorder="1" applyAlignment="1">
      <alignment horizontal="center" wrapText="1"/>
    </xf>
    <xf numFmtId="0" fontId="60" fillId="0" borderId="90" xfId="0" applyFont="1" applyBorder="1" applyAlignment="1">
      <alignment horizontal="center" wrapText="1"/>
    </xf>
    <xf numFmtId="0" fontId="60" fillId="0" borderId="69" xfId="0" applyFont="1" applyBorder="1" applyAlignment="1">
      <alignment horizontal="center" wrapText="1"/>
    </xf>
    <xf numFmtId="0" fontId="103" fillId="0" borderId="78" xfId="77" applyFont="1" applyBorder="1" applyAlignment="1">
      <alignment horizontal="center" wrapText="1"/>
    </xf>
    <xf numFmtId="0" fontId="103" fillId="0" borderId="17" xfId="77" applyFont="1" applyBorder="1" applyAlignment="1">
      <alignment horizontal="center" wrapText="1"/>
    </xf>
    <xf numFmtId="0" fontId="103" fillId="0" borderId="27" xfId="77" applyFont="1" applyBorder="1" applyAlignment="1">
      <alignment horizontal="center" wrapText="1"/>
    </xf>
    <xf numFmtId="0" fontId="1" fillId="0" borderId="0" xfId="0" applyFont="1"/>
    <xf numFmtId="0" fontId="82" fillId="0" borderId="0" xfId="77" applyFont="1"/>
    <xf numFmtId="0" fontId="32" fillId="0" borderId="0" xfId="102"/>
    <xf numFmtId="0" fontId="57" fillId="0" borderId="0" xfId="102" applyFont="1" applyAlignment="1">
      <alignment horizontal="center"/>
    </xf>
    <xf numFmtId="0" fontId="2" fillId="0" borderId="0" xfId="102" applyFont="1"/>
    <xf numFmtId="0" fontId="55" fillId="0" borderId="0" xfId="102" applyFont="1" applyAlignment="1">
      <alignment horizontal="right"/>
    </xf>
    <xf numFmtId="0" fontId="57" fillId="24" borderId="25" xfId="102" applyFont="1" applyFill="1" applyBorder="1" applyAlignment="1">
      <alignment horizontal="center" vertical="center" wrapText="1"/>
    </xf>
    <xf numFmtId="0" fontId="57" fillId="24" borderId="101" xfId="102" applyFont="1" applyFill="1" applyBorder="1" applyAlignment="1">
      <alignment horizontal="center" vertical="center" wrapText="1"/>
    </xf>
    <xf numFmtId="0" fontId="76" fillId="0" borderId="11" xfId="102" applyFont="1" applyBorder="1" applyAlignment="1">
      <alignment horizontal="center" vertical="distributed"/>
    </xf>
    <xf numFmtId="0" fontId="56" fillId="0" borderId="11" xfId="91" applyFont="1" applyBorder="1" applyAlignment="1">
      <alignment horizontal="left" vertical="center" wrapText="1"/>
    </xf>
    <xf numFmtId="3" fontId="56" fillId="0" borderId="11" xfId="91" applyNumberFormat="1" applyFont="1" applyBorder="1" applyAlignment="1">
      <alignment horizontal="right" vertical="center"/>
    </xf>
    <xf numFmtId="3" fontId="76" fillId="0" borderId="11" xfId="91" applyNumberFormat="1" applyFont="1" applyBorder="1" applyAlignment="1">
      <alignment horizontal="right" vertical="center"/>
    </xf>
    <xf numFmtId="3" fontId="76" fillId="0" borderId="11" xfId="102" applyNumberFormat="1" applyFont="1" applyBorder="1" applyAlignment="1">
      <alignment vertical="distributed"/>
    </xf>
    <xf numFmtId="3" fontId="56" fillId="0" borderId="11" xfId="102" applyNumberFormat="1" applyFont="1" applyBorder="1" applyAlignment="1">
      <alignment vertical="distributed"/>
    </xf>
    <xf numFmtId="0" fontId="57" fillId="0" borderId="10" xfId="102" applyFont="1" applyBorder="1"/>
    <xf numFmtId="0" fontId="59" fillId="0" borderId="10" xfId="102" applyFont="1" applyBorder="1" applyAlignment="1">
      <alignment vertical="distributed"/>
    </xf>
    <xf numFmtId="0" fontId="84" fillId="0" borderId="0" xfId="102" applyFont="1"/>
    <xf numFmtId="0" fontId="32" fillId="0" borderId="0" xfId="102" applyAlignment="1">
      <alignment horizontal="right"/>
    </xf>
    <xf numFmtId="0" fontId="32" fillId="0" borderId="0" xfId="103"/>
    <xf numFmtId="0" fontId="55" fillId="0" borderId="0" xfId="103" applyFont="1" applyAlignment="1">
      <alignment horizontal="right"/>
    </xf>
    <xf numFmtId="0" fontId="45" fillId="0" borderId="11" xfId="103" applyFont="1" applyBorder="1" applyAlignment="1">
      <alignment horizontal="center" vertical="distributed"/>
    </xf>
    <xf numFmtId="0" fontId="2" fillId="0" borderId="11" xfId="104" applyFont="1" applyBorder="1" applyAlignment="1">
      <alignment vertical="distributed"/>
    </xf>
    <xf numFmtId="3" fontId="107" fillId="0" borderId="11" xfId="103" applyNumberFormat="1" applyFont="1" applyBorder="1"/>
    <xf numFmtId="3" fontId="56" fillId="0" borderId="11" xfId="104" applyNumberFormat="1" applyFont="1" applyBorder="1"/>
    <xf numFmtId="0" fontId="45" fillId="0" borderId="10" xfId="103" applyFont="1" applyBorder="1" applyAlignment="1">
      <alignment horizontal="center" vertical="distributed"/>
    </xf>
    <xf numFmtId="0" fontId="2" fillId="0" borderId="10" xfId="104" applyFont="1" applyBorder="1" applyAlignment="1">
      <alignment vertical="distributed"/>
    </xf>
    <xf numFmtId="3" fontId="107" fillId="0" borderId="10" xfId="103" applyNumberFormat="1" applyFont="1" applyBorder="1"/>
    <xf numFmtId="3" fontId="56" fillId="0" borderId="10" xfId="104" applyNumberFormat="1" applyFont="1" applyBorder="1"/>
    <xf numFmtId="0" fontId="55" fillId="0" borderId="10" xfId="104" applyFont="1" applyBorder="1" applyAlignment="1">
      <alignment vertical="distributed"/>
    </xf>
    <xf numFmtId="3" fontId="48" fillId="0" borderId="10" xfId="103" applyNumberFormat="1" applyFont="1" applyBorder="1"/>
    <xf numFmtId="0" fontId="45" fillId="0" borderId="10" xfId="103" applyFont="1" applyBorder="1" applyAlignment="1">
      <alignment horizontal="center"/>
    </xf>
    <xf numFmtId="3" fontId="57" fillId="0" borderId="10" xfId="104" applyNumberFormat="1" applyFont="1" applyBorder="1"/>
    <xf numFmtId="0" fontId="108" fillId="24" borderId="10" xfId="103" applyFont="1" applyFill="1" applyBorder="1"/>
    <xf numFmtId="0" fontId="73" fillId="24" borderId="10" xfId="103" applyFont="1" applyFill="1" applyBorder="1" applyAlignment="1">
      <alignment horizontal="left" vertical="distributed"/>
    </xf>
    <xf numFmtId="3" fontId="73" fillId="24" borderId="10" xfId="103" applyNumberFormat="1" applyFont="1" applyFill="1" applyBorder="1" applyAlignment="1">
      <alignment vertical="distributed"/>
    </xf>
    <xf numFmtId="0" fontId="0" fillId="0" borderId="0" xfId="0"/>
    <xf numFmtId="0" fontId="18" fillId="29" borderId="0" xfId="91" applyFill="1"/>
    <xf numFmtId="0" fontId="70" fillId="0" borderId="13" xfId="88" applyFont="1" applyFill="1" applyBorder="1" applyAlignment="1" applyProtection="1">
      <alignment horizontal="center" vertical="center"/>
    </xf>
    <xf numFmtId="0" fontId="62" fillId="0" borderId="14" xfId="88" applyFont="1" applyFill="1" applyBorder="1" applyAlignment="1" applyProtection="1">
      <alignment horizontal="center" vertical="center" wrapText="1"/>
    </xf>
    <xf numFmtId="0" fontId="70" fillId="0" borderId="14" xfId="88" applyFont="1" applyFill="1" applyBorder="1" applyAlignment="1" applyProtection="1">
      <alignment horizontal="center" vertical="center"/>
    </xf>
    <xf numFmtId="0" fontId="70" fillId="0" borderId="28" xfId="88" applyFont="1" applyFill="1" applyBorder="1" applyAlignment="1" applyProtection="1">
      <alignment horizontal="center" vertical="center"/>
    </xf>
    <xf numFmtId="0" fontId="62" fillId="0" borderId="14" xfId="88" applyFont="1" applyFill="1" applyBorder="1" applyAlignment="1" applyProtection="1">
      <alignment horizontal="center" vertical="center"/>
    </xf>
    <xf numFmtId="0" fontId="105" fillId="0" borderId="14" xfId="0" applyFont="1" applyBorder="1"/>
    <xf numFmtId="0" fontId="59" fillId="29" borderId="0" xfId="91" applyFont="1" applyFill="1" applyAlignment="1">
      <alignment horizontal="center"/>
    </xf>
    <xf numFmtId="0" fontId="41" fillId="0" borderId="0" xfId="0" applyFont="1" applyFill="1" applyAlignment="1">
      <alignment horizontal="right"/>
    </xf>
    <xf numFmtId="0" fontId="44" fillId="0" borderId="0" xfId="77" applyFont="1" applyFill="1" applyAlignment="1">
      <alignment horizontal="right" wrapText="1"/>
    </xf>
    <xf numFmtId="0" fontId="0" fillId="0" borderId="0" xfId="0" applyFill="1"/>
    <xf numFmtId="0" fontId="41" fillId="0" borderId="0" xfId="0" applyFont="1" applyFill="1" applyAlignment="1">
      <alignment horizontal="right" wrapText="1"/>
    </xf>
    <xf numFmtId="0" fontId="18" fillId="0" borderId="0" xfId="91" applyFill="1"/>
    <xf numFmtId="0" fontId="50" fillId="0" borderId="0" xfId="91" applyFont="1" applyFill="1"/>
    <xf numFmtId="0" fontId="50" fillId="0" borderId="0" xfId="91" applyFont="1" applyFill="1" applyAlignment="1">
      <alignment horizontal="right"/>
    </xf>
    <xf numFmtId="0" fontId="82" fillId="0" borderId="0" xfId="91" applyFont="1" applyFill="1"/>
    <xf numFmtId="0" fontId="2" fillId="0" borderId="0" xfId="91" applyFont="1" applyFill="1"/>
    <xf numFmtId="0" fontId="2" fillId="0" borderId="0" xfId="91" applyFont="1" applyFill="1" applyAlignment="1"/>
    <xf numFmtId="0" fontId="55" fillId="0" borderId="0" xfId="89" applyFont="1" applyFill="1" applyAlignment="1">
      <alignment horizontal="center" wrapText="1"/>
    </xf>
    <xf numFmtId="0" fontId="19" fillId="0" borderId="0" xfId="83" applyFill="1"/>
    <xf numFmtId="0" fontId="19" fillId="0" borderId="0" xfId="83" applyFont="1" applyFill="1" applyBorder="1" applyAlignment="1">
      <alignment horizontal="center"/>
    </xf>
    <xf numFmtId="0" fontId="19" fillId="0" borderId="0" xfId="83" applyFont="1" applyFill="1" applyBorder="1" applyAlignment="1">
      <alignment horizontal="right"/>
    </xf>
    <xf numFmtId="0" fontId="44" fillId="0" borderId="0" xfId="86" applyFont="1" applyFill="1"/>
    <xf numFmtId="0" fontId="32" fillId="0" borderId="0" xfId="86" applyFill="1"/>
    <xf numFmtId="0" fontId="2" fillId="0" borderId="0" xfId="102" applyFont="1" applyFill="1"/>
    <xf numFmtId="0" fontId="106" fillId="0" borderId="0" xfId="102" applyFont="1" applyFill="1"/>
    <xf numFmtId="0" fontId="32" fillId="0" borderId="0" xfId="102" applyFill="1"/>
    <xf numFmtId="0" fontId="32" fillId="0" borderId="0" xfId="103" applyFill="1"/>
    <xf numFmtId="0" fontId="59" fillId="0" borderId="0" xfId="91" applyFont="1" applyFill="1" applyAlignment="1">
      <alignment horizontal="center"/>
    </xf>
    <xf numFmtId="0" fontId="59" fillId="0" borderId="0" xfId="91" applyFont="1" applyFill="1" applyAlignment="1">
      <alignment horizontal="right"/>
    </xf>
    <xf numFmtId="0" fontId="55" fillId="0" borderId="0" xfId="91" applyFont="1" applyFill="1" applyAlignment="1">
      <alignment horizontal="right"/>
    </xf>
    <xf numFmtId="0" fontId="18" fillId="0" borderId="0" xfId="91" applyFill="1" applyAlignment="1">
      <alignment horizontal="right"/>
    </xf>
    <xf numFmtId="0" fontId="53" fillId="0" borderId="34" xfId="0" applyFont="1" applyBorder="1" applyAlignment="1">
      <alignment wrapText="1"/>
    </xf>
    <xf numFmtId="0" fontId="53" fillId="0" borderId="74" xfId="0" applyFont="1" applyBorder="1" applyAlignment="1">
      <alignment wrapText="1"/>
    </xf>
    <xf numFmtId="3" fontId="73" fillId="0" borderId="110" xfId="0" applyNumberFormat="1" applyFont="1" applyBorder="1" applyAlignment="1">
      <alignment horizontal="right" wrapText="1"/>
    </xf>
    <xf numFmtId="0" fontId="44" fillId="0" borderId="23" xfId="0" applyFont="1" applyBorder="1" applyAlignment="1">
      <alignment wrapText="1"/>
    </xf>
    <xf numFmtId="0" fontId="105" fillId="0" borderId="111" xfId="0" applyFont="1" applyBorder="1"/>
    <xf numFmtId="0" fontId="50" fillId="0" borderId="48" xfId="0" applyFont="1" applyBorder="1"/>
    <xf numFmtId="0" fontId="50" fillId="0" borderId="20" xfId="0" applyFont="1" applyBorder="1"/>
    <xf numFmtId="0" fontId="50" fillId="0" borderId="88" xfId="0" applyFont="1" applyBorder="1"/>
    <xf numFmtId="0" fontId="105" fillId="0" borderId="17" xfId="0" applyFont="1" applyBorder="1"/>
    <xf numFmtId="0" fontId="0" fillId="0" borderId="73" xfId="0" applyBorder="1"/>
    <xf numFmtId="0" fontId="0" fillId="0" borderId="70" xfId="0" applyBorder="1"/>
    <xf numFmtId="0" fontId="0" fillId="0" borderId="57" xfId="0" applyBorder="1"/>
    <xf numFmtId="0" fontId="0" fillId="0" borderId="48" xfId="0" applyBorder="1"/>
    <xf numFmtId="0" fontId="0" fillId="0" borderId="20" xfId="0" applyBorder="1"/>
    <xf numFmtId="0" fontId="0" fillId="0" borderId="88" xfId="0" applyBorder="1"/>
    <xf numFmtId="0" fontId="105" fillId="0" borderId="27" xfId="0" applyFont="1" applyBorder="1"/>
    <xf numFmtId="166" fontId="68" fillId="0" borderId="80" xfId="89" applyNumberFormat="1" applyFont="1" applyFill="1" applyBorder="1" applyAlignment="1" applyProtection="1">
      <alignment horizontal="centerContinuous" vertical="center" wrapText="1"/>
    </xf>
    <xf numFmtId="166" fontId="70" fillId="0" borderId="88" xfId="89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0" xfId="91" applyFont="1" applyAlignment="1">
      <alignment horizontal="center"/>
    </xf>
    <xf numFmtId="0" fontId="77" fillId="0" borderId="33" xfId="91" applyFont="1" applyBorder="1" applyAlignment="1">
      <alignment horizontal="left" vertical="center"/>
    </xf>
    <xf numFmtId="0" fontId="77" fillId="0" borderId="31" xfId="91" applyFont="1" applyBorder="1" applyAlignment="1">
      <alignment horizontal="left" vertical="center"/>
    </xf>
    <xf numFmtId="0" fontId="2" fillId="0" borderId="69" xfId="91" applyFont="1" applyFill="1" applyBorder="1" applyAlignment="1">
      <alignment horizontal="right"/>
    </xf>
    <xf numFmtId="0" fontId="51" fillId="0" borderId="56" xfId="91" applyFont="1" applyFill="1" applyBorder="1" applyAlignment="1">
      <alignment horizontal="left" vertical="center"/>
    </xf>
    <xf numFmtId="0" fontId="51" fillId="0" borderId="39" xfId="91" applyFont="1" applyFill="1" applyBorder="1" applyAlignment="1">
      <alignment horizontal="left" vertical="center"/>
    </xf>
    <xf numFmtId="0" fontId="51" fillId="0" borderId="55" xfId="91" applyFont="1" applyFill="1" applyBorder="1" applyAlignment="1">
      <alignment horizontal="left" vertical="center"/>
    </xf>
    <xf numFmtId="0" fontId="77" fillId="0" borderId="36" xfId="91" applyFont="1" applyBorder="1" applyAlignment="1">
      <alignment horizontal="left" vertical="center"/>
    </xf>
    <xf numFmtId="0" fontId="77" fillId="0" borderId="33" xfId="91" applyFont="1" applyBorder="1" applyAlignment="1">
      <alignment horizontal="left"/>
    </xf>
    <xf numFmtId="0" fontId="77" fillId="0" borderId="31" xfId="91" applyFont="1" applyBorder="1" applyAlignment="1">
      <alignment horizontal="left"/>
    </xf>
    <xf numFmtId="0" fontId="59" fillId="24" borderId="51" xfId="91" applyFont="1" applyFill="1" applyBorder="1" applyAlignment="1">
      <alignment horizontal="left" vertical="center"/>
    </xf>
    <xf numFmtId="0" fontId="59" fillId="24" borderId="101" xfId="91" applyFont="1" applyFill="1" applyBorder="1" applyAlignment="1">
      <alignment horizontal="left" vertical="center"/>
    </xf>
    <xf numFmtId="0" fontId="79" fillId="24" borderId="36" xfId="91" applyFont="1" applyFill="1" applyBorder="1" applyAlignment="1">
      <alignment horizontal="left" vertical="center"/>
    </xf>
    <xf numFmtId="0" fontId="79" fillId="24" borderId="31" xfId="91" applyFont="1" applyFill="1" applyBorder="1" applyAlignment="1">
      <alignment horizontal="left" vertical="center"/>
    </xf>
    <xf numFmtId="0" fontId="79" fillId="24" borderId="12" xfId="91" applyFont="1" applyFill="1" applyBorder="1" applyAlignment="1">
      <alignment horizontal="left" vertical="center"/>
    </xf>
    <xf numFmtId="0" fontId="79" fillId="24" borderId="10" xfId="91" applyFont="1" applyFill="1" applyBorder="1" applyAlignment="1">
      <alignment horizontal="left" vertical="center"/>
    </xf>
    <xf numFmtId="0" fontId="51" fillId="0" borderId="13" xfId="91" applyFont="1" applyFill="1" applyBorder="1" applyAlignment="1">
      <alignment horizontal="left" vertical="center"/>
    </xf>
    <xf numFmtId="0" fontId="51" fillId="0" borderId="11" xfId="91" applyFont="1" applyFill="1" applyBorder="1" applyAlignment="1">
      <alignment horizontal="left" vertical="center"/>
    </xf>
    <xf numFmtId="0" fontId="51" fillId="0" borderId="38" xfId="91" applyFont="1" applyFill="1" applyBorder="1" applyAlignment="1">
      <alignment horizontal="left" vertical="center"/>
    </xf>
    <xf numFmtId="0" fontId="58" fillId="0" borderId="31" xfId="91" applyFont="1" applyFill="1" applyBorder="1" applyAlignment="1">
      <alignment horizontal="left" vertical="center"/>
    </xf>
    <xf numFmtId="0" fontId="58" fillId="0" borderId="10" xfId="91" applyFont="1" applyFill="1" applyBorder="1" applyAlignment="1">
      <alignment horizontal="left" vertical="center"/>
    </xf>
    <xf numFmtId="0" fontId="51" fillId="0" borderId="33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0" fontId="79" fillId="24" borderId="23" xfId="91" applyFont="1" applyFill="1" applyBorder="1" applyAlignment="1">
      <alignment horizontal="left" vertical="center"/>
    </xf>
    <xf numFmtId="0" fontId="51" fillId="0" borderId="32" xfId="91" applyFont="1" applyFill="1" applyBorder="1" applyAlignment="1">
      <alignment horizontal="left" vertical="center"/>
    </xf>
    <xf numFmtId="0" fontId="78" fillId="0" borderId="37" xfId="91" applyFont="1" applyFill="1" applyBorder="1" applyAlignment="1">
      <alignment horizontal="left" vertical="center"/>
    </xf>
    <xf numFmtId="0" fontId="51" fillId="0" borderId="29" xfId="91" applyFont="1" applyFill="1" applyBorder="1" applyAlignment="1">
      <alignment horizontal="left" vertical="center"/>
    </xf>
    <xf numFmtId="0" fontId="5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104" fillId="0" borderId="0" xfId="0" applyFont="1" applyAlignment="1">
      <alignment horizontal="right" wrapText="1"/>
    </xf>
    <xf numFmtId="0" fontId="45" fillId="0" borderId="0" xfId="0" applyFont="1" applyBorder="1" applyAlignment="1">
      <alignment horizontal="right" wrapText="1"/>
    </xf>
    <xf numFmtId="0" fontId="44" fillId="0" borderId="47" xfId="0" applyFont="1" applyBorder="1" applyAlignment="1">
      <alignment wrapText="1"/>
    </xf>
    <xf numFmtId="0" fontId="44" fillId="0" borderId="65" xfId="0" applyFont="1" applyBorder="1" applyAlignment="1">
      <alignment wrapText="1"/>
    </xf>
    <xf numFmtId="0" fontId="50" fillId="0" borderId="28" xfId="0" applyFont="1" applyBorder="1" applyAlignment="1"/>
    <xf numFmtId="0" fontId="50" fillId="0" borderId="46" xfId="0" applyFont="1" applyBorder="1" applyAlignment="1"/>
    <xf numFmtId="0" fontId="44" fillId="0" borderId="56" xfId="0" applyFont="1" applyBorder="1" applyAlignment="1">
      <alignment wrapText="1"/>
    </xf>
    <xf numFmtId="0" fontId="0" fillId="0" borderId="38" xfId="0" applyBorder="1" applyAlignment="1">
      <alignment wrapText="1"/>
    </xf>
    <xf numFmtId="0" fontId="103" fillId="24" borderId="17" xfId="77" applyFont="1" applyFill="1" applyBorder="1" applyAlignment="1">
      <alignment horizontal="center" wrapText="1"/>
    </xf>
    <xf numFmtId="0" fontId="0" fillId="0" borderId="0" xfId="0"/>
    <xf numFmtId="0" fontId="44" fillId="0" borderId="0" xfId="0" applyFont="1" applyAlignment="1">
      <alignment horizontal="left" wrapText="1"/>
    </xf>
    <xf numFmtId="0" fontId="44" fillId="0" borderId="69" xfId="0" applyFont="1" applyFill="1" applyBorder="1" applyAlignment="1">
      <alignment horizontal="left" wrapText="1"/>
    </xf>
    <xf numFmtId="0" fontId="104" fillId="0" borderId="0" xfId="0" applyFont="1" applyFill="1" applyAlignment="1">
      <alignment horizontal="right" wrapText="1"/>
    </xf>
    <xf numFmtId="0" fontId="44" fillId="0" borderId="0" xfId="77" applyFont="1" applyFill="1" applyAlignment="1">
      <alignment horizontal="right" wrapText="1"/>
    </xf>
    <xf numFmtId="0" fontId="46" fillId="24" borderId="17" xfId="0" applyFont="1" applyFill="1" applyBorder="1" applyAlignment="1">
      <alignment horizontal="center" wrapText="1"/>
    </xf>
    <xf numFmtId="0" fontId="0" fillId="24" borderId="17" xfId="0" applyFill="1" applyBorder="1" applyAlignment="1">
      <alignment wrapText="1"/>
    </xf>
    <xf numFmtId="0" fontId="41" fillId="24" borderId="17" xfId="0" applyFont="1" applyFill="1" applyBorder="1" applyAlignment="1">
      <alignment horizontal="center" wrapText="1"/>
    </xf>
    <xf numFmtId="0" fontId="55" fillId="24" borderId="17" xfId="91" applyFont="1" applyFill="1" applyBorder="1" applyAlignment="1">
      <alignment horizontal="center" vertical="center" wrapText="1"/>
    </xf>
    <xf numFmtId="0" fontId="44" fillId="0" borderId="7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0" fillId="0" borderId="23" xfId="0" applyBorder="1" applyAlignment="1">
      <alignment wrapText="1"/>
    </xf>
    <xf numFmtId="0" fontId="50" fillId="0" borderId="28" xfId="0" applyFont="1" applyBorder="1"/>
    <xf numFmtId="0" fontId="50" fillId="0" borderId="91" xfId="0" applyFont="1" applyBorder="1"/>
    <xf numFmtId="0" fontId="51" fillId="24" borderId="34" xfId="84" applyFont="1" applyFill="1" applyBorder="1" applyAlignment="1">
      <alignment horizontal="center" vertical="center"/>
    </xf>
    <xf numFmtId="0" fontId="51" fillId="24" borderId="56" xfId="84" applyFont="1" applyFill="1" applyBorder="1" applyAlignment="1">
      <alignment horizontal="center" vertical="center"/>
    </xf>
    <xf numFmtId="0" fontId="51" fillId="24" borderId="76" xfId="84" applyFont="1" applyFill="1" applyBorder="1" applyAlignment="1">
      <alignment horizontal="center" vertical="center"/>
    </xf>
    <xf numFmtId="0" fontId="51" fillId="24" borderId="72" xfId="84" applyFont="1" applyFill="1" applyBorder="1" applyAlignment="1">
      <alignment horizontal="center" vertical="center"/>
    </xf>
    <xf numFmtId="0" fontId="51" fillId="24" borderId="73" xfId="84" applyFont="1" applyFill="1" applyBorder="1" applyAlignment="1">
      <alignment horizontal="center" vertical="center"/>
    </xf>
    <xf numFmtId="0" fontId="57" fillId="0" borderId="0" xfId="91" applyFont="1" applyAlignment="1">
      <alignment horizontal="center"/>
    </xf>
    <xf numFmtId="0" fontId="2" fillId="0" borderId="0" xfId="91" applyFont="1" applyFill="1" applyBorder="1" applyAlignment="1">
      <alignment horizontal="right"/>
    </xf>
    <xf numFmtId="166" fontId="67" fillId="0" borderId="74" xfId="89" applyNumberFormat="1" applyFont="1" applyFill="1" applyBorder="1" applyAlignment="1" applyProtection="1">
      <alignment horizontal="center" vertical="center" wrapText="1"/>
    </xf>
    <xf numFmtId="166" fontId="67" fillId="0" borderId="75" xfId="89" applyNumberFormat="1" applyFont="1" applyFill="1" applyBorder="1" applyAlignment="1" applyProtection="1">
      <alignment horizontal="center" vertical="center" wrapText="1"/>
    </xf>
    <xf numFmtId="166" fontId="72" fillId="0" borderId="0" xfId="89" applyNumberFormat="1" applyFont="1" applyFill="1" applyBorder="1" applyAlignment="1" applyProtection="1">
      <alignment horizontal="center" vertical="center" wrapText="1"/>
    </xf>
    <xf numFmtId="166" fontId="67" fillId="0" borderId="48" xfId="89" applyNumberFormat="1" applyFont="1" applyFill="1" applyBorder="1" applyAlignment="1" applyProtection="1">
      <alignment horizontal="center" vertical="center" wrapText="1"/>
    </xf>
    <xf numFmtId="166" fontId="67" fillId="0" borderId="50" xfId="89" applyNumberFormat="1" applyFont="1" applyFill="1" applyBorder="1" applyAlignment="1" applyProtection="1">
      <alignment horizontal="center" vertical="center" wrapText="1"/>
    </xf>
    <xf numFmtId="166" fontId="66" fillId="0" borderId="0" xfId="89" applyNumberFormat="1" applyFont="1" applyFill="1" applyAlignment="1" applyProtection="1">
      <alignment horizontal="center" textRotation="180" wrapText="1"/>
    </xf>
    <xf numFmtId="0" fontId="2" fillId="0" borderId="39" xfId="91" applyFont="1" applyFill="1" applyBorder="1" applyAlignment="1">
      <alignment horizontal="right"/>
    </xf>
    <xf numFmtId="0" fontId="19" fillId="0" borderId="35" xfId="89" applyFont="1" applyFill="1" applyBorder="1" applyAlignment="1">
      <alignment horizontal="justify" vertical="center" wrapText="1"/>
    </xf>
    <xf numFmtId="0" fontId="57" fillId="0" borderId="0" xfId="89" applyFont="1" applyAlignment="1">
      <alignment horizontal="center" wrapText="1"/>
    </xf>
    <xf numFmtId="0" fontId="55" fillId="0" borderId="0" xfId="89" applyFont="1" applyAlignment="1">
      <alignment horizontal="right" wrapText="1"/>
    </xf>
    <xf numFmtId="166" fontId="66" fillId="0" borderId="22" xfId="89" applyNumberFormat="1" applyFont="1" applyFill="1" applyBorder="1" applyAlignment="1" applyProtection="1">
      <alignment horizontal="center" textRotation="180" wrapText="1"/>
    </xf>
    <xf numFmtId="166" fontId="94" fillId="0" borderId="0" xfId="89" applyNumberFormat="1" applyFont="1" applyFill="1" applyAlignment="1" applyProtection="1">
      <alignment horizontal="center" vertical="center" wrapText="1"/>
    </xf>
    <xf numFmtId="166" fontId="96" fillId="0" borderId="14" xfId="89" applyNumberFormat="1" applyFont="1" applyFill="1" applyBorder="1" applyAlignment="1" applyProtection="1">
      <alignment horizontal="left" vertical="center" wrapText="1" indent="2"/>
    </xf>
    <xf numFmtId="166" fontId="96" fillId="0" borderId="16" xfId="89" applyNumberFormat="1" applyFont="1" applyFill="1" applyBorder="1" applyAlignment="1" applyProtection="1">
      <alignment horizontal="left" vertical="center" wrapText="1" indent="2"/>
    </xf>
    <xf numFmtId="166" fontId="68" fillId="0" borderId="73" xfId="89" applyNumberFormat="1" applyFont="1" applyFill="1" applyBorder="1" applyAlignment="1" applyProtection="1">
      <alignment horizontal="center" vertical="center"/>
    </xf>
    <xf numFmtId="166" fontId="68" fillId="0" borderId="81" xfId="89" applyNumberFormat="1" applyFont="1" applyFill="1" applyBorder="1" applyAlignment="1" applyProtection="1">
      <alignment horizontal="center" vertical="center"/>
    </xf>
    <xf numFmtId="166" fontId="68" fillId="0" borderId="14" xfId="89" applyNumberFormat="1" applyFont="1" applyFill="1" applyBorder="1" applyAlignment="1" applyProtection="1">
      <alignment horizontal="center" vertical="center"/>
    </xf>
    <xf numFmtId="166" fontId="68" fillId="0" borderId="15" xfId="89" applyNumberFormat="1" applyFont="1" applyFill="1" applyBorder="1" applyAlignment="1" applyProtection="1">
      <alignment horizontal="center" vertical="center"/>
    </xf>
    <xf numFmtId="166" fontId="68" fillId="0" borderId="16" xfId="89" applyNumberFormat="1" applyFont="1" applyFill="1" applyBorder="1" applyAlignment="1" applyProtection="1">
      <alignment horizontal="center" vertical="center"/>
    </xf>
    <xf numFmtId="166" fontId="68" fillId="0" borderId="47" xfId="89" applyNumberFormat="1" applyFont="1" applyFill="1" applyBorder="1" applyAlignment="1" applyProtection="1">
      <alignment horizontal="center" vertical="center" wrapText="1"/>
    </xf>
    <xf numFmtId="166" fontId="68" fillId="0" borderId="29" xfId="89" applyNumberFormat="1" applyFont="1" applyFill="1" applyBorder="1" applyAlignment="1" applyProtection="1">
      <alignment horizontal="center" vertical="center" wrapText="1"/>
    </xf>
    <xf numFmtId="166" fontId="68" fillId="0" borderId="68" xfId="89" applyNumberFormat="1" applyFont="1" applyFill="1" applyBorder="1" applyAlignment="1" applyProtection="1">
      <alignment horizontal="center" vertical="center"/>
    </xf>
    <xf numFmtId="166" fontId="68" fillId="0" borderId="30" xfId="89" applyNumberFormat="1" applyFont="1" applyFill="1" applyBorder="1" applyAlignment="1" applyProtection="1">
      <alignment horizontal="center" vertical="center"/>
    </xf>
    <xf numFmtId="166" fontId="68" fillId="0" borderId="72" xfId="89" applyNumberFormat="1" applyFont="1" applyFill="1" applyBorder="1" applyAlignment="1" applyProtection="1">
      <alignment horizontal="center" vertical="center" wrapText="1"/>
    </xf>
    <xf numFmtId="166" fontId="68" fillId="0" borderId="49" xfId="89" applyNumberFormat="1" applyFont="1" applyFill="1" applyBorder="1" applyAlignment="1" applyProtection="1">
      <alignment horizontal="center" vertical="center"/>
    </xf>
    <xf numFmtId="166" fontId="68" fillId="0" borderId="48" xfId="89" applyNumberFormat="1" applyFont="1" applyFill="1" applyBorder="1" applyAlignment="1" applyProtection="1">
      <alignment horizontal="center" vertical="center" wrapText="1"/>
    </xf>
    <xf numFmtId="166" fontId="68" fillId="0" borderId="50" xfId="89" applyNumberFormat="1" applyFont="1" applyFill="1" applyBorder="1" applyAlignment="1" applyProtection="1">
      <alignment horizontal="center" vertical="center" wrapText="1"/>
    </xf>
    <xf numFmtId="0" fontId="98" fillId="0" borderId="0" xfId="89" applyFont="1" applyAlignment="1">
      <alignment horizontal="right" wrapText="1"/>
    </xf>
    <xf numFmtId="166" fontId="19" fillId="0" borderId="69" xfId="89" applyNumberFormat="1" applyFont="1" applyFill="1" applyBorder="1" applyAlignment="1">
      <alignment horizontal="right" vertical="center" wrapText="1"/>
    </xf>
    <xf numFmtId="0" fontId="62" fillId="0" borderId="15" xfId="88" applyFont="1" applyFill="1" applyBorder="1" applyAlignment="1" applyProtection="1">
      <alignment horizontal="center" vertical="center" wrapText="1"/>
    </xf>
    <xf numFmtId="166" fontId="96" fillId="0" borderId="0" xfId="88" applyNumberFormat="1" applyFont="1" applyFill="1" applyBorder="1" applyAlignment="1" applyProtection="1">
      <alignment horizontal="left" vertical="center"/>
    </xf>
    <xf numFmtId="0" fontId="96" fillId="0" borderId="0" xfId="88" applyFont="1" applyFill="1" applyAlignment="1">
      <alignment horizontal="left" wrapText="1"/>
    </xf>
    <xf numFmtId="0" fontId="42" fillId="0" borderId="47" xfId="88" applyFont="1" applyFill="1" applyBorder="1" applyAlignment="1">
      <alignment horizontal="center" vertical="center" wrapText="1"/>
    </xf>
    <xf numFmtId="0" fontId="42" fillId="0" borderId="28" xfId="88" applyFont="1" applyFill="1" applyBorder="1" applyAlignment="1">
      <alignment horizontal="center" vertical="center" wrapText="1"/>
    </xf>
    <xf numFmtId="167" fontId="70" fillId="0" borderId="11" xfId="54" applyNumberFormat="1" applyFont="1" applyFill="1" applyBorder="1" applyAlignment="1" applyProtection="1">
      <alignment horizontal="center"/>
      <protection locked="0"/>
    </xf>
    <xf numFmtId="167" fontId="70" fillId="0" borderId="19" xfId="54" applyNumberFormat="1" applyFont="1" applyFill="1" applyBorder="1" applyAlignment="1" applyProtection="1">
      <alignment horizontal="center"/>
      <protection locked="0"/>
    </xf>
    <xf numFmtId="167" fontId="70" fillId="0" borderId="46" xfId="54" applyNumberFormat="1" applyFont="1" applyFill="1" applyBorder="1" applyAlignment="1" applyProtection="1">
      <alignment horizontal="center"/>
      <protection locked="0"/>
    </xf>
    <xf numFmtId="167" fontId="70" fillId="0" borderId="67" xfId="54" applyNumberFormat="1" applyFont="1" applyFill="1" applyBorder="1" applyAlignment="1" applyProtection="1">
      <alignment horizontal="center"/>
      <protection locked="0"/>
    </xf>
    <xf numFmtId="167" fontId="70" fillId="0" borderId="10" xfId="54" applyNumberFormat="1" applyFont="1" applyFill="1" applyBorder="1" applyAlignment="1" applyProtection="1">
      <alignment horizontal="center"/>
      <protection locked="0"/>
    </xf>
    <xf numFmtId="167" fontId="70" fillId="0" borderId="21" xfId="54" applyNumberFormat="1" applyFont="1" applyFill="1" applyBorder="1" applyAlignment="1" applyProtection="1">
      <alignment horizontal="center"/>
      <protection locked="0"/>
    </xf>
    <xf numFmtId="0" fontId="42" fillId="0" borderId="15" xfId="88" applyFont="1" applyFill="1" applyBorder="1" applyAlignment="1" applyProtection="1">
      <alignment horizontal="center" vertical="center" wrapText="1"/>
    </xf>
    <xf numFmtId="0" fontId="69" fillId="0" borderId="35" xfId="88" applyFont="1" applyFill="1" applyBorder="1" applyAlignment="1">
      <alignment horizontal="center" vertical="center" wrapText="1"/>
    </xf>
    <xf numFmtId="0" fontId="62" fillId="0" borderId="27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/>
    </xf>
    <xf numFmtId="0" fontId="62" fillId="0" borderId="78" xfId="88" applyFont="1" applyFill="1" applyBorder="1" applyAlignment="1" applyProtection="1">
      <alignment horizontal="center" vertical="center"/>
    </xf>
    <xf numFmtId="0" fontId="91" fillId="0" borderId="31" xfId="89" applyFont="1" applyBorder="1" applyAlignment="1">
      <alignment horizontal="left" wrapText="1"/>
    </xf>
    <xf numFmtId="0" fontId="91" fillId="0" borderId="10" xfId="89" applyFont="1" applyBorder="1" applyAlignment="1">
      <alignment horizontal="left" wrapText="1"/>
    </xf>
    <xf numFmtId="0" fontId="91" fillId="0" borderId="23" xfId="89" applyFont="1" applyBorder="1" applyAlignment="1">
      <alignment horizontal="left" wrapText="1"/>
    </xf>
    <xf numFmtId="0" fontId="91" fillId="0" borderId="49" xfId="89" applyFont="1" applyBorder="1" applyAlignment="1">
      <alignment horizontal="left" wrapText="1"/>
    </xf>
    <xf numFmtId="0" fontId="62" fillId="0" borderId="27" xfId="88" applyFont="1" applyFill="1" applyBorder="1" applyAlignment="1" applyProtection="1">
      <alignment horizontal="center" vertical="center" wrapText="1"/>
    </xf>
    <xf numFmtId="0" fontId="62" fillId="0" borderId="17" xfId="88" applyFont="1" applyFill="1" applyBorder="1" applyAlignment="1" applyProtection="1">
      <alignment horizontal="center" vertical="center" wrapText="1"/>
    </xf>
    <xf numFmtId="166" fontId="65" fillId="0" borderId="0" xfId="88" applyNumberFormat="1" applyFont="1" applyFill="1" applyBorder="1" applyAlignment="1" applyProtection="1">
      <alignment horizontal="center" vertical="center" wrapText="1"/>
    </xf>
    <xf numFmtId="0" fontId="62" fillId="0" borderId="16" xfId="88" applyFont="1" applyFill="1" applyBorder="1" applyAlignment="1" applyProtection="1">
      <alignment horizontal="center" vertical="center" wrapText="1"/>
    </xf>
    <xf numFmtId="0" fontId="70" fillId="0" borderId="10" xfId="88" applyFont="1" applyFill="1" applyBorder="1" applyAlignment="1" applyProtection="1">
      <alignment horizontal="center"/>
      <protection locked="0"/>
    </xf>
    <xf numFmtId="0" fontId="70" fillId="0" borderId="46" xfId="88" applyFont="1" applyFill="1" applyBorder="1" applyAlignment="1" applyProtection="1">
      <alignment horizontal="center"/>
      <protection locked="0"/>
    </xf>
    <xf numFmtId="0" fontId="42" fillId="0" borderId="71" xfId="88" applyFont="1" applyFill="1" applyBorder="1" applyAlignment="1">
      <alignment horizontal="center" vertical="center" wrapText="1"/>
    </xf>
    <xf numFmtId="0" fontId="42" fillId="0" borderId="72" xfId="88" applyFont="1" applyFill="1" applyBorder="1" applyAlignment="1">
      <alignment horizontal="center" vertical="center" wrapText="1"/>
    </xf>
    <xf numFmtId="0" fontId="42" fillId="0" borderId="66" xfId="88" applyFont="1" applyFill="1" applyBorder="1" applyAlignment="1">
      <alignment horizontal="center" vertical="center" wrapText="1"/>
    </xf>
    <xf numFmtId="0" fontId="70" fillId="0" borderId="15" xfId="88" applyFont="1" applyFill="1" applyBorder="1" applyAlignment="1" applyProtection="1">
      <alignment horizontal="center" vertical="center"/>
    </xf>
    <xf numFmtId="0" fontId="70" fillId="0" borderId="16" xfId="88" applyFont="1" applyFill="1" applyBorder="1" applyAlignment="1" applyProtection="1">
      <alignment horizontal="center" vertical="center"/>
    </xf>
    <xf numFmtId="0" fontId="42" fillId="0" borderId="68" xfId="88" applyFont="1" applyFill="1" applyBorder="1" applyAlignment="1">
      <alignment horizontal="center" vertical="center" wrapText="1"/>
    </xf>
    <xf numFmtId="0" fontId="42" fillId="0" borderId="67" xfId="88" applyFont="1" applyFill="1" applyBorder="1" applyAlignment="1">
      <alignment horizontal="center" vertical="center" wrapText="1"/>
    </xf>
    <xf numFmtId="0" fontId="42" fillId="0" borderId="65" xfId="88" applyFont="1" applyFill="1" applyBorder="1" applyAlignment="1">
      <alignment horizontal="center" vertical="center" wrapText="1"/>
    </xf>
    <xf numFmtId="0" fontId="42" fillId="0" borderId="46" xfId="88" applyFont="1" applyFill="1" applyBorder="1" applyAlignment="1">
      <alignment horizontal="center" vertical="center" wrapText="1"/>
    </xf>
    <xf numFmtId="166" fontId="19" fillId="0" borderId="0" xfId="89" applyNumberFormat="1" applyFont="1" applyFill="1" applyBorder="1" applyAlignment="1">
      <alignment horizontal="right" vertical="center" wrapText="1"/>
    </xf>
    <xf numFmtId="0" fontId="70" fillId="0" borderId="11" xfId="88" applyFont="1" applyFill="1" applyBorder="1" applyAlignment="1" applyProtection="1">
      <alignment horizontal="center"/>
      <protection locked="0"/>
    </xf>
    <xf numFmtId="167" fontId="62" fillId="0" borderId="15" xfId="54" applyNumberFormat="1" applyFont="1" applyFill="1" applyBorder="1" applyAlignment="1" applyProtection="1">
      <alignment horizontal="center"/>
    </xf>
    <xf numFmtId="167" fontId="62" fillId="0" borderId="16" xfId="54" applyNumberFormat="1" applyFont="1" applyFill="1" applyBorder="1" applyAlignment="1" applyProtection="1">
      <alignment horizontal="center"/>
    </xf>
    <xf numFmtId="0" fontId="102" fillId="0" borderId="0" xfId="83" applyFont="1" applyAlignment="1">
      <alignment horizontal="center"/>
    </xf>
    <xf numFmtId="0" fontId="57" fillId="0" borderId="0" xfId="86" applyFont="1" applyAlignment="1">
      <alignment horizontal="center"/>
    </xf>
    <xf numFmtId="0" fontId="103" fillId="0" borderId="78" xfId="86" applyFont="1" applyFill="1" applyBorder="1" applyAlignment="1">
      <alignment horizontal="center" vertical="center" wrapText="1"/>
    </xf>
    <xf numFmtId="0" fontId="41" fillId="25" borderId="17" xfId="86" applyFont="1" applyFill="1" applyBorder="1" applyAlignment="1">
      <alignment horizontal="center" vertical="center" wrapText="1"/>
    </xf>
    <xf numFmtId="0" fontId="41" fillId="25" borderId="79" xfId="86" applyFont="1" applyFill="1" applyBorder="1" applyAlignment="1">
      <alignment horizontal="center" vertical="center" wrapText="1"/>
    </xf>
    <xf numFmtId="0" fontId="41" fillId="25" borderId="74" xfId="86" applyFont="1" applyFill="1" applyBorder="1" applyAlignment="1">
      <alignment horizontal="center" vertical="center" wrapText="1"/>
    </xf>
    <xf numFmtId="0" fontId="41" fillId="25" borderId="77" xfId="86" applyFont="1" applyFill="1" applyBorder="1" applyAlignment="1">
      <alignment horizontal="center" vertical="center" wrapText="1"/>
    </xf>
    <xf numFmtId="0" fontId="41" fillId="25" borderId="75" xfId="86" applyFont="1" applyFill="1" applyBorder="1" applyAlignment="1">
      <alignment horizontal="center" vertical="center" wrapText="1"/>
    </xf>
    <xf numFmtId="0" fontId="41" fillId="25" borderId="27" xfId="86" applyFont="1" applyFill="1" applyBorder="1" applyAlignment="1">
      <alignment horizontal="center" vertical="center" wrapText="1"/>
    </xf>
    <xf numFmtId="0" fontId="57" fillId="0" borderId="0" xfId="102" applyFont="1" applyAlignment="1">
      <alignment horizontal="center"/>
    </xf>
    <xf numFmtId="0" fontId="44" fillId="0" borderId="0" xfId="0" applyFont="1" applyFill="1" applyAlignment="1">
      <alignment horizontal="left" wrapText="1"/>
    </xf>
    <xf numFmtId="0" fontId="0" fillId="0" borderId="0" xfId="0" applyFill="1"/>
    <xf numFmtId="0" fontId="2" fillId="0" borderId="0" xfId="102" applyFont="1" applyFill="1" applyAlignment="1">
      <alignment horizontal="right"/>
    </xf>
    <xf numFmtId="0" fontId="57" fillId="24" borderId="105" xfId="102" applyFont="1" applyFill="1" applyBorder="1" applyAlignment="1">
      <alignment horizontal="center" vertical="center" wrapText="1"/>
    </xf>
    <xf numFmtId="0" fontId="57" fillId="24" borderId="24" xfId="102" applyFont="1" applyFill="1" applyBorder="1" applyAlignment="1">
      <alignment horizontal="center" vertical="center" wrapText="1"/>
    </xf>
    <xf numFmtId="0" fontId="57" fillId="24" borderId="51" xfId="102" applyFont="1" applyFill="1" applyBorder="1" applyAlignment="1">
      <alignment horizontal="center" vertical="center" wrapText="1"/>
    </xf>
    <xf numFmtId="0" fontId="57" fillId="24" borderId="106" xfId="102" applyFont="1" applyFill="1" applyBorder="1" applyAlignment="1">
      <alignment horizontal="center" vertical="center" wrapText="1"/>
    </xf>
    <xf numFmtId="0" fontId="57" fillId="24" borderId="25" xfId="102" applyFont="1" applyFill="1" applyBorder="1" applyAlignment="1">
      <alignment horizontal="center" vertical="center" wrapText="1"/>
    </xf>
    <xf numFmtId="0" fontId="57" fillId="24" borderId="101" xfId="102" applyFont="1" applyFill="1" applyBorder="1" applyAlignment="1">
      <alignment horizontal="center" vertical="center" wrapText="1"/>
    </xf>
    <xf numFmtId="0" fontId="57" fillId="24" borderId="71" xfId="102" applyFont="1" applyFill="1" applyBorder="1" applyAlignment="1">
      <alignment horizontal="center" vertical="center" wrapText="1"/>
    </xf>
    <xf numFmtId="0" fontId="57" fillId="24" borderId="72" xfId="102" applyFont="1" applyFill="1" applyBorder="1" applyAlignment="1">
      <alignment horizontal="center" vertical="center" wrapText="1"/>
    </xf>
    <xf numFmtId="0" fontId="57" fillId="24" borderId="66" xfId="102" applyFont="1" applyFill="1" applyBorder="1" applyAlignment="1">
      <alignment horizontal="center" vertical="center" wrapText="1"/>
    </xf>
    <xf numFmtId="0" fontId="57" fillId="24" borderId="73" xfId="102" applyFont="1" applyFill="1" applyBorder="1" applyAlignment="1">
      <alignment horizontal="center" vertical="center" wrapText="1"/>
    </xf>
    <xf numFmtId="0" fontId="57" fillId="24" borderId="26" xfId="102" applyFont="1" applyFill="1" applyBorder="1" applyAlignment="1">
      <alignment horizontal="center" vertical="center" wrapText="1"/>
    </xf>
    <xf numFmtId="0" fontId="57" fillId="24" borderId="107" xfId="102" applyFont="1" applyFill="1" applyBorder="1" applyAlignment="1">
      <alignment horizontal="center" vertical="center" wrapText="1"/>
    </xf>
    <xf numFmtId="0" fontId="104" fillId="24" borderId="47" xfId="103" applyFont="1" applyFill="1" applyBorder="1" applyAlignment="1">
      <alignment horizontal="center" vertical="center" wrapText="1"/>
    </xf>
    <xf numFmtId="0" fontId="104" fillId="24" borderId="12" xfId="103" applyFont="1" applyFill="1" applyBorder="1" applyAlignment="1">
      <alignment horizontal="center" vertical="center" wrapText="1"/>
    </xf>
    <xf numFmtId="0" fontId="104" fillId="24" borderId="29" xfId="103" applyFont="1" applyFill="1" applyBorder="1" applyAlignment="1">
      <alignment horizontal="center" vertical="center" wrapText="1"/>
    </xf>
    <xf numFmtId="0" fontId="104" fillId="24" borderId="65" xfId="103" applyFont="1" applyFill="1" applyBorder="1" applyAlignment="1">
      <alignment horizontal="center" vertical="center"/>
    </xf>
    <xf numFmtId="0" fontId="104" fillId="24" borderId="10" xfId="103" applyFont="1" applyFill="1" applyBorder="1" applyAlignment="1">
      <alignment horizontal="center" vertical="center"/>
    </xf>
    <xf numFmtId="0" fontId="104" fillId="24" borderId="37" xfId="103" applyFont="1" applyFill="1" applyBorder="1" applyAlignment="1">
      <alignment horizontal="center" vertical="center"/>
    </xf>
    <xf numFmtId="0" fontId="57" fillId="24" borderId="108" xfId="91" applyFont="1" applyFill="1" applyBorder="1" applyAlignment="1">
      <alignment horizontal="center" vertical="center" wrapText="1"/>
    </xf>
    <xf numFmtId="0" fontId="57" fillId="24" borderId="25" xfId="91" applyFont="1" applyFill="1" applyBorder="1" applyAlignment="1">
      <alignment horizontal="center" vertical="center" wrapText="1"/>
    </xf>
    <xf numFmtId="0" fontId="57" fillId="24" borderId="101" xfId="91" applyFont="1" applyFill="1" applyBorder="1" applyAlignment="1">
      <alignment horizontal="center" vertical="center" wrapText="1"/>
    </xf>
    <xf numFmtId="0" fontId="57" fillId="24" borderId="109" xfId="91" applyFont="1" applyFill="1" applyBorder="1" applyAlignment="1">
      <alignment horizontal="center" vertical="center" wrapText="1"/>
    </xf>
    <xf numFmtId="0" fontId="57" fillId="24" borderId="26" xfId="91" applyFont="1" applyFill="1" applyBorder="1" applyAlignment="1">
      <alignment horizontal="center" vertical="center" wrapText="1"/>
    </xf>
    <xf numFmtId="0" fontId="57" fillId="24" borderId="107" xfId="91" applyFont="1" applyFill="1" applyBorder="1" applyAlignment="1">
      <alignment horizontal="center" vertical="center" wrapText="1"/>
    </xf>
    <xf numFmtId="0" fontId="57" fillId="0" borderId="0" xfId="103" applyFont="1" applyAlignment="1">
      <alignment horizontal="center" wrapText="1"/>
    </xf>
    <xf numFmtId="0" fontId="55" fillId="0" borderId="0" xfId="103" applyFont="1" applyAlignment="1">
      <alignment horizontal="right"/>
    </xf>
    <xf numFmtId="0" fontId="2" fillId="0" borderId="0" xfId="103" applyFont="1" applyFill="1" applyAlignment="1">
      <alignment horizontal="right"/>
    </xf>
  </cellXfs>
  <cellStyles count="10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8000000}"/>
    <cellStyle name="20% - Accent2" xfId="8" xr:uid="{00000000-0005-0000-0000-000009000000}"/>
    <cellStyle name="20% - Accent3" xfId="9" xr:uid="{00000000-0005-0000-0000-00000A000000}"/>
    <cellStyle name="20% - Accent4" xfId="10" xr:uid="{00000000-0005-0000-0000-00000B000000}"/>
    <cellStyle name="20% - Accent5" xfId="11" xr:uid="{00000000-0005-0000-0000-00000C000000}"/>
    <cellStyle name="20% - Accent6" xfId="12" xr:uid="{00000000-0005-0000-0000-00000D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6000000}"/>
    <cellStyle name="40% - Accent2" xfId="20" xr:uid="{00000000-0005-0000-0000-000017000000}"/>
    <cellStyle name="40% - Accent3" xfId="21" xr:uid="{00000000-0005-0000-0000-000018000000}"/>
    <cellStyle name="40% - Accent4" xfId="22" xr:uid="{00000000-0005-0000-0000-000019000000}"/>
    <cellStyle name="40% - Accent5" xfId="23" xr:uid="{00000000-0005-0000-0000-00001A000000}"/>
    <cellStyle name="40% - Accent6" xfId="24" xr:uid="{00000000-0005-0000-0000-00001B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24000000}"/>
    <cellStyle name="60% - Accent2" xfId="32" xr:uid="{00000000-0005-0000-0000-000025000000}"/>
    <cellStyle name="60% - Accent3" xfId="33" xr:uid="{00000000-0005-0000-0000-000026000000}"/>
    <cellStyle name="60% - Accent4" xfId="34" xr:uid="{00000000-0005-0000-0000-000027000000}"/>
    <cellStyle name="60% - Accent5" xfId="35" xr:uid="{00000000-0005-0000-0000-000028000000}"/>
    <cellStyle name="60% - Accent6" xfId="36" xr:uid="{00000000-0005-0000-0000-000029000000}"/>
    <cellStyle name="Accent1" xfId="37" xr:uid="{00000000-0005-0000-0000-00002A000000}"/>
    <cellStyle name="Accent2" xfId="38" xr:uid="{00000000-0005-0000-0000-00002B000000}"/>
    <cellStyle name="Accent3" xfId="39" xr:uid="{00000000-0005-0000-0000-00002C000000}"/>
    <cellStyle name="Accent4" xfId="40" xr:uid="{00000000-0005-0000-0000-00002D000000}"/>
    <cellStyle name="Accent5" xfId="41" xr:uid="{00000000-0005-0000-0000-00002E000000}"/>
    <cellStyle name="Accent6" xfId="42" xr:uid="{00000000-0005-0000-0000-00002F000000}"/>
    <cellStyle name="Bad" xfId="43" xr:uid="{00000000-0005-0000-0000-000030000000}"/>
    <cellStyle name="Bevitel" xfId="44" builtinId="20" customBuiltin="1"/>
    <cellStyle name="Calculation" xfId="45" xr:uid="{00000000-0005-0000-0000-000032000000}"/>
    <cellStyle name="Check Cell" xfId="46" xr:uid="{00000000-0005-0000-0000-000033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A000000}"/>
    <cellStyle name="Ezres" xfId="54" builtinId="3"/>
    <cellStyle name="Ezres 2" xfId="55" xr:uid="{00000000-0005-0000-0000-00003C000000}"/>
    <cellStyle name="Ezres 3" xfId="56" xr:uid="{00000000-0005-0000-0000-00003D000000}"/>
    <cellStyle name="Figyelmeztetés" xfId="57" builtinId="11" customBuiltin="1"/>
    <cellStyle name="Good" xfId="58" xr:uid="{00000000-0005-0000-0000-00003F000000}"/>
    <cellStyle name="Heading 1" xfId="59" xr:uid="{00000000-0005-0000-0000-000040000000}"/>
    <cellStyle name="Heading 2" xfId="60" xr:uid="{00000000-0005-0000-0000-000041000000}"/>
    <cellStyle name="Heading 3" xfId="61" xr:uid="{00000000-0005-0000-0000-000042000000}"/>
    <cellStyle name="Heading 4" xfId="62" xr:uid="{00000000-0005-0000-0000-000043000000}"/>
    <cellStyle name="Hivatkozott cella" xfId="63" builtinId="24" customBuiltin="1"/>
    <cellStyle name="Input" xfId="64" xr:uid="{00000000-0005-0000-0000-000045000000}"/>
    <cellStyle name="Jegyzet" xfId="65" builtinId="10" customBuiltin="1"/>
    <cellStyle name="Jelölőszín 1" xfId="66" builtinId="29" customBuiltin="1"/>
    <cellStyle name="Jelölőszín 2" xfId="67" builtinId="33" customBuiltin="1"/>
    <cellStyle name="Jelölőszín 3" xfId="68" builtinId="37" customBuiltin="1"/>
    <cellStyle name="Jelölőszín 4" xfId="69" builtinId="41" customBuiltin="1"/>
    <cellStyle name="Jelölőszín 5" xfId="70" builtinId="45" customBuiltin="1"/>
    <cellStyle name="Jelölőszín 6" xfId="71" builtinId="49" customBuiltin="1"/>
    <cellStyle name="Jó" xfId="72" builtinId="26" customBuiltin="1"/>
    <cellStyle name="Kimenet" xfId="73" builtinId="21" customBuiltin="1"/>
    <cellStyle name="Linked Cell" xfId="74" xr:uid="{00000000-0005-0000-0000-000049000000}"/>
    <cellStyle name="Magyarázó szöveg" xfId="75" builtinId="53" customBuiltin="1"/>
    <cellStyle name="Neutral" xfId="76" xr:uid="{00000000-0005-0000-0000-00004B000000}"/>
    <cellStyle name="Normál" xfId="0" builtinId="0"/>
    <cellStyle name="Normál 2" xfId="77" xr:uid="{00000000-0005-0000-0000-00004D000000}"/>
    <cellStyle name="Normál 3" xfId="78" xr:uid="{00000000-0005-0000-0000-00004E000000}"/>
    <cellStyle name="Normál 4" xfId="79" xr:uid="{00000000-0005-0000-0000-00004F000000}"/>
    <cellStyle name="Normál 5" xfId="80" xr:uid="{00000000-0005-0000-0000-000050000000}"/>
    <cellStyle name="Normál_  3   _2010.évi állami" xfId="81" xr:uid="{00000000-0005-0000-0000-000051000000}"/>
    <cellStyle name="Normál_11szm" xfId="82" xr:uid="{00000000-0005-0000-0000-000052000000}"/>
    <cellStyle name="Normál_12.sz.mell.2013.évi fejlesztés" xfId="83" xr:uid="{00000000-0005-0000-0000-000053000000}"/>
    <cellStyle name="Normál_2004.évi normatívák" xfId="84" xr:uid="{00000000-0005-0000-0000-000054000000}"/>
    <cellStyle name="Normál_2010.évi tervezett beruházás, felújítás" xfId="104" xr:uid="{00000000-0005-0000-0000-000055000000}"/>
    <cellStyle name="Normál_3aszm" xfId="85" xr:uid="{00000000-0005-0000-0000-000056000000}"/>
    <cellStyle name="Normál_5szm" xfId="102" xr:uid="{00000000-0005-0000-0000-000057000000}"/>
    <cellStyle name="Normál_6szm" xfId="103" xr:uid="{00000000-0005-0000-0000-000058000000}"/>
    <cellStyle name="Normál_7szm" xfId="86" xr:uid="{00000000-0005-0000-0000-000059000000}"/>
    <cellStyle name="Normál_költségvetés módosítás I." xfId="87" xr:uid="{00000000-0005-0000-0000-00005A000000}"/>
    <cellStyle name="Normál_KVRENMUNKA" xfId="88" xr:uid="{00000000-0005-0000-0000-00005B000000}"/>
    <cellStyle name="Normál_Másolat eredetijeKVIREND" xfId="89" xr:uid="{00000000-0005-0000-0000-00005C000000}"/>
    <cellStyle name="Normal_tanusitv" xfId="90" xr:uid="{00000000-0005-0000-0000-00005D000000}"/>
    <cellStyle name="Normál_Zalakaros" xfId="91" xr:uid="{00000000-0005-0000-0000-00005E000000}"/>
    <cellStyle name="Note" xfId="92" xr:uid="{00000000-0005-0000-0000-00005F000000}"/>
    <cellStyle name="Output" xfId="93" xr:uid="{00000000-0005-0000-0000-000060000000}"/>
    <cellStyle name="Összesen" xfId="94" builtinId="25" customBuiltin="1"/>
    <cellStyle name="Rossz" xfId="95" builtinId="27" customBuiltin="1"/>
    <cellStyle name="Semleges" xfId="96" builtinId="28" customBuiltin="1"/>
    <cellStyle name="Számítás" xfId="97" builtinId="22" customBuiltin="1"/>
    <cellStyle name="Százalék 2" xfId="98" xr:uid="{00000000-0005-0000-0000-000065000000}"/>
    <cellStyle name="Title" xfId="99" xr:uid="{00000000-0005-0000-0000-000066000000}"/>
    <cellStyle name="Total" xfId="100" xr:uid="{00000000-0005-0000-0000-000067000000}"/>
    <cellStyle name="Warning Text" xfId="101" xr:uid="{00000000-0005-0000-0000-00006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IV226"/>
  <sheetViews>
    <sheetView view="pageLayout" topLeftCell="B25" zoomScale="80" zoomScaleSheetLayoutView="100" zoomScalePageLayoutView="80" workbookViewId="0">
      <selection activeCell="I13" sqref="I13"/>
    </sheetView>
  </sheetViews>
  <sheetFormatPr defaultColWidth="9.1796875" defaultRowHeight="12.5" x14ac:dyDescent="0.25"/>
  <cols>
    <col min="1" max="1" width="4.54296875" style="26" customWidth="1"/>
    <col min="2" max="2" width="43.453125" style="26" customWidth="1"/>
    <col min="3" max="3" width="13.81640625" style="26" customWidth="1"/>
    <col min="4" max="4" width="14.26953125" style="26" customWidth="1"/>
    <col min="5" max="5" width="14.453125" style="26" customWidth="1"/>
    <col min="6" max="6" width="5.7265625" style="26" customWidth="1"/>
    <col min="7" max="7" width="42.81640625" style="26" customWidth="1"/>
    <col min="8" max="8" width="14.26953125" style="26" customWidth="1"/>
    <col min="9" max="9" width="14.1796875" style="26" customWidth="1"/>
    <col min="10" max="10" width="14.7265625" style="26" customWidth="1"/>
    <col min="11" max="16384" width="9.1796875" style="26"/>
  </cols>
  <sheetData>
    <row r="1" spans="1:25" ht="17.5" x14ac:dyDescent="0.35">
      <c r="A1" s="707" t="s">
        <v>482</v>
      </c>
      <c r="B1" s="707"/>
      <c r="C1" s="707"/>
      <c r="D1" s="707"/>
      <c r="E1" s="707"/>
      <c r="F1" s="707"/>
      <c r="G1" s="707"/>
      <c r="H1" s="707"/>
      <c r="I1" s="707"/>
      <c r="J1" s="707"/>
    </row>
    <row r="2" spans="1:25" ht="17.5" x14ac:dyDescent="0.35">
      <c r="A2" s="707" t="s">
        <v>577</v>
      </c>
      <c r="B2" s="707"/>
      <c r="C2" s="707"/>
      <c r="D2" s="707"/>
      <c r="E2" s="707"/>
      <c r="F2" s="707"/>
      <c r="G2" s="707"/>
      <c r="H2" s="707"/>
      <c r="I2" s="707"/>
      <c r="J2" s="707"/>
    </row>
    <row r="3" spans="1:25" s="657" customFormat="1" ht="17.5" x14ac:dyDescent="0.35">
      <c r="A3" s="664"/>
      <c r="B3" s="685"/>
      <c r="C3" s="685"/>
      <c r="D3" s="685"/>
      <c r="E3" s="685"/>
      <c r="F3" s="685"/>
      <c r="G3" s="685"/>
      <c r="H3" s="686"/>
      <c r="I3" s="686"/>
      <c r="J3" s="687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</row>
    <row r="4" spans="1:25" ht="13.5" thickBot="1" x14ac:dyDescent="0.35">
      <c r="B4" s="669" t="s">
        <v>579</v>
      </c>
      <c r="C4" s="669"/>
      <c r="D4" s="669"/>
      <c r="E4" s="669"/>
      <c r="F4" s="669"/>
      <c r="G4" s="669"/>
      <c r="H4" s="688"/>
      <c r="I4" s="710" t="s">
        <v>469</v>
      </c>
      <c r="J4" s="710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</row>
    <row r="5" spans="1:25" ht="74.25" customHeight="1" thickBot="1" x14ac:dyDescent="0.3">
      <c r="A5" s="241"/>
      <c r="B5" s="254" t="s">
        <v>307</v>
      </c>
      <c r="C5" s="243" t="s">
        <v>593</v>
      </c>
      <c r="D5" s="243" t="s">
        <v>594</v>
      </c>
      <c r="E5" s="244" t="s">
        <v>595</v>
      </c>
      <c r="F5" s="245"/>
      <c r="G5" s="242" t="s">
        <v>307</v>
      </c>
      <c r="H5" s="243" t="s">
        <v>593</v>
      </c>
      <c r="I5" s="243" t="s">
        <v>594</v>
      </c>
      <c r="J5" s="244" t="s">
        <v>595</v>
      </c>
    </row>
    <row r="6" spans="1:25" ht="15" customHeight="1" x14ac:dyDescent="0.25">
      <c r="A6" s="711" t="s">
        <v>308</v>
      </c>
      <c r="B6" s="712"/>
      <c r="C6" s="712"/>
      <c r="D6" s="712"/>
      <c r="E6" s="713"/>
      <c r="F6" s="712" t="s">
        <v>309</v>
      </c>
      <c r="G6" s="712"/>
      <c r="H6" s="712"/>
      <c r="I6" s="712"/>
      <c r="J6" s="713"/>
    </row>
    <row r="7" spans="1:25" ht="15" customHeight="1" x14ac:dyDescent="0.3">
      <c r="A7" s="74" t="s">
        <v>99</v>
      </c>
      <c r="B7" s="30" t="s">
        <v>310</v>
      </c>
      <c r="C7" s="31"/>
      <c r="D7" s="31"/>
      <c r="E7" s="56"/>
      <c r="F7" s="52" t="s">
        <v>99</v>
      </c>
      <c r="G7" s="32" t="s">
        <v>310</v>
      </c>
      <c r="H7" s="31"/>
      <c r="I7" s="31"/>
      <c r="J7" s="56"/>
    </row>
    <row r="8" spans="1:25" ht="15" customHeight="1" x14ac:dyDescent="0.35">
      <c r="A8" s="74"/>
      <c r="B8" s="39" t="s">
        <v>311</v>
      </c>
      <c r="C8" s="46">
        <v>17209882</v>
      </c>
      <c r="D8" s="46">
        <v>0</v>
      </c>
      <c r="E8" s="57">
        <v>17209882</v>
      </c>
      <c r="F8" s="33"/>
      <c r="G8" s="39" t="s">
        <v>345</v>
      </c>
      <c r="H8" s="31">
        <v>11410000</v>
      </c>
      <c r="I8" s="31">
        <v>0</v>
      </c>
      <c r="J8" s="56">
        <v>11410000</v>
      </c>
    </row>
    <row r="9" spans="1:25" ht="35.25" customHeight="1" x14ac:dyDescent="0.35">
      <c r="A9" s="74"/>
      <c r="B9" s="47" t="s">
        <v>312</v>
      </c>
      <c r="C9" s="38">
        <v>12835000</v>
      </c>
      <c r="D9" s="38">
        <v>-130000</v>
      </c>
      <c r="E9" s="58">
        <v>12705000</v>
      </c>
      <c r="F9" s="52"/>
      <c r="G9" s="70" t="s">
        <v>346</v>
      </c>
      <c r="H9" s="31">
        <v>2300000</v>
      </c>
      <c r="I9" s="31">
        <v>0</v>
      </c>
      <c r="J9" s="56">
        <v>2300000</v>
      </c>
    </row>
    <row r="10" spans="1:25" ht="15" customHeight="1" x14ac:dyDescent="0.3">
      <c r="A10" s="74"/>
      <c r="B10" s="39" t="s">
        <v>313</v>
      </c>
      <c r="C10" s="38">
        <v>2216000</v>
      </c>
      <c r="D10" s="38">
        <v>0</v>
      </c>
      <c r="E10" s="58">
        <v>2216000</v>
      </c>
      <c r="F10" s="52"/>
      <c r="G10" s="39" t="s">
        <v>347</v>
      </c>
      <c r="H10" s="31">
        <v>13900000</v>
      </c>
      <c r="I10" s="31">
        <v>0</v>
      </c>
      <c r="J10" s="56">
        <v>13900000</v>
      </c>
    </row>
    <row r="11" spans="1:25" ht="15" customHeight="1" x14ac:dyDescent="0.3">
      <c r="A11" s="74"/>
      <c r="B11" s="39" t="s">
        <v>314</v>
      </c>
      <c r="C11" s="38">
        <v>0</v>
      </c>
      <c r="D11" s="38">
        <v>0</v>
      </c>
      <c r="E11" s="58">
        <v>0</v>
      </c>
      <c r="F11" s="52"/>
      <c r="G11" s="39" t="s">
        <v>348</v>
      </c>
      <c r="H11" s="31">
        <v>1000000</v>
      </c>
      <c r="I11" s="31">
        <v>0</v>
      </c>
      <c r="J11" s="56">
        <v>1000000</v>
      </c>
    </row>
    <row r="12" spans="1:25" ht="15" customHeight="1" x14ac:dyDescent="0.3">
      <c r="A12" s="74"/>
      <c r="B12" s="569"/>
      <c r="C12" s="48"/>
      <c r="D12" s="48"/>
      <c r="E12" s="59"/>
      <c r="F12" s="52"/>
      <c r="G12" s="39" t="s">
        <v>349</v>
      </c>
      <c r="H12" s="31">
        <v>1300000</v>
      </c>
      <c r="I12" s="31">
        <v>-130000</v>
      </c>
      <c r="J12" s="56">
        <v>1170000</v>
      </c>
    </row>
    <row r="13" spans="1:25" ht="15" customHeight="1" x14ac:dyDescent="0.3">
      <c r="A13" s="74"/>
      <c r="B13" s="37"/>
      <c r="C13" s="38"/>
      <c r="D13" s="38"/>
      <c r="E13" s="58"/>
      <c r="F13" s="52"/>
      <c r="G13" s="39" t="s">
        <v>315</v>
      </c>
      <c r="H13" s="31">
        <v>0</v>
      </c>
      <c r="I13" s="31">
        <v>0</v>
      </c>
      <c r="J13" s="56">
        <v>0</v>
      </c>
    </row>
    <row r="14" spans="1:25" ht="15" customHeight="1" x14ac:dyDescent="0.35">
      <c r="A14" s="714" t="s">
        <v>316</v>
      </c>
      <c r="B14" s="709"/>
      <c r="C14" s="48">
        <f>SUM(C8:C13)</f>
        <v>32260882</v>
      </c>
      <c r="D14" s="48">
        <f t="shared" ref="D14:E14" si="0">SUM(D8:D13)</f>
        <v>-130000</v>
      </c>
      <c r="E14" s="48">
        <f t="shared" si="0"/>
        <v>32130882</v>
      </c>
      <c r="F14" s="715" t="s">
        <v>317</v>
      </c>
      <c r="G14" s="716"/>
      <c r="H14" s="51">
        <f>SUM(H8:H13)</f>
        <v>29910000</v>
      </c>
      <c r="I14" s="51">
        <f t="shared" ref="I14:J14" si="1">SUM(I8:I13)</f>
        <v>-130000</v>
      </c>
      <c r="J14" s="63">
        <f t="shared" si="1"/>
        <v>29780000</v>
      </c>
    </row>
    <row r="15" spans="1:25" ht="15" customHeight="1" x14ac:dyDescent="0.3">
      <c r="A15" s="75"/>
      <c r="B15" s="41"/>
      <c r="C15" s="36"/>
      <c r="D15" s="36"/>
      <c r="E15" s="60"/>
      <c r="F15" s="53"/>
      <c r="G15" s="49"/>
      <c r="H15" s="40"/>
      <c r="I15" s="40"/>
      <c r="J15" s="62"/>
    </row>
    <row r="16" spans="1:25" ht="15" customHeight="1" x14ac:dyDescent="0.25">
      <c r="A16" s="714" t="s">
        <v>340</v>
      </c>
      <c r="B16" s="709"/>
      <c r="C16" s="48">
        <v>0</v>
      </c>
      <c r="D16" s="48">
        <v>0</v>
      </c>
      <c r="E16" s="59">
        <v>0</v>
      </c>
      <c r="F16" s="708" t="s">
        <v>344</v>
      </c>
      <c r="G16" s="709"/>
      <c r="H16" s="51">
        <v>688395</v>
      </c>
      <c r="I16" s="51">
        <v>0</v>
      </c>
      <c r="J16" s="63">
        <v>688395</v>
      </c>
    </row>
    <row r="17" spans="1:10" ht="15" customHeight="1" x14ac:dyDescent="0.25">
      <c r="A17" s="76"/>
      <c r="B17" s="37"/>
      <c r="C17" s="38"/>
      <c r="D17" s="38"/>
      <c r="E17" s="58"/>
      <c r="F17" s="54"/>
      <c r="G17" s="37"/>
      <c r="H17" s="40"/>
      <c r="I17" s="40"/>
      <c r="J17" s="62"/>
    </row>
    <row r="18" spans="1:10" ht="15" customHeight="1" x14ac:dyDescent="0.35">
      <c r="A18" s="721" t="s">
        <v>318</v>
      </c>
      <c r="B18" s="722"/>
      <c r="C18" s="171">
        <f>C14+C16</f>
        <v>32260882</v>
      </c>
      <c r="D18" s="171">
        <f t="shared" ref="D18:E18" si="2">D14+D16</f>
        <v>-130000</v>
      </c>
      <c r="E18" s="171">
        <f t="shared" si="2"/>
        <v>32130882</v>
      </c>
      <c r="F18" s="720" t="s">
        <v>319</v>
      </c>
      <c r="G18" s="722" t="s">
        <v>319</v>
      </c>
      <c r="H18" s="172">
        <f>H14+H16</f>
        <v>30598395</v>
      </c>
      <c r="I18" s="172">
        <f t="shared" ref="I18:J18" si="3">I14+I16</f>
        <v>-130000</v>
      </c>
      <c r="J18" s="173">
        <f t="shared" si="3"/>
        <v>30468395</v>
      </c>
    </row>
    <row r="19" spans="1:10" ht="15" customHeight="1" x14ac:dyDescent="0.35">
      <c r="A19" s="567"/>
      <c r="B19" s="568"/>
      <c r="C19" s="171"/>
      <c r="D19" s="171"/>
      <c r="E19" s="175"/>
      <c r="F19" s="566"/>
      <c r="G19" s="568"/>
      <c r="H19" s="172"/>
      <c r="I19" s="172"/>
      <c r="J19" s="173"/>
    </row>
    <row r="20" spans="1:10" ht="15" customHeight="1" thickBot="1" x14ac:dyDescent="0.4">
      <c r="A20" s="733" t="s">
        <v>320</v>
      </c>
      <c r="B20" s="732"/>
      <c r="C20" s="250"/>
      <c r="D20" s="250"/>
      <c r="E20" s="251"/>
      <c r="F20" s="731" t="s">
        <v>339</v>
      </c>
      <c r="G20" s="732"/>
      <c r="H20" s="252"/>
      <c r="I20" s="252"/>
      <c r="J20" s="253"/>
    </row>
    <row r="21" spans="1:10" ht="15" customHeight="1" x14ac:dyDescent="0.35">
      <c r="A21" s="723" t="s">
        <v>321</v>
      </c>
      <c r="B21" s="724"/>
      <c r="C21" s="246"/>
      <c r="D21" s="246"/>
      <c r="E21" s="247"/>
      <c r="F21" s="725" t="s">
        <v>322</v>
      </c>
      <c r="G21" s="724"/>
      <c r="H21" s="248"/>
      <c r="I21" s="248"/>
      <c r="J21" s="249"/>
    </row>
    <row r="22" spans="1:10" ht="15" customHeight="1" x14ac:dyDescent="0.3">
      <c r="A22" s="74" t="s">
        <v>99</v>
      </c>
      <c r="B22" s="42" t="s">
        <v>310</v>
      </c>
      <c r="C22" s="31"/>
      <c r="D22" s="31"/>
      <c r="E22" s="56"/>
      <c r="F22" s="55" t="s">
        <v>99</v>
      </c>
      <c r="G22" s="32" t="s">
        <v>310</v>
      </c>
      <c r="H22" s="31"/>
      <c r="I22" s="31"/>
      <c r="J22" s="56"/>
    </row>
    <row r="23" spans="1:10" ht="15" customHeight="1" x14ac:dyDescent="0.25">
      <c r="A23" s="77"/>
      <c r="B23" s="35" t="s">
        <v>323</v>
      </c>
      <c r="C23" s="31">
        <v>0</v>
      </c>
      <c r="D23" s="31">
        <v>0</v>
      </c>
      <c r="E23" s="56">
        <v>0</v>
      </c>
      <c r="F23" s="55"/>
      <c r="G23" s="39" t="s">
        <v>324</v>
      </c>
      <c r="H23" s="31">
        <v>8412817</v>
      </c>
      <c r="I23" s="31">
        <v>0</v>
      </c>
      <c r="J23" s="56">
        <v>8412817</v>
      </c>
    </row>
    <row r="24" spans="1:10" ht="15" customHeight="1" x14ac:dyDescent="0.25">
      <c r="A24" s="77"/>
      <c r="B24" s="35" t="s">
        <v>325</v>
      </c>
      <c r="C24" s="31">
        <v>0</v>
      </c>
      <c r="D24" s="31">
        <v>0</v>
      </c>
      <c r="E24" s="56">
        <v>0</v>
      </c>
      <c r="F24" s="55"/>
      <c r="G24" s="43" t="s">
        <v>326</v>
      </c>
      <c r="H24" s="31">
        <v>3000000</v>
      </c>
      <c r="I24" s="31">
        <v>0</v>
      </c>
      <c r="J24" s="56">
        <v>3000000</v>
      </c>
    </row>
    <row r="25" spans="1:10" ht="15" customHeight="1" x14ac:dyDescent="0.25">
      <c r="A25" s="77"/>
      <c r="B25" s="35" t="s">
        <v>327</v>
      </c>
      <c r="C25" s="31">
        <v>0</v>
      </c>
      <c r="D25" s="31">
        <v>0</v>
      </c>
      <c r="E25" s="56">
        <v>0</v>
      </c>
      <c r="F25" s="55"/>
      <c r="G25" s="43" t="s">
        <v>328</v>
      </c>
      <c r="H25" s="31">
        <v>0</v>
      </c>
      <c r="I25" s="31">
        <v>0</v>
      </c>
      <c r="J25" s="56">
        <v>0</v>
      </c>
    </row>
    <row r="26" spans="1:10" ht="15" customHeight="1" x14ac:dyDescent="0.25">
      <c r="A26" s="77"/>
      <c r="B26" s="35" t="s">
        <v>329</v>
      </c>
      <c r="C26" s="31">
        <v>0</v>
      </c>
      <c r="D26" s="31">
        <v>0</v>
      </c>
      <c r="E26" s="56">
        <v>0</v>
      </c>
      <c r="F26" s="55"/>
      <c r="G26" s="39" t="s">
        <v>330</v>
      </c>
      <c r="H26" s="31">
        <v>0</v>
      </c>
      <c r="I26" s="31">
        <v>0</v>
      </c>
      <c r="J26" s="56">
        <v>0</v>
      </c>
    </row>
    <row r="27" spans="1:10" s="174" customFormat="1" ht="15" customHeight="1" x14ac:dyDescent="0.35">
      <c r="A27" s="77"/>
      <c r="B27" s="50"/>
      <c r="C27" s="68"/>
      <c r="D27" s="68"/>
      <c r="E27" s="69"/>
      <c r="F27" s="55"/>
      <c r="G27" s="39" t="s">
        <v>465</v>
      </c>
      <c r="H27" s="31">
        <v>0</v>
      </c>
      <c r="I27" s="31">
        <v>0</v>
      </c>
      <c r="J27" s="56">
        <v>0</v>
      </c>
    </row>
    <row r="28" spans="1:10" s="174" customFormat="1" ht="15" customHeight="1" x14ac:dyDescent="0.25">
      <c r="A28" s="78" t="s">
        <v>331</v>
      </c>
      <c r="B28" s="73"/>
      <c r="C28" s="48">
        <f>SUM(C23:C27)</f>
        <v>0</v>
      </c>
      <c r="D28" s="48">
        <f t="shared" ref="D28:E28" si="4">SUM(D23:D27)</f>
        <v>0</v>
      </c>
      <c r="E28" s="48">
        <f t="shared" si="4"/>
        <v>0</v>
      </c>
      <c r="F28" s="726" t="s">
        <v>332</v>
      </c>
      <c r="G28" s="727"/>
      <c r="H28" s="51">
        <f>SUM(H23:H27)</f>
        <v>11412817</v>
      </c>
      <c r="I28" s="51">
        <f t="shared" ref="I28:J28" si="5">SUM(I23:I27)</f>
        <v>0</v>
      </c>
      <c r="J28" s="63">
        <f t="shared" si="5"/>
        <v>11412817</v>
      </c>
    </row>
    <row r="29" spans="1:10" ht="15" customHeight="1" x14ac:dyDescent="0.25">
      <c r="A29" s="79"/>
      <c r="B29" s="44"/>
      <c r="C29" s="36"/>
      <c r="D29" s="36"/>
      <c r="E29" s="60"/>
      <c r="F29" s="570"/>
      <c r="G29" s="571"/>
      <c r="H29" s="40"/>
      <c r="I29" s="40"/>
      <c r="J29" s="62"/>
    </row>
    <row r="30" spans="1:10" ht="15" customHeight="1" x14ac:dyDescent="0.25">
      <c r="A30" s="78" t="s">
        <v>341</v>
      </c>
      <c r="B30" s="44"/>
      <c r="C30" s="36"/>
      <c r="D30" s="36"/>
      <c r="E30" s="60"/>
      <c r="F30" s="728" t="s">
        <v>333</v>
      </c>
      <c r="G30" s="729"/>
      <c r="H30" s="40"/>
      <c r="I30" s="40"/>
      <c r="J30" s="62"/>
    </row>
    <row r="31" spans="1:10" ht="15" customHeight="1" x14ac:dyDescent="0.25">
      <c r="A31" s="74" t="s">
        <v>99</v>
      </c>
      <c r="B31" s="42" t="s">
        <v>310</v>
      </c>
      <c r="C31" s="36"/>
      <c r="D31" s="36"/>
      <c r="E31" s="60"/>
      <c r="F31" s="74" t="s">
        <v>99</v>
      </c>
      <c r="G31" s="42" t="s">
        <v>310</v>
      </c>
      <c r="H31" s="31"/>
      <c r="I31" s="31"/>
      <c r="J31" s="56"/>
    </row>
    <row r="32" spans="1:10" ht="15" customHeight="1" x14ac:dyDescent="0.25">
      <c r="A32" s="77"/>
      <c r="B32" s="64" t="s">
        <v>342</v>
      </c>
      <c r="C32" s="65">
        <v>9750330</v>
      </c>
      <c r="D32" s="65">
        <v>0</v>
      </c>
      <c r="E32" s="66">
        <v>9750330</v>
      </c>
      <c r="F32" s="55"/>
      <c r="G32" s="39"/>
      <c r="H32" s="34"/>
      <c r="I32" s="34"/>
      <c r="J32" s="61"/>
    </row>
    <row r="33" spans="1:10" ht="36.75" customHeight="1" x14ac:dyDescent="0.25">
      <c r="A33" s="74"/>
      <c r="B33" s="177" t="s">
        <v>473</v>
      </c>
      <c r="C33" s="31">
        <v>0</v>
      </c>
      <c r="D33" s="31">
        <v>0</v>
      </c>
      <c r="E33" s="31">
        <v>0</v>
      </c>
      <c r="F33" s="55"/>
      <c r="G33" s="177" t="s">
        <v>474</v>
      </c>
      <c r="H33" s="31">
        <v>0</v>
      </c>
      <c r="I33" s="34">
        <v>0</v>
      </c>
      <c r="J33" s="61">
        <v>0</v>
      </c>
    </row>
    <row r="34" spans="1:10" ht="15" customHeight="1" x14ac:dyDescent="0.25">
      <c r="A34" s="77"/>
      <c r="B34" s="45"/>
      <c r="C34" s="38"/>
      <c r="D34" s="38"/>
      <c r="E34" s="58"/>
      <c r="F34" s="55"/>
      <c r="G34" s="37"/>
      <c r="H34" s="31"/>
      <c r="I34" s="31"/>
      <c r="J34" s="56"/>
    </row>
    <row r="35" spans="1:10" ht="15" customHeight="1" x14ac:dyDescent="0.25">
      <c r="A35" s="714" t="s">
        <v>334</v>
      </c>
      <c r="B35" s="709"/>
      <c r="C35" s="48">
        <f>SUM(C32:C34)</f>
        <v>9750330</v>
      </c>
      <c r="D35" s="48">
        <f t="shared" ref="D35:E35" si="6">SUM(D32:D34)</f>
        <v>0</v>
      </c>
      <c r="E35" s="48">
        <f t="shared" si="6"/>
        <v>9750330</v>
      </c>
      <c r="F35" s="714" t="s">
        <v>333</v>
      </c>
      <c r="G35" s="709"/>
      <c r="H35" s="51">
        <f>SUM(H33:H34)</f>
        <v>0</v>
      </c>
      <c r="I35" s="51">
        <f t="shared" ref="I35:J35" si="7">SUM(I33:I34)</f>
        <v>0</v>
      </c>
      <c r="J35" s="63">
        <f t="shared" si="7"/>
        <v>0</v>
      </c>
    </row>
    <row r="36" spans="1:10" ht="15" customHeight="1" x14ac:dyDescent="0.25">
      <c r="A36" s="80"/>
      <c r="B36" s="55"/>
      <c r="C36" s="36"/>
      <c r="D36" s="36"/>
      <c r="E36" s="60"/>
      <c r="F36" s="67"/>
      <c r="G36" s="67"/>
      <c r="H36" s="40"/>
      <c r="I36" s="40"/>
      <c r="J36" s="62"/>
    </row>
    <row r="37" spans="1:10" s="27" customFormat="1" ht="16.5" x14ac:dyDescent="0.35">
      <c r="A37" s="719" t="s">
        <v>335</v>
      </c>
      <c r="B37" s="720"/>
      <c r="C37" s="176">
        <f>C28+C35</f>
        <v>9750330</v>
      </c>
      <c r="D37" s="176">
        <f t="shared" ref="D37:E37" si="8">D28+D35</f>
        <v>0</v>
      </c>
      <c r="E37" s="176">
        <f t="shared" si="8"/>
        <v>9750330</v>
      </c>
      <c r="F37" s="730" t="s">
        <v>343</v>
      </c>
      <c r="G37" s="720"/>
      <c r="H37" s="172">
        <f>H28+H35</f>
        <v>11412817</v>
      </c>
      <c r="I37" s="172">
        <f t="shared" ref="I37:J37" si="9">I28+I35</f>
        <v>0</v>
      </c>
      <c r="J37" s="173">
        <f t="shared" si="9"/>
        <v>11412817</v>
      </c>
    </row>
    <row r="38" spans="1:10" s="27" customFormat="1" ht="15.5" thickBot="1" x14ac:dyDescent="0.35">
      <c r="A38" s="576"/>
      <c r="B38" s="577"/>
      <c r="C38" s="578"/>
      <c r="D38" s="578"/>
      <c r="E38" s="579"/>
      <c r="F38" s="580"/>
      <c r="G38" s="580"/>
      <c r="H38" s="581"/>
      <c r="I38" s="581"/>
      <c r="J38" s="582"/>
    </row>
    <row r="39" spans="1:10" s="27" customFormat="1" ht="18" thickBot="1" x14ac:dyDescent="0.35">
      <c r="A39" s="717" t="s">
        <v>336</v>
      </c>
      <c r="B39" s="718"/>
      <c r="C39" s="573">
        <f>C18+C37</f>
        <v>42011212</v>
      </c>
      <c r="D39" s="573">
        <f t="shared" ref="D39:E39" si="10">D18+D37</f>
        <v>-130000</v>
      </c>
      <c r="E39" s="573">
        <f t="shared" si="10"/>
        <v>41881212</v>
      </c>
      <c r="F39" s="574"/>
      <c r="G39" s="575" t="s">
        <v>337</v>
      </c>
      <c r="H39" s="573">
        <f>H18+H37</f>
        <v>42011212</v>
      </c>
      <c r="I39" s="573">
        <f t="shared" ref="I39:J39" si="11">I18+I37</f>
        <v>-130000</v>
      </c>
      <c r="J39" s="573">
        <f t="shared" si="11"/>
        <v>41881212</v>
      </c>
    </row>
    <row r="40" spans="1:10" s="27" customFormat="1" ht="14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0" s="27" customFormat="1" ht="14" x14ac:dyDescent="0.3">
      <c r="A41" s="71"/>
      <c r="B41" s="72"/>
      <c r="C41" s="71"/>
      <c r="D41" s="71"/>
      <c r="E41" s="71"/>
      <c r="F41" s="71"/>
      <c r="G41" s="71"/>
      <c r="H41" s="71"/>
      <c r="I41" s="71"/>
      <c r="J41" s="71"/>
    </row>
    <row r="42" spans="1:10" s="27" customFormat="1" ht="14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5" customHeight="1" x14ac:dyDescent="0.25">
      <c r="A46" s="28"/>
      <c r="B46" s="28"/>
      <c r="C46" s="28"/>
      <c r="D46" s="28"/>
      <c r="E46" s="28"/>
      <c r="F46" s="28"/>
      <c r="G46" s="29"/>
      <c r="H46" s="28"/>
      <c r="I46" s="28"/>
      <c r="J46" s="28"/>
    </row>
    <row r="47" spans="1:10" ht="1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15" customHeigh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256" ht="15" customHeight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256" ht="15" customHeight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256" ht="15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256" s="174" customFormat="1" ht="15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256" ht="15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256" s="174" customFormat="1" ht="15" customHeight="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256" s="28" customFormat="1" x14ac:dyDescent="0.25"/>
    <row r="56" spans="1:256" ht="15" customHeight="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71"/>
      <c r="L56" s="71"/>
      <c r="M56" s="71"/>
      <c r="N56" s="71"/>
      <c r="O56" s="71"/>
      <c r="P56" s="71" t="s">
        <v>338</v>
      </c>
      <c r="Q56" s="71" t="s">
        <v>338</v>
      </c>
      <c r="R56" s="71" t="s">
        <v>338</v>
      </c>
      <c r="S56" s="71" t="s">
        <v>338</v>
      </c>
      <c r="T56" s="71" t="s">
        <v>338</v>
      </c>
      <c r="U56" s="71" t="s">
        <v>338</v>
      </c>
      <c r="V56" s="71" t="s">
        <v>338</v>
      </c>
      <c r="W56" s="71" t="s">
        <v>338</v>
      </c>
      <c r="X56" s="71" t="s">
        <v>338</v>
      </c>
      <c r="Y56" s="71" t="s">
        <v>338</v>
      </c>
      <c r="Z56" s="71" t="s">
        <v>338</v>
      </c>
      <c r="AA56" s="71" t="s">
        <v>338</v>
      </c>
      <c r="AB56" s="71" t="s">
        <v>338</v>
      </c>
      <c r="AC56" s="71" t="s">
        <v>338</v>
      </c>
      <c r="AD56" s="71" t="s">
        <v>338</v>
      </c>
      <c r="AE56" s="71" t="s">
        <v>338</v>
      </c>
      <c r="AF56" s="71" t="s">
        <v>338</v>
      </c>
      <c r="AG56" s="71" t="s">
        <v>338</v>
      </c>
      <c r="AH56" s="71" t="s">
        <v>338</v>
      </c>
      <c r="AI56" s="71" t="s">
        <v>338</v>
      </c>
      <c r="AJ56" s="71" t="s">
        <v>338</v>
      </c>
      <c r="AK56" s="71" t="s">
        <v>338</v>
      </c>
      <c r="AL56" s="71" t="s">
        <v>338</v>
      </c>
      <c r="AM56" s="71" t="s">
        <v>338</v>
      </c>
      <c r="AN56" s="71" t="s">
        <v>338</v>
      </c>
      <c r="AO56" s="71" t="s">
        <v>338</v>
      </c>
      <c r="AP56" s="71" t="s">
        <v>338</v>
      </c>
      <c r="AQ56" s="71" t="s">
        <v>338</v>
      </c>
      <c r="AR56" s="71" t="s">
        <v>338</v>
      </c>
      <c r="AS56" s="71" t="s">
        <v>338</v>
      </c>
      <c r="AT56" s="71" t="s">
        <v>338</v>
      </c>
      <c r="AU56" s="71" t="s">
        <v>338</v>
      </c>
      <c r="AV56" s="71" t="s">
        <v>338</v>
      </c>
      <c r="AW56" s="71" t="s">
        <v>338</v>
      </c>
      <c r="AX56" s="71" t="s">
        <v>338</v>
      </c>
      <c r="AY56" s="71" t="s">
        <v>338</v>
      </c>
      <c r="AZ56" s="71" t="s">
        <v>338</v>
      </c>
      <c r="BA56" s="71" t="s">
        <v>338</v>
      </c>
      <c r="BB56" s="71" t="s">
        <v>338</v>
      </c>
      <c r="BC56" s="71" t="s">
        <v>338</v>
      </c>
      <c r="BD56" s="71" t="s">
        <v>338</v>
      </c>
      <c r="BE56" s="71" t="s">
        <v>338</v>
      </c>
      <c r="BF56" s="71" t="s">
        <v>338</v>
      </c>
      <c r="BG56" s="71" t="s">
        <v>338</v>
      </c>
      <c r="BH56" s="71" t="s">
        <v>338</v>
      </c>
      <c r="BI56" s="71" t="s">
        <v>338</v>
      </c>
      <c r="BJ56" s="71" t="s">
        <v>338</v>
      </c>
      <c r="BK56" s="71" t="s">
        <v>338</v>
      </c>
      <c r="BL56" s="71" t="s">
        <v>338</v>
      </c>
      <c r="BM56" s="71" t="s">
        <v>338</v>
      </c>
      <c r="BN56" s="71" t="s">
        <v>338</v>
      </c>
      <c r="BO56" s="71" t="s">
        <v>338</v>
      </c>
      <c r="BP56" s="71" t="s">
        <v>338</v>
      </c>
      <c r="BQ56" s="71" t="s">
        <v>338</v>
      </c>
      <c r="BR56" s="71" t="s">
        <v>338</v>
      </c>
      <c r="BS56" s="71" t="s">
        <v>338</v>
      </c>
      <c r="BT56" s="71" t="s">
        <v>338</v>
      </c>
      <c r="BU56" s="71" t="s">
        <v>338</v>
      </c>
      <c r="BV56" s="71" t="s">
        <v>338</v>
      </c>
      <c r="BW56" s="71" t="s">
        <v>338</v>
      </c>
      <c r="BX56" s="71" t="s">
        <v>338</v>
      </c>
      <c r="BY56" s="71" t="s">
        <v>338</v>
      </c>
      <c r="BZ56" s="71" t="s">
        <v>338</v>
      </c>
      <c r="CA56" s="71" t="s">
        <v>338</v>
      </c>
      <c r="CB56" s="71" t="s">
        <v>338</v>
      </c>
      <c r="CC56" s="71" t="s">
        <v>338</v>
      </c>
      <c r="CD56" s="71" t="s">
        <v>338</v>
      </c>
      <c r="CE56" s="71" t="s">
        <v>338</v>
      </c>
      <c r="CF56" s="71" t="s">
        <v>338</v>
      </c>
      <c r="CG56" s="71" t="s">
        <v>338</v>
      </c>
      <c r="CH56" s="71" t="s">
        <v>338</v>
      </c>
      <c r="CI56" s="71" t="s">
        <v>338</v>
      </c>
      <c r="CJ56" s="71" t="s">
        <v>338</v>
      </c>
      <c r="CK56" s="71" t="s">
        <v>338</v>
      </c>
      <c r="CL56" s="71" t="s">
        <v>338</v>
      </c>
      <c r="CM56" s="71" t="s">
        <v>338</v>
      </c>
      <c r="CN56" s="71" t="s">
        <v>338</v>
      </c>
      <c r="CO56" s="71" t="s">
        <v>338</v>
      </c>
      <c r="CP56" s="71" t="s">
        <v>338</v>
      </c>
      <c r="CQ56" s="71" t="s">
        <v>338</v>
      </c>
      <c r="CR56" s="71" t="s">
        <v>338</v>
      </c>
      <c r="CS56" s="71" t="s">
        <v>338</v>
      </c>
      <c r="CT56" s="71" t="s">
        <v>338</v>
      </c>
      <c r="CU56" s="71" t="s">
        <v>338</v>
      </c>
      <c r="CV56" s="71" t="s">
        <v>338</v>
      </c>
      <c r="CW56" s="71" t="s">
        <v>338</v>
      </c>
      <c r="CX56" s="71" t="s">
        <v>338</v>
      </c>
      <c r="CY56" s="71" t="s">
        <v>338</v>
      </c>
      <c r="CZ56" s="71" t="s">
        <v>338</v>
      </c>
      <c r="DA56" s="71" t="s">
        <v>338</v>
      </c>
      <c r="DB56" s="71" t="s">
        <v>338</v>
      </c>
      <c r="DC56" s="71" t="s">
        <v>338</v>
      </c>
      <c r="DD56" s="71" t="s">
        <v>338</v>
      </c>
      <c r="DE56" s="71" t="s">
        <v>338</v>
      </c>
      <c r="DF56" s="71" t="s">
        <v>338</v>
      </c>
      <c r="DG56" s="71" t="s">
        <v>338</v>
      </c>
      <c r="DH56" s="71" t="s">
        <v>338</v>
      </c>
      <c r="DI56" s="71" t="s">
        <v>338</v>
      </c>
      <c r="DJ56" s="71" t="s">
        <v>338</v>
      </c>
      <c r="DK56" s="71" t="s">
        <v>338</v>
      </c>
      <c r="DL56" s="71" t="s">
        <v>338</v>
      </c>
      <c r="DM56" s="71" t="s">
        <v>338</v>
      </c>
      <c r="DN56" s="71" t="s">
        <v>338</v>
      </c>
      <c r="DO56" s="71" t="s">
        <v>338</v>
      </c>
      <c r="DP56" s="71" t="s">
        <v>338</v>
      </c>
      <c r="DQ56" s="71" t="s">
        <v>338</v>
      </c>
      <c r="DR56" s="71" t="s">
        <v>338</v>
      </c>
      <c r="DS56" s="71" t="s">
        <v>338</v>
      </c>
      <c r="DT56" s="71" t="s">
        <v>338</v>
      </c>
      <c r="DU56" s="71" t="s">
        <v>338</v>
      </c>
      <c r="DV56" s="71" t="s">
        <v>338</v>
      </c>
      <c r="DW56" s="71" t="s">
        <v>338</v>
      </c>
      <c r="DX56" s="71" t="s">
        <v>338</v>
      </c>
      <c r="DY56" s="71" t="s">
        <v>338</v>
      </c>
      <c r="DZ56" s="71" t="s">
        <v>338</v>
      </c>
      <c r="EA56" s="71" t="s">
        <v>338</v>
      </c>
      <c r="EB56" s="71" t="s">
        <v>338</v>
      </c>
      <c r="EC56" s="71" t="s">
        <v>338</v>
      </c>
      <c r="ED56" s="71" t="s">
        <v>338</v>
      </c>
      <c r="EE56" s="71" t="s">
        <v>338</v>
      </c>
      <c r="EF56" s="71" t="s">
        <v>338</v>
      </c>
      <c r="EG56" s="71" t="s">
        <v>338</v>
      </c>
      <c r="EH56" s="71" t="s">
        <v>338</v>
      </c>
      <c r="EI56" s="71" t="s">
        <v>338</v>
      </c>
      <c r="EJ56" s="71" t="s">
        <v>338</v>
      </c>
      <c r="EK56" s="71" t="s">
        <v>338</v>
      </c>
      <c r="EL56" s="71" t="s">
        <v>338</v>
      </c>
      <c r="EM56" s="71" t="s">
        <v>338</v>
      </c>
      <c r="EN56" s="71" t="s">
        <v>338</v>
      </c>
      <c r="EO56" s="71" t="s">
        <v>338</v>
      </c>
      <c r="EP56" s="71" t="s">
        <v>338</v>
      </c>
      <c r="EQ56" s="71" t="s">
        <v>338</v>
      </c>
      <c r="ER56" s="71" t="s">
        <v>338</v>
      </c>
      <c r="ES56" s="71" t="s">
        <v>338</v>
      </c>
      <c r="ET56" s="71" t="s">
        <v>338</v>
      </c>
      <c r="EU56" s="71" t="s">
        <v>338</v>
      </c>
      <c r="EV56" s="71" t="s">
        <v>338</v>
      </c>
      <c r="EW56" s="71" t="s">
        <v>338</v>
      </c>
      <c r="EX56" s="71" t="s">
        <v>338</v>
      </c>
      <c r="EY56" s="71" t="s">
        <v>338</v>
      </c>
      <c r="EZ56" s="71" t="s">
        <v>338</v>
      </c>
      <c r="FA56" s="71" t="s">
        <v>338</v>
      </c>
      <c r="FB56" s="71" t="s">
        <v>338</v>
      </c>
      <c r="FC56" s="71" t="s">
        <v>338</v>
      </c>
      <c r="FD56" s="71" t="s">
        <v>338</v>
      </c>
      <c r="FE56" s="71" t="s">
        <v>338</v>
      </c>
      <c r="FF56" s="71" t="s">
        <v>338</v>
      </c>
      <c r="FG56" s="71" t="s">
        <v>338</v>
      </c>
      <c r="FH56" s="71" t="s">
        <v>338</v>
      </c>
      <c r="FI56" s="71" t="s">
        <v>338</v>
      </c>
      <c r="FJ56" s="71" t="s">
        <v>338</v>
      </c>
      <c r="FK56" s="71" t="s">
        <v>338</v>
      </c>
      <c r="FL56" s="71" t="s">
        <v>338</v>
      </c>
      <c r="FM56" s="71" t="s">
        <v>338</v>
      </c>
      <c r="FN56" s="71" t="s">
        <v>338</v>
      </c>
      <c r="FO56" s="71" t="s">
        <v>338</v>
      </c>
      <c r="FP56" s="71" t="s">
        <v>338</v>
      </c>
      <c r="FQ56" s="71" t="s">
        <v>338</v>
      </c>
      <c r="FR56" s="71" t="s">
        <v>338</v>
      </c>
      <c r="FS56" s="71" t="s">
        <v>338</v>
      </c>
      <c r="FT56" s="71" t="s">
        <v>338</v>
      </c>
      <c r="FU56" s="71" t="s">
        <v>338</v>
      </c>
      <c r="FV56" s="71" t="s">
        <v>338</v>
      </c>
      <c r="FW56" s="71" t="s">
        <v>338</v>
      </c>
      <c r="FX56" s="71" t="s">
        <v>338</v>
      </c>
      <c r="FY56" s="71" t="s">
        <v>338</v>
      </c>
      <c r="FZ56" s="71" t="s">
        <v>338</v>
      </c>
      <c r="GA56" s="71" t="s">
        <v>338</v>
      </c>
      <c r="GB56" s="71" t="s">
        <v>338</v>
      </c>
      <c r="GC56" s="71" t="s">
        <v>338</v>
      </c>
      <c r="GD56" s="71" t="s">
        <v>338</v>
      </c>
      <c r="GE56" s="71" t="s">
        <v>338</v>
      </c>
      <c r="GF56" s="71" t="s">
        <v>338</v>
      </c>
      <c r="GG56" s="71" t="s">
        <v>338</v>
      </c>
      <c r="GH56" s="71" t="s">
        <v>338</v>
      </c>
      <c r="GI56" s="71" t="s">
        <v>338</v>
      </c>
      <c r="GJ56" s="71" t="s">
        <v>338</v>
      </c>
      <c r="GK56" s="71" t="s">
        <v>338</v>
      </c>
      <c r="GL56" s="71" t="s">
        <v>338</v>
      </c>
      <c r="GM56" s="71" t="s">
        <v>338</v>
      </c>
      <c r="GN56" s="71" t="s">
        <v>338</v>
      </c>
      <c r="GO56" s="71" t="s">
        <v>338</v>
      </c>
      <c r="GP56" s="71" t="s">
        <v>338</v>
      </c>
      <c r="GQ56" s="71" t="s">
        <v>338</v>
      </c>
      <c r="GR56" s="71" t="s">
        <v>338</v>
      </c>
      <c r="GS56" s="71" t="s">
        <v>338</v>
      </c>
      <c r="GT56" s="71" t="s">
        <v>338</v>
      </c>
      <c r="GU56" s="71" t="s">
        <v>338</v>
      </c>
      <c r="GV56" s="71" t="s">
        <v>338</v>
      </c>
      <c r="GW56" s="71" t="s">
        <v>338</v>
      </c>
      <c r="GX56" s="71" t="s">
        <v>338</v>
      </c>
      <c r="GY56" s="71" t="s">
        <v>338</v>
      </c>
      <c r="GZ56" s="71" t="s">
        <v>338</v>
      </c>
      <c r="HA56" s="71" t="s">
        <v>338</v>
      </c>
      <c r="HB56" s="71" t="s">
        <v>338</v>
      </c>
      <c r="HC56" s="71" t="s">
        <v>338</v>
      </c>
      <c r="HD56" s="71" t="s">
        <v>338</v>
      </c>
      <c r="HE56" s="71" t="s">
        <v>338</v>
      </c>
      <c r="HF56" s="71" t="s">
        <v>338</v>
      </c>
      <c r="HG56" s="71" t="s">
        <v>338</v>
      </c>
      <c r="HH56" s="71" t="s">
        <v>338</v>
      </c>
      <c r="HI56" s="71" t="s">
        <v>338</v>
      </c>
      <c r="HJ56" s="71" t="s">
        <v>338</v>
      </c>
      <c r="HK56" s="71" t="s">
        <v>338</v>
      </c>
      <c r="HL56" s="71" t="s">
        <v>338</v>
      </c>
      <c r="HM56" s="71" t="s">
        <v>338</v>
      </c>
      <c r="HN56" s="71" t="s">
        <v>338</v>
      </c>
      <c r="HO56" s="71" t="s">
        <v>338</v>
      </c>
      <c r="HP56" s="71" t="s">
        <v>338</v>
      </c>
      <c r="HQ56" s="71" t="s">
        <v>338</v>
      </c>
      <c r="HR56" s="71" t="s">
        <v>338</v>
      </c>
      <c r="HS56" s="71" t="s">
        <v>338</v>
      </c>
      <c r="HT56" s="71" t="s">
        <v>338</v>
      </c>
      <c r="HU56" s="71" t="s">
        <v>338</v>
      </c>
      <c r="HV56" s="71" t="s">
        <v>338</v>
      </c>
      <c r="HW56" s="71" t="s">
        <v>338</v>
      </c>
      <c r="HX56" s="71" t="s">
        <v>338</v>
      </c>
      <c r="HY56" s="71" t="s">
        <v>338</v>
      </c>
      <c r="HZ56" s="71" t="s">
        <v>338</v>
      </c>
      <c r="IA56" s="71" t="s">
        <v>338</v>
      </c>
      <c r="IB56" s="71" t="s">
        <v>338</v>
      </c>
      <c r="IC56" s="71" t="s">
        <v>338</v>
      </c>
      <c r="ID56" s="71" t="s">
        <v>338</v>
      </c>
      <c r="IE56" s="71" t="s">
        <v>338</v>
      </c>
      <c r="IF56" s="71" t="s">
        <v>338</v>
      </c>
      <c r="IG56" s="71" t="s">
        <v>338</v>
      </c>
      <c r="IH56" s="71" t="s">
        <v>338</v>
      </c>
      <c r="II56" s="71" t="s">
        <v>338</v>
      </c>
      <c r="IJ56" s="71" t="s">
        <v>338</v>
      </c>
      <c r="IK56" s="71" t="s">
        <v>338</v>
      </c>
      <c r="IL56" s="71" t="s">
        <v>338</v>
      </c>
      <c r="IM56" s="71" t="s">
        <v>338</v>
      </c>
      <c r="IN56" s="71" t="s">
        <v>338</v>
      </c>
      <c r="IO56" s="71" t="s">
        <v>338</v>
      </c>
      <c r="IP56" s="71" t="s">
        <v>338</v>
      </c>
      <c r="IQ56" s="71" t="s">
        <v>338</v>
      </c>
      <c r="IR56" s="71" t="s">
        <v>338</v>
      </c>
      <c r="IS56" s="71" t="s">
        <v>338</v>
      </c>
      <c r="IT56" s="71" t="s">
        <v>338</v>
      </c>
      <c r="IU56" s="71" t="s">
        <v>338</v>
      </c>
      <c r="IV56" s="71" t="s">
        <v>338</v>
      </c>
    </row>
    <row r="57" spans="1:256" s="28" customFormat="1" x14ac:dyDescent="0.25"/>
    <row r="58" spans="1:256" s="28" customFormat="1" x14ac:dyDescent="0.25"/>
    <row r="59" spans="1:256" s="28" customFormat="1" x14ac:dyDescent="0.25"/>
    <row r="60" spans="1:256" s="28" customFormat="1" x14ac:dyDescent="0.25"/>
    <row r="61" spans="1:256" s="28" customFormat="1" x14ac:dyDescent="0.25"/>
    <row r="62" spans="1:256" s="28" customFormat="1" x14ac:dyDescent="0.25"/>
    <row r="63" spans="1:256" s="28" customFormat="1" x14ac:dyDescent="0.25"/>
    <row r="64" spans="1:256" s="28" customFormat="1" x14ac:dyDescent="0.25"/>
    <row r="65" s="28" customFormat="1" x14ac:dyDescent="0.25"/>
    <row r="66" s="28" customFormat="1" x14ac:dyDescent="0.25"/>
    <row r="67" s="28" customFormat="1" x14ac:dyDescent="0.25"/>
    <row r="68" s="28" customFormat="1" x14ac:dyDescent="0.25"/>
    <row r="69" s="28" customFormat="1" x14ac:dyDescent="0.25"/>
    <row r="70" s="28" customFormat="1" x14ac:dyDescent="0.25"/>
    <row r="71" s="28" customFormat="1" x14ac:dyDescent="0.25"/>
    <row r="72" s="28" customFormat="1" x14ac:dyDescent="0.25"/>
    <row r="73" s="28" customFormat="1" x14ac:dyDescent="0.25"/>
    <row r="74" s="28" customFormat="1" x14ac:dyDescent="0.25"/>
    <row r="75" s="28" customFormat="1" x14ac:dyDescent="0.25"/>
    <row r="76" s="28" customFormat="1" x14ac:dyDescent="0.25"/>
    <row r="77" s="28" customFormat="1" x14ac:dyDescent="0.25"/>
    <row r="78" s="28" customFormat="1" x14ac:dyDescent="0.25"/>
    <row r="79" s="28" customFormat="1" x14ac:dyDescent="0.25"/>
    <row r="80" s="28" customFormat="1" x14ac:dyDescent="0.25"/>
    <row r="81" s="28" customFormat="1" x14ac:dyDescent="0.25"/>
    <row r="82" s="28" customFormat="1" x14ac:dyDescent="0.25"/>
    <row r="83" s="28" customFormat="1" x14ac:dyDescent="0.25"/>
    <row r="84" s="28" customFormat="1" x14ac:dyDescent="0.25"/>
    <row r="85" s="28" customFormat="1" x14ac:dyDescent="0.25"/>
    <row r="86" s="28" customFormat="1" x14ac:dyDescent="0.25"/>
    <row r="87" s="28" customFormat="1" x14ac:dyDescent="0.25"/>
    <row r="88" s="28" customFormat="1" x14ac:dyDescent="0.25"/>
    <row r="89" s="28" customFormat="1" x14ac:dyDescent="0.25"/>
    <row r="90" s="28" customFormat="1" x14ac:dyDescent="0.25"/>
    <row r="91" s="28" customFormat="1" x14ac:dyDescent="0.25"/>
    <row r="92" s="28" customFormat="1" x14ac:dyDescent="0.25"/>
    <row r="93" s="28" customFormat="1" x14ac:dyDescent="0.25"/>
    <row r="94" s="28" customFormat="1" x14ac:dyDescent="0.25"/>
    <row r="95" s="28" customFormat="1" x14ac:dyDescent="0.25"/>
    <row r="96" s="28" customFormat="1" x14ac:dyDescent="0.25"/>
    <row r="97" s="28" customFormat="1" x14ac:dyDescent="0.25"/>
    <row r="98" s="28" customFormat="1" x14ac:dyDescent="0.25"/>
    <row r="99" s="28" customFormat="1" x14ac:dyDescent="0.25"/>
    <row r="100" s="28" customFormat="1" x14ac:dyDescent="0.25"/>
    <row r="101" s="28" customFormat="1" x14ac:dyDescent="0.25"/>
    <row r="102" s="28" customFormat="1" x14ac:dyDescent="0.25"/>
    <row r="103" s="28" customFormat="1" x14ac:dyDescent="0.25"/>
    <row r="104" s="28" customFormat="1" x14ac:dyDescent="0.25"/>
    <row r="105" s="28" customFormat="1" x14ac:dyDescent="0.25"/>
    <row r="106" s="28" customFormat="1" x14ac:dyDescent="0.25"/>
    <row r="107" s="28" customFormat="1" x14ac:dyDescent="0.25"/>
    <row r="108" s="28" customFormat="1" x14ac:dyDescent="0.25"/>
    <row r="109" s="28" customFormat="1" x14ac:dyDescent="0.25"/>
    <row r="110" s="28" customFormat="1" x14ac:dyDescent="0.25"/>
    <row r="111" s="28" customFormat="1" x14ac:dyDescent="0.25"/>
    <row r="112" s="28" customFormat="1" x14ac:dyDescent="0.25"/>
    <row r="113" s="28" customFormat="1" x14ac:dyDescent="0.25"/>
    <row r="114" s="28" customFormat="1" x14ac:dyDescent="0.25"/>
    <row r="115" s="28" customFormat="1" x14ac:dyDescent="0.25"/>
    <row r="116" s="28" customFormat="1" x14ac:dyDescent="0.25"/>
    <row r="117" s="28" customFormat="1" x14ac:dyDescent="0.25"/>
    <row r="118" s="28" customFormat="1" x14ac:dyDescent="0.25"/>
    <row r="119" s="28" customFormat="1" x14ac:dyDescent="0.25"/>
    <row r="120" s="28" customFormat="1" x14ac:dyDescent="0.25"/>
    <row r="121" s="28" customFormat="1" x14ac:dyDescent="0.25"/>
    <row r="122" s="28" customFormat="1" x14ac:dyDescent="0.25"/>
    <row r="123" s="28" customFormat="1" x14ac:dyDescent="0.25"/>
    <row r="124" s="28" customFormat="1" x14ac:dyDescent="0.25"/>
    <row r="125" s="28" customFormat="1" x14ac:dyDescent="0.25"/>
    <row r="126" s="28" customFormat="1" x14ac:dyDescent="0.25"/>
    <row r="127" s="28" customFormat="1" x14ac:dyDescent="0.25"/>
    <row r="128" s="28" customFormat="1" x14ac:dyDescent="0.25"/>
    <row r="129" s="28" customFormat="1" x14ac:dyDescent="0.25"/>
    <row r="130" s="28" customFormat="1" x14ac:dyDescent="0.25"/>
    <row r="131" s="28" customFormat="1" x14ac:dyDescent="0.25"/>
    <row r="132" s="28" customFormat="1" x14ac:dyDescent="0.25"/>
    <row r="133" s="28" customFormat="1" x14ac:dyDescent="0.25"/>
    <row r="134" s="28" customFormat="1" x14ac:dyDescent="0.25"/>
    <row r="135" s="28" customFormat="1" x14ac:dyDescent="0.25"/>
    <row r="136" s="28" customFormat="1" x14ac:dyDescent="0.25"/>
    <row r="137" s="28" customFormat="1" x14ac:dyDescent="0.25"/>
    <row r="138" s="28" customFormat="1" x14ac:dyDescent="0.25"/>
    <row r="139" s="28" customFormat="1" x14ac:dyDescent="0.25"/>
    <row r="140" s="28" customFormat="1" x14ac:dyDescent="0.25"/>
    <row r="141" s="28" customFormat="1" x14ac:dyDescent="0.25"/>
    <row r="142" s="28" customFormat="1" x14ac:dyDescent="0.25"/>
    <row r="143" s="28" customFormat="1" x14ac:dyDescent="0.25"/>
    <row r="144" s="28" customFormat="1" x14ac:dyDescent="0.25"/>
    <row r="145" s="28" customFormat="1" x14ac:dyDescent="0.25"/>
    <row r="146" s="28" customFormat="1" x14ac:dyDescent="0.25"/>
    <row r="147" s="28" customFormat="1" x14ac:dyDescent="0.25"/>
    <row r="148" s="28" customFormat="1" x14ac:dyDescent="0.25"/>
    <row r="149" s="28" customFormat="1" x14ac:dyDescent="0.25"/>
    <row r="150" s="28" customFormat="1" x14ac:dyDescent="0.25"/>
    <row r="151" s="28" customFormat="1" x14ac:dyDescent="0.25"/>
    <row r="152" s="28" customFormat="1" x14ac:dyDescent="0.25"/>
    <row r="153" s="28" customFormat="1" x14ac:dyDescent="0.25"/>
    <row r="154" s="28" customFormat="1" x14ac:dyDescent="0.25"/>
    <row r="155" s="28" customFormat="1" x14ac:dyDescent="0.25"/>
    <row r="156" s="28" customFormat="1" x14ac:dyDescent="0.25"/>
    <row r="157" s="28" customFormat="1" x14ac:dyDescent="0.25"/>
    <row r="158" s="28" customFormat="1" x14ac:dyDescent="0.25"/>
    <row r="159" s="28" customFormat="1" x14ac:dyDescent="0.25"/>
    <row r="160" s="28" customFormat="1" x14ac:dyDescent="0.25"/>
    <row r="161" s="28" customFormat="1" x14ac:dyDescent="0.25"/>
    <row r="162" s="28" customFormat="1" x14ac:dyDescent="0.25"/>
    <row r="163" s="28" customFormat="1" x14ac:dyDescent="0.25"/>
    <row r="164" s="28" customFormat="1" x14ac:dyDescent="0.25"/>
    <row r="165" s="28" customFormat="1" x14ac:dyDescent="0.25"/>
    <row r="166" s="28" customFormat="1" x14ac:dyDescent="0.25"/>
    <row r="167" s="28" customFormat="1" x14ac:dyDescent="0.25"/>
    <row r="168" s="28" customFormat="1" x14ac:dyDescent="0.25"/>
    <row r="169" s="28" customFormat="1" x14ac:dyDescent="0.25"/>
    <row r="170" s="28" customFormat="1" x14ac:dyDescent="0.25"/>
    <row r="171" s="28" customFormat="1" x14ac:dyDescent="0.25"/>
    <row r="172" s="28" customFormat="1" x14ac:dyDescent="0.25"/>
    <row r="173" s="28" customFormat="1" x14ac:dyDescent="0.25"/>
    <row r="174" s="28" customFormat="1" x14ac:dyDescent="0.25"/>
    <row r="175" s="28" customFormat="1" x14ac:dyDescent="0.25"/>
    <row r="176" s="28" customFormat="1" x14ac:dyDescent="0.25"/>
    <row r="177" s="28" customFormat="1" x14ac:dyDescent="0.25"/>
    <row r="178" s="28" customFormat="1" x14ac:dyDescent="0.25"/>
    <row r="179" s="28" customFormat="1" x14ac:dyDescent="0.25"/>
    <row r="180" s="28" customFormat="1" x14ac:dyDescent="0.25"/>
    <row r="181" s="28" customFormat="1" x14ac:dyDescent="0.25"/>
    <row r="182" s="28" customFormat="1" x14ac:dyDescent="0.25"/>
    <row r="183" s="28" customFormat="1" x14ac:dyDescent="0.25"/>
    <row r="184" s="28" customFormat="1" x14ac:dyDescent="0.25"/>
    <row r="185" s="28" customFormat="1" x14ac:dyDescent="0.25"/>
    <row r="186" s="28" customFormat="1" x14ac:dyDescent="0.25"/>
    <row r="187" s="28" customFormat="1" x14ac:dyDescent="0.25"/>
    <row r="188" s="28" customFormat="1" x14ac:dyDescent="0.25"/>
    <row r="189" s="28" customFormat="1" x14ac:dyDescent="0.25"/>
    <row r="190" s="28" customFormat="1" x14ac:dyDescent="0.25"/>
    <row r="191" s="28" customFormat="1" x14ac:dyDescent="0.25"/>
    <row r="192" s="28" customFormat="1" x14ac:dyDescent="0.25"/>
    <row r="193" s="28" customFormat="1" x14ac:dyDescent="0.25"/>
    <row r="194" s="28" customFormat="1" x14ac:dyDescent="0.25"/>
    <row r="195" s="28" customFormat="1" x14ac:dyDescent="0.25"/>
    <row r="196" s="28" customFormat="1" x14ac:dyDescent="0.25"/>
    <row r="197" s="28" customFormat="1" x14ac:dyDescent="0.25"/>
    <row r="198" s="28" customFormat="1" x14ac:dyDescent="0.25"/>
    <row r="199" s="28" customFormat="1" x14ac:dyDescent="0.25"/>
    <row r="200" s="28" customFormat="1" x14ac:dyDescent="0.25"/>
    <row r="201" s="28" customFormat="1" x14ac:dyDescent="0.25"/>
    <row r="202" s="28" customFormat="1" x14ac:dyDescent="0.25"/>
    <row r="203" s="28" customFormat="1" x14ac:dyDescent="0.25"/>
    <row r="204" s="28" customFormat="1" x14ac:dyDescent="0.25"/>
    <row r="205" s="28" customFormat="1" x14ac:dyDescent="0.25"/>
    <row r="206" s="28" customFormat="1" x14ac:dyDescent="0.25"/>
    <row r="207" s="28" customFormat="1" x14ac:dyDescent="0.25"/>
    <row r="208" s="28" customFormat="1" x14ac:dyDescent="0.25"/>
    <row r="209" spans="1:10" s="28" customFormat="1" x14ac:dyDescent="0.25"/>
    <row r="210" spans="1:10" s="28" customFormat="1" x14ac:dyDescent="0.25"/>
    <row r="211" spans="1:10" s="28" customFormat="1" x14ac:dyDescent="0.25"/>
    <row r="212" spans="1:10" s="28" customFormat="1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</row>
    <row r="213" spans="1:10" s="28" customFormat="1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</row>
    <row r="214" spans="1:10" s="28" customFormat="1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</row>
    <row r="215" spans="1:10" s="28" customFormat="1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</row>
    <row r="216" spans="1:10" s="28" customFormat="1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</row>
    <row r="217" spans="1:10" s="28" customFormat="1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</row>
    <row r="218" spans="1:10" s="28" customFormat="1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</row>
    <row r="219" spans="1:10" s="28" customFormat="1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</row>
    <row r="220" spans="1:10" s="28" customFormat="1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</row>
    <row r="221" spans="1:10" s="28" customFormat="1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</row>
    <row r="222" spans="1:10" s="28" customFormat="1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</row>
    <row r="223" spans="1:10" s="28" customFormat="1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</row>
    <row r="224" spans="1:10" s="28" customFormat="1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</row>
    <row r="225" spans="1:10" s="28" customFormat="1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</row>
    <row r="226" spans="1:10" s="28" customFormat="1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</row>
  </sheetData>
  <mergeCells count="22"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F35:G35"/>
    <mergeCell ref="F20:G20"/>
    <mergeCell ref="A20:B20"/>
    <mergeCell ref="A1:J1"/>
    <mergeCell ref="A2:J2"/>
    <mergeCell ref="F16:G16"/>
    <mergeCell ref="I4:J4"/>
    <mergeCell ref="A6:E6"/>
    <mergeCell ref="F6:J6"/>
    <mergeCell ref="A14:B14"/>
    <mergeCell ref="A16:B16"/>
    <mergeCell ref="F14:G14"/>
  </mergeCells>
  <phoneticPr fontId="18" type="noConversion"/>
  <printOptions horizontalCentered="1"/>
  <pageMargins left="0.23622047244094491" right="0.23622047244094491" top="0" bottom="0" header="0.27559055118110237" footer="0.19685039370078741"/>
  <pageSetup paperSize="9" scale="10" orientation="landscape" r:id="rId1"/>
  <headerFooter alignWithMargins="0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22"/>
  </sheetPr>
  <dimension ref="A1:D33"/>
  <sheetViews>
    <sheetView topLeftCell="A19" workbookViewId="0">
      <selection activeCell="C18" sqref="C18"/>
    </sheetView>
  </sheetViews>
  <sheetFormatPr defaultColWidth="8" defaultRowHeight="13" x14ac:dyDescent="0.25"/>
  <cols>
    <col min="1" max="1" width="5" style="125" customWidth="1"/>
    <col min="2" max="2" width="54.1796875" style="127" customWidth="1"/>
    <col min="3" max="4" width="15.1796875" style="127" customWidth="1"/>
    <col min="5" max="16384" width="8" style="127"/>
  </cols>
  <sheetData>
    <row r="1" spans="1:4" ht="40.5" customHeight="1" x14ac:dyDescent="0.3">
      <c r="A1" s="133"/>
      <c r="B1" s="774" t="s">
        <v>483</v>
      </c>
      <c r="C1" s="774"/>
      <c r="D1" s="774"/>
    </row>
    <row r="2" spans="1:4" ht="15.75" customHeight="1" x14ac:dyDescent="0.3">
      <c r="A2" s="133"/>
      <c r="B2" s="126"/>
      <c r="C2" s="775"/>
      <c r="D2" s="775"/>
    </row>
    <row r="3" spans="1:4" s="128" customFormat="1" ht="14.5" thickBot="1" x14ac:dyDescent="0.35">
      <c r="A3" s="669" t="s">
        <v>586</v>
      </c>
      <c r="B3" s="675"/>
      <c r="C3" s="134"/>
      <c r="D3" s="585" t="s">
        <v>484</v>
      </c>
    </row>
    <row r="4" spans="1:4" s="129" customFormat="1" ht="48" customHeight="1" thickBot="1" x14ac:dyDescent="0.3">
      <c r="A4" s="373" t="s">
        <v>413</v>
      </c>
      <c r="B4" s="378" t="s">
        <v>441</v>
      </c>
      <c r="C4" s="378" t="s">
        <v>442</v>
      </c>
      <c r="D4" s="386" t="s">
        <v>443</v>
      </c>
    </row>
    <row r="5" spans="1:4" s="129" customFormat="1" ht="14.15" customHeight="1" thickBot="1" x14ac:dyDescent="0.3">
      <c r="A5" s="373" t="s">
        <v>99</v>
      </c>
      <c r="B5" s="378" t="s">
        <v>100</v>
      </c>
      <c r="C5" s="378" t="s">
        <v>101</v>
      </c>
      <c r="D5" s="386" t="s">
        <v>102</v>
      </c>
    </row>
    <row r="6" spans="1:4" ht="18" customHeight="1" x14ac:dyDescent="0.25">
      <c r="A6" s="374" t="s">
        <v>106</v>
      </c>
      <c r="B6" s="379" t="s">
        <v>444</v>
      </c>
      <c r="C6" s="392">
        <v>340000</v>
      </c>
      <c r="D6" s="387">
        <v>0</v>
      </c>
    </row>
    <row r="7" spans="1:4" ht="18" customHeight="1" x14ac:dyDescent="0.25">
      <c r="A7" s="375" t="s">
        <v>107</v>
      </c>
      <c r="B7" s="380" t="s">
        <v>445</v>
      </c>
      <c r="C7" s="392">
        <v>0</v>
      </c>
      <c r="D7" s="388">
        <v>0</v>
      </c>
    </row>
    <row r="8" spans="1:4" ht="18" customHeight="1" x14ac:dyDescent="0.25">
      <c r="A8" s="375" t="s">
        <v>108</v>
      </c>
      <c r="B8" s="380" t="s">
        <v>446</v>
      </c>
      <c r="C8" s="392">
        <v>0</v>
      </c>
      <c r="D8" s="388">
        <v>0</v>
      </c>
    </row>
    <row r="9" spans="1:4" ht="18" customHeight="1" x14ac:dyDescent="0.25">
      <c r="A9" s="375" t="s">
        <v>109</v>
      </c>
      <c r="B9" s="380" t="s">
        <v>447</v>
      </c>
      <c r="C9" s="392">
        <v>0</v>
      </c>
      <c r="D9" s="388">
        <v>0</v>
      </c>
    </row>
    <row r="10" spans="1:4" ht="18" customHeight="1" x14ac:dyDescent="0.25">
      <c r="A10" s="375" t="s">
        <v>110</v>
      </c>
      <c r="B10" s="380" t="s">
        <v>448</v>
      </c>
      <c r="C10" s="392">
        <v>12700000</v>
      </c>
      <c r="D10" s="388">
        <v>0</v>
      </c>
    </row>
    <row r="11" spans="1:4" ht="18" customHeight="1" x14ac:dyDescent="0.25">
      <c r="A11" s="375" t="s">
        <v>111</v>
      </c>
      <c r="B11" s="380" t="s">
        <v>449</v>
      </c>
      <c r="C11" s="392">
        <v>0</v>
      </c>
      <c r="D11" s="388">
        <v>0</v>
      </c>
    </row>
    <row r="12" spans="1:4" ht="18" customHeight="1" x14ac:dyDescent="0.25">
      <c r="A12" s="375" t="s">
        <v>112</v>
      </c>
      <c r="B12" s="381" t="s">
        <v>450</v>
      </c>
      <c r="C12" s="392">
        <v>0</v>
      </c>
      <c r="D12" s="388">
        <v>0</v>
      </c>
    </row>
    <row r="13" spans="1:4" ht="18" customHeight="1" x14ac:dyDescent="0.25">
      <c r="A13" s="375" t="s">
        <v>114</v>
      </c>
      <c r="B13" s="381" t="s">
        <v>451</v>
      </c>
      <c r="C13" s="392">
        <v>0</v>
      </c>
      <c r="D13" s="388">
        <v>0</v>
      </c>
    </row>
    <row r="14" spans="1:4" ht="18" customHeight="1" x14ac:dyDescent="0.25">
      <c r="A14" s="375" t="s">
        <v>205</v>
      </c>
      <c r="B14" s="381" t="s">
        <v>452</v>
      </c>
      <c r="C14" s="392">
        <v>7700000</v>
      </c>
      <c r="D14" s="388">
        <v>0</v>
      </c>
    </row>
    <row r="15" spans="1:4" ht="18" customHeight="1" x14ac:dyDescent="0.25">
      <c r="A15" s="375" t="s">
        <v>206</v>
      </c>
      <c r="B15" s="381" t="s">
        <v>453</v>
      </c>
      <c r="C15" s="392">
        <v>0</v>
      </c>
      <c r="D15" s="388">
        <v>0</v>
      </c>
    </row>
    <row r="16" spans="1:4" ht="22.5" customHeight="1" x14ac:dyDescent="0.25">
      <c r="A16" s="375" t="s">
        <v>207</v>
      </c>
      <c r="B16" s="381" t="s">
        <v>454</v>
      </c>
      <c r="C16" s="392">
        <v>5000000</v>
      </c>
      <c r="D16" s="388">
        <v>0</v>
      </c>
    </row>
    <row r="17" spans="1:4" ht="18" customHeight="1" x14ac:dyDescent="0.25">
      <c r="A17" s="375" t="s">
        <v>208</v>
      </c>
      <c r="B17" s="380" t="s">
        <v>455</v>
      </c>
      <c r="C17" s="392">
        <v>0</v>
      </c>
      <c r="D17" s="388">
        <v>0</v>
      </c>
    </row>
    <row r="18" spans="1:4" ht="18" customHeight="1" x14ac:dyDescent="0.25">
      <c r="A18" s="375" t="s">
        <v>211</v>
      </c>
      <c r="B18" s="380" t="s">
        <v>456</v>
      </c>
      <c r="C18" s="392">
        <v>400000</v>
      </c>
      <c r="D18" s="388">
        <v>0</v>
      </c>
    </row>
    <row r="19" spans="1:4" ht="18" customHeight="1" x14ac:dyDescent="0.25">
      <c r="A19" s="375" t="s">
        <v>214</v>
      </c>
      <c r="B19" s="380" t="s">
        <v>457</v>
      </c>
      <c r="C19" s="392">
        <v>1300000</v>
      </c>
      <c r="D19" s="388">
        <v>0</v>
      </c>
    </row>
    <row r="20" spans="1:4" ht="18" customHeight="1" x14ac:dyDescent="0.25">
      <c r="A20" s="375" t="s">
        <v>217</v>
      </c>
      <c r="B20" s="380" t="s">
        <v>458</v>
      </c>
      <c r="C20" s="392">
        <v>0</v>
      </c>
      <c r="D20" s="388">
        <v>0</v>
      </c>
    </row>
    <row r="21" spans="1:4" ht="18" customHeight="1" x14ac:dyDescent="0.25">
      <c r="A21" s="375" t="s">
        <v>220</v>
      </c>
      <c r="B21" s="380" t="s">
        <v>459</v>
      </c>
      <c r="C21" s="392">
        <v>0</v>
      </c>
      <c r="D21" s="388">
        <v>0</v>
      </c>
    </row>
    <row r="22" spans="1:4" ht="18" customHeight="1" x14ac:dyDescent="0.25">
      <c r="A22" s="375" t="s">
        <v>223</v>
      </c>
      <c r="B22" s="382"/>
      <c r="C22" s="393"/>
      <c r="D22" s="389"/>
    </row>
    <row r="23" spans="1:4" ht="18" customHeight="1" x14ac:dyDescent="0.25">
      <c r="A23" s="375" t="s">
        <v>226</v>
      </c>
      <c r="B23" s="383"/>
      <c r="C23" s="393"/>
      <c r="D23" s="389"/>
    </row>
    <row r="24" spans="1:4" ht="18" customHeight="1" x14ac:dyDescent="0.25">
      <c r="A24" s="375" t="s">
        <v>229</v>
      </c>
      <c r="B24" s="383"/>
      <c r="C24" s="393"/>
      <c r="D24" s="389"/>
    </row>
    <row r="25" spans="1:4" ht="18" customHeight="1" x14ac:dyDescent="0.25">
      <c r="A25" s="375" t="s">
        <v>232</v>
      </c>
      <c r="B25" s="383"/>
      <c r="C25" s="393"/>
      <c r="D25" s="389"/>
    </row>
    <row r="26" spans="1:4" ht="18" customHeight="1" x14ac:dyDescent="0.25">
      <c r="A26" s="375" t="s">
        <v>235</v>
      </c>
      <c r="B26" s="383"/>
      <c r="C26" s="393"/>
      <c r="D26" s="389"/>
    </row>
    <row r="27" spans="1:4" ht="18" customHeight="1" x14ac:dyDescent="0.25">
      <c r="A27" s="375" t="s">
        <v>238</v>
      </c>
      <c r="B27" s="383"/>
      <c r="C27" s="393"/>
      <c r="D27" s="389"/>
    </row>
    <row r="28" spans="1:4" ht="18" customHeight="1" x14ac:dyDescent="0.25">
      <c r="A28" s="375" t="s">
        <v>240</v>
      </c>
      <c r="B28" s="383"/>
      <c r="C28" s="393"/>
      <c r="D28" s="389"/>
    </row>
    <row r="29" spans="1:4" ht="18" customHeight="1" x14ac:dyDescent="0.25">
      <c r="A29" s="375" t="s">
        <v>243</v>
      </c>
      <c r="B29" s="383"/>
      <c r="C29" s="393"/>
      <c r="D29" s="389"/>
    </row>
    <row r="30" spans="1:4" ht="18" customHeight="1" thickBot="1" x14ac:dyDescent="0.3">
      <c r="A30" s="376" t="s">
        <v>246</v>
      </c>
      <c r="B30" s="384"/>
      <c r="C30" s="394"/>
      <c r="D30" s="390"/>
    </row>
    <row r="31" spans="1:4" ht="18" customHeight="1" thickBot="1" x14ac:dyDescent="0.3">
      <c r="A31" s="377" t="s">
        <v>249</v>
      </c>
      <c r="B31" s="385" t="s">
        <v>391</v>
      </c>
      <c r="C31" s="395">
        <f>+C6+C7+C8+C9+C10+C17+C18+C19+C20+C21+C22+C23+C24+C25+C26+C27+C28+C29+C30</f>
        <v>14740000</v>
      </c>
      <c r="D31" s="391">
        <f>SUM(D6:D21)</f>
        <v>0</v>
      </c>
    </row>
    <row r="32" spans="1:4" ht="8.25" customHeight="1" x14ac:dyDescent="0.25">
      <c r="A32" s="135"/>
      <c r="B32" s="773"/>
      <c r="C32" s="773"/>
      <c r="D32" s="773"/>
    </row>
    <row r="33" spans="1:4" x14ac:dyDescent="0.25">
      <c r="A33" s="133"/>
      <c r="B33" s="136"/>
      <c r="C33" s="136"/>
      <c r="D33" s="136"/>
    </row>
  </sheetData>
  <mergeCells count="3">
    <mergeCell ref="B32:D32"/>
    <mergeCell ref="B1:D1"/>
    <mergeCell ref="C2:D2"/>
  </mergeCells>
  <phoneticPr fontId="7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 xml:space="preserve">&amp;R&amp;"Times New Roman CE,Dőlt"&amp;11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22"/>
  </sheetPr>
  <dimension ref="A2:I15"/>
  <sheetViews>
    <sheetView topLeftCell="A4" workbookViewId="0">
      <selection activeCell="A4" sqref="A4:XFD4"/>
    </sheetView>
  </sheetViews>
  <sheetFormatPr defaultColWidth="8" defaultRowHeight="13" x14ac:dyDescent="0.25"/>
  <cols>
    <col min="1" max="1" width="5.81640625" style="13" customWidth="1"/>
    <col min="2" max="2" width="42.54296875" style="10" customWidth="1"/>
    <col min="3" max="4" width="11" style="10" customWidth="1"/>
    <col min="5" max="5" width="11.81640625" style="10" bestFit="1" customWidth="1"/>
    <col min="6" max="7" width="11" style="10" customWidth="1"/>
    <col min="8" max="8" width="12.26953125" style="10" customWidth="1"/>
    <col min="9" max="9" width="2.81640625" style="10" customWidth="1"/>
    <col min="10" max="16384" width="8" style="10"/>
  </cols>
  <sheetData>
    <row r="2" spans="1:9" ht="39.75" customHeight="1" x14ac:dyDescent="0.25">
      <c r="A2" s="777" t="s">
        <v>485</v>
      </c>
      <c r="B2" s="777"/>
      <c r="C2" s="777"/>
      <c r="D2" s="777"/>
      <c r="E2" s="777"/>
      <c r="F2" s="777"/>
      <c r="G2" s="777"/>
      <c r="H2" s="777"/>
    </row>
    <row r="3" spans="1:9" s="127" customFormat="1" ht="15.75" customHeight="1" x14ac:dyDescent="0.3">
      <c r="A3" s="133"/>
      <c r="B3" s="126"/>
      <c r="C3" s="793"/>
      <c r="D3" s="793"/>
      <c r="G3" s="775"/>
      <c r="H3" s="775"/>
      <c r="I3" s="167"/>
    </row>
    <row r="4" spans="1:9" s="128" customFormat="1" ht="14.5" thickBot="1" x14ac:dyDescent="0.35">
      <c r="A4" s="669" t="s">
        <v>587</v>
      </c>
      <c r="B4" s="675"/>
      <c r="C4" s="134"/>
      <c r="D4" s="166"/>
      <c r="G4" s="794" t="s">
        <v>484</v>
      </c>
      <c r="H4" s="794"/>
      <c r="I4" s="166"/>
    </row>
    <row r="5" spans="1:9" s="122" customFormat="1" ht="26.25" customHeight="1" thickBot="1" x14ac:dyDescent="0.3">
      <c r="A5" s="785" t="s">
        <v>196</v>
      </c>
      <c r="B5" s="787" t="s">
        <v>431</v>
      </c>
      <c r="C5" s="789" t="s">
        <v>432</v>
      </c>
      <c r="D5" s="791" t="s">
        <v>571</v>
      </c>
      <c r="E5" s="782" t="s">
        <v>433</v>
      </c>
      <c r="F5" s="783"/>
      <c r="G5" s="784"/>
      <c r="H5" s="780" t="s">
        <v>390</v>
      </c>
    </row>
    <row r="6" spans="1:9" s="123" customFormat="1" ht="32.25" customHeight="1" thickBot="1" x14ac:dyDescent="0.3">
      <c r="A6" s="786"/>
      <c r="B6" s="788"/>
      <c r="C6" s="790"/>
      <c r="D6" s="792"/>
      <c r="E6" s="407" t="s">
        <v>521</v>
      </c>
      <c r="F6" s="407" t="s">
        <v>525</v>
      </c>
      <c r="G6" s="407" t="s">
        <v>528</v>
      </c>
      <c r="H6" s="781"/>
    </row>
    <row r="7" spans="1:9" s="124" customFormat="1" ht="13" customHeight="1" thickBot="1" x14ac:dyDescent="0.3">
      <c r="A7" s="396" t="s">
        <v>99</v>
      </c>
      <c r="B7" s="397" t="s">
        <v>100</v>
      </c>
      <c r="C7" s="398" t="s">
        <v>101</v>
      </c>
      <c r="D7" s="403" t="s">
        <v>102</v>
      </c>
      <c r="E7" s="398" t="s">
        <v>103</v>
      </c>
      <c r="F7" s="403" t="s">
        <v>417</v>
      </c>
      <c r="G7" s="403" t="s">
        <v>434</v>
      </c>
      <c r="H7" s="409" t="s">
        <v>466</v>
      </c>
    </row>
    <row r="8" spans="1:9" ht="24.75" customHeight="1" x14ac:dyDescent="0.25">
      <c r="A8" s="528" t="s">
        <v>106</v>
      </c>
      <c r="B8" s="525" t="s">
        <v>435</v>
      </c>
      <c r="C8" s="399"/>
      <c r="D8" s="404">
        <v>0</v>
      </c>
      <c r="E8" s="599">
        <v>0</v>
      </c>
      <c r="F8" s="598" t="s">
        <v>306</v>
      </c>
      <c r="G8" s="404">
        <v>0</v>
      </c>
      <c r="H8" s="410">
        <v>0</v>
      </c>
    </row>
    <row r="9" spans="1:9" ht="26.15" customHeight="1" x14ac:dyDescent="0.25">
      <c r="A9" s="529" t="s">
        <v>107</v>
      </c>
      <c r="B9" s="526" t="s">
        <v>436</v>
      </c>
      <c r="C9" s="400"/>
      <c r="D9" s="405">
        <v>0</v>
      </c>
      <c r="E9" s="405">
        <v>0</v>
      </c>
      <c r="F9" s="598" t="s">
        <v>306</v>
      </c>
      <c r="G9" s="405">
        <v>0</v>
      </c>
      <c r="H9" s="411">
        <v>0</v>
      </c>
      <c r="I9" s="776"/>
    </row>
    <row r="10" spans="1:9" ht="20.149999999999999" customHeight="1" x14ac:dyDescent="0.25">
      <c r="A10" s="529" t="s">
        <v>108</v>
      </c>
      <c r="B10" s="526" t="s">
        <v>437</v>
      </c>
      <c r="C10" s="401" t="s">
        <v>521</v>
      </c>
      <c r="D10" s="405">
        <v>0</v>
      </c>
      <c r="E10" s="406">
        <v>8412817</v>
      </c>
      <c r="F10" s="598" t="s">
        <v>306</v>
      </c>
      <c r="G10" s="405">
        <v>0</v>
      </c>
      <c r="H10" s="412">
        <f>SUM(D10:G10)</f>
        <v>8412817</v>
      </c>
      <c r="I10" s="776"/>
    </row>
    <row r="11" spans="1:9" ht="20.149999999999999" customHeight="1" x14ac:dyDescent="0.25">
      <c r="A11" s="529" t="s">
        <v>109</v>
      </c>
      <c r="B11" s="526" t="s">
        <v>438</v>
      </c>
      <c r="C11" s="401" t="s">
        <v>521</v>
      </c>
      <c r="D11" s="405">
        <v>0</v>
      </c>
      <c r="E11" s="406">
        <v>3000000</v>
      </c>
      <c r="F11" s="598" t="s">
        <v>306</v>
      </c>
      <c r="G11" s="405">
        <v>0</v>
      </c>
      <c r="H11" s="412">
        <f>SUM(D11:G11)</f>
        <v>3000000</v>
      </c>
      <c r="I11" s="776"/>
    </row>
    <row r="12" spans="1:9" ht="20.149999999999999" customHeight="1" x14ac:dyDescent="0.25">
      <c r="A12" s="529" t="s">
        <v>110</v>
      </c>
      <c r="B12" s="527" t="s">
        <v>439</v>
      </c>
      <c r="C12" s="401" t="s">
        <v>491</v>
      </c>
      <c r="D12" s="405">
        <v>0</v>
      </c>
      <c r="E12" s="406">
        <f>SUM(E13:E14)</f>
        <v>793170</v>
      </c>
      <c r="F12" s="598" t="s">
        <v>306</v>
      </c>
      <c r="G12" s="406">
        <f>SUM(G13:G14)</f>
        <v>0</v>
      </c>
      <c r="H12" s="412">
        <f>H13+H14</f>
        <v>793170</v>
      </c>
      <c r="I12" s="776"/>
    </row>
    <row r="13" spans="1:9" ht="20.149999999999999" customHeight="1" x14ac:dyDescent="0.25">
      <c r="A13" s="529" t="s">
        <v>111</v>
      </c>
      <c r="B13" s="602" t="s">
        <v>532</v>
      </c>
      <c r="C13" s="402" t="s">
        <v>491</v>
      </c>
      <c r="D13" s="405">
        <v>0</v>
      </c>
      <c r="E13" s="501">
        <v>104775</v>
      </c>
      <c r="F13" s="598" t="s">
        <v>306</v>
      </c>
      <c r="G13" s="408" t="s">
        <v>306</v>
      </c>
      <c r="H13" s="413">
        <f>SUM(D13:G13)</f>
        <v>104775</v>
      </c>
      <c r="I13" s="776"/>
    </row>
    <row r="14" spans="1:9" ht="20.149999999999999" customHeight="1" thickBot="1" x14ac:dyDescent="0.3">
      <c r="A14" s="601" t="s">
        <v>112</v>
      </c>
      <c r="B14" s="572" t="s">
        <v>460</v>
      </c>
      <c r="C14" s="583" t="s">
        <v>491</v>
      </c>
      <c r="D14" s="500">
        <v>0</v>
      </c>
      <c r="E14" s="501">
        <v>688395</v>
      </c>
      <c r="F14" s="598" t="s">
        <v>306</v>
      </c>
      <c r="G14" s="408" t="s">
        <v>306</v>
      </c>
      <c r="H14" s="502">
        <f>SUM(D14:G14)</f>
        <v>688395</v>
      </c>
      <c r="I14" s="776"/>
    </row>
    <row r="15" spans="1:9" s="137" customFormat="1" ht="20.149999999999999" customHeight="1" thickBot="1" x14ac:dyDescent="0.3">
      <c r="A15" s="778" t="s">
        <v>440</v>
      </c>
      <c r="B15" s="779"/>
      <c r="C15" s="503"/>
      <c r="D15" s="504">
        <f>+D8+D9+D10+D11+D12</f>
        <v>0</v>
      </c>
      <c r="E15" s="504">
        <f>+E8+E9+E10+E11+E12</f>
        <v>12205987</v>
      </c>
      <c r="F15" s="600" t="s">
        <v>306</v>
      </c>
      <c r="G15" s="504">
        <f>+G8+G9+G10+G11+G12</f>
        <v>0</v>
      </c>
      <c r="H15" s="505">
        <f>+H8+H9+H10+H11+H12</f>
        <v>12205987</v>
      </c>
      <c r="I15" s="776"/>
    </row>
  </sheetData>
  <mergeCells count="12">
    <mergeCell ref="I9:I15"/>
    <mergeCell ref="A2:H2"/>
    <mergeCell ref="A15:B15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9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22"/>
  </sheetPr>
  <dimension ref="A1:I36"/>
  <sheetViews>
    <sheetView topLeftCell="A25" zoomScale="120" zoomScaleNormal="120" workbookViewId="0">
      <selection activeCell="A3" sqref="A3"/>
    </sheetView>
  </sheetViews>
  <sheetFormatPr defaultColWidth="8" defaultRowHeight="14" x14ac:dyDescent="0.3"/>
  <cols>
    <col min="1" max="1" width="4.81640625" style="104" customWidth="1"/>
    <col min="2" max="2" width="30.54296875" style="104" customWidth="1"/>
    <col min="3" max="4" width="12" style="104" customWidth="1"/>
    <col min="5" max="5" width="12.54296875" style="104" customWidth="1"/>
    <col min="6" max="6" width="13" style="104" customWidth="1"/>
    <col min="7" max="16384" width="8" style="104"/>
  </cols>
  <sheetData>
    <row r="1" spans="1:9" s="170" customFormat="1" ht="48.75" customHeight="1" x14ac:dyDescent="0.35">
      <c r="A1" s="817" t="s">
        <v>567</v>
      </c>
      <c r="B1" s="817"/>
      <c r="C1" s="817"/>
      <c r="D1" s="817"/>
      <c r="E1" s="817"/>
      <c r="F1" s="817"/>
    </row>
    <row r="2" spans="1:9" s="127" customFormat="1" ht="15.75" customHeight="1" x14ac:dyDescent="0.3">
      <c r="A2" s="133"/>
      <c r="B2" s="126"/>
      <c r="C2" s="793"/>
      <c r="D2" s="793"/>
      <c r="E2" s="775"/>
      <c r="F2" s="775"/>
      <c r="G2" s="168"/>
      <c r="I2" s="167"/>
    </row>
    <row r="3" spans="1:9" s="128" customFormat="1" ht="15.75" customHeight="1" x14ac:dyDescent="0.3">
      <c r="A3" s="669" t="s">
        <v>588</v>
      </c>
      <c r="B3" s="675"/>
      <c r="C3" s="134"/>
      <c r="D3" s="166"/>
      <c r="E3" s="830" t="s">
        <v>484</v>
      </c>
      <c r="F3" s="830"/>
      <c r="G3" s="169"/>
      <c r="I3" s="166"/>
    </row>
    <row r="4" spans="1:9" ht="16" customHeight="1" x14ac:dyDescent="0.3">
      <c r="A4" s="796" t="s">
        <v>568</v>
      </c>
      <c r="B4" s="796"/>
      <c r="C4" s="796"/>
      <c r="D4" s="796"/>
      <c r="E4" s="796"/>
      <c r="F4" s="107"/>
      <c r="G4" s="108"/>
    </row>
    <row r="5" spans="1:9" ht="16" customHeight="1" thickBot="1" x14ac:dyDescent="0.35">
      <c r="A5" s="105"/>
      <c r="B5" s="105"/>
      <c r="C5" s="106"/>
      <c r="D5" s="106"/>
      <c r="E5" s="107"/>
      <c r="F5" s="107"/>
      <c r="G5" s="108"/>
    </row>
    <row r="6" spans="1:9" ht="22.5" customHeight="1" thickBot="1" x14ac:dyDescent="0.35">
      <c r="A6" s="659" t="s">
        <v>413</v>
      </c>
      <c r="B6" s="806" t="s">
        <v>428</v>
      </c>
      <c r="C6" s="806"/>
      <c r="D6" s="806"/>
      <c r="E6" s="795" t="s">
        <v>429</v>
      </c>
      <c r="F6" s="818"/>
      <c r="G6" s="108"/>
    </row>
    <row r="7" spans="1:9" ht="16" customHeight="1" thickBot="1" x14ac:dyDescent="0.35">
      <c r="A7" s="660" t="s">
        <v>99</v>
      </c>
      <c r="B7" s="824" t="s">
        <v>100</v>
      </c>
      <c r="C7" s="824"/>
      <c r="D7" s="824"/>
      <c r="E7" s="824" t="s">
        <v>101</v>
      </c>
      <c r="F7" s="825"/>
      <c r="G7" s="108"/>
    </row>
    <row r="8" spans="1:9" ht="16" customHeight="1" x14ac:dyDescent="0.3">
      <c r="A8" s="658" t="s">
        <v>106</v>
      </c>
      <c r="B8" s="831"/>
      <c r="C8" s="831"/>
      <c r="D8" s="831"/>
      <c r="E8" s="800"/>
      <c r="F8" s="801"/>
      <c r="G8" s="108"/>
    </row>
    <row r="9" spans="1:9" ht="16" customHeight="1" x14ac:dyDescent="0.3">
      <c r="A9" s="121" t="s">
        <v>107</v>
      </c>
      <c r="B9" s="819"/>
      <c r="C9" s="819"/>
      <c r="D9" s="819"/>
      <c r="E9" s="804"/>
      <c r="F9" s="805"/>
      <c r="G9" s="108"/>
    </row>
    <row r="10" spans="1:9" ht="16" customHeight="1" thickBot="1" x14ac:dyDescent="0.35">
      <c r="A10" s="661" t="s">
        <v>108</v>
      </c>
      <c r="B10" s="820"/>
      <c r="C10" s="820"/>
      <c r="D10" s="820"/>
      <c r="E10" s="802"/>
      <c r="F10" s="803"/>
      <c r="G10" s="108"/>
    </row>
    <row r="11" spans="1:9" ht="25.5" customHeight="1" thickBot="1" x14ac:dyDescent="0.35">
      <c r="A11" s="662" t="s">
        <v>109</v>
      </c>
      <c r="B11" s="795" t="s">
        <v>430</v>
      </c>
      <c r="C11" s="795"/>
      <c r="D11" s="795"/>
      <c r="E11" s="832">
        <f>SUM(E8:E10)</f>
        <v>0</v>
      </c>
      <c r="F11" s="833"/>
      <c r="G11" s="108"/>
    </row>
    <row r="12" spans="1:9" ht="25.5" customHeight="1" x14ac:dyDescent="0.3">
      <c r="A12" s="130"/>
      <c r="B12" s="131"/>
      <c r="C12" s="131"/>
      <c r="D12" s="131"/>
      <c r="E12" s="132"/>
      <c r="F12" s="132"/>
      <c r="G12" s="108"/>
    </row>
    <row r="13" spans="1:9" ht="16" customHeight="1" x14ac:dyDescent="0.3">
      <c r="A13" s="796" t="s">
        <v>461</v>
      </c>
      <c r="B13" s="796"/>
      <c r="C13" s="796"/>
      <c r="D13" s="796"/>
      <c r="E13" s="796"/>
      <c r="F13" s="796"/>
      <c r="G13" s="108"/>
    </row>
    <row r="14" spans="1:9" ht="16" customHeight="1" thickBot="1" x14ac:dyDescent="0.35">
      <c r="A14" s="105"/>
      <c r="B14" s="105"/>
      <c r="C14" s="106"/>
      <c r="D14" s="106"/>
      <c r="E14" s="107"/>
      <c r="F14" s="107"/>
      <c r="G14" s="108"/>
    </row>
    <row r="15" spans="1:9" ht="15" customHeight="1" x14ac:dyDescent="0.3">
      <c r="A15" s="798" t="s">
        <v>413</v>
      </c>
      <c r="B15" s="828" t="s">
        <v>414</v>
      </c>
      <c r="C15" s="821" t="s">
        <v>415</v>
      </c>
      <c r="D15" s="822"/>
      <c r="E15" s="823"/>
      <c r="F15" s="826" t="s">
        <v>416</v>
      </c>
    </row>
    <row r="16" spans="1:9" ht="13.5" customHeight="1" thickBot="1" x14ac:dyDescent="0.35">
      <c r="A16" s="799"/>
      <c r="B16" s="829"/>
      <c r="C16" s="109" t="s">
        <v>525</v>
      </c>
      <c r="D16" s="109" t="s">
        <v>528</v>
      </c>
      <c r="E16" s="109" t="s">
        <v>569</v>
      </c>
      <c r="F16" s="827"/>
    </row>
    <row r="17" spans="1:6" ht="14.5" thickBot="1" x14ac:dyDescent="0.35">
      <c r="A17" s="110" t="s">
        <v>99</v>
      </c>
      <c r="B17" s="111" t="s">
        <v>100</v>
      </c>
      <c r="C17" s="111" t="s">
        <v>101</v>
      </c>
      <c r="D17" s="111" t="s">
        <v>102</v>
      </c>
      <c r="E17" s="111" t="s">
        <v>103</v>
      </c>
      <c r="F17" s="112" t="s">
        <v>417</v>
      </c>
    </row>
    <row r="18" spans="1:6" x14ac:dyDescent="0.3">
      <c r="A18" s="113" t="s">
        <v>106</v>
      </c>
      <c r="B18" s="180"/>
      <c r="C18" s="181"/>
      <c r="D18" s="181"/>
      <c r="E18" s="181"/>
      <c r="F18" s="182">
        <f>SUM(C18:E18)</f>
        <v>0</v>
      </c>
    </row>
    <row r="19" spans="1:6" x14ac:dyDescent="0.3">
      <c r="A19" s="114" t="s">
        <v>107</v>
      </c>
      <c r="B19" s="179"/>
      <c r="C19" s="181"/>
      <c r="D19" s="181"/>
      <c r="E19" s="181"/>
      <c r="F19" s="183">
        <f>SUM(C19:E19)</f>
        <v>0</v>
      </c>
    </row>
    <row r="20" spans="1:6" x14ac:dyDescent="0.3">
      <c r="A20" s="114" t="s">
        <v>108</v>
      </c>
      <c r="B20" s="115"/>
      <c r="C20" s="184"/>
      <c r="D20" s="184"/>
      <c r="E20" s="184"/>
      <c r="F20" s="183">
        <f>SUM(C20:E20)</f>
        <v>0</v>
      </c>
    </row>
    <row r="21" spans="1:6" x14ac:dyDescent="0.3">
      <c r="A21" s="114" t="s">
        <v>109</v>
      </c>
      <c r="B21" s="115"/>
      <c r="C21" s="184"/>
      <c r="D21" s="184"/>
      <c r="E21" s="184"/>
      <c r="F21" s="183">
        <f>SUM(C21:E21)</f>
        <v>0</v>
      </c>
    </row>
    <row r="22" spans="1:6" ht="14.5" thickBot="1" x14ac:dyDescent="0.35">
      <c r="A22" s="116" t="s">
        <v>110</v>
      </c>
      <c r="B22" s="117"/>
      <c r="C22" s="185"/>
      <c r="D22" s="185"/>
      <c r="E22" s="185"/>
      <c r="F22" s="183">
        <f>SUM(C22:E22)</f>
        <v>0</v>
      </c>
    </row>
    <row r="23" spans="1:6" s="120" customFormat="1" ht="14.5" thickBot="1" x14ac:dyDescent="0.35">
      <c r="A23" s="118" t="s">
        <v>111</v>
      </c>
      <c r="B23" s="119" t="s">
        <v>418</v>
      </c>
      <c r="C23" s="186">
        <f>SUM(C18:C22)</f>
        <v>0</v>
      </c>
      <c r="D23" s="186">
        <f>SUM(D18:D22)</f>
        <v>0</v>
      </c>
      <c r="E23" s="186">
        <f>SUM(E18:E22)</f>
        <v>0</v>
      </c>
      <c r="F23" s="187">
        <f>SUM(F18:F22)</f>
        <v>0</v>
      </c>
    </row>
    <row r="24" spans="1:6" s="120" customFormat="1" x14ac:dyDescent="0.3">
      <c r="A24" s="138"/>
      <c r="B24" s="139"/>
      <c r="C24" s="140"/>
      <c r="D24" s="140"/>
      <c r="E24" s="140"/>
      <c r="F24" s="140"/>
    </row>
    <row r="25" spans="1:6" s="141" customFormat="1" ht="30.75" customHeight="1" x14ac:dyDescent="0.35">
      <c r="A25" s="797" t="s">
        <v>462</v>
      </c>
      <c r="B25" s="797"/>
      <c r="C25" s="797"/>
      <c r="D25" s="797"/>
      <c r="E25" s="797"/>
      <c r="F25" s="797"/>
    </row>
    <row r="26" spans="1:6" ht="14.5" thickBot="1" x14ac:dyDescent="0.35"/>
    <row r="27" spans="1:6" ht="21.5" thickBot="1" x14ac:dyDescent="0.35">
      <c r="A27" s="240" t="s">
        <v>413</v>
      </c>
      <c r="B27" s="815" t="s">
        <v>419</v>
      </c>
      <c r="C27" s="816"/>
      <c r="D27" s="816"/>
      <c r="E27" s="816"/>
      <c r="F27" s="603" t="s">
        <v>570</v>
      </c>
    </row>
    <row r="28" spans="1:6" ht="14.5" thickBot="1" x14ac:dyDescent="0.35">
      <c r="A28" s="414" t="s">
        <v>99</v>
      </c>
      <c r="B28" s="808" t="s">
        <v>100</v>
      </c>
      <c r="C28" s="809"/>
      <c r="D28" s="809"/>
      <c r="E28" s="810"/>
      <c r="F28" s="415" t="s">
        <v>101</v>
      </c>
    </row>
    <row r="29" spans="1:6" x14ac:dyDescent="0.3">
      <c r="A29" s="509" t="s">
        <v>106</v>
      </c>
      <c r="B29" s="510" t="s">
        <v>420</v>
      </c>
      <c r="C29" s="511"/>
      <c r="D29" s="512"/>
      <c r="E29" s="512"/>
      <c r="F29" s="513">
        <v>12700000</v>
      </c>
    </row>
    <row r="30" spans="1:6" ht="23.25" customHeight="1" x14ac:dyDescent="0.3">
      <c r="A30" s="143" t="s">
        <v>107</v>
      </c>
      <c r="B30" s="811" t="s">
        <v>421</v>
      </c>
      <c r="C30" s="812"/>
      <c r="D30" s="812"/>
      <c r="E30" s="813"/>
      <c r="F30" s="178">
        <v>1700000</v>
      </c>
    </row>
    <row r="31" spans="1:6" x14ac:dyDescent="0.3">
      <c r="A31" s="143" t="s">
        <v>108</v>
      </c>
      <c r="B31" s="811" t="s">
        <v>422</v>
      </c>
      <c r="C31" s="812"/>
      <c r="D31" s="812"/>
      <c r="E31" s="813"/>
      <c r="F31" s="178">
        <v>0</v>
      </c>
    </row>
    <row r="32" spans="1:6" ht="30" customHeight="1" x14ac:dyDescent="0.3">
      <c r="A32" s="143" t="s">
        <v>109</v>
      </c>
      <c r="B32" s="811" t="s">
        <v>423</v>
      </c>
      <c r="C32" s="812"/>
      <c r="D32" s="812"/>
      <c r="E32" s="813"/>
      <c r="F32" s="178">
        <v>0</v>
      </c>
    </row>
    <row r="33" spans="1:6" x14ac:dyDescent="0.3">
      <c r="A33" s="143" t="s">
        <v>110</v>
      </c>
      <c r="B33" s="811" t="s">
        <v>424</v>
      </c>
      <c r="C33" s="812"/>
      <c r="D33" s="812"/>
      <c r="E33" s="813"/>
      <c r="F33" s="178">
        <v>5000</v>
      </c>
    </row>
    <row r="34" spans="1:6" ht="17.25" customHeight="1" thickBot="1" x14ac:dyDescent="0.35">
      <c r="A34" s="144" t="s">
        <v>111</v>
      </c>
      <c r="B34" s="814" t="s">
        <v>425</v>
      </c>
      <c r="C34" s="814"/>
      <c r="D34" s="814"/>
      <c r="E34" s="814"/>
      <c r="F34" s="514">
        <v>0</v>
      </c>
    </row>
    <row r="35" spans="1:6" ht="29.25" customHeight="1" thickBot="1" x14ac:dyDescent="0.35">
      <c r="A35" s="142" t="s">
        <v>426</v>
      </c>
      <c r="B35" s="506"/>
      <c r="C35" s="507"/>
      <c r="D35" s="507"/>
      <c r="E35" s="507"/>
      <c r="F35" s="508">
        <f>SUM(F29:F34)</f>
        <v>14405000</v>
      </c>
    </row>
    <row r="36" spans="1:6" ht="27" customHeight="1" x14ac:dyDescent="0.3">
      <c r="A36" s="807" t="s">
        <v>427</v>
      </c>
      <c r="B36" s="807"/>
      <c r="C36" s="807"/>
      <c r="D36" s="807"/>
      <c r="E36" s="807"/>
    </row>
  </sheetData>
  <mergeCells count="31">
    <mergeCell ref="B27:E27"/>
    <mergeCell ref="A1:F1"/>
    <mergeCell ref="E6:F6"/>
    <mergeCell ref="C2:D2"/>
    <mergeCell ref="E2:F2"/>
    <mergeCell ref="B9:D9"/>
    <mergeCell ref="B10:D10"/>
    <mergeCell ref="C15:E15"/>
    <mergeCell ref="B7:D7"/>
    <mergeCell ref="E7:F7"/>
    <mergeCell ref="F15:F16"/>
    <mergeCell ref="A13:F13"/>
    <mergeCell ref="B15:B16"/>
    <mergeCell ref="E3:F3"/>
    <mergeCell ref="B8:D8"/>
    <mergeCell ref="E11:F11"/>
    <mergeCell ref="A36:E36"/>
    <mergeCell ref="B28:E28"/>
    <mergeCell ref="B30:E30"/>
    <mergeCell ref="B31:E31"/>
    <mergeCell ref="B32:E32"/>
    <mergeCell ref="B34:E34"/>
    <mergeCell ref="B33:E33"/>
    <mergeCell ref="B11:D11"/>
    <mergeCell ref="A4:E4"/>
    <mergeCell ref="A25:F25"/>
    <mergeCell ref="A15:A16"/>
    <mergeCell ref="E8:F8"/>
    <mergeCell ref="E10:F10"/>
    <mergeCell ref="E9:F9"/>
    <mergeCell ref="B6:D6"/>
  </mergeCells>
  <phoneticPr fontId="19" type="noConversion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2"/>
  <sheetViews>
    <sheetView topLeftCell="C4" workbookViewId="0">
      <selection activeCell="E15" sqref="E15"/>
    </sheetView>
  </sheetViews>
  <sheetFormatPr defaultColWidth="8" defaultRowHeight="13" x14ac:dyDescent="0.3"/>
  <cols>
    <col min="1" max="1" width="9.81640625" style="221" hidden="1" customWidth="1"/>
    <col min="2" max="2" width="3.26953125" style="221" hidden="1" customWidth="1"/>
    <col min="3" max="3" width="54.26953125" style="221" customWidth="1"/>
    <col min="4" max="4" width="13.54296875" style="221" customWidth="1"/>
    <col min="5" max="5" width="51.453125" style="221" customWidth="1"/>
    <col min="6" max="6" width="12.7265625" style="221" customWidth="1"/>
    <col min="7" max="16384" width="8" style="221"/>
  </cols>
  <sheetData>
    <row r="1" spans="1:6" ht="30" customHeight="1" x14ac:dyDescent="0.35">
      <c r="C1" s="834" t="s">
        <v>518</v>
      </c>
      <c r="D1" s="834"/>
      <c r="E1" s="834"/>
      <c r="F1" s="834"/>
    </row>
    <row r="2" spans="1:6" ht="30" customHeight="1" x14ac:dyDescent="0.35">
      <c r="C2" s="834" t="s">
        <v>492</v>
      </c>
      <c r="D2" s="834"/>
      <c r="E2" s="834"/>
      <c r="F2" s="834"/>
    </row>
    <row r="3" spans="1:6" ht="17.25" customHeight="1" x14ac:dyDescent="0.35">
      <c r="C3" s="834" t="s">
        <v>521</v>
      </c>
      <c r="D3" s="834"/>
      <c r="E3" s="834"/>
      <c r="F3" s="834"/>
    </row>
    <row r="4" spans="1:6" ht="17.25" customHeight="1" x14ac:dyDescent="0.35">
      <c r="C4" s="222"/>
      <c r="D4" s="222"/>
      <c r="E4" s="222"/>
      <c r="F4" s="223"/>
    </row>
    <row r="5" spans="1:6" s="676" customFormat="1" ht="19.5" customHeight="1" thickBot="1" x14ac:dyDescent="0.35">
      <c r="C5" s="669" t="s">
        <v>589</v>
      </c>
      <c r="E5" s="677"/>
      <c r="F5" s="678" t="s">
        <v>493</v>
      </c>
    </row>
    <row r="6" spans="1:6" ht="42" customHeight="1" thickBot="1" x14ac:dyDescent="0.35">
      <c r="A6" s="224" t="s">
        <v>494</v>
      </c>
      <c r="B6" s="416" t="s">
        <v>495</v>
      </c>
      <c r="C6" s="421" t="s">
        <v>496</v>
      </c>
      <c r="D6" s="427" t="s">
        <v>561</v>
      </c>
      <c r="E6" s="421" t="s">
        <v>497</v>
      </c>
      <c r="F6" s="434" t="s">
        <v>561</v>
      </c>
    </row>
    <row r="7" spans="1:6" s="226" customFormat="1" ht="11" thickBot="1" x14ac:dyDescent="0.3">
      <c r="A7" s="225">
        <v>1</v>
      </c>
      <c r="B7" s="417">
        <v>2</v>
      </c>
      <c r="C7" s="422" t="s">
        <v>99</v>
      </c>
      <c r="D7" s="428" t="s">
        <v>100</v>
      </c>
      <c r="E7" s="422" t="s">
        <v>101</v>
      </c>
      <c r="F7" s="435" t="s">
        <v>102</v>
      </c>
    </row>
    <row r="8" spans="1:6" ht="26" x14ac:dyDescent="0.3">
      <c r="A8" s="227" t="s">
        <v>498</v>
      </c>
      <c r="B8" s="418" t="s">
        <v>499</v>
      </c>
      <c r="C8" s="423" t="s">
        <v>526</v>
      </c>
      <c r="D8" s="429">
        <v>4448817</v>
      </c>
      <c r="E8" s="440" t="s">
        <v>406</v>
      </c>
      <c r="F8" s="436">
        <v>3964000</v>
      </c>
    </row>
    <row r="9" spans="1:6" ht="15" customHeight="1" x14ac:dyDescent="0.3">
      <c r="A9" s="227" t="s">
        <v>498</v>
      </c>
      <c r="B9" s="418" t="s">
        <v>499</v>
      </c>
      <c r="C9" s="424" t="s">
        <v>601</v>
      </c>
      <c r="D9" s="430">
        <v>3000000</v>
      </c>
      <c r="E9" s="441"/>
      <c r="F9" s="437"/>
    </row>
    <row r="10" spans="1:6" ht="12.75" customHeight="1" x14ac:dyDescent="0.3">
      <c r="A10" s="227" t="s">
        <v>500</v>
      </c>
      <c r="B10" s="418" t="s">
        <v>501</v>
      </c>
      <c r="C10" s="425" t="s">
        <v>578</v>
      </c>
      <c r="D10" s="431">
        <v>3964000</v>
      </c>
      <c r="E10" s="441"/>
      <c r="F10" s="437"/>
    </row>
    <row r="11" spans="1:6" ht="17.25" customHeight="1" x14ac:dyDescent="0.3">
      <c r="A11" s="227" t="s">
        <v>502</v>
      </c>
      <c r="B11" s="418" t="s">
        <v>503</v>
      </c>
      <c r="C11" s="426"/>
      <c r="D11" s="431"/>
      <c r="E11" s="441"/>
      <c r="F11" s="437"/>
    </row>
    <row r="12" spans="1:6" ht="15" customHeight="1" x14ac:dyDescent="0.3">
      <c r="A12" s="227" t="s">
        <v>498</v>
      </c>
      <c r="B12" s="418" t="s">
        <v>504</v>
      </c>
      <c r="C12" s="426"/>
      <c r="D12" s="431"/>
      <c r="E12" s="441"/>
      <c r="F12" s="437"/>
    </row>
    <row r="13" spans="1:6" x14ac:dyDescent="0.3">
      <c r="A13" s="227" t="s">
        <v>502</v>
      </c>
      <c r="B13" s="418" t="s">
        <v>503</v>
      </c>
      <c r="C13" s="425"/>
      <c r="D13" s="432"/>
      <c r="E13" s="441"/>
      <c r="F13" s="437"/>
    </row>
    <row r="14" spans="1:6" ht="16.5" customHeight="1" x14ac:dyDescent="0.3">
      <c r="A14" s="228">
        <v>999000</v>
      </c>
      <c r="B14" s="418" t="s">
        <v>504</v>
      </c>
      <c r="C14" s="425"/>
      <c r="D14" s="432"/>
      <c r="E14" s="442"/>
      <c r="F14" s="437"/>
    </row>
    <row r="15" spans="1:6" x14ac:dyDescent="0.3">
      <c r="A15" s="227" t="s">
        <v>505</v>
      </c>
      <c r="B15" s="418" t="s">
        <v>506</v>
      </c>
      <c r="C15" s="425"/>
      <c r="D15" s="432"/>
      <c r="E15" s="441"/>
      <c r="F15" s="438"/>
    </row>
    <row r="16" spans="1:6" x14ac:dyDescent="0.3">
      <c r="A16" s="227" t="s">
        <v>507</v>
      </c>
      <c r="B16" s="418" t="s">
        <v>508</v>
      </c>
      <c r="C16" s="425"/>
      <c r="D16" s="432"/>
      <c r="E16" s="441"/>
      <c r="F16" s="438"/>
    </row>
    <row r="17" spans="1:6" ht="15" customHeight="1" x14ac:dyDescent="0.3">
      <c r="A17" s="227" t="s">
        <v>498</v>
      </c>
      <c r="B17" s="418" t="s">
        <v>509</v>
      </c>
      <c r="C17" s="426"/>
      <c r="D17" s="431"/>
      <c r="E17" s="443"/>
      <c r="F17" s="438"/>
    </row>
    <row r="18" spans="1:6" ht="15" customHeight="1" thickBot="1" x14ac:dyDescent="0.35">
      <c r="A18" s="229"/>
      <c r="B18" s="419"/>
      <c r="C18" s="469"/>
      <c r="D18" s="433"/>
      <c r="E18" s="443"/>
      <c r="F18" s="439"/>
    </row>
    <row r="19" spans="1:6" ht="13.5" thickBot="1" x14ac:dyDescent="0.35">
      <c r="A19" s="230"/>
      <c r="B19" s="420"/>
      <c r="C19" s="470"/>
      <c r="D19" s="472">
        <f>SUM(D8:D17)</f>
        <v>11412817</v>
      </c>
      <c r="E19" s="470"/>
      <c r="F19" s="471">
        <f>SUM(F8:F17)</f>
        <v>3964000</v>
      </c>
    </row>
    <row r="20" spans="1:6" x14ac:dyDescent="0.3">
      <c r="A20" s="230"/>
      <c r="B20" s="231"/>
    </row>
    <row r="21" spans="1:6" x14ac:dyDescent="0.3">
      <c r="A21" s="230"/>
      <c r="B21" s="231"/>
    </row>
    <row r="22" spans="1:6" ht="13.5" thickBot="1" x14ac:dyDescent="0.35">
      <c r="A22" s="233" t="s">
        <v>489</v>
      </c>
      <c r="B22" s="232"/>
    </row>
  </sheetData>
  <mergeCells count="3">
    <mergeCell ref="C1:F1"/>
    <mergeCell ref="C2:F2"/>
    <mergeCell ref="C3:F3"/>
  </mergeCells>
  <phoneticPr fontId="47" type="noConversion"/>
  <printOptions horizontalCentered="1"/>
  <pageMargins left="0.39370078740157483" right="0.39370078740157483" top="0.59055118110236227" bottom="0.59055118110236227" header="0" footer="0"/>
  <pageSetup paperSize="9" scale="90" orientation="landscape" r:id="rId1"/>
  <headerFooter alignWithMargins="0">
    <oddHeader xml:space="preserve">&amp;C&amp;"Times New Roman CE,Félkövér"&amp;12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22"/>
  </sheetPr>
  <dimension ref="A1:E14"/>
  <sheetViews>
    <sheetView zoomScaleSheetLayoutView="80" workbookViewId="0">
      <selection activeCell="A6" sqref="A6"/>
    </sheetView>
  </sheetViews>
  <sheetFormatPr defaultColWidth="9.1796875" defaultRowHeight="12.5" x14ac:dyDescent="0.25"/>
  <cols>
    <col min="1" max="1" width="8.453125" style="235" customWidth="1"/>
    <col min="2" max="2" width="44.453125" style="235" customWidth="1"/>
    <col min="3" max="3" width="5.54296875" style="235" hidden="1" customWidth="1"/>
    <col min="4" max="4" width="14.7265625" style="235" customWidth="1"/>
    <col min="5" max="5" width="21.1796875" style="235" customWidth="1"/>
    <col min="6" max="16384" width="9.1796875" style="235"/>
  </cols>
  <sheetData>
    <row r="1" spans="1:5" ht="15" x14ac:dyDescent="0.3">
      <c r="A1" s="835" t="s">
        <v>565</v>
      </c>
      <c r="B1" s="835"/>
      <c r="C1" s="835"/>
      <c r="D1" s="835"/>
      <c r="E1" s="835"/>
    </row>
    <row r="2" spans="1:5" ht="15" x14ac:dyDescent="0.3">
      <c r="A2" s="234"/>
      <c r="B2" s="234"/>
      <c r="C2" s="234"/>
      <c r="D2" s="234"/>
      <c r="E2" s="234"/>
    </row>
    <row r="3" spans="1:5" ht="15" x14ac:dyDescent="0.3">
      <c r="A3" s="234"/>
      <c r="B3" s="234"/>
      <c r="C3" s="234"/>
      <c r="D3" s="234"/>
      <c r="E3" s="234"/>
    </row>
    <row r="4" spans="1:5" ht="12.75" customHeight="1" x14ac:dyDescent="0.3">
      <c r="A4" s="236"/>
      <c r="B4" s="236"/>
      <c r="C4" s="236"/>
      <c r="D4" s="236"/>
      <c r="E4" s="586"/>
    </row>
    <row r="5" spans="1:5" ht="14" x14ac:dyDescent="0.3">
      <c r="A5" s="237"/>
      <c r="B5" s="237"/>
      <c r="C5" s="237"/>
      <c r="D5" s="237"/>
      <c r="E5" s="587" t="s">
        <v>469</v>
      </c>
    </row>
    <row r="6" spans="1:5" s="680" customFormat="1" ht="14.5" thickBot="1" x14ac:dyDescent="0.35">
      <c r="A6" s="669" t="s">
        <v>590</v>
      </c>
      <c r="B6" s="679"/>
      <c r="C6" s="679"/>
      <c r="D6" s="679"/>
      <c r="E6" s="679"/>
    </row>
    <row r="7" spans="1:5" ht="15.75" customHeight="1" thickBot="1" x14ac:dyDescent="0.3">
      <c r="A7" s="836" t="s">
        <v>510</v>
      </c>
      <c r="B7" s="837" t="s">
        <v>511</v>
      </c>
      <c r="C7" s="838"/>
      <c r="D7" s="839" t="s">
        <v>566</v>
      </c>
      <c r="E7" s="842" t="s">
        <v>512</v>
      </c>
    </row>
    <row r="8" spans="1:5" ht="15.75" customHeight="1" thickBot="1" x14ac:dyDescent="0.3">
      <c r="A8" s="836"/>
      <c r="B8" s="837"/>
      <c r="C8" s="838"/>
      <c r="D8" s="840"/>
      <c r="E8" s="842"/>
    </row>
    <row r="9" spans="1:5" ht="15.75" customHeight="1" thickBot="1" x14ac:dyDescent="0.3">
      <c r="A9" s="836"/>
      <c r="B9" s="837"/>
      <c r="C9" s="838"/>
      <c r="D9" s="840"/>
      <c r="E9" s="842"/>
    </row>
    <row r="10" spans="1:5" ht="15.75" customHeight="1" thickBot="1" x14ac:dyDescent="0.3">
      <c r="A10" s="836"/>
      <c r="B10" s="837"/>
      <c r="C10" s="838"/>
      <c r="D10" s="841"/>
      <c r="E10" s="842"/>
    </row>
    <row r="11" spans="1:5" s="238" customFormat="1" ht="28.4" customHeight="1" x14ac:dyDescent="0.3">
      <c r="A11" s="444" t="s">
        <v>513</v>
      </c>
      <c r="B11" s="445" t="s">
        <v>514</v>
      </c>
      <c r="C11" s="447"/>
      <c r="D11" s="450">
        <v>0</v>
      </c>
      <c r="E11" s="449" t="s">
        <v>306</v>
      </c>
    </row>
    <row r="12" spans="1:5" s="238" customFormat="1" ht="28.4" customHeight="1" thickBot="1" x14ac:dyDescent="0.35">
      <c r="A12" s="515" t="s">
        <v>515</v>
      </c>
      <c r="B12" s="446" t="s">
        <v>516</v>
      </c>
      <c r="C12" s="448"/>
      <c r="D12" s="516">
        <v>0</v>
      </c>
      <c r="E12" s="517" t="s">
        <v>306</v>
      </c>
    </row>
    <row r="13" spans="1:5" ht="28.4" customHeight="1" thickBot="1" x14ac:dyDescent="0.35">
      <c r="A13" s="518"/>
      <c r="B13" s="519" t="s">
        <v>517</v>
      </c>
      <c r="C13" s="520"/>
      <c r="D13" s="521">
        <f>D11+D12</f>
        <v>0</v>
      </c>
      <c r="E13" s="522"/>
    </row>
    <row r="14" spans="1:5" ht="16.5" customHeight="1" x14ac:dyDescent="0.3">
      <c r="A14" s="239"/>
      <c r="B14" s="239"/>
      <c r="C14" s="239"/>
      <c r="D14" s="239"/>
      <c r="E14" s="239"/>
    </row>
  </sheetData>
  <mergeCells count="6">
    <mergeCell ref="A1:E1"/>
    <mergeCell ref="A7:A10"/>
    <mergeCell ref="B7:B10"/>
    <mergeCell ref="C7:C10"/>
    <mergeCell ref="D7:D10"/>
    <mergeCell ref="E7:E10"/>
  </mergeCells>
  <phoneticPr fontId="47" type="noConversion"/>
  <printOptions horizontalCentered="1"/>
  <pageMargins left="0.23622047244094491" right="0.23622047244094491" top="1.51" bottom="0.19685039370078741" header="0.94" footer="0.1968503937007874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44"/>
  <sheetViews>
    <sheetView zoomScaleNormal="100" workbookViewId="0">
      <selection activeCell="A4" sqref="A4:XFD4"/>
    </sheetView>
  </sheetViews>
  <sheetFormatPr defaultColWidth="9.1796875" defaultRowHeight="12.5" x14ac:dyDescent="0.25"/>
  <cols>
    <col min="1" max="1" width="8.7265625" style="623" customWidth="1"/>
    <col min="2" max="2" width="51.81640625" style="623" customWidth="1"/>
    <col min="3" max="3" width="14.453125" style="623" customWidth="1"/>
    <col min="4" max="5" width="15.26953125" style="623" customWidth="1"/>
    <col min="6" max="6" width="13.26953125" style="623" customWidth="1"/>
    <col min="7" max="8" width="14.7265625" style="623" customWidth="1"/>
    <col min="9" max="9" width="13.26953125" style="623" customWidth="1"/>
    <col min="10" max="10" width="13.81640625" style="623" customWidth="1"/>
    <col min="11" max="16384" width="9.1796875" style="623"/>
  </cols>
  <sheetData>
    <row r="1" spans="1:10" ht="15" x14ac:dyDescent="0.3">
      <c r="A1" s="843" t="s">
        <v>562</v>
      </c>
      <c r="B1" s="843"/>
      <c r="C1" s="843"/>
      <c r="D1" s="843"/>
      <c r="E1" s="843"/>
      <c r="F1" s="843"/>
      <c r="G1" s="843"/>
      <c r="H1" s="843"/>
      <c r="I1" s="843"/>
      <c r="J1" s="843"/>
    </row>
    <row r="2" spans="1:10" ht="15" x14ac:dyDescent="0.3">
      <c r="A2" s="624"/>
      <c r="B2" s="624"/>
      <c r="C2" s="624"/>
      <c r="D2" s="624"/>
      <c r="E2" s="624"/>
      <c r="F2" s="624"/>
      <c r="G2" s="624"/>
      <c r="H2" s="624"/>
      <c r="I2" s="624"/>
      <c r="J2" s="624"/>
    </row>
    <row r="3" spans="1:10" ht="13" x14ac:dyDescent="0.3">
      <c r="A3" s="625"/>
      <c r="B3" s="625"/>
      <c r="C3" s="625"/>
      <c r="D3" s="625"/>
      <c r="E3" s="625"/>
      <c r="F3" s="625"/>
      <c r="G3" s="625"/>
      <c r="H3" s="625"/>
      <c r="I3" s="625"/>
      <c r="J3" s="626"/>
    </row>
    <row r="4" spans="1:10" ht="14" x14ac:dyDescent="0.3">
      <c r="A4" s="746"/>
      <c r="B4" s="746"/>
      <c r="C4" s="745"/>
      <c r="D4" s="625"/>
      <c r="E4" s="625"/>
      <c r="F4" s="625"/>
      <c r="G4" s="625"/>
      <c r="H4" s="625"/>
      <c r="I4" s="625"/>
      <c r="J4" s="626"/>
    </row>
    <row r="5" spans="1:10" s="683" customFormat="1" ht="14.5" thickBot="1" x14ac:dyDescent="0.35">
      <c r="A5" s="844" t="s">
        <v>591</v>
      </c>
      <c r="B5" s="844"/>
      <c r="C5" s="845"/>
      <c r="D5" s="681"/>
      <c r="E5" s="682"/>
      <c r="F5" s="682"/>
      <c r="G5" s="682"/>
      <c r="H5" s="682"/>
      <c r="I5" s="846" t="s">
        <v>469</v>
      </c>
      <c r="J5" s="846"/>
    </row>
    <row r="6" spans="1:10" ht="23.25" customHeight="1" x14ac:dyDescent="0.25">
      <c r="A6" s="847" t="s">
        <v>541</v>
      </c>
      <c r="B6" s="850" t="s">
        <v>542</v>
      </c>
      <c r="C6" s="853" t="s">
        <v>543</v>
      </c>
      <c r="D6" s="854"/>
      <c r="E6" s="854"/>
      <c r="F6" s="855"/>
      <c r="G6" s="853" t="s">
        <v>544</v>
      </c>
      <c r="H6" s="854"/>
      <c r="I6" s="854"/>
      <c r="J6" s="856"/>
    </row>
    <row r="7" spans="1:10" ht="15" customHeight="1" x14ac:dyDescent="0.25">
      <c r="A7" s="848"/>
      <c r="B7" s="851"/>
      <c r="C7" s="851" t="s">
        <v>545</v>
      </c>
      <c r="D7" s="851" t="s">
        <v>546</v>
      </c>
      <c r="E7" s="851" t="s">
        <v>563</v>
      </c>
      <c r="F7" s="851" t="s">
        <v>547</v>
      </c>
      <c r="G7" s="851" t="s">
        <v>390</v>
      </c>
      <c r="H7" s="627" t="s">
        <v>548</v>
      </c>
      <c r="I7" s="851" t="s">
        <v>564</v>
      </c>
      <c r="J7" s="857" t="s">
        <v>547</v>
      </c>
    </row>
    <row r="8" spans="1:10" ht="15" customHeight="1" x14ac:dyDescent="0.25">
      <c r="A8" s="848"/>
      <c r="B8" s="851"/>
      <c r="C8" s="851"/>
      <c r="D8" s="851"/>
      <c r="E8" s="851"/>
      <c r="F8" s="851"/>
      <c r="G8" s="851"/>
      <c r="H8" s="627" t="s">
        <v>549</v>
      </c>
      <c r="I8" s="851"/>
      <c r="J8" s="857"/>
    </row>
    <row r="9" spans="1:10" ht="15" customHeight="1" thickBot="1" x14ac:dyDescent="0.3">
      <c r="A9" s="849"/>
      <c r="B9" s="852"/>
      <c r="C9" s="852"/>
      <c r="D9" s="852"/>
      <c r="E9" s="852"/>
      <c r="F9" s="852"/>
      <c r="G9" s="852"/>
      <c r="H9" s="628" t="s">
        <v>550</v>
      </c>
      <c r="I9" s="852"/>
      <c r="J9" s="858"/>
    </row>
    <row r="10" spans="1:10" ht="40" customHeight="1" x14ac:dyDescent="0.25">
      <c r="A10" s="629" t="s">
        <v>106</v>
      </c>
      <c r="B10" s="630" t="s">
        <v>306</v>
      </c>
      <c r="C10" s="631">
        <v>0</v>
      </c>
      <c r="D10" s="632">
        <v>0</v>
      </c>
      <c r="E10" s="633">
        <v>0</v>
      </c>
      <c r="F10" s="633">
        <v>0</v>
      </c>
      <c r="G10" s="634">
        <v>0</v>
      </c>
      <c r="H10" s="633">
        <v>0</v>
      </c>
      <c r="I10" s="633">
        <v>0</v>
      </c>
      <c r="J10" s="633">
        <v>0</v>
      </c>
    </row>
    <row r="11" spans="1:10" ht="40" customHeight="1" x14ac:dyDescent="0.3">
      <c r="A11" s="635"/>
      <c r="B11" s="636" t="s">
        <v>391</v>
      </c>
      <c r="C11" s="36">
        <f t="shared" ref="C11:J11" si="0">SUM(C10:C10)</f>
        <v>0</v>
      </c>
      <c r="D11" s="36">
        <f t="shared" si="0"/>
        <v>0</v>
      </c>
      <c r="E11" s="36">
        <f t="shared" si="0"/>
        <v>0</v>
      </c>
      <c r="F11" s="36">
        <f t="shared" si="0"/>
        <v>0</v>
      </c>
      <c r="G11" s="36">
        <f t="shared" si="0"/>
        <v>0</v>
      </c>
      <c r="H11" s="36">
        <f t="shared" si="0"/>
        <v>0</v>
      </c>
      <c r="I11" s="36">
        <f t="shared" si="0"/>
        <v>0</v>
      </c>
      <c r="J11" s="36">
        <f t="shared" si="0"/>
        <v>0</v>
      </c>
    </row>
    <row r="12" spans="1:10" ht="40" customHeight="1" x14ac:dyDescent="0.35">
      <c r="B12" s="637"/>
      <c r="C12" s="637"/>
      <c r="D12" s="637"/>
      <c r="E12" s="637"/>
      <c r="F12" s="637"/>
      <c r="G12" s="637"/>
      <c r="H12" s="637"/>
    </row>
    <row r="13" spans="1:10" ht="40" customHeight="1" x14ac:dyDescent="0.25"/>
    <row r="44" spans="11:11" x14ac:dyDescent="0.25">
      <c r="K44" s="638"/>
    </row>
  </sheetData>
  <mergeCells count="15">
    <mergeCell ref="A1:J1"/>
    <mergeCell ref="A4:C4"/>
    <mergeCell ref="A5:C5"/>
    <mergeCell ref="I5:J5"/>
    <mergeCell ref="A6:A9"/>
    <mergeCell ref="B6:B9"/>
    <mergeCell ref="C6:F6"/>
    <mergeCell ref="G6:J6"/>
    <mergeCell ref="C7:C9"/>
    <mergeCell ref="D7:D9"/>
    <mergeCell ref="E7:E9"/>
    <mergeCell ref="F7:F9"/>
    <mergeCell ref="G7:G9"/>
    <mergeCell ref="I7:I9"/>
    <mergeCell ref="J7:J9"/>
  </mergeCells>
  <printOptions horizontalCentered="1"/>
  <pageMargins left="0.23622047244094491" right="0.23622047244094491" top="1.3385826771653544" bottom="0.19685039370078741" header="0.59055118110236227" footer="0.19685039370078741"/>
  <pageSetup paperSize="9" scale="8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6"/>
  <sheetViews>
    <sheetView topLeftCell="A10" zoomScaleNormal="100" zoomScaleSheetLayoutView="90" workbookViewId="0">
      <selection activeCell="B24" sqref="B24"/>
    </sheetView>
  </sheetViews>
  <sheetFormatPr defaultColWidth="10.7265625" defaultRowHeight="12.5" x14ac:dyDescent="0.25"/>
  <cols>
    <col min="1" max="1" width="8.26953125" style="639" customWidth="1"/>
    <col min="2" max="2" width="67.453125" style="639" customWidth="1"/>
    <col min="3" max="4" width="16.26953125" style="639" customWidth="1"/>
    <col min="5" max="5" width="13" style="639" customWidth="1"/>
    <col min="6" max="16384" width="10.7265625" style="639"/>
  </cols>
  <sheetData>
    <row r="1" spans="1:5" ht="56.25" customHeight="1" x14ac:dyDescent="0.3">
      <c r="A1" s="871" t="s">
        <v>559</v>
      </c>
      <c r="B1" s="871"/>
      <c r="C1" s="871"/>
      <c r="D1" s="871"/>
      <c r="E1" s="871"/>
    </row>
    <row r="2" spans="1:5" ht="19.5" customHeight="1" x14ac:dyDescent="0.3">
      <c r="D2" s="872"/>
      <c r="E2" s="872"/>
    </row>
    <row r="3" spans="1:5" ht="19.5" customHeight="1" x14ac:dyDescent="0.3">
      <c r="A3" s="746"/>
      <c r="B3" s="746"/>
      <c r="C3" s="745"/>
      <c r="D3" s="640"/>
      <c r="E3" s="640"/>
    </row>
    <row r="4" spans="1:5" s="684" customFormat="1" ht="19.5" customHeight="1" thickBot="1" x14ac:dyDescent="0.35">
      <c r="A4" s="844" t="s">
        <v>592</v>
      </c>
      <c r="B4" s="844"/>
      <c r="C4" s="845"/>
      <c r="D4" s="873" t="s">
        <v>469</v>
      </c>
      <c r="E4" s="873"/>
    </row>
    <row r="5" spans="1:5" ht="15" customHeight="1" x14ac:dyDescent="0.25">
      <c r="A5" s="859" t="s">
        <v>541</v>
      </c>
      <c r="B5" s="862" t="s">
        <v>197</v>
      </c>
      <c r="C5" s="865" t="s">
        <v>527</v>
      </c>
      <c r="D5" s="865" t="s">
        <v>560</v>
      </c>
      <c r="E5" s="868" t="s">
        <v>561</v>
      </c>
    </row>
    <row r="6" spans="1:5" ht="15" customHeight="1" x14ac:dyDescent="0.25">
      <c r="A6" s="860"/>
      <c r="B6" s="863"/>
      <c r="C6" s="866"/>
      <c r="D6" s="866"/>
      <c r="E6" s="869"/>
    </row>
    <row r="7" spans="1:5" ht="15" customHeight="1" x14ac:dyDescent="0.25">
      <c r="A7" s="860"/>
      <c r="B7" s="863"/>
      <c r="C7" s="866"/>
      <c r="D7" s="866"/>
      <c r="E7" s="869"/>
    </row>
    <row r="8" spans="1:5" ht="3.75" customHeight="1" thickBot="1" x14ac:dyDescent="0.3">
      <c r="A8" s="861"/>
      <c r="B8" s="864"/>
      <c r="C8" s="867"/>
      <c r="D8" s="867"/>
      <c r="E8" s="870"/>
    </row>
    <row r="9" spans="1:5" ht="25" customHeight="1" x14ac:dyDescent="0.35">
      <c r="A9" s="641"/>
      <c r="B9" s="642" t="s">
        <v>551</v>
      </c>
      <c r="C9" s="643">
        <v>0</v>
      </c>
      <c r="D9" s="643">
        <v>0</v>
      </c>
      <c r="E9" s="644">
        <v>0</v>
      </c>
    </row>
    <row r="10" spans="1:5" ht="25" customHeight="1" x14ac:dyDescent="0.35">
      <c r="A10" s="645"/>
      <c r="B10" s="646" t="s">
        <v>552</v>
      </c>
      <c r="C10" s="647">
        <v>0</v>
      </c>
      <c r="D10" s="647">
        <v>0</v>
      </c>
      <c r="E10" s="648">
        <v>0</v>
      </c>
    </row>
    <row r="11" spans="1:5" ht="25" customHeight="1" x14ac:dyDescent="0.3">
      <c r="A11" s="645" t="s">
        <v>106</v>
      </c>
      <c r="B11" s="649" t="s">
        <v>553</v>
      </c>
      <c r="C11" s="650">
        <f>SUM(C9:C10)</f>
        <v>0</v>
      </c>
      <c r="D11" s="650">
        <f>SUM(D9:D10)</f>
        <v>0</v>
      </c>
      <c r="E11" s="650">
        <f>SUM(E9:E10)</f>
        <v>0</v>
      </c>
    </row>
    <row r="12" spans="1:5" ht="25" customHeight="1" x14ac:dyDescent="0.35">
      <c r="A12" s="651"/>
      <c r="B12" s="646" t="s">
        <v>554</v>
      </c>
      <c r="C12" s="647">
        <v>740000</v>
      </c>
      <c r="D12" s="647">
        <v>926488</v>
      </c>
      <c r="E12" s="647">
        <v>940000</v>
      </c>
    </row>
    <row r="13" spans="1:5" ht="27.75" customHeight="1" x14ac:dyDescent="0.35">
      <c r="A13" s="651"/>
      <c r="B13" s="646" t="s">
        <v>555</v>
      </c>
      <c r="C13" s="647">
        <v>100000</v>
      </c>
      <c r="D13" s="647">
        <v>40000</v>
      </c>
      <c r="E13" s="647">
        <v>60000</v>
      </c>
    </row>
    <row r="14" spans="1:5" ht="27.75" customHeight="1" x14ac:dyDescent="0.35">
      <c r="A14" s="651"/>
      <c r="B14" s="646" t="s">
        <v>556</v>
      </c>
      <c r="C14" s="647">
        <v>0</v>
      </c>
      <c r="D14" s="647">
        <v>0</v>
      </c>
      <c r="E14" s="647">
        <v>0</v>
      </c>
    </row>
    <row r="15" spans="1:5" ht="25" customHeight="1" x14ac:dyDescent="0.3">
      <c r="A15" s="651" t="s">
        <v>107</v>
      </c>
      <c r="B15" s="649" t="s">
        <v>557</v>
      </c>
      <c r="C15" s="652">
        <f>SUM(C12:C14)</f>
        <v>840000</v>
      </c>
      <c r="D15" s="652">
        <f>SUM(D12:D14)</f>
        <v>966488</v>
      </c>
      <c r="E15" s="652">
        <f>SUM(E12:E14)</f>
        <v>1000000</v>
      </c>
    </row>
    <row r="16" spans="1:5" ht="36" customHeight="1" x14ac:dyDescent="0.35">
      <c r="A16" s="653"/>
      <c r="B16" s="654" t="s">
        <v>558</v>
      </c>
      <c r="C16" s="655">
        <f>C11+C15</f>
        <v>840000</v>
      </c>
      <c r="D16" s="655">
        <f>D11+D15</f>
        <v>966488</v>
      </c>
      <c r="E16" s="655">
        <f>E11+E15</f>
        <v>1000000</v>
      </c>
    </row>
  </sheetData>
  <mergeCells count="10">
    <mergeCell ref="A1:E1"/>
    <mergeCell ref="D2:E2"/>
    <mergeCell ref="A3:C3"/>
    <mergeCell ref="A4:C4"/>
    <mergeCell ref="D4:E4"/>
    <mergeCell ref="A5:A8"/>
    <mergeCell ref="B5:B8"/>
    <mergeCell ref="C5:C8"/>
    <mergeCell ref="D5:D8"/>
    <mergeCell ref="E5:E8"/>
  </mergeCells>
  <printOptions horizontalCentered="1"/>
  <pageMargins left="0.23622047244094491" right="0.23622047244094491" top="1.0900000000000001" bottom="0.19" header="0.36" footer="0.19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0"/>
  <sheetViews>
    <sheetView view="pageBreakPreview" zoomScaleSheetLayoutView="100" workbookViewId="0">
      <selection activeCell="A4" sqref="A4"/>
    </sheetView>
  </sheetViews>
  <sheetFormatPr defaultRowHeight="12.5" x14ac:dyDescent="0.25"/>
  <cols>
    <col min="1" max="1" width="7.54296875" customWidth="1"/>
    <col min="2" max="2" width="46.81640625" customWidth="1"/>
    <col min="3" max="3" width="13" customWidth="1"/>
    <col min="4" max="5" width="13.1796875" customWidth="1"/>
  </cols>
  <sheetData>
    <row r="1" spans="1:5" ht="30" customHeight="1" x14ac:dyDescent="0.35">
      <c r="A1" s="734" t="s">
        <v>480</v>
      </c>
      <c r="B1" s="734"/>
      <c r="C1" s="734"/>
      <c r="D1" s="734"/>
      <c r="E1" s="734"/>
    </row>
    <row r="2" spans="1:5" ht="18" customHeight="1" x14ac:dyDescent="0.3">
      <c r="A2" s="735" t="s">
        <v>491</v>
      </c>
      <c r="B2" s="735"/>
      <c r="C2" s="735"/>
      <c r="D2" s="735"/>
      <c r="E2" s="735"/>
    </row>
    <row r="3" spans="1:5" ht="17.25" customHeight="1" x14ac:dyDescent="0.3">
      <c r="A3" s="4"/>
      <c r="B3" s="2"/>
      <c r="C3" s="190"/>
      <c r="D3" s="736"/>
      <c r="E3" s="736"/>
    </row>
    <row r="4" spans="1:5" ht="13.5" thickBot="1" x14ac:dyDescent="0.35">
      <c r="A4" s="26" t="s">
        <v>535</v>
      </c>
      <c r="B4" s="3"/>
      <c r="C4" s="189"/>
      <c r="D4" s="737" t="s">
        <v>469</v>
      </c>
      <c r="E4" s="737"/>
    </row>
    <row r="5" spans="1:5" ht="44.25" customHeight="1" thickBot="1" x14ac:dyDescent="0.35">
      <c r="A5" s="451" t="s">
        <v>0</v>
      </c>
      <c r="B5" s="452" t="s">
        <v>1</v>
      </c>
      <c r="C5" s="605" t="s">
        <v>524</v>
      </c>
      <c r="D5" s="604" t="s">
        <v>529</v>
      </c>
      <c r="E5" s="453" t="s">
        <v>527</v>
      </c>
    </row>
    <row r="6" spans="1:5" ht="12.75" customHeight="1" thickBot="1" x14ac:dyDescent="0.3">
      <c r="A6" s="454" t="s">
        <v>99</v>
      </c>
      <c r="B6" s="455" t="s">
        <v>100</v>
      </c>
      <c r="C6" s="456" t="s">
        <v>101</v>
      </c>
      <c r="D6" s="457" t="s">
        <v>102</v>
      </c>
      <c r="E6" s="455" t="s">
        <v>103</v>
      </c>
    </row>
    <row r="7" spans="1:5" ht="22" customHeight="1" x14ac:dyDescent="0.3">
      <c r="A7" s="255" t="s">
        <v>2</v>
      </c>
      <c r="B7" s="268" t="s">
        <v>3</v>
      </c>
      <c r="C7" s="259">
        <f>C8+C15</f>
        <v>15361486</v>
      </c>
      <c r="D7" s="259">
        <f t="shared" ref="D7:E7" si="0">D8+D15</f>
        <v>16968185</v>
      </c>
      <c r="E7" s="259">
        <f t="shared" si="0"/>
        <v>15303140</v>
      </c>
    </row>
    <row r="8" spans="1:5" s="9" customFormat="1" ht="22" customHeight="1" x14ac:dyDescent="0.3">
      <c r="A8" s="256" t="s">
        <v>4</v>
      </c>
      <c r="B8" s="269" t="s">
        <v>5</v>
      </c>
      <c r="C8" s="260">
        <v>15311486</v>
      </c>
      <c r="D8" s="273">
        <v>16372078</v>
      </c>
      <c r="E8" s="280">
        <v>15303140</v>
      </c>
    </row>
    <row r="9" spans="1:5" s="9" customFormat="1" ht="22" hidden="1" customHeight="1" x14ac:dyDescent="0.3">
      <c r="A9" s="256" t="s">
        <v>124</v>
      </c>
      <c r="B9" s="269" t="s">
        <v>6</v>
      </c>
      <c r="C9" s="260"/>
      <c r="D9" s="273"/>
      <c r="E9" s="280"/>
    </row>
    <row r="10" spans="1:5" s="9" customFormat="1" ht="22" hidden="1" customHeight="1" x14ac:dyDescent="0.3">
      <c r="A10" s="256" t="s">
        <v>125</v>
      </c>
      <c r="B10" s="269" t="s">
        <v>7</v>
      </c>
      <c r="C10" s="260"/>
      <c r="D10" s="273"/>
      <c r="E10" s="280"/>
    </row>
    <row r="11" spans="1:5" s="9" customFormat="1" ht="22" hidden="1" customHeight="1" x14ac:dyDescent="0.3">
      <c r="A11" s="256" t="s">
        <v>126</v>
      </c>
      <c r="B11" s="269" t="s">
        <v>8</v>
      </c>
      <c r="C11" s="260"/>
      <c r="D11" s="273"/>
      <c r="E11" s="280"/>
    </row>
    <row r="12" spans="1:5" s="9" customFormat="1" ht="22" hidden="1" customHeight="1" x14ac:dyDescent="0.3">
      <c r="A12" s="256" t="s">
        <v>127</v>
      </c>
      <c r="B12" s="269" t="s">
        <v>9</v>
      </c>
      <c r="C12" s="260"/>
      <c r="D12" s="273"/>
      <c r="E12" s="280"/>
    </row>
    <row r="13" spans="1:5" s="9" customFormat="1" ht="22" hidden="1" customHeight="1" x14ac:dyDescent="0.3">
      <c r="A13" s="256" t="s">
        <v>128</v>
      </c>
      <c r="B13" s="270" t="s">
        <v>10</v>
      </c>
      <c r="C13" s="261"/>
      <c r="D13" s="273"/>
      <c r="E13" s="281"/>
    </row>
    <row r="14" spans="1:5" s="9" customFormat="1" ht="22" hidden="1" customHeight="1" x14ac:dyDescent="0.3">
      <c r="A14" s="256" t="s">
        <v>129</v>
      </c>
      <c r="B14" s="270" t="s">
        <v>11</v>
      </c>
      <c r="C14" s="262"/>
      <c r="D14" s="273"/>
      <c r="E14" s="270"/>
    </row>
    <row r="15" spans="1:5" s="9" customFormat="1" ht="22" customHeight="1" x14ac:dyDescent="0.3">
      <c r="A15" s="256" t="s">
        <v>12</v>
      </c>
      <c r="B15" s="269" t="s">
        <v>13</v>
      </c>
      <c r="C15" s="260">
        <v>50000</v>
      </c>
      <c r="D15" s="273">
        <v>596107</v>
      </c>
      <c r="E15" s="280">
        <v>0</v>
      </c>
    </row>
    <row r="16" spans="1:5" ht="22" customHeight="1" x14ac:dyDescent="0.3">
      <c r="A16" s="257" t="s">
        <v>14</v>
      </c>
      <c r="B16" s="271" t="s">
        <v>15</v>
      </c>
      <c r="C16" s="263">
        <v>0</v>
      </c>
      <c r="D16" s="274">
        <v>0</v>
      </c>
      <c r="E16" s="282">
        <v>0</v>
      </c>
    </row>
    <row r="17" spans="1:5" ht="22" hidden="1" customHeight="1" x14ac:dyDescent="0.3">
      <c r="A17" s="256" t="s">
        <v>158</v>
      </c>
      <c r="B17" s="270" t="s">
        <v>295</v>
      </c>
      <c r="C17" s="261">
        <v>0</v>
      </c>
      <c r="D17" s="273"/>
      <c r="E17" s="281"/>
    </row>
    <row r="18" spans="1:5" ht="22" hidden="1" customHeight="1" x14ac:dyDescent="0.3">
      <c r="A18" s="256" t="s">
        <v>159</v>
      </c>
      <c r="B18" s="269" t="s">
        <v>187</v>
      </c>
      <c r="C18" s="260">
        <v>14220</v>
      </c>
      <c r="D18" s="273"/>
      <c r="E18" s="280"/>
    </row>
    <row r="19" spans="1:5" ht="22" customHeight="1" x14ac:dyDescent="0.3">
      <c r="A19" s="257" t="s">
        <v>16</v>
      </c>
      <c r="B19" s="271" t="s">
        <v>17</v>
      </c>
      <c r="C19" s="263">
        <f>C21+C26+C20</f>
        <v>11631000</v>
      </c>
      <c r="D19" s="263">
        <f t="shared" ref="D19:E19" si="1">D21+D26+D20</f>
        <v>9390309</v>
      </c>
      <c r="E19" s="263">
        <f t="shared" si="1"/>
        <v>11081000</v>
      </c>
    </row>
    <row r="20" spans="1:5" ht="22" customHeight="1" x14ac:dyDescent="0.3">
      <c r="A20" s="256" t="s">
        <v>471</v>
      </c>
      <c r="B20" s="269" t="s">
        <v>470</v>
      </c>
      <c r="C20" s="260">
        <v>0</v>
      </c>
      <c r="D20" s="273">
        <v>0</v>
      </c>
      <c r="E20" s="280">
        <v>0</v>
      </c>
    </row>
    <row r="21" spans="1:5" s="9" customFormat="1" ht="23.25" customHeight="1" x14ac:dyDescent="0.3">
      <c r="A21" s="256" t="s">
        <v>18</v>
      </c>
      <c r="B21" s="269" t="s">
        <v>19</v>
      </c>
      <c r="C21" s="260">
        <v>11630000</v>
      </c>
      <c r="D21" s="273">
        <v>9387005</v>
      </c>
      <c r="E21" s="280">
        <v>11080000</v>
      </c>
    </row>
    <row r="22" spans="1:5" s="9" customFormat="1" ht="22" hidden="1" customHeight="1" x14ac:dyDescent="0.3">
      <c r="A22" s="256" t="s">
        <v>20</v>
      </c>
      <c r="B22" s="269" t="s">
        <v>21</v>
      </c>
      <c r="C22" s="260"/>
      <c r="D22" s="273"/>
      <c r="E22" s="280"/>
    </row>
    <row r="23" spans="1:5" s="9" customFormat="1" ht="22" hidden="1" customHeight="1" x14ac:dyDescent="0.3">
      <c r="A23" s="256"/>
      <c r="B23" s="269" t="s">
        <v>22</v>
      </c>
      <c r="C23" s="260"/>
      <c r="D23" s="273"/>
      <c r="E23" s="280"/>
    </row>
    <row r="24" spans="1:5" s="9" customFormat="1" ht="22" hidden="1" customHeight="1" x14ac:dyDescent="0.3">
      <c r="A24" s="256" t="s">
        <v>23</v>
      </c>
      <c r="B24" s="269" t="s">
        <v>24</v>
      </c>
      <c r="C24" s="260"/>
      <c r="D24" s="273"/>
      <c r="E24" s="280"/>
    </row>
    <row r="25" spans="1:5" s="9" customFormat="1" ht="22" hidden="1" customHeight="1" x14ac:dyDescent="0.3">
      <c r="A25" s="256" t="s">
        <v>25</v>
      </c>
      <c r="B25" s="269" t="s">
        <v>26</v>
      </c>
      <c r="C25" s="260"/>
      <c r="D25" s="273"/>
      <c r="E25" s="280"/>
    </row>
    <row r="26" spans="1:5" s="9" customFormat="1" ht="22" customHeight="1" x14ac:dyDescent="0.3">
      <c r="A26" s="256" t="s">
        <v>27</v>
      </c>
      <c r="B26" s="269" t="s">
        <v>28</v>
      </c>
      <c r="C26" s="260">
        <v>1000</v>
      </c>
      <c r="D26" s="273">
        <v>3304</v>
      </c>
      <c r="E26" s="280">
        <v>1000</v>
      </c>
    </row>
    <row r="27" spans="1:5" ht="22" customHeight="1" x14ac:dyDescent="0.3">
      <c r="A27" s="257" t="s">
        <v>29</v>
      </c>
      <c r="B27" s="271" t="s">
        <v>30</v>
      </c>
      <c r="C27" s="263">
        <f>SUM(C28:C36)</f>
        <v>4554500</v>
      </c>
      <c r="D27" s="263">
        <f>SUM(D28:D36)</f>
        <v>3866171</v>
      </c>
      <c r="E27" s="263">
        <f>SUM(E28:E36)</f>
        <v>3637000</v>
      </c>
    </row>
    <row r="28" spans="1:5" ht="22" customHeight="1" x14ac:dyDescent="0.3">
      <c r="A28" s="256" t="s">
        <v>522</v>
      </c>
      <c r="B28" s="269" t="s">
        <v>523</v>
      </c>
      <c r="C28" s="260">
        <v>100000</v>
      </c>
      <c r="D28" s="273">
        <v>61030</v>
      </c>
      <c r="E28" s="280">
        <v>100000</v>
      </c>
    </row>
    <row r="29" spans="1:5" ht="22" customHeight="1" x14ac:dyDescent="0.3">
      <c r="A29" s="256" t="s">
        <v>31</v>
      </c>
      <c r="B29" s="269" t="s">
        <v>119</v>
      </c>
      <c r="C29" s="260">
        <v>3900000</v>
      </c>
      <c r="D29" s="273">
        <v>3365305</v>
      </c>
      <c r="E29" s="280">
        <v>3000000</v>
      </c>
    </row>
    <row r="30" spans="1:5" ht="22" customHeight="1" x14ac:dyDescent="0.3">
      <c r="A30" s="256" t="s">
        <v>296</v>
      </c>
      <c r="B30" s="269" t="s">
        <v>297</v>
      </c>
      <c r="C30" s="260">
        <v>230000</v>
      </c>
      <c r="D30" s="273">
        <v>170250</v>
      </c>
      <c r="E30" s="280">
        <v>200000</v>
      </c>
    </row>
    <row r="31" spans="1:5" ht="22" customHeight="1" x14ac:dyDescent="0.3">
      <c r="A31" s="256" t="s">
        <v>32</v>
      </c>
      <c r="B31" s="269" t="s">
        <v>33</v>
      </c>
      <c r="C31" s="260">
        <v>0</v>
      </c>
      <c r="D31" s="273">
        <v>0</v>
      </c>
      <c r="E31" s="280">
        <v>0</v>
      </c>
    </row>
    <row r="32" spans="1:5" ht="18.75" customHeight="1" x14ac:dyDescent="0.3">
      <c r="A32" s="256" t="s">
        <v>34</v>
      </c>
      <c r="B32" s="269" t="s">
        <v>35</v>
      </c>
      <c r="C32" s="260">
        <v>228000</v>
      </c>
      <c r="D32" s="273">
        <v>223860</v>
      </c>
      <c r="E32" s="280">
        <v>228000</v>
      </c>
    </row>
    <row r="33" spans="1:5" ht="24.75" customHeight="1" x14ac:dyDescent="0.3">
      <c r="A33" s="256" t="s">
        <v>36</v>
      </c>
      <c r="B33" s="269" t="s">
        <v>37</v>
      </c>
      <c r="C33" s="260">
        <v>0</v>
      </c>
      <c r="D33" s="273">
        <v>0</v>
      </c>
      <c r="E33" s="280">
        <v>0</v>
      </c>
    </row>
    <row r="34" spans="1:5" ht="22" customHeight="1" x14ac:dyDescent="0.3">
      <c r="A34" s="258" t="s">
        <v>38</v>
      </c>
      <c r="B34" s="272" t="s">
        <v>39</v>
      </c>
      <c r="C34" s="264">
        <v>0</v>
      </c>
      <c r="D34" s="275">
        <v>0</v>
      </c>
      <c r="E34" s="283">
        <v>0</v>
      </c>
    </row>
    <row r="35" spans="1:5" ht="22" customHeight="1" x14ac:dyDescent="0.3">
      <c r="A35" s="256" t="s">
        <v>40</v>
      </c>
      <c r="B35" s="269" t="s">
        <v>41</v>
      </c>
      <c r="C35" s="260">
        <v>1500</v>
      </c>
      <c r="D35" s="273">
        <v>90</v>
      </c>
      <c r="E35" s="280">
        <v>1000</v>
      </c>
    </row>
    <row r="36" spans="1:5" ht="22" customHeight="1" x14ac:dyDescent="0.3">
      <c r="A36" s="256" t="s">
        <v>530</v>
      </c>
      <c r="B36" s="269" t="s">
        <v>42</v>
      </c>
      <c r="C36" s="606">
        <v>95000</v>
      </c>
      <c r="D36" s="524">
        <v>45636</v>
      </c>
      <c r="E36" s="588">
        <v>108000</v>
      </c>
    </row>
    <row r="37" spans="1:5" ht="22" customHeight="1" x14ac:dyDescent="0.3">
      <c r="A37" s="257" t="s">
        <v>43</v>
      </c>
      <c r="B37" s="271" t="s">
        <v>44</v>
      </c>
      <c r="C37" s="263">
        <v>0</v>
      </c>
      <c r="D37" s="274">
        <v>0</v>
      </c>
      <c r="E37" s="285">
        <v>0</v>
      </c>
    </row>
    <row r="38" spans="1:5" ht="22" hidden="1" customHeight="1" x14ac:dyDescent="0.3">
      <c r="A38" s="256" t="s">
        <v>298</v>
      </c>
      <c r="B38" s="269" t="s">
        <v>299</v>
      </c>
      <c r="C38" s="265">
        <v>0</v>
      </c>
      <c r="D38" s="277"/>
      <c r="E38" s="269"/>
    </row>
    <row r="39" spans="1:5" ht="22" customHeight="1" x14ac:dyDescent="0.3">
      <c r="A39" s="257" t="s">
        <v>45</v>
      </c>
      <c r="B39" s="271" t="s">
        <v>46</v>
      </c>
      <c r="C39" s="263">
        <v>0</v>
      </c>
      <c r="D39" s="274">
        <v>0</v>
      </c>
      <c r="E39" s="282">
        <v>0</v>
      </c>
    </row>
    <row r="40" spans="1:5" ht="22" hidden="1" customHeight="1" x14ac:dyDescent="0.3">
      <c r="A40" s="256" t="s">
        <v>120</v>
      </c>
      <c r="B40" s="269" t="s">
        <v>47</v>
      </c>
      <c r="C40" s="260"/>
      <c r="D40" s="273"/>
      <c r="E40" s="280"/>
    </row>
    <row r="41" spans="1:5" ht="22" hidden="1" customHeight="1" x14ac:dyDescent="0.3">
      <c r="A41" s="256" t="s">
        <v>302</v>
      </c>
      <c r="B41" s="269" t="s">
        <v>303</v>
      </c>
      <c r="C41" s="260"/>
      <c r="D41" s="273"/>
      <c r="E41" s="280"/>
    </row>
    <row r="42" spans="1:5" ht="22" customHeight="1" thickBot="1" x14ac:dyDescent="0.35">
      <c r="A42" s="257" t="s">
        <v>48</v>
      </c>
      <c r="B42" s="271" t="s">
        <v>188</v>
      </c>
      <c r="C42" s="266">
        <v>0</v>
      </c>
      <c r="D42" s="278">
        <v>0</v>
      </c>
      <c r="E42" s="271">
        <v>0</v>
      </c>
    </row>
    <row r="43" spans="1:5" ht="22" hidden="1" customHeight="1" x14ac:dyDescent="0.3">
      <c r="A43" s="458" t="s">
        <v>121</v>
      </c>
      <c r="B43" s="459" t="s">
        <v>122</v>
      </c>
      <c r="C43" s="473">
        <v>0</v>
      </c>
      <c r="D43" s="474"/>
      <c r="E43" s="459"/>
    </row>
    <row r="44" spans="1:5" ht="30" customHeight="1" thickBot="1" x14ac:dyDescent="0.35">
      <c r="A44" s="463" t="s">
        <v>185</v>
      </c>
      <c r="B44" s="464" t="s">
        <v>49</v>
      </c>
      <c r="C44" s="465">
        <f>C7+C16+C19+C27+C37+C39+C42</f>
        <v>31546986</v>
      </c>
      <c r="D44" s="465">
        <f t="shared" ref="D44:E44" si="2">D7+D16+D19+D27+D37+D39+D42</f>
        <v>30224665</v>
      </c>
      <c r="E44" s="465">
        <f t="shared" si="2"/>
        <v>30021140</v>
      </c>
    </row>
    <row r="45" spans="1:5" ht="22" customHeight="1" thickBot="1" x14ac:dyDescent="0.35">
      <c r="A45" s="475" t="s">
        <v>50</v>
      </c>
      <c r="B45" s="476" t="s">
        <v>51</v>
      </c>
      <c r="C45" s="477">
        <f>SUM(C46:C48)</f>
        <v>11176143</v>
      </c>
      <c r="D45" s="477">
        <f t="shared" ref="D45:E45" si="3">SUM(D46:D48)</f>
        <v>11788269</v>
      </c>
      <c r="E45" s="477">
        <f t="shared" si="3"/>
        <v>7600869</v>
      </c>
    </row>
    <row r="46" spans="1:5" ht="24" customHeight="1" x14ac:dyDescent="0.3">
      <c r="A46" s="258" t="s">
        <v>486</v>
      </c>
      <c r="B46" s="272" t="s">
        <v>475</v>
      </c>
      <c r="C46" s="264">
        <v>0</v>
      </c>
      <c r="D46" s="275">
        <v>0</v>
      </c>
      <c r="E46" s="283">
        <v>0</v>
      </c>
    </row>
    <row r="47" spans="1:5" ht="22" customHeight="1" x14ac:dyDescent="0.3">
      <c r="A47" s="256" t="s">
        <v>52</v>
      </c>
      <c r="B47" s="269" t="s">
        <v>53</v>
      </c>
      <c r="C47" s="260">
        <v>11176143</v>
      </c>
      <c r="D47" s="273">
        <v>11176143</v>
      </c>
      <c r="E47" s="280">
        <v>7600869</v>
      </c>
    </row>
    <row r="48" spans="1:5" ht="22" customHeight="1" thickBot="1" x14ac:dyDescent="0.35">
      <c r="A48" s="458" t="s">
        <v>300</v>
      </c>
      <c r="B48" s="459" t="s">
        <v>301</v>
      </c>
      <c r="C48" s="460"/>
      <c r="D48" s="461">
        <v>612126</v>
      </c>
      <c r="E48" s="462">
        <v>0</v>
      </c>
    </row>
    <row r="49" spans="1:5" s="5" customFormat="1" ht="37.5" customHeight="1" thickBot="1" x14ac:dyDescent="0.4">
      <c r="A49" s="463" t="s">
        <v>123</v>
      </c>
      <c r="B49" s="464" t="s">
        <v>54</v>
      </c>
      <c r="C49" s="465">
        <f>C44+C45</f>
        <v>42723129</v>
      </c>
      <c r="D49" s="465">
        <f t="shared" ref="D49:E49" si="4">D44+D45</f>
        <v>42012934</v>
      </c>
      <c r="E49" s="465">
        <f t="shared" si="4"/>
        <v>37622009</v>
      </c>
    </row>
    <row r="50" spans="1:5" ht="14.5" x14ac:dyDescent="0.35">
      <c r="A50" s="1"/>
      <c r="B50" s="1"/>
      <c r="C50" s="1"/>
      <c r="D50" s="1"/>
      <c r="E50" s="1"/>
    </row>
  </sheetData>
  <mergeCells count="4">
    <mergeCell ref="A1:E1"/>
    <mergeCell ref="A2:E2"/>
    <mergeCell ref="D3:E3"/>
    <mergeCell ref="D4:E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1"/>
  <sheetViews>
    <sheetView workbookViewId="0">
      <selection activeCell="A4" sqref="A4"/>
    </sheetView>
  </sheetViews>
  <sheetFormatPr defaultRowHeight="12.5" x14ac:dyDescent="0.25"/>
  <cols>
    <col min="1" max="1" width="7.1796875" customWidth="1"/>
    <col min="2" max="2" width="45.453125" customWidth="1"/>
    <col min="3" max="3" width="13.54296875" customWidth="1"/>
    <col min="4" max="4" width="12.453125" customWidth="1"/>
    <col min="5" max="5" width="12.81640625" customWidth="1"/>
  </cols>
  <sheetData>
    <row r="1" spans="1:5" ht="30" customHeight="1" x14ac:dyDescent="0.35">
      <c r="A1" s="734" t="s">
        <v>481</v>
      </c>
      <c r="B1" s="734"/>
      <c r="C1" s="734"/>
      <c r="D1" s="734"/>
      <c r="E1" s="734"/>
    </row>
    <row r="2" spans="1:5" ht="18" customHeight="1" x14ac:dyDescent="0.3">
      <c r="A2" s="735" t="s">
        <v>491</v>
      </c>
      <c r="B2" s="735"/>
      <c r="C2" s="735"/>
      <c r="D2" s="735"/>
      <c r="E2" s="735"/>
    </row>
    <row r="3" spans="1:5" ht="19.5" customHeight="1" x14ac:dyDescent="0.3">
      <c r="A3" s="4"/>
      <c r="B3" s="2"/>
      <c r="C3" s="188"/>
      <c r="D3" s="736"/>
      <c r="E3" s="736"/>
    </row>
    <row r="4" spans="1:5" ht="13.5" thickBot="1" x14ac:dyDescent="0.35">
      <c r="A4" s="26" t="s">
        <v>536</v>
      </c>
      <c r="B4" s="3"/>
      <c r="C4" s="189"/>
      <c r="D4" s="737" t="s">
        <v>469</v>
      </c>
      <c r="E4" s="737"/>
    </row>
    <row r="5" spans="1:5" ht="38.25" customHeight="1" thickBot="1" x14ac:dyDescent="0.35">
      <c r="A5" s="451" t="s">
        <v>0</v>
      </c>
      <c r="B5" s="452" t="s">
        <v>1</v>
      </c>
      <c r="C5" s="605" t="s">
        <v>524</v>
      </c>
      <c r="D5" s="604" t="s">
        <v>529</v>
      </c>
      <c r="E5" s="453" t="s">
        <v>527</v>
      </c>
    </row>
    <row r="6" spans="1:5" ht="12.75" customHeight="1" thickBot="1" x14ac:dyDescent="0.3">
      <c r="A6" s="454" t="s">
        <v>99</v>
      </c>
      <c r="B6" s="455" t="s">
        <v>100</v>
      </c>
      <c r="C6" s="456" t="s">
        <v>101</v>
      </c>
      <c r="D6" s="457" t="s">
        <v>102</v>
      </c>
      <c r="E6" s="455" t="s">
        <v>103</v>
      </c>
    </row>
    <row r="7" spans="1:5" s="7" customFormat="1" ht="22" customHeight="1" x14ac:dyDescent="0.3">
      <c r="A7" s="255" t="s">
        <v>55</v>
      </c>
      <c r="B7" s="268" t="s">
        <v>56</v>
      </c>
      <c r="C7" s="259">
        <f>C8+C16</f>
        <v>13533000</v>
      </c>
      <c r="D7" s="259">
        <f t="shared" ref="D7:E7" si="0">D8+D16</f>
        <v>15253182</v>
      </c>
      <c r="E7" s="259">
        <f t="shared" si="0"/>
        <v>13851000</v>
      </c>
    </row>
    <row r="8" spans="1:5" s="6" customFormat="1" ht="22" customHeight="1" x14ac:dyDescent="0.3">
      <c r="A8" s="256" t="s">
        <v>57</v>
      </c>
      <c r="B8" s="269" t="s">
        <v>58</v>
      </c>
      <c r="C8" s="260">
        <v>4833000</v>
      </c>
      <c r="D8" s="273">
        <v>7255569</v>
      </c>
      <c r="E8" s="280">
        <v>5082000</v>
      </c>
    </row>
    <row r="9" spans="1:5" s="6" customFormat="1" ht="22.5" hidden="1" customHeight="1" x14ac:dyDescent="0.3">
      <c r="A9" s="256" t="s">
        <v>130</v>
      </c>
      <c r="B9" s="269" t="s">
        <v>59</v>
      </c>
      <c r="C9" s="260"/>
      <c r="D9" s="273"/>
      <c r="E9" s="280"/>
    </row>
    <row r="10" spans="1:5" s="6" customFormat="1" ht="22.5" hidden="1" customHeight="1" x14ac:dyDescent="0.3">
      <c r="A10" s="256" t="s">
        <v>190</v>
      </c>
      <c r="B10" s="269" t="s">
        <v>191</v>
      </c>
      <c r="C10" s="260"/>
      <c r="D10" s="273"/>
      <c r="E10" s="280"/>
    </row>
    <row r="11" spans="1:5" s="6" customFormat="1" ht="22.5" hidden="1" customHeight="1" x14ac:dyDescent="0.3">
      <c r="A11" s="256" t="s">
        <v>287</v>
      </c>
      <c r="B11" s="269" t="s">
        <v>288</v>
      </c>
      <c r="C11" s="260"/>
      <c r="D11" s="273"/>
      <c r="E11" s="280"/>
    </row>
    <row r="12" spans="1:5" s="6" customFormat="1" ht="22" hidden="1" customHeight="1" x14ac:dyDescent="0.3">
      <c r="A12" s="256" t="s">
        <v>131</v>
      </c>
      <c r="B12" s="269" t="s">
        <v>60</v>
      </c>
      <c r="C12" s="260"/>
      <c r="D12" s="273"/>
      <c r="E12" s="280"/>
    </row>
    <row r="13" spans="1:5" s="6" customFormat="1" ht="22" hidden="1" customHeight="1" x14ac:dyDescent="0.3">
      <c r="A13" s="256" t="s">
        <v>132</v>
      </c>
      <c r="B13" s="269" t="s">
        <v>61</v>
      </c>
      <c r="C13" s="261"/>
      <c r="D13" s="273"/>
      <c r="E13" s="281"/>
    </row>
    <row r="14" spans="1:5" s="6" customFormat="1" ht="22" hidden="1" customHeight="1" x14ac:dyDescent="0.3">
      <c r="A14" s="256" t="s">
        <v>133</v>
      </c>
      <c r="B14" s="269" t="s">
        <v>62</v>
      </c>
      <c r="C14" s="262"/>
      <c r="D14" s="273"/>
      <c r="E14" s="270"/>
    </row>
    <row r="15" spans="1:5" s="6" customFormat="1" ht="22" hidden="1" customHeight="1" x14ac:dyDescent="0.3">
      <c r="A15" s="256" t="s">
        <v>134</v>
      </c>
      <c r="B15" s="269" t="s">
        <v>63</v>
      </c>
      <c r="C15" s="262"/>
      <c r="D15" s="273"/>
      <c r="E15" s="270"/>
    </row>
    <row r="16" spans="1:5" s="6" customFormat="1" ht="22" customHeight="1" x14ac:dyDescent="0.3">
      <c r="A16" s="256" t="s">
        <v>64</v>
      </c>
      <c r="B16" s="269" t="s">
        <v>65</v>
      </c>
      <c r="C16" s="260">
        <v>8700000</v>
      </c>
      <c r="D16" s="273">
        <v>7997613</v>
      </c>
      <c r="E16" s="280">
        <v>8769000</v>
      </c>
    </row>
    <row r="17" spans="1:5" s="6" customFormat="1" ht="22" hidden="1" customHeight="1" x14ac:dyDescent="0.3">
      <c r="A17" s="256" t="s">
        <v>135</v>
      </c>
      <c r="B17" s="269" t="s">
        <v>66</v>
      </c>
      <c r="C17" s="260">
        <v>2800</v>
      </c>
      <c r="D17" s="273"/>
      <c r="E17" s="280"/>
    </row>
    <row r="18" spans="1:5" s="6" customFormat="1" ht="28.5" hidden="1" customHeight="1" x14ac:dyDescent="0.3">
      <c r="A18" s="256" t="s">
        <v>136</v>
      </c>
      <c r="B18" s="269" t="s">
        <v>67</v>
      </c>
      <c r="C18" s="260">
        <v>2730</v>
      </c>
      <c r="D18" s="273"/>
      <c r="E18" s="280"/>
    </row>
    <row r="19" spans="1:5" s="6" customFormat="1" ht="22" hidden="1" customHeight="1" x14ac:dyDescent="0.3">
      <c r="A19" s="256" t="s">
        <v>137</v>
      </c>
      <c r="B19" s="269" t="s">
        <v>68</v>
      </c>
      <c r="C19" s="260">
        <v>900</v>
      </c>
      <c r="D19" s="273"/>
      <c r="E19" s="280"/>
    </row>
    <row r="20" spans="1:5" s="7" customFormat="1" ht="34.5" customHeight="1" x14ac:dyDescent="0.3">
      <c r="A20" s="257" t="s">
        <v>69</v>
      </c>
      <c r="B20" s="288" t="s">
        <v>156</v>
      </c>
      <c r="C20" s="263">
        <v>2702000</v>
      </c>
      <c r="D20" s="274">
        <v>3037755</v>
      </c>
      <c r="E20" s="282">
        <v>2540000</v>
      </c>
    </row>
    <row r="21" spans="1:5" s="7" customFormat="1" ht="22" customHeight="1" x14ac:dyDescent="0.3">
      <c r="A21" s="257" t="s">
        <v>70</v>
      </c>
      <c r="B21" s="271" t="s">
        <v>71</v>
      </c>
      <c r="C21" s="267">
        <f>C22+C25+C28+C34+C35</f>
        <v>14134751</v>
      </c>
      <c r="D21" s="267">
        <f t="shared" ref="D21:E21" si="1">D22+D25+D28+D34+D35</f>
        <v>8321354</v>
      </c>
      <c r="E21" s="267">
        <f t="shared" si="1"/>
        <v>12618948</v>
      </c>
    </row>
    <row r="22" spans="1:5" s="6" customFormat="1" ht="22" customHeight="1" x14ac:dyDescent="0.3">
      <c r="A22" s="256" t="s">
        <v>72</v>
      </c>
      <c r="B22" s="269" t="s">
        <v>73</v>
      </c>
      <c r="C22" s="260">
        <v>2600000</v>
      </c>
      <c r="D22" s="273">
        <v>1799025</v>
      </c>
      <c r="E22" s="280">
        <v>2400000</v>
      </c>
    </row>
    <row r="23" spans="1:5" s="6" customFormat="1" ht="22" hidden="1" customHeight="1" x14ac:dyDescent="0.3">
      <c r="A23" s="256" t="s">
        <v>142</v>
      </c>
      <c r="B23" s="269" t="s">
        <v>144</v>
      </c>
      <c r="C23" s="260"/>
      <c r="D23" s="273"/>
      <c r="E23" s="280"/>
    </row>
    <row r="24" spans="1:5" s="6" customFormat="1" ht="22" hidden="1" customHeight="1" x14ac:dyDescent="0.3">
      <c r="A24" s="256" t="s">
        <v>143</v>
      </c>
      <c r="B24" s="269" t="s">
        <v>145</v>
      </c>
      <c r="C24" s="260"/>
      <c r="D24" s="273"/>
      <c r="E24" s="280"/>
    </row>
    <row r="25" spans="1:5" s="6" customFormat="1" ht="22" customHeight="1" x14ac:dyDescent="0.3">
      <c r="A25" s="256" t="s">
        <v>74</v>
      </c>
      <c r="B25" s="269" t="s">
        <v>75</v>
      </c>
      <c r="C25" s="260">
        <v>900000</v>
      </c>
      <c r="D25" s="273">
        <v>668470</v>
      </c>
      <c r="E25" s="280">
        <v>800000</v>
      </c>
    </row>
    <row r="26" spans="1:5" s="6" customFormat="1" ht="22" hidden="1" customHeight="1" x14ac:dyDescent="0.3">
      <c r="A26" s="256" t="s">
        <v>138</v>
      </c>
      <c r="B26" s="269" t="s">
        <v>140</v>
      </c>
      <c r="C26" s="287"/>
      <c r="D26" s="276"/>
      <c r="E26" s="284"/>
    </row>
    <row r="27" spans="1:5" s="6" customFormat="1" ht="22" hidden="1" customHeight="1" x14ac:dyDescent="0.3">
      <c r="A27" s="256" t="s">
        <v>139</v>
      </c>
      <c r="B27" s="269" t="s">
        <v>141</v>
      </c>
      <c r="C27" s="260"/>
      <c r="D27" s="273"/>
      <c r="E27" s="280"/>
    </row>
    <row r="28" spans="1:5" s="6" customFormat="1" ht="22" customHeight="1" x14ac:dyDescent="0.3">
      <c r="A28" s="256" t="s">
        <v>76</v>
      </c>
      <c r="B28" s="269" t="s">
        <v>77</v>
      </c>
      <c r="C28" s="260">
        <v>6724000</v>
      </c>
      <c r="D28" s="273">
        <v>3840401</v>
      </c>
      <c r="E28" s="280">
        <v>6000000</v>
      </c>
    </row>
    <row r="29" spans="1:5" s="6" customFormat="1" ht="22" hidden="1" customHeight="1" x14ac:dyDescent="0.3">
      <c r="A29" s="256" t="s">
        <v>146</v>
      </c>
      <c r="B29" s="270" t="s">
        <v>78</v>
      </c>
      <c r="C29" s="260"/>
      <c r="D29" s="273"/>
      <c r="E29" s="280"/>
    </row>
    <row r="30" spans="1:5" s="6" customFormat="1" ht="22" hidden="1" customHeight="1" x14ac:dyDescent="0.3">
      <c r="A30" s="256" t="s">
        <v>147</v>
      </c>
      <c r="B30" s="270" t="s">
        <v>148</v>
      </c>
      <c r="C30" s="260"/>
      <c r="D30" s="273"/>
      <c r="E30" s="280"/>
    </row>
    <row r="31" spans="1:5" s="6" customFormat="1" ht="22" hidden="1" customHeight="1" x14ac:dyDescent="0.3">
      <c r="A31" s="256" t="s">
        <v>149</v>
      </c>
      <c r="B31" s="269" t="s">
        <v>150</v>
      </c>
      <c r="C31" s="260"/>
      <c r="D31" s="273"/>
      <c r="E31" s="280"/>
    </row>
    <row r="32" spans="1:5" s="6" customFormat="1" ht="22" hidden="1" customHeight="1" x14ac:dyDescent="0.3">
      <c r="A32" s="256" t="s">
        <v>151</v>
      </c>
      <c r="B32" s="269" t="s">
        <v>153</v>
      </c>
      <c r="C32" s="260"/>
      <c r="D32" s="273"/>
      <c r="E32" s="280"/>
    </row>
    <row r="33" spans="1:5" s="6" customFormat="1" ht="22" hidden="1" customHeight="1" x14ac:dyDescent="0.3">
      <c r="A33" s="256" t="s">
        <v>152</v>
      </c>
      <c r="B33" s="269" t="s">
        <v>79</v>
      </c>
      <c r="C33" s="260"/>
      <c r="D33" s="273"/>
      <c r="E33" s="280"/>
    </row>
    <row r="34" spans="1:5" s="6" customFormat="1" ht="22" customHeight="1" x14ac:dyDescent="0.3">
      <c r="A34" s="258" t="s">
        <v>80</v>
      </c>
      <c r="B34" s="272" t="s">
        <v>81</v>
      </c>
      <c r="C34" s="264">
        <v>650000</v>
      </c>
      <c r="D34" s="275">
        <v>584564</v>
      </c>
      <c r="E34" s="283">
        <v>750000</v>
      </c>
    </row>
    <row r="35" spans="1:5" s="6" customFormat="1" ht="22" customHeight="1" x14ac:dyDescent="0.3">
      <c r="A35" s="256" t="s">
        <v>82</v>
      </c>
      <c r="B35" s="269" t="s">
        <v>83</v>
      </c>
      <c r="C35" s="260">
        <v>3260751</v>
      </c>
      <c r="D35" s="273">
        <v>1428894</v>
      </c>
      <c r="E35" s="280">
        <v>2668948</v>
      </c>
    </row>
    <row r="36" spans="1:5" s="6" customFormat="1" ht="22" hidden="1" customHeight="1" x14ac:dyDescent="0.3">
      <c r="A36" s="256" t="s">
        <v>154</v>
      </c>
      <c r="B36" s="269" t="s">
        <v>84</v>
      </c>
      <c r="C36" s="265">
        <v>12112</v>
      </c>
      <c r="D36" s="277"/>
      <c r="E36" s="269"/>
    </row>
    <row r="37" spans="1:5" s="6" customFormat="1" ht="22" hidden="1" customHeight="1" x14ac:dyDescent="0.3">
      <c r="A37" s="256" t="s">
        <v>289</v>
      </c>
      <c r="B37" s="269" t="s">
        <v>290</v>
      </c>
      <c r="C37" s="265">
        <v>0</v>
      </c>
      <c r="D37" s="277"/>
      <c r="E37" s="269"/>
    </row>
    <row r="38" spans="1:5" s="6" customFormat="1" ht="22" hidden="1" customHeight="1" x14ac:dyDescent="0.3">
      <c r="A38" s="256" t="s">
        <v>291</v>
      </c>
      <c r="B38" s="269" t="s">
        <v>292</v>
      </c>
      <c r="C38" s="265">
        <v>0</v>
      </c>
      <c r="D38" s="277"/>
      <c r="E38" s="269"/>
    </row>
    <row r="39" spans="1:5" s="6" customFormat="1" ht="22" hidden="1" customHeight="1" x14ac:dyDescent="0.3">
      <c r="A39" s="256" t="s">
        <v>155</v>
      </c>
      <c r="B39" s="269" t="s">
        <v>85</v>
      </c>
      <c r="C39" s="265">
        <v>1050</v>
      </c>
      <c r="D39" s="277"/>
      <c r="E39" s="269"/>
    </row>
    <row r="40" spans="1:5" s="7" customFormat="1" ht="21" customHeight="1" x14ac:dyDescent="0.3">
      <c r="A40" s="257" t="s">
        <v>86</v>
      </c>
      <c r="B40" s="271" t="s">
        <v>87</v>
      </c>
      <c r="C40" s="263">
        <v>880000</v>
      </c>
      <c r="D40" s="274">
        <v>740007</v>
      </c>
      <c r="E40" s="282">
        <v>840000</v>
      </c>
    </row>
    <row r="41" spans="1:5" s="7" customFormat="1" ht="22" hidden="1" customHeight="1" x14ac:dyDescent="0.3">
      <c r="A41" s="256" t="s">
        <v>157</v>
      </c>
      <c r="B41" s="269" t="s">
        <v>115</v>
      </c>
      <c r="C41" s="260">
        <v>100</v>
      </c>
      <c r="D41" s="273"/>
      <c r="E41" s="280"/>
    </row>
    <row r="42" spans="1:5" s="7" customFormat="1" ht="32.25" hidden="1" customHeight="1" x14ac:dyDescent="0.3">
      <c r="A42" s="256" t="s">
        <v>160</v>
      </c>
      <c r="B42" s="269" t="s">
        <v>161</v>
      </c>
      <c r="C42" s="265">
        <v>1800</v>
      </c>
      <c r="D42" s="277"/>
      <c r="E42" s="269"/>
    </row>
    <row r="43" spans="1:5" s="7" customFormat="1" ht="20.25" hidden="1" customHeight="1" x14ac:dyDescent="0.3">
      <c r="A43" s="256" t="s">
        <v>162</v>
      </c>
      <c r="B43" s="269" t="s">
        <v>116</v>
      </c>
      <c r="C43" s="265">
        <v>1600</v>
      </c>
      <c r="D43" s="277"/>
      <c r="E43" s="269"/>
    </row>
    <row r="44" spans="1:5" s="7" customFormat="1" ht="24" hidden="1" customHeight="1" x14ac:dyDescent="0.3">
      <c r="A44" s="256" t="s">
        <v>163</v>
      </c>
      <c r="B44" s="269" t="s">
        <v>117</v>
      </c>
      <c r="C44" s="265">
        <v>3700</v>
      </c>
      <c r="D44" s="277"/>
      <c r="E44" s="269"/>
    </row>
    <row r="45" spans="1:5" s="7" customFormat="1" ht="22" customHeight="1" x14ac:dyDescent="0.3">
      <c r="A45" s="257" t="s">
        <v>88</v>
      </c>
      <c r="B45" s="271" t="s">
        <v>118</v>
      </c>
      <c r="C45" s="267">
        <f>SUM(C46:C50)</f>
        <v>3136000</v>
      </c>
      <c r="D45" s="267">
        <f t="shared" ref="D45:E45" si="2">SUM(D46:D50)</f>
        <v>2401388</v>
      </c>
      <c r="E45" s="267">
        <f t="shared" si="2"/>
        <v>1520000</v>
      </c>
    </row>
    <row r="46" spans="1:5" s="7" customFormat="1" ht="22" customHeight="1" x14ac:dyDescent="0.3">
      <c r="A46" s="256" t="s">
        <v>164</v>
      </c>
      <c r="B46" s="269" t="s">
        <v>165</v>
      </c>
      <c r="C46" s="260">
        <v>873000</v>
      </c>
      <c r="D46" s="273">
        <v>1011883</v>
      </c>
      <c r="E46" s="280">
        <v>0</v>
      </c>
    </row>
    <row r="47" spans="1:5" s="7" customFormat="1" ht="22" customHeight="1" x14ac:dyDescent="0.3">
      <c r="A47" s="256" t="s">
        <v>166</v>
      </c>
      <c r="B47" s="269" t="s">
        <v>192</v>
      </c>
      <c r="C47" s="260">
        <v>2163000</v>
      </c>
      <c r="D47" s="273">
        <v>1359505</v>
      </c>
      <c r="E47" s="280">
        <v>1420000</v>
      </c>
    </row>
    <row r="48" spans="1:5" s="7" customFormat="1" ht="30.75" customHeight="1" x14ac:dyDescent="0.3">
      <c r="A48" s="256" t="s">
        <v>167</v>
      </c>
      <c r="B48" s="269" t="s">
        <v>169</v>
      </c>
      <c r="C48" s="260">
        <v>0</v>
      </c>
      <c r="D48" s="273">
        <v>0</v>
      </c>
      <c r="E48" s="280">
        <v>0</v>
      </c>
    </row>
    <row r="49" spans="1:5" s="7" customFormat="1" ht="22" customHeight="1" x14ac:dyDescent="0.3">
      <c r="A49" s="256" t="s">
        <v>168</v>
      </c>
      <c r="B49" s="269" t="s">
        <v>170</v>
      </c>
      <c r="C49" s="260">
        <v>100000</v>
      </c>
      <c r="D49" s="273">
        <v>30000</v>
      </c>
      <c r="E49" s="280">
        <v>100000</v>
      </c>
    </row>
    <row r="50" spans="1:5" s="7" customFormat="1" ht="22" customHeight="1" x14ac:dyDescent="0.3">
      <c r="A50" s="256" t="s">
        <v>283</v>
      </c>
      <c r="B50" s="269" t="s">
        <v>284</v>
      </c>
      <c r="C50" s="260">
        <v>0</v>
      </c>
      <c r="D50" s="273">
        <v>0</v>
      </c>
      <c r="E50" s="280">
        <v>0</v>
      </c>
    </row>
    <row r="51" spans="1:5" s="7" customFormat="1" ht="22" customHeight="1" x14ac:dyDescent="0.3">
      <c r="A51" s="257" t="s">
        <v>89</v>
      </c>
      <c r="B51" s="271" t="s">
        <v>90</v>
      </c>
      <c r="C51" s="267">
        <v>3279000</v>
      </c>
      <c r="D51" s="279">
        <v>2634187</v>
      </c>
      <c r="E51" s="286">
        <v>3839935</v>
      </c>
    </row>
    <row r="52" spans="1:5" s="7" customFormat="1" ht="22" hidden="1" customHeight="1" x14ac:dyDescent="0.3">
      <c r="A52" s="256" t="s">
        <v>285</v>
      </c>
      <c r="B52" s="269" t="s">
        <v>286</v>
      </c>
      <c r="C52" s="260"/>
      <c r="D52" s="273"/>
      <c r="E52" s="280"/>
    </row>
    <row r="53" spans="1:5" s="7" customFormat="1" ht="22" hidden="1" customHeight="1" x14ac:dyDescent="0.3">
      <c r="A53" s="256" t="s">
        <v>171</v>
      </c>
      <c r="B53" s="269" t="s">
        <v>174</v>
      </c>
      <c r="C53" s="260"/>
      <c r="D53" s="273"/>
      <c r="E53" s="280"/>
    </row>
    <row r="54" spans="1:5" s="6" customFormat="1" ht="22" hidden="1" customHeight="1" x14ac:dyDescent="0.3">
      <c r="A54" s="256" t="s">
        <v>172</v>
      </c>
      <c r="B54" s="269" t="s">
        <v>175</v>
      </c>
      <c r="C54" s="264"/>
      <c r="D54" s="275"/>
      <c r="E54" s="283"/>
    </row>
    <row r="55" spans="1:5" s="7" customFormat="1" ht="22" hidden="1" customHeight="1" x14ac:dyDescent="0.3">
      <c r="A55" s="256" t="s">
        <v>173</v>
      </c>
      <c r="B55" s="269" t="s">
        <v>176</v>
      </c>
      <c r="C55" s="260"/>
      <c r="D55" s="273"/>
      <c r="E55" s="280"/>
    </row>
    <row r="56" spans="1:5" s="7" customFormat="1" ht="22" customHeight="1" x14ac:dyDescent="0.3">
      <c r="A56" s="257" t="s">
        <v>91</v>
      </c>
      <c r="B56" s="271" t="s">
        <v>92</v>
      </c>
      <c r="C56" s="267">
        <v>4445918</v>
      </c>
      <c r="D56" s="279">
        <v>1411732</v>
      </c>
      <c r="E56" s="286">
        <v>1800000</v>
      </c>
    </row>
    <row r="57" spans="1:5" s="7" customFormat="1" ht="22" hidden="1" customHeight="1" x14ac:dyDescent="0.3">
      <c r="A57" s="256" t="s">
        <v>177</v>
      </c>
      <c r="B57" s="269" t="s">
        <v>179</v>
      </c>
      <c r="C57" s="260"/>
      <c r="D57" s="273"/>
      <c r="E57" s="280"/>
    </row>
    <row r="58" spans="1:5" s="7" customFormat="1" ht="22" hidden="1" customHeight="1" x14ac:dyDescent="0.3">
      <c r="A58" s="256" t="s">
        <v>293</v>
      </c>
      <c r="B58" s="269" t="s">
        <v>294</v>
      </c>
      <c r="C58" s="260"/>
      <c r="D58" s="273"/>
      <c r="E58" s="280"/>
    </row>
    <row r="59" spans="1:5" s="7" customFormat="1" ht="22" hidden="1" customHeight="1" x14ac:dyDescent="0.3">
      <c r="A59" s="256" t="s">
        <v>178</v>
      </c>
      <c r="B59" s="269" t="s">
        <v>180</v>
      </c>
      <c r="C59" s="260"/>
      <c r="D59" s="273"/>
      <c r="E59" s="280"/>
    </row>
    <row r="60" spans="1:5" s="7" customFormat="1" ht="22" customHeight="1" thickBot="1" x14ac:dyDescent="0.35">
      <c r="A60" s="478" t="s">
        <v>93</v>
      </c>
      <c r="B60" s="479" t="s">
        <v>182</v>
      </c>
      <c r="C60" s="480">
        <v>0</v>
      </c>
      <c r="D60" s="481">
        <v>0</v>
      </c>
      <c r="E60" s="482">
        <v>0</v>
      </c>
    </row>
    <row r="61" spans="1:5" s="8" customFormat="1" ht="36" customHeight="1" thickBot="1" x14ac:dyDescent="0.4">
      <c r="A61" s="466" t="s">
        <v>184</v>
      </c>
      <c r="B61" s="467" t="s">
        <v>94</v>
      </c>
      <c r="C61" s="468">
        <f>C7+C20+C21+C40+C45+C51+C56+C60</f>
        <v>42110669</v>
      </c>
      <c r="D61" s="468">
        <f t="shared" ref="D61:E61" si="3">D7+D20+D21+D40+D45+D51+D56+D60</f>
        <v>33799605</v>
      </c>
      <c r="E61" s="468">
        <f t="shared" si="3"/>
        <v>37009883</v>
      </c>
    </row>
    <row r="62" spans="1:5" s="6" customFormat="1" ht="22" customHeight="1" thickBot="1" x14ac:dyDescent="0.35">
      <c r="A62" s="466" t="s">
        <v>95</v>
      </c>
      <c r="B62" s="467" t="s">
        <v>96</v>
      </c>
      <c r="C62" s="465">
        <f>SUM(C63:C65)</f>
        <v>612460</v>
      </c>
      <c r="D62" s="465">
        <f t="shared" ref="D62:E62" si="4">SUM(D63:D65)</f>
        <v>612460</v>
      </c>
      <c r="E62" s="465">
        <f t="shared" si="4"/>
        <v>612126</v>
      </c>
    </row>
    <row r="63" spans="1:5" s="6" customFormat="1" ht="27.75" customHeight="1" x14ac:dyDescent="0.3">
      <c r="A63" s="258" t="s">
        <v>487</v>
      </c>
      <c r="B63" s="483" t="s">
        <v>476</v>
      </c>
      <c r="C63" s="264">
        <v>0</v>
      </c>
      <c r="D63" s="275">
        <v>0</v>
      </c>
      <c r="E63" s="523">
        <v>0</v>
      </c>
    </row>
    <row r="64" spans="1:5" s="6" customFormat="1" ht="22" customHeight="1" x14ac:dyDescent="0.3">
      <c r="A64" s="256" t="s">
        <v>193</v>
      </c>
      <c r="B64" s="269" t="s">
        <v>194</v>
      </c>
      <c r="C64" s="260">
        <v>612460</v>
      </c>
      <c r="D64" s="273">
        <v>612460</v>
      </c>
      <c r="E64" s="280">
        <v>612126</v>
      </c>
    </row>
    <row r="65" spans="1:5" s="8" customFormat="1" ht="21.75" customHeight="1" thickBot="1" x14ac:dyDescent="0.4">
      <c r="A65" s="458" t="s">
        <v>181</v>
      </c>
      <c r="B65" s="459" t="s">
        <v>97</v>
      </c>
      <c r="C65" s="460">
        <v>0</v>
      </c>
      <c r="D65" s="461">
        <v>0</v>
      </c>
      <c r="E65" s="462">
        <v>0</v>
      </c>
    </row>
    <row r="66" spans="1:5" ht="30" thickBot="1" x14ac:dyDescent="0.4">
      <c r="A66" s="466" t="s">
        <v>186</v>
      </c>
      <c r="B66" s="467" t="s">
        <v>98</v>
      </c>
      <c r="C66" s="468">
        <f>C61+C62</f>
        <v>42723129</v>
      </c>
      <c r="D66" s="468">
        <f t="shared" ref="D66:E66" si="5">D61+D62</f>
        <v>34412065</v>
      </c>
      <c r="E66" s="468">
        <f t="shared" si="5"/>
        <v>37622009</v>
      </c>
    </row>
    <row r="67" spans="1:5" ht="14" x14ac:dyDescent="0.3">
      <c r="A67" s="738" t="s">
        <v>519</v>
      </c>
      <c r="B67" s="739"/>
      <c r="C67" s="590">
        <v>5</v>
      </c>
    </row>
    <row r="68" spans="1:5" ht="14" x14ac:dyDescent="0.3">
      <c r="A68" s="609"/>
      <c r="B68" s="608" t="s">
        <v>533</v>
      </c>
      <c r="C68" s="610">
        <v>0</v>
      </c>
    </row>
    <row r="69" spans="1:5" ht="14" x14ac:dyDescent="0.3">
      <c r="A69" s="742" t="s">
        <v>534</v>
      </c>
      <c r="B69" s="743"/>
      <c r="C69" s="607">
        <v>2</v>
      </c>
    </row>
    <row r="70" spans="1:5" ht="14" x14ac:dyDescent="0.3">
      <c r="A70" s="740" t="s">
        <v>520</v>
      </c>
      <c r="B70" s="741"/>
      <c r="C70" s="589">
        <v>0</v>
      </c>
    </row>
    <row r="71" spans="1:5" ht="13.5" thickBot="1" x14ac:dyDescent="0.35">
      <c r="A71" s="591"/>
      <c r="B71" s="592" t="s">
        <v>489</v>
      </c>
      <c r="C71" s="593">
        <v>7</v>
      </c>
    </row>
  </sheetData>
  <mergeCells count="7">
    <mergeCell ref="A67:B67"/>
    <mergeCell ref="A70:B70"/>
    <mergeCell ref="A1:E1"/>
    <mergeCell ref="A2:E2"/>
    <mergeCell ref="D3:E3"/>
    <mergeCell ref="D4:E4"/>
    <mergeCell ref="A69:B69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3"/>
  <sheetViews>
    <sheetView view="pageBreakPreview" topLeftCell="A40" zoomScaleSheetLayoutView="100" workbookViewId="0">
      <selection activeCell="F28" sqref="F28"/>
    </sheetView>
  </sheetViews>
  <sheetFormatPr defaultRowHeight="14" x14ac:dyDescent="0.3"/>
  <cols>
    <col min="1" max="1" width="7.54296875" customWidth="1"/>
    <col min="2" max="2" width="46.81640625" customWidth="1"/>
    <col min="3" max="3" width="13" customWidth="1"/>
    <col min="4" max="5" width="13.1796875" customWidth="1"/>
    <col min="6" max="6" width="12.26953125" style="622" customWidth="1"/>
    <col min="7" max="7" width="11.81640625" style="622" customWidth="1"/>
    <col min="8" max="8" width="10.81640625" style="622" customWidth="1"/>
  </cols>
  <sheetData>
    <row r="1" spans="1:8" ht="30" customHeight="1" x14ac:dyDescent="0.35">
      <c r="A1" s="734" t="s">
        <v>480</v>
      </c>
      <c r="B1" s="734"/>
      <c r="C1" s="734"/>
      <c r="D1" s="734"/>
      <c r="E1" s="734"/>
      <c r="F1" s="745"/>
      <c r="G1" s="745"/>
      <c r="H1" s="745"/>
    </row>
    <row r="2" spans="1:8" ht="18" customHeight="1" x14ac:dyDescent="0.3">
      <c r="A2" s="735" t="s">
        <v>521</v>
      </c>
      <c r="B2" s="735"/>
      <c r="C2" s="735"/>
      <c r="D2" s="735"/>
      <c r="E2" s="735"/>
      <c r="F2" s="745"/>
      <c r="G2" s="745"/>
      <c r="H2" s="745"/>
    </row>
    <row r="3" spans="1:8" ht="18" customHeight="1" x14ac:dyDescent="0.3">
      <c r="A3" s="611"/>
      <c r="B3" s="611"/>
      <c r="C3" s="611"/>
      <c r="D3" s="611"/>
      <c r="E3" s="611"/>
      <c r="F3" s="612"/>
      <c r="G3" s="612"/>
      <c r="H3" s="612"/>
    </row>
    <row r="4" spans="1:8" ht="18" customHeight="1" x14ac:dyDescent="0.3">
      <c r="A4" s="746"/>
      <c r="B4" s="746"/>
      <c r="C4" s="611"/>
      <c r="D4" s="611"/>
      <c r="E4" s="611"/>
      <c r="F4" s="612"/>
      <c r="G4" s="612"/>
      <c r="H4" s="612"/>
    </row>
    <row r="5" spans="1:8" s="667" customFormat="1" ht="17.25" customHeight="1" thickBot="1" x14ac:dyDescent="0.35">
      <c r="A5" s="747" t="s">
        <v>580</v>
      </c>
      <c r="B5" s="747"/>
      <c r="C5" s="665"/>
      <c r="D5" s="748"/>
      <c r="E5" s="748"/>
      <c r="F5" s="666"/>
      <c r="G5" s="749" t="s">
        <v>469</v>
      </c>
      <c r="H5" s="749"/>
    </row>
    <row r="6" spans="1:8" ht="13" customHeight="1" thickBot="1" x14ac:dyDescent="0.3">
      <c r="A6" s="750" t="s">
        <v>0</v>
      </c>
      <c r="B6" s="752" t="s">
        <v>1</v>
      </c>
      <c r="C6" s="753" t="s">
        <v>593</v>
      </c>
      <c r="D6" s="753" t="s">
        <v>596</v>
      </c>
      <c r="E6" s="753" t="s">
        <v>595</v>
      </c>
      <c r="F6" s="744" t="s">
        <v>597</v>
      </c>
      <c r="G6" s="744"/>
      <c r="H6" s="744"/>
    </row>
    <row r="7" spans="1:8" ht="44.25" customHeight="1" thickBot="1" x14ac:dyDescent="0.3">
      <c r="A7" s="751"/>
      <c r="B7" s="751"/>
      <c r="C7" s="751"/>
      <c r="D7" s="751"/>
      <c r="E7" s="751"/>
      <c r="F7" s="613" t="s">
        <v>537</v>
      </c>
      <c r="G7" s="613" t="s">
        <v>538</v>
      </c>
      <c r="H7" s="613" t="s">
        <v>539</v>
      </c>
    </row>
    <row r="8" spans="1:8" ht="12.75" customHeight="1" thickBot="1" x14ac:dyDescent="0.3">
      <c r="A8" s="614" t="s">
        <v>99</v>
      </c>
      <c r="B8" s="615" t="s">
        <v>100</v>
      </c>
      <c r="C8" s="616" t="s">
        <v>101</v>
      </c>
      <c r="D8" s="617" t="s">
        <v>102</v>
      </c>
      <c r="E8" s="615" t="s">
        <v>103</v>
      </c>
      <c r="F8" s="618" t="s">
        <v>417</v>
      </c>
      <c r="G8" s="619" t="s">
        <v>434</v>
      </c>
      <c r="H8" s="620" t="s">
        <v>540</v>
      </c>
    </row>
    <row r="9" spans="1:8" ht="22" customHeight="1" x14ac:dyDescent="0.3">
      <c r="A9" s="255" t="s">
        <v>2</v>
      </c>
      <c r="B9" s="268" t="s">
        <v>3</v>
      </c>
      <c r="C9" s="259">
        <f t="shared" ref="C9:H9" si="0">C10+C17</f>
        <v>17209882</v>
      </c>
      <c r="D9" s="259">
        <f t="shared" si="0"/>
        <v>0</v>
      </c>
      <c r="E9" s="259">
        <f t="shared" si="0"/>
        <v>17209882</v>
      </c>
      <c r="F9" s="259">
        <f t="shared" si="0"/>
        <v>17209882</v>
      </c>
      <c r="G9" s="259">
        <f t="shared" si="0"/>
        <v>0</v>
      </c>
      <c r="H9" s="259">
        <f t="shared" si="0"/>
        <v>0</v>
      </c>
    </row>
    <row r="10" spans="1:8" s="621" customFormat="1" ht="22" customHeight="1" x14ac:dyDescent="0.3">
      <c r="A10" s="256" t="s">
        <v>4</v>
      </c>
      <c r="B10" s="269" t="s">
        <v>5</v>
      </c>
      <c r="C10" s="260">
        <v>17209882</v>
      </c>
      <c r="D10" s="273">
        <v>0</v>
      </c>
      <c r="E10" s="280">
        <v>17209882</v>
      </c>
      <c r="F10" s="280">
        <v>17209882</v>
      </c>
      <c r="G10" s="280">
        <v>0</v>
      </c>
      <c r="H10" s="280">
        <v>0</v>
      </c>
    </row>
    <row r="11" spans="1:8" s="621" customFormat="1" ht="22" hidden="1" customHeight="1" x14ac:dyDescent="0.3">
      <c r="A11" s="256" t="s">
        <v>124</v>
      </c>
      <c r="B11" s="269" t="s">
        <v>6</v>
      </c>
      <c r="C11" s="260"/>
      <c r="D11" s="273"/>
      <c r="E11" s="280"/>
      <c r="F11" s="280"/>
      <c r="G11" s="259">
        <v>0</v>
      </c>
      <c r="H11" s="280"/>
    </row>
    <row r="12" spans="1:8" s="621" customFormat="1" ht="22" hidden="1" customHeight="1" x14ac:dyDescent="0.3">
      <c r="A12" s="256" t="s">
        <v>125</v>
      </c>
      <c r="B12" s="269" t="s">
        <v>7</v>
      </c>
      <c r="C12" s="260"/>
      <c r="D12" s="273"/>
      <c r="E12" s="280"/>
      <c r="F12" s="280"/>
      <c r="G12" s="280">
        <v>0</v>
      </c>
      <c r="H12" s="280"/>
    </row>
    <row r="13" spans="1:8" s="621" customFormat="1" ht="22" hidden="1" customHeight="1" x14ac:dyDescent="0.3">
      <c r="A13" s="256" t="s">
        <v>126</v>
      </c>
      <c r="B13" s="269" t="s">
        <v>8</v>
      </c>
      <c r="C13" s="260"/>
      <c r="D13" s="273"/>
      <c r="E13" s="280"/>
      <c r="F13" s="280"/>
      <c r="G13" s="259">
        <v>0</v>
      </c>
      <c r="H13" s="280"/>
    </row>
    <row r="14" spans="1:8" s="621" customFormat="1" ht="22" hidden="1" customHeight="1" x14ac:dyDescent="0.3">
      <c r="A14" s="256" t="s">
        <v>127</v>
      </c>
      <c r="B14" s="269" t="s">
        <v>9</v>
      </c>
      <c r="C14" s="260"/>
      <c r="D14" s="273"/>
      <c r="E14" s="280"/>
      <c r="F14" s="280"/>
      <c r="G14" s="280">
        <v>0</v>
      </c>
      <c r="H14" s="280"/>
    </row>
    <row r="15" spans="1:8" s="621" customFormat="1" ht="22" hidden="1" customHeight="1" x14ac:dyDescent="0.3">
      <c r="A15" s="256" t="s">
        <v>128</v>
      </c>
      <c r="B15" s="270" t="s">
        <v>10</v>
      </c>
      <c r="C15" s="261"/>
      <c r="D15" s="273"/>
      <c r="E15" s="281"/>
      <c r="F15" s="281"/>
      <c r="G15" s="259">
        <v>0</v>
      </c>
      <c r="H15" s="281"/>
    </row>
    <row r="16" spans="1:8" s="621" customFormat="1" ht="22" hidden="1" customHeight="1" x14ac:dyDescent="0.3">
      <c r="A16" s="256" t="s">
        <v>129</v>
      </c>
      <c r="B16" s="270" t="s">
        <v>11</v>
      </c>
      <c r="C16" s="262"/>
      <c r="D16" s="273"/>
      <c r="E16" s="270"/>
      <c r="F16" s="270"/>
      <c r="G16" s="280">
        <v>0</v>
      </c>
      <c r="H16" s="270"/>
    </row>
    <row r="17" spans="1:8" s="621" customFormat="1" ht="22" customHeight="1" x14ac:dyDescent="0.3">
      <c r="A17" s="256" t="s">
        <v>12</v>
      </c>
      <c r="B17" s="269" t="s">
        <v>13</v>
      </c>
      <c r="C17" s="260">
        <v>0</v>
      </c>
      <c r="D17" s="273">
        <v>0</v>
      </c>
      <c r="E17" s="280">
        <v>0</v>
      </c>
      <c r="F17" s="280">
        <v>0</v>
      </c>
      <c r="G17" s="259">
        <v>0</v>
      </c>
      <c r="H17" s="280">
        <v>0</v>
      </c>
    </row>
    <row r="18" spans="1:8" ht="22" customHeight="1" x14ac:dyDescent="0.3">
      <c r="A18" s="257" t="s">
        <v>14</v>
      </c>
      <c r="B18" s="271" t="s">
        <v>15</v>
      </c>
      <c r="C18" s="263">
        <v>0</v>
      </c>
      <c r="D18" s="274">
        <v>0</v>
      </c>
      <c r="E18" s="282">
        <v>0</v>
      </c>
      <c r="F18" s="282">
        <v>0</v>
      </c>
      <c r="G18" s="280">
        <v>0</v>
      </c>
      <c r="H18" s="282">
        <v>0</v>
      </c>
    </row>
    <row r="19" spans="1:8" ht="22" hidden="1" customHeight="1" x14ac:dyDescent="0.3">
      <c r="A19" s="256" t="s">
        <v>158</v>
      </c>
      <c r="B19" s="270" t="s">
        <v>295</v>
      </c>
      <c r="C19" s="261">
        <v>0</v>
      </c>
      <c r="D19" s="273"/>
      <c r="E19" s="281"/>
      <c r="F19" s="281"/>
      <c r="G19" s="259">
        <v>0</v>
      </c>
      <c r="H19" s="259">
        <v>0</v>
      </c>
    </row>
    <row r="20" spans="1:8" ht="22" hidden="1" customHeight="1" x14ac:dyDescent="0.3">
      <c r="A20" s="256" t="s">
        <v>159</v>
      </c>
      <c r="B20" s="269" t="s">
        <v>187</v>
      </c>
      <c r="C20" s="260">
        <v>14220</v>
      </c>
      <c r="D20" s="273"/>
      <c r="E20" s="280"/>
      <c r="F20" s="280"/>
      <c r="G20" s="280">
        <v>0</v>
      </c>
      <c r="H20" s="280">
        <v>0</v>
      </c>
    </row>
    <row r="21" spans="1:8" ht="22" customHeight="1" x14ac:dyDescent="0.3">
      <c r="A21" s="257" t="s">
        <v>16</v>
      </c>
      <c r="B21" s="271" t="s">
        <v>17</v>
      </c>
      <c r="C21" s="263">
        <f t="shared" ref="C21:H21" si="1">C23+C28+C22</f>
        <v>12835000</v>
      </c>
      <c r="D21" s="263">
        <f t="shared" si="1"/>
        <v>-130000</v>
      </c>
      <c r="E21" s="263">
        <f t="shared" si="1"/>
        <v>12705000</v>
      </c>
      <c r="F21" s="263">
        <f t="shared" si="1"/>
        <v>12705000</v>
      </c>
      <c r="G21" s="263">
        <f t="shared" si="1"/>
        <v>0</v>
      </c>
      <c r="H21" s="263">
        <f t="shared" si="1"/>
        <v>0</v>
      </c>
    </row>
    <row r="22" spans="1:8" ht="22" customHeight="1" x14ac:dyDescent="0.3">
      <c r="A22" s="256" t="s">
        <v>471</v>
      </c>
      <c r="B22" s="269" t="s">
        <v>470</v>
      </c>
      <c r="C22" s="260">
        <v>0</v>
      </c>
      <c r="D22" s="273">
        <v>0</v>
      </c>
      <c r="E22" s="280">
        <v>0</v>
      </c>
      <c r="F22" s="280">
        <v>0</v>
      </c>
      <c r="G22" s="280">
        <v>0</v>
      </c>
      <c r="H22" s="280">
        <v>0</v>
      </c>
    </row>
    <row r="23" spans="1:8" s="621" customFormat="1" ht="23.25" customHeight="1" x14ac:dyDescent="0.3">
      <c r="A23" s="256" t="s">
        <v>18</v>
      </c>
      <c r="B23" s="269" t="s">
        <v>19</v>
      </c>
      <c r="C23" s="260">
        <v>12830000</v>
      </c>
      <c r="D23" s="273">
        <v>-130000</v>
      </c>
      <c r="E23" s="280">
        <v>12700000</v>
      </c>
      <c r="F23" s="280">
        <v>12700000</v>
      </c>
      <c r="G23" s="259">
        <v>0</v>
      </c>
      <c r="H23" s="280">
        <v>0</v>
      </c>
    </row>
    <row r="24" spans="1:8" s="621" customFormat="1" ht="22" hidden="1" customHeight="1" x14ac:dyDescent="0.3">
      <c r="A24" s="256" t="s">
        <v>20</v>
      </c>
      <c r="B24" s="269" t="s">
        <v>21</v>
      </c>
      <c r="C24" s="260"/>
      <c r="D24" s="273"/>
      <c r="E24" s="280"/>
      <c r="F24" s="280"/>
      <c r="G24" s="280">
        <v>0</v>
      </c>
      <c r="H24" s="280"/>
    </row>
    <row r="25" spans="1:8" s="621" customFormat="1" ht="22" hidden="1" customHeight="1" x14ac:dyDescent="0.3">
      <c r="A25" s="256"/>
      <c r="B25" s="269" t="s">
        <v>22</v>
      </c>
      <c r="C25" s="260"/>
      <c r="D25" s="273"/>
      <c r="E25" s="280"/>
      <c r="F25" s="280"/>
      <c r="G25" s="259">
        <v>0</v>
      </c>
      <c r="H25" s="281"/>
    </row>
    <row r="26" spans="1:8" s="621" customFormat="1" ht="22" hidden="1" customHeight="1" x14ac:dyDescent="0.3">
      <c r="A26" s="256" t="s">
        <v>23</v>
      </c>
      <c r="B26" s="269" t="s">
        <v>24</v>
      </c>
      <c r="C26" s="260"/>
      <c r="D26" s="273"/>
      <c r="E26" s="280"/>
      <c r="F26" s="280"/>
      <c r="G26" s="280">
        <v>0</v>
      </c>
      <c r="H26" s="270"/>
    </row>
    <row r="27" spans="1:8" s="621" customFormat="1" ht="22" hidden="1" customHeight="1" x14ac:dyDescent="0.3">
      <c r="A27" s="256" t="s">
        <v>25</v>
      </c>
      <c r="B27" s="269" t="s">
        <v>26</v>
      </c>
      <c r="C27" s="260"/>
      <c r="D27" s="273"/>
      <c r="E27" s="280"/>
      <c r="F27" s="280"/>
      <c r="G27" s="259">
        <v>0</v>
      </c>
      <c r="H27" s="280">
        <v>0</v>
      </c>
    </row>
    <row r="28" spans="1:8" s="621" customFormat="1" ht="22" customHeight="1" x14ac:dyDescent="0.3">
      <c r="A28" s="256" t="s">
        <v>27</v>
      </c>
      <c r="B28" s="269" t="s">
        <v>28</v>
      </c>
      <c r="C28" s="260">
        <v>5000</v>
      </c>
      <c r="D28" s="273">
        <v>0</v>
      </c>
      <c r="E28" s="280">
        <v>5000</v>
      </c>
      <c r="F28" s="280">
        <v>5000</v>
      </c>
      <c r="G28" s="280">
        <v>0</v>
      </c>
      <c r="H28" s="282">
        <v>0</v>
      </c>
    </row>
    <row r="29" spans="1:8" ht="22" customHeight="1" x14ac:dyDescent="0.3">
      <c r="A29" s="257" t="s">
        <v>29</v>
      </c>
      <c r="B29" s="271" t="s">
        <v>30</v>
      </c>
      <c r="C29" s="263">
        <f t="shared" ref="C29:H29" si="2">SUM(C30:C39)</f>
        <v>2216000</v>
      </c>
      <c r="D29" s="263">
        <f t="shared" si="2"/>
        <v>0</v>
      </c>
      <c r="E29" s="263">
        <f t="shared" si="2"/>
        <v>2216000</v>
      </c>
      <c r="F29" s="263">
        <f t="shared" si="2"/>
        <v>2216000</v>
      </c>
      <c r="G29" s="263">
        <f t="shared" si="2"/>
        <v>0</v>
      </c>
      <c r="H29" s="263">
        <f t="shared" si="2"/>
        <v>0</v>
      </c>
    </row>
    <row r="30" spans="1:8" ht="22" customHeight="1" x14ac:dyDescent="0.3">
      <c r="A30" s="256" t="s">
        <v>522</v>
      </c>
      <c r="B30" s="269" t="s">
        <v>523</v>
      </c>
      <c r="C30" s="260">
        <v>60000</v>
      </c>
      <c r="D30" s="273">
        <v>0</v>
      </c>
      <c r="E30" s="280">
        <v>60000</v>
      </c>
      <c r="F30" s="280">
        <v>60000</v>
      </c>
      <c r="G30" s="280">
        <v>0</v>
      </c>
      <c r="H30" s="280">
        <v>0</v>
      </c>
    </row>
    <row r="31" spans="1:8" ht="22" customHeight="1" x14ac:dyDescent="0.3">
      <c r="A31" s="256" t="s">
        <v>31</v>
      </c>
      <c r="B31" s="269" t="s">
        <v>119</v>
      </c>
      <c r="C31" s="260">
        <v>1700000</v>
      </c>
      <c r="D31" s="273">
        <v>0</v>
      </c>
      <c r="E31" s="280">
        <v>1700000</v>
      </c>
      <c r="F31" s="280">
        <v>1700000</v>
      </c>
      <c r="G31" s="259">
        <v>0</v>
      </c>
      <c r="H31" s="280">
        <v>0</v>
      </c>
    </row>
    <row r="32" spans="1:8" ht="22" customHeight="1" x14ac:dyDescent="0.3">
      <c r="A32" s="256" t="s">
        <v>296</v>
      </c>
      <c r="B32" s="269" t="s">
        <v>297</v>
      </c>
      <c r="C32" s="260">
        <v>0</v>
      </c>
      <c r="D32" s="273">
        <v>0</v>
      </c>
      <c r="E32" s="280">
        <v>0</v>
      </c>
      <c r="F32" s="280">
        <v>0</v>
      </c>
      <c r="G32" s="280">
        <v>0</v>
      </c>
      <c r="H32" s="280">
        <v>0</v>
      </c>
    </row>
    <row r="33" spans="1:8" ht="22" customHeight="1" x14ac:dyDescent="0.3">
      <c r="A33" s="256" t="s">
        <v>32</v>
      </c>
      <c r="B33" s="269" t="s">
        <v>33</v>
      </c>
      <c r="C33" s="260">
        <v>0</v>
      </c>
      <c r="D33" s="273">
        <v>0</v>
      </c>
      <c r="E33" s="280">
        <v>0</v>
      </c>
      <c r="F33" s="280">
        <v>0</v>
      </c>
      <c r="G33" s="259">
        <v>0</v>
      </c>
      <c r="H33" s="280">
        <v>0</v>
      </c>
    </row>
    <row r="34" spans="1:8" ht="18.75" customHeight="1" x14ac:dyDescent="0.3">
      <c r="A34" s="256" t="s">
        <v>34</v>
      </c>
      <c r="B34" s="269" t="s">
        <v>35</v>
      </c>
      <c r="C34" s="260">
        <v>340000</v>
      </c>
      <c r="D34" s="273">
        <v>0</v>
      </c>
      <c r="E34" s="280">
        <v>340000</v>
      </c>
      <c r="F34" s="280">
        <v>340000</v>
      </c>
      <c r="G34" s="280">
        <v>0</v>
      </c>
      <c r="H34" s="280"/>
    </row>
    <row r="35" spans="1:8" ht="24.75" customHeight="1" x14ac:dyDescent="0.3">
      <c r="A35" s="256" t="s">
        <v>36</v>
      </c>
      <c r="B35" s="269" t="s">
        <v>37</v>
      </c>
      <c r="C35" s="260">
        <v>0</v>
      </c>
      <c r="D35" s="273">
        <v>0</v>
      </c>
      <c r="E35" s="280">
        <v>0</v>
      </c>
      <c r="F35" s="280">
        <v>0</v>
      </c>
      <c r="G35" s="259">
        <v>0</v>
      </c>
      <c r="H35" s="281">
        <v>0</v>
      </c>
    </row>
    <row r="36" spans="1:8" ht="22" customHeight="1" x14ac:dyDescent="0.3">
      <c r="A36" s="258" t="s">
        <v>38</v>
      </c>
      <c r="B36" s="272" t="s">
        <v>39</v>
      </c>
      <c r="C36" s="264">
        <v>0</v>
      </c>
      <c r="D36" s="275">
        <v>0</v>
      </c>
      <c r="E36" s="283">
        <v>0</v>
      </c>
      <c r="F36" s="283">
        <v>0</v>
      </c>
      <c r="G36" s="280">
        <v>0</v>
      </c>
      <c r="H36" s="270">
        <v>0</v>
      </c>
    </row>
    <row r="37" spans="1:8" ht="22" customHeight="1" x14ac:dyDescent="0.3">
      <c r="A37" s="256" t="s">
        <v>40</v>
      </c>
      <c r="B37" s="269" t="s">
        <v>41</v>
      </c>
      <c r="C37" s="260">
        <v>0</v>
      </c>
      <c r="D37" s="273">
        <v>0</v>
      </c>
      <c r="E37" s="280">
        <v>0</v>
      </c>
      <c r="F37" s="280">
        <v>0</v>
      </c>
      <c r="G37" s="259">
        <v>0</v>
      </c>
      <c r="H37" s="280">
        <v>0</v>
      </c>
    </row>
    <row r="38" spans="1:8" s="656" customFormat="1" ht="22" customHeight="1" x14ac:dyDescent="0.3">
      <c r="A38" s="256" t="s">
        <v>575</v>
      </c>
      <c r="B38" s="269" t="s">
        <v>576</v>
      </c>
      <c r="C38" s="260">
        <v>0</v>
      </c>
      <c r="D38" s="273">
        <v>0</v>
      </c>
      <c r="E38" s="280">
        <v>0</v>
      </c>
      <c r="F38" s="280">
        <v>0</v>
      </c>
      <c r="G38" s="259">
        <v>0</v>
      </c>
      <c r="H38" s="280">
        <v>0</v>
      </c>
    </row>
    <row r="39" spans="1:8" ht="22" customHeight="1" x14ac:dyDescent="0.3">
      <c r="A39" s="256" t="s">
        <v>530</v>
      </c>
      <c r="B39" s="269" t="s">
        <v>42</v>
      </c>
      <c r="C39" s="606">
        <v>116000</v>
      </c>
      <c r="D39" s="524">
        <v>0</v>
      </c>
      <c r="E39" s="588">
        <v>116000</v>
      </c>
      <c r="F39" s="588">
        <v>116000</v>
      </c>
      <c r="G39" s="280">
        <v>0</v>
      </c>
      <c r="H39" s="282">
        <v>0</v>
      </c>
    </row>
    <row r="40" spans="1:8" ht="22" customHeight="1" x14ac:dyDescent="0.3">
      <c r="A40" s="257" t="s">
        <v>43</v>
      </c>
      <c r="B40" s="271" t="s">
        <v>44</v>
      </c>
      <c r="C40" s="263">
        <v>0</v>
      </c>
      <c r="D40" s="274">
        <v>0</v>
      </c>
      <c r="E40" s="285">
        <v>0</v>
      </c>
      <c r="F40" s="285">
        <v>0</v>
      </c>
      <c r="G40" s="259">
        <v>0</v>
      </c>
      <c r="H40" s="259">
        <v>0</v>
      </c>
    </row>
    <row r="41" spans="1:8" ht="22" hidden="1" customHeight="1" x14ac:dyDescent="0.3">
      <c r="A41" s="256" t="s">
        <v>298</v>
      </c>
      <c r="B41" s="269" t="s">
        <v>299</v>
      </c>
      <c r="C41" s="265">
        <v>0</v>
      </c>
      <c r="D41" s="277"/>
      <c r="E41" s="269"/>
      <c r="F41" s="269"/>
      <c r="G41" s="280">
        <v>0</v>
      </c>
      <c r="H41" s="280">
        <v>0</v>
      </c>
    </row>
    <row r="42" spans="1:8" ht="22" customHeight="1" x14ac:dyDescent="0.3">
      <c r="A42" s="257" t="s">
        <v>45</v>
      </c>
      <c r="B42" s="271" t="s">
        <v>46</v>
      </c>
      <c r="C42" s="263">
        <v>0</v>
      </c>
      <c r="D42" s="274">
        <v>0</v>
      </c>
      <c r="E42" s="282">
        <v>0</v>
      </c>
      <c r="F42" s="282">
        <v>0</v>
      </c>
      <c r="G42" s="259">
        <v>0</v>
      </c>
      <c r="H42" s="280">
        <v>0</v>
      </c>
    </row>
    <row r="43" spans="1:8" ht="22" hidden="1" customHeight="1" x14ac:dyDescent="0.3">
      <c r="A43" s="256" t="s">
        <v>120</v>
      </c>
      <c r="B43" s="269" t="s">
        <v>47</v>
      </c>
      <c r="C43" s="260"/>
      <c r="D43" s="273"/>
      <c r="E43" s="280"/>
      <c r="F43" s="280"/>
      <c r="G43" s="280">
        <v>0</v>
      </c>
      <c r="H43" s="280"/>
    </row>
    <row r="44" spans="1:8" ht="22" hidden="1" customHeight="1" x14ac:dyDescent="0.3">
      <c r="A44" s="256" t="s">
        <v>302</v>
      </c>
      <c r="B44" s="269" t="s">
        <v>303</v>
      </c>
      <c r="C44" s="260"/>
      <c r="D44" s="273"/>
      <c r="E44" s="280"/>
      <c r="F44" s="280"/>
      <c r="G44" s="259">
        <v>0</v>
      </c>
      <c r="H44" s="280"/>
    </row>
    <row r="45" spans="1:8" ht="22" customHeight="1" thickBot="1" x14ac:dyDescent="0.35">
      <c r="A45" s="257" t="s">
        <v>48</v>
      </c>
      <c r="B45" s="271" t="s">
        <v>188</v>
      </c>
      <c r="C45" s="266">
        <v>0</v>
      </c>
      <c r="D45" s="278">
        <v>0</v>
      </c>
      <c r="E45" s="271">
        <v>0</v>
      </c>
      <c r="F45" s="271">
        <v>0</v>
      </c>
      <c r="G45" s="280">
        <v>0</v>
      </c>
      <c r="H45" s="280">
        <v>0</v>
      </c>
    </row>
    <row r="46" spans="1:8" ht="22" hidden="1" customHeight="1" x14ac:dyDescent="0.3">
      <c r="A46" s="458" t="s">
        <v>121</v>
      </c>
      <c r="B46" s="459" t="s">
        <v>122</v>
      </c>
      <c r="C46" s="473">
        <v>0</v>
      </c>
      <c r="D46" s="474"/>
      <c r="E46" s="459"/>
      <c r="F46" s="459"/>
      <c r="G46" s="259">
        <v>0</v>
      </c>
      <c r="H46" s="281"/>
    </row>
    <row r="47" spans="1:8" ht="30" customHeight="1" thickBot="1" x14ac:dyDescent="0.35">
      <c r="A47" s="463" t="s">
        <v>185</v>
      </c>
      <c r="B47" s="464" t="s">
        <v>49</v>
      </c>
      <c r="C47" s="465">
        <f t="shared" ref="C47:H47" si="3">C9+C18+C21+C29+C40+C42+C45</f>
        <v>32260882</v>
      </c>
      <c r="D47" s="465">
        <f t="shared" si="3"/>
        <v>-130000</v>
      </c>
      <c r="E47" s="465">
        <f t="shared" si="3"/>
        <v>32130882</v>
      </c>
      <c r="F47" s="465">
        <f t="shared" si="3"/>
        <v>32130882</v>
      </c>
      <c r="G47" s="465">
        <f t="shared" si="3"/>
        <v>0</v>
      </c>
      <c r="H47" s="465">
        <f t="shared" si="3"/>
        <v>0</v>
      </c>
    </row>
    <row r="48" spans="1:8" ht="22" customHeight="1" thickBot="1" x14ac:dyDescent="0.35">
      <c r="A48" s="475" t="s">
        <v>50</v>
      </c>
      <c r="B48" s="476" t="s">
        <v>51</v>
      </c>
      <c r="C48" s="477">
        <f t="shared" ref="C48:H48" si="4">SUM(C49:C51)</f>
        <v>9750330</v>
      </c>
      <c r="D48" s="477">
        <f t="shared" si="4"/>
        <v>0</v>
      </c>
      <c r="E48" s="477">
        <f t="shared" si="4"/>
        <v>9750330</v>
      </c>
      <c r="F48" s="477">
        <f t="shared" si="4"/>
        <v>9750330</v>
      </c>
      <c r="G48" s="477">
        <f t="shared" si="4"/>
        <v>0</v>
      </c>
      <c r="H48" s="477">
        <f t="shared" si="4"/>
        <v>0</v>
      </c>
    </row>
    <row r="49" spans="1:8" ht="24" customHeight="1" x14ac:dyDescent="0.3">
      <c r="A49" s="258" t="s">
        <v>486</v>
      </c>
      <c r="B49" s="272" t="s">
        <v>475</v>
      </c>
      <c r="C49" s="264">
        <v>0</v>
      </c>
      <c r="D49" s="275">
        <v>0</v>
      </c>
      <c r="E49" s="283">
        <v>0</v>
      </c>
      <c r="F49" s="283">
        <v>0</v>
      </c>
      <c r="G49" s="280">
        <v>0</v>
      </c>
      <c r="H49" s="282">
        <v>0</v>
      </c>
    </row>
    <row r="50" spans="1:8" ht="22" customHeight="1" x14ac:dyDescent="0.3">
      <c r="A50" s="256" t="s">
        <v>52</v>
      </c>
      <c r="B50" s="269" t="s">
        <v>53</v>
      </c>
      <c r="C50" s="260">
        <v>9750330</v>
      </c>
      <c r="D50" s="273">
        <v>0</v>
      </c>
      <c r="E50" s="280">
        <v>9750330</v>
      </c>
      <c r="F50" s="280">
        <v>9750330</v>
      </c>
      <c r="G50" s="259">
        <v>0</v>
      </c>
      <c r="H50" s="259">
        <v>0</v>
      </c>
    </row>
    <row r="51" spans="1:8" ht="22" customHeight="1" thickBot="1" x14ac:dyDescent="0.35">
      <c r="A51" s="458" t="s">
        <v>300</v>
      </c>
      <c r="B51" s="459" t="s">
        <v>301</v>
      </c>
      <c r="C51" s="460"/>
      <c r="D51" s="461">
        <v>0</v>
      </c>
      <c r="E51" s="462">
        <v>0</v>
      </c>
      <c r="F51" s="462">
        <v>0</v>
      </c>
      <c r="G51" s="280">
        <v>0</v>
      </c>
      <c r="H51" s="280">
        <v>0</v>
      </c>
    </row>
    <row r="52" spans="1:8" s="5" customFormat="1" ht="37.5" customHeight="1" thickBot="1" x14ac:dyDescent="0.4">
      <c r="A52" s="463" t="s">
        <v>123</v>
      </c>
      <c r="B52" s="464" t="s">
        <v>54</v>
      </c>
      <c r="C52" s="465">
        <f t="shared" ref="C52:H52" si="5">C47+C48</f>
        <v>42011212</v>
      </c>
      <c r="D52" s="465">
        <f t="shared" si="5"/>
        <v>-130000</v>
      </c>
      <c r="E52" s="465">
        <f t="shared" si="5"/>
        <v>41881212</v>
      </c>
      <c r="F52" s="465">
        <f t="shared" si="5"/>
        <v>41881212</v>
      </c>
      <c r="G52" s="465">
        <f t="shared" si="5"/>
        <v>0</v>
      </c>
      <c r="H52" s="465">
        <f t="shared" si="5"/>
        <v>0</v>
      </c>
    </row>
    <row r="53" spans="1:8" ht="14.5" x14ac:dyDescent="0.35">
      <c r="A53" s="1"/>
      <c r="B53" s="1"/>
      <c r="C53" s="1"/>
      <c r="D53" s="1"/>
      <c r="E53" s="1"/>
    </row>
  </sheetData>
  <mergeCells count="12">
    <mergeCell ref="F6:H6"/>
    <mergeCell ref="A1:H1"/>
    <mergeCell ref="A2:H2"/>
    <mergeCell ref="A4:B4"/>
    <mergeCell ref="A5:B5"/>
    <mergeCell ref="D5:E5"/>
    <mergeCell ref="G5:H5"/>
    <mergeCell ref="A6:A7"/>
    <mergeCell ref="B6:B7"/>
    <mergeCell ref="C6:C7"/>
    <mergeCell ref="D6:D7"/>
    <mergeCell ref="E6:E7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rowBreaks count="1" manualBreakCount="1">
    <brk id="5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73"/>
  <sheetViews>
    <sheetView topLeftCell="A53" workbookViewId="0">
      <selection activeCell="D50" sqref="D50"/>
    </sheetView>
  </sheetViews>
  <sheetFormatPr defaultRowHeight="14" x14ac:dyDescent="0.3"/>
  <cols>
    <col min="1" max="1" width="7.1796875" customWidth="1"/>
    <col min="2" max="2" width="45.453125" customWidth="1"/>
    <col min="3" max="3" width="13.54296875" customWidth="1"/>
    <col min="4" max="4" width="12.453125" customWidth="1"/>
    <col min="5" max="5" width="12.81640625" customWidth="1"/>
    <col min="6" max="6" width="12.81640625" style="622" customWidth="1"/>
    <col min="7" max="7" width="11.81640625" style="622" customWidth="1"/>
    <col min="8" max="8" width="13.26953125" style="622" customWidth="1"/>
  </cols>
  <sheetData>
    <row r="1" spans="1:8" ht="30" customHeight="1" x14ac:dyDescent="0.35">
      <c r="A1" s="734" t="s">
        <v>481</v>
      </c>
      <c r="B1" s="734"/>
      <c r="C1" s="734"/>
      <c r="D1" s="734"/>
      <c r="E1" s="734"/>
      <c r="F1" s="745"/>
      <c r="G1" s="745"/>
      <c r="H1" s="745"/>
    </row>
    <row r="2" spans="1:8" ht="18" customHeight="1" x14ac:dyDescent="0.3">
      <c r="A2" s="735" t="s">
        <v>521</v>
      </c>
      <c r="B2" s="735"/>
      <c r="C2" s="735"/>
      <c r="D2" s="735"/>
      <c r="E2" s="735"/>
      <c r="F2" s="745"/>
      <c r="G2" s="745"/>
      <c r="H2" s="745"/>
    </row>
    <row r="3" spans="1:8" ht="18" customHeight="1" x14ac:dyDescent="0.3">
      <c r="A3" s="611"/>
      <c r="B3" s="611"/>
      <c r="C3" s="611"/>
      <c r="D3" s="611"/>
      <c r="E3" s="611"/>
      <c r="F3" s="612"/>
      <c r="G3" s="612"/>
      <c r="H3" s="612"/>
    </row>
    <row r="4" spans="1:8" ht="18" customHeight="1" x14ac:dyDescent="0.3">
      <c r="A4" s="746"/>
      <c r="B4" s="746"/>
      <c r="C4" s="611"/>
      <c r="D4" s="611"/>
      <c r="E4" s="611"/>
      <c r="F4" s="612"/>
      <c r="G4" s="612"/>
      <c r="H4" s="612"/>
    </row>
    <row r="5" spans="1:8" s="667" customFormat="1" ht="19.5" customHeight="1" thickBot="1" x14ac:dyDescent="0.35">
      <c r="A5" s="747" t="s">
        <v>581</v>
      </c>
      <c r="B5" s="747"/>
      <c r="C5" s="668"/>
      <c r="D5" s="748"/>
      <c r="E5" s="748"/>
      <c r="F5" s="666"/>
      <c r="G5" s="749" t="s">
        <v>469</v>
      </c>
      <c r="H5" s="749"/>
    </row>
    <row r="6" spans="1:8" ht="13.5" customHeight="1" thickBot="1" x14ac:dyDescent="0.3">
      <c r="A6" s="750" t="s">
        <v>0</v>
      </c>
      <c r="B6" s="752" t="s">
        <v>1</v>
      </c>
      <c r="C6" s="753" t="s">
        <v>593</v>
      </c>
      <c r="D6" s="753" t="s">
        <v>596</v>
      </c>
      <c r="E6" s="753" t="s">
        <v>595</v>
      </c>
      <c r="F6" s="744" t="s">
        <v>597</v>
      </c>
      <c r="G6" s="744"/>
      <c r="H6" s="744"/>
    </row>
    <row r="7" spans="1:8" ht="38.25" customHeight="1" thickBot="1" x14ac:dyDescent="0.3">
      <c r="A7" s="751"/>
      <c r="B7" s="751"/>
      <c r="C7" s="751"/>
      <c r="D7" s="751"/>
      <c r="E7" s="751"/>
      <c r="F7" s="613" t="s">
        <v>537</v>
      </c>
      <c r="G7" s="613" t="s">
        <v>538</v>
      </c>
      <c r="H7" s="613" t="s">
        <v>539</v>
      </c>
    </row>
    <row r="8" spans="1:8" ht="12.75" customHeight="1" thickBot="1" x14ac:dyDescent="0.3">
      <c r="A8" s="614" t="s">
        <v>99</v>
      </c>
      <c r="B8" s="615" t="s">
        <v>100</v>
      </c>
      <c r="C8" s="616" t="s">
        <v>101</v>
      </c>
      <c r="D8" s="617" t="s">
        <v>102</v>
      </c>
      <c r="E8" s="615" t="s">
        <v>103</v>
      </c>
      <c r="F8" s="618" t="s">
        <v>417</v>
      </c>
      <c r="G8" s="619" t="s">
        <v>434</v>
      </c>
      <c r="H8" s="620" t="s">
        <v>540</v>
      </c>
    </row>
    <row r="9" spans="1:8" s="7" customFormat="1" ht="22" customHeight="1" x14ac:dyDescent="0.3">
      <c r="A9" s="255" t="s">
        <v>55</v>
      </c>
      <c r="B9" s="268" t="s">
        <v>56</v>
      </c>
      <c r="C9" s="259">
        <f t="shared" ref="C9:H9" si="0">C10+C18</f>
        <v>11410000</v>
      </c>
      <c r="D9" s="259">
        <f t="shared" si="0"/>
        <v>0</v>
      </c>
      <c r="E9" s="259">
        <f t="shared" si="0"/>
        <v>11410000</v>
      </c>
      <c r="F9" s="259">
        <f t="shared" si="0"/>
        <v>11410000</v>
      </c>
      <c r="G9" s="259">
        <f t="shared" si="0"/>
        <v>0</v>
      </c>
      <c r="H9" s="259">
        <f t="shared" si="0"/>
        <v>0</v>
      </c>
    </row>
    <row r="10" spans="1:8" s="6" customFormat="1" ht="22" customHeight="1" x14ac:dyDescent="0.3">
      <c r="A10" s="256" t="s">
        <v>57</v>
      </c>
      <c r="B10" s="269" t="s">
        <v>58</v>
      </c>
      <c r="C10" s="260">
        <v>3020000</v>
      </c>
      <c r="D10" s="273">
        <v>35000</v>
      </c>
      <c r="E10" s="280">
        <v>3055000</v>
      </c>
      <c r="F10" s="280">
        <v>3055000</v>
      </c>
      <c r="G10" s="280">
        <v>0</v>
      </c>
      <c r="H10" s="280">
        <v>0</v>
      </c>
    </row>
    <row r="11" spans="1:8" s="6" customFormat="1" ht="22.5" hidden="1" customHeight="1" x14ac:dyDescent="0.3">
      <c r="A11" s="256" t="s">
        <v>130</v>
      </c>
      <c r="B11" s="269" t="s">
        <v>59</v>
      </c>
      <c r="C11" s="260"/>
      <c r="D11" s="273"/>
      <c r="E11" s="280"/>
      <c r="F11" s="280"/>
      <c r="G11" s="280"/>
      <c r="H11" s="280"/>
    </row>
    <row r="12" spans="1:8" s="6" customFormat="1" ht="22.5" hidden="1" customHeight="1" x14ac:dyDescent="0.3">
      <c r="A12" s="256" t="s">
        <v>190</v>
      </c>
      <c r="B12" s="269" t="s">
        <v>191</v>
      </c>
      <c r="C12" s="260"/>
      <c r="D12" s="273"/>
      <c r="E12" s="280"/>
      <c r="F12" s="280"/>
      <c r="G12" s="280"/>
      <c r="H12" s="280"/>
    </row>
    <row r="13" spans="1:8" s="6" customFormat="1" ht="22.5" hidden="1" customHeight="1" x14ac:dyDescent="0.3">
      <c r="A13" s="256" t="s">
        <v>287</v>
      </c>
      <c r="B13" s="269" t="s">
        <v>288</v>
      </c>
      <c r="C13" s="260"/>
      <c r="D13" s="273"/>
      <c r="E13" s="280"/>
      <c r="F13" s="280"/>
      <c r="G13" s="280"/>
      <c r="H13" s="280"/>
    </row>
    <row r="14" spans="1:8" s="6" customFormat="1" ht="22" hidden="1" customHeight="1" x14ac:dyDescent="0.3">
      <c r="A14" s="256" t="s">
        <v>131</v>
      </c>
      <c r="B14" s="269" t="s">
        <v>60</v>
      </c>
      <c r="C14" s="260"/>
      <c r="D14" s="273"/>
      <c r="E14" s="280"/>
      <c r="F14" s="280"/>
      <c r="G14" s="280"/>
      <c r="H14" s="280"/>
    </row>
    <row r="15" spans="1:8" s="6" customFormat="1" ht="22" hidden="1" customHeight="1" x14ac:dyDescent="0.3">
      <c r="A15" s="256" t="s">
        <v>132</v>
      </c>
      <c r="B15" s="269" t="s">
        <v>61</v>
      </c>
      <c r="C15" s="261"/>
      <c r="D15" s="273"/>
      <c r="E15" s="281"/>
      <c r="F15" s="281"/>
      <c r="G15" s="281"/>
      <c r="H15" s="281"/>
    </row>
    <row r="16" spans="1:8" s="6" customFormat="1" ht="22" hidden="1" customHeight="1" x14ac:dyDescent="0.3">
      <c r="A16" s="256" t="s">
        <v>133</v>
      </c>
      <c r="B16" s="269" t="s">
        <v>62</v>
      </c>
      <c r="C16" s="262"/>
      <c r="D16" s="273"/>
      <c r="E16" s="270"/>
      <c r="F16" s="270"/>
      <c r="G16" s="270"/>
      <c r="H16" s="270"/>
    </row>
    <row r="17" spans="1:8" s="6" customFormat="1" ht="22" hidden="1" customHeight="1" x14ac:dyDescent="0.3">
      <c r="A17" s="256" t="s">
        <v>134</v>
      </c>
      <c r="B17" s="269" t="s">
        <v>63</v>
      </c>
      <c r="C17" s="262"/>
      <c r="D17" s="273"/>
      <c r="E17" s="270"/>
      <c r="F17" s="270"/>
      <c r="G17" s="270"/>
      <c r="H17" s="270"/>
    </row>
    <row r="18" spans="1:8" s="6" customFormat="1" ht="22" customHeight="1" x14ac:dyDescent="0.3">
      <c r="A18" s="256" t="s">
        <v>64</v>
      </c>
      <c r="B18" s="269" t="s">
        <v>65</v>
      </c>
      <c r="C18" s="260">
        <v>8390000</v>
      </c>
      <c r="D18" s="273">
        <v>-35000</v>
      </c>
      <c r="E18" s="280">
        <v>8355000</v>
      </c>
      <c r="F18" s="280">
        <v>8355000</v>
      </c>
      <c r="G18" s="280">
        <v>0</v>
      </c>
      <c r="H18" s="280">
        <v>0</v>
      </c>
    </row>
    <row r="19" spans="1:8" s="6" customFormat="1" ht="22" hidden="1" customHeight="1" x14ac:dyDescent="0.3">
      <c r="A19" s="256" t="s">
        <v>135</v>
      </c>
      <c r="B19" s="269" t="s">
        <v>66</v>
      </c>
      <c r="C19" s="260">
        <v>2800</v>
      </c>
      <c r="D19" s="273"/>
      <c r="E19" s="280"/>
      <c r="F19" s="280"/>
      <c r="G19" s="280"/>
      <c r="H19" s="280"/>
    </row>
    <row r="20" spans="1:8" s="6" customFormat="1" ht="28.5" hidden="1" customHeight="1" x14ac:dyDescent="0.3">
      <c r="A20" s="256" t="s">
        <v>136</v>
      </c>
      <c r="B20" s="269" t="s">
        <v>67</v>
      </c>
      <c r="C20" s="260">
        <v>2730</v>
      </c>
      <c r="D20" s="273"/>
      <c r="E20" s="280"/>
      <c r="F20" s="280"/>
      <c r="G20" s="280"/>
      <c r="H20" s="280"/>
    </row>
    <row r="21" spans="1:8" s="6" customFormat="1" ht="22" hidden="1" customHeight="1" x14ac:dyDescent="0.3">
      <c r="A21" s="256" t="s">
        <v>137</v>
      </c>
      <c r="B21" s="269" t="s">
        <v>68</v>
      </c>
      <c r="C21" s="260">
        <v>900</v>
      </c>
      <c r="D21" s="273"/>
      <c r="E21" s="280"/>
      <c r="F21" s="280"/>
      <c r="G21" s="280"/>
      <c r="H21" s="280"/>
    </row>
    <row r="22" spans="1:8" s="7" customFormat="1" ht="34.5" customHeight="1" x14ac:dyDescent="0.3">
      <c r="A22" s="257" t="s">
        <v>69</v>
      </c>
      <c r="B22" s="288" t="s">
        <v>156</v>
      </c>
      <c r="C22" s="263">
        <v>2300000</v>
      </c>
      <c r="D22" s="274">
        <v>0</v>
      </c>
      <c r="E22" s="282">
        <v>2300000</v>
      </c>
      <c r="F22" s="282">
        <v>2300000</v>
      </c>
      <c r="G22" s="282">
        <v>0</v>
      </c>
      <c r="H22" s="282">
        <v>0</v>
      </c>
    </row>
    <row r="23" spans="1:8" s="7" customFormat="1" ht="22" customHeight="1" x14ac:dyDescent="0.3">
      <c r="A23" s="257" t="s">
        <v>70</v>
      </c>
      <c r="B23" s="271" t="s">
        <v>71</v>
      </c>
      <c r="C23" s="267">
        <f t="shared" ref="C23:H23" si="1">C24+C27+C30+C36+C37</f>
        <v>13900000</v>
      </c>
      <c r="D23" s="267">
        <f t="shared" si="1"/>
        <v>0</v>
      </c>
      <c r="E23" s="267">
        <f t="shared" si="1"/>
        <v>13900000</v>
      </c>
      <c r="F23" s="267">
        <f t="shared" si="1"/>
        <v>13900000</v>
      </c>
      <c r="G23" s="267">
        <f t="shared" si="1"/>
        <v>0</v>
      </c>
      <c r="H23" s="267">
        <f t="shared" si="1"/>
        <v>0</v>
      </c>
    </row>
    <row r="24" spans="1:8" s="6" customFormat="1" ht="22" customHeight="1" x14ac:dyDescent="0.3">
      <c r="A24" s="256" t="s">
        <v>72</v>
      </c>
      <c r="B24" s="269" t="s">
        <v>73</v>
      </c>
      <c r="C24" s="260">
        <v>3400000</v>
      </c>
      <c r="D24" s="273">
        <v>0</v>
      </c>
      <c r="E24" s="280">
        <v>3400000</v>
      </c>
      <c r="F24" s="280">
        <v>3400000</v>
      </c>
      <c r="G24" s="280">
        <v>0</v>
      </c>
      <c r="H24" s="280">
        <v>0</v>
      </c>
    </row>
    <row r="25" spans="1:8" s="6" customFormat="1" ht="22" hidden="1" customHeight="1" x14ac:dyDescent="0.3">
      <c r="A25" s="256" t="s">
        <v>142</v>
      </c>
      <c r="B25" s="269" t="s">
        <v>144</v>
      </c>
      <c r="C25" s="260"/>
      <c r="D25" s="273"/>
      <c r="E25" s="280"/>
      <c r="F25" s="280"/>
      <c r="G25" s="280"/>
      <c r="H25" s="280"/>
    </row>
    <row r="26" spans="1:8" s="6" customFormat="1" ht="22" hidden="1" customHeight="1" x14ac:dyDescent="0.3">
      <c r="A26" s="256" t="s">
        <v>143</v>
      </c>
      <c r="B26" s="269" t="s">
        <v>145</v>
      </c>
      <c r="C26" s="260"/>
      <c r="D26" s="273"/>
      <c r="E26" s="280"/>
      <c r="F26" s="280"/>
      <c r="G26" s="280"/>
      <c r="H26" s="280"/>
    </row>
    <row r="27" spans="1:8" s="6" customFormat="1" ht="22" customHeight="1" x14ac:dyDescent="0.3">
      <c r="A27" s="256" t="s">
        <v>74</v>
      </c>
      <c r="B27" s="269" t="s">
        <v>75</v>
      </c>
      <c r="C27" s="260">
        <v>850000</v>
      </c>
      <c r="D27" s="273">
        <v>0</v>
      </c>
      <c r="E27" s="280">
        <v>850000</v>
      </c>
      <c r="F27" s="280">
        <v>850000</v>
      </c>
      <c r="G27" s="280">
        <v>0</v>
      </c>
      <c r="H27" s="280">
        <v>0</v>
      </c>
    </row>
    <row r="28" spans="1:8" s="6" customFormat="1" ht="22" hidden="1" customHeight="1" x14ac:dyDescent="0.3">
      <c r="A28" s="256" t="s">
        <v>138</v>
      </c>
      <c r="B28" s="269" t="s">
        <v>140</v>
      </c>
      <c r="C28" s="287"/>
      <c r="D28" s="276"/>
      <c r="E28" s="284"/>
      <c r="F28" s="284"/>
      <c r="G28" s="284"/>
      <c r="H28" s="284"/>
    </row>
    <row r="29" spans="1:8" s="6" customFormat="1" ht="22" hidden="1" customHeight="1" x14ac:dyDescent="0.3">
      <c r="A29" s="256" t="s">
        <v>139</v>
      </c>
      <c r="B29" s="269" t="s">
        <v>141</v>
      </c>
      <c r="C29" s="260"/>
      <c r="D29" s="273"/>
      <c r="E29" s="280"/>
      <c r="F29" s="280"/>
      <c r="G29" s="280"/>
      <c r="H29" s="280"/>
    </row>
    <row r="30" spans="1:8" s="6" customFormat="1" ht="22" customHeight="1" x14ac:dyDescent="0.3">
      <c r="A30" s="256" t="s">
        <v>76</v>
      </c>
      <c r="B30" s="269" t="s">
        <v>77</v>
      </c>
      <c r="C30" s="260">
        <v>6450000</v>
      </c>
      <c r="D30" s="273">
        <v>-400000</v>
      </c>
      <c r="E30" s="280">
        <v>6050000</v>
      </c>
      <c r="F30" s="280">
        <v>6050000</v>
      </c>
      <c r="G30" s="280">
        <v>0</v>
      </c>
      <c r="H30" s="280">
        <v>0</v>
      </c>
    </row>
    <row r="31" spans="1:8" s="6" customFormat="1" ht="22" hidden="1" customHeight="1" x14ac:dyDescent="0.3">
      <c r="A31" s="256" t="s">
        <v>146</v>
      </c>
      <c r="B31" s="270" t="s">
        <v>78</v>
      </c>
      <c r="C31" s="260"/>
      <c r="D31" s="273"/>
      <c r="E31" s="280"/>
      <c r="F31" s="280"/>
      <c r="G31" s="280"/>
      <c r="H31" s="280"/>
    </row>
    <row r="32" spans="1:8" s="6" customFormat="1" ht="22" hidden="1" customHeight="1" x14ac:dyDescent="0.3">
      <c r="A32" s="256" t="s">
        <v>147</v>
      </c>
      <c r="B32" s="270" t="s">
        <v>148</v>
      </c>
      <c r="C32" s="260"/>
      <c r="D32" s="273"/>
      <c r="E32" s="280"/>
      <c r="F32" s="280"/>
      <c r="G32" s="280"/>
      <c r="H32" s="280"/>
    </row>
    <row r="33" spans="1:8" s="6" customFormat="1" ht="22" hidden="1" customHeight="1" x14ac:dyDescent="0.3">
      <c r="A33" s="256" t="s">
        <v>149</v>
      </c>
      <c r="B33" s="269" t="s">
        <v>150</v>
      </c>
      <c r="C33" s="260"/>
      <c r="D33" s="273"/>
      <c r="E33" s="280"/>
      <c r="F33" s="280"/>
      <c r="G33" s="280"/>
      <c r="H33" s="280"/>
    </row>
    <row r="34" spans="1:8" s="6" customFormat="1" ht="22" hidden="1" customHeight="1" x14ac:dyDescent="0.3">
      <c r="A34" s="256" t="s">
        <v>151</v>
      </c>
      <c r="B34" s="269" t="s">
        <v>153</v>
      </c>
      <c r="C34" s="260"/>
      <c r="D34" s="273"/>
      <c r="E34" s="280"/>
      <c r="F34" s="280"/>
      <c r="G34" s="280"/>
      <c r="H34" s="280"/>
    </row>
    <row r="35" spans="1:8" s="6" customFormat="1" ht="22" hidden="1" customHeight="1" x14ac:dyDescent="0.3">
      <c r="A35" s="256" t="s">
        <v>152</v>
      </c>
      <c r="B35" s="269" t="s">
        <v>79</v>
      </c>
      <c r="C35" s="260"/>
      <c r="D35" s="273"/>
      <c r="E35" s="280"/>
      <c r="F35" s="280"/>
      <c r="G35" s="280"/>
      <c r="H35" s="280"/>
    </row>
    <row r="36" spans="1:8" s="6" customFormat="1" ht="22" customHeight="1" x14ac:dyDescent="0.3">
      <c r="A36" s="258" t="s">
        <v>80</v>
      </c>
      <c r="B36" s="272" t="s">
        <v>81</v>
      </c>
      <c r="C36" s="264">
        <v>350000</v>
      </c>
      <c r="D36" s="275">
        <v>0</v>
      </c>
      <c r="E36" s="283">
        <v>350000</v>
      </c>
      <c r="F36" s="283">
        <v>350000</v>
      </c>
      <c r="G36" s="283">
        <v>0</v>
      </c>
      <c r="H36" s="283">
        <v>0</v>
      </c>
    </row>
    <row r="37" spans="1:8" s="6" customFormat="1" ht="22" customHeight="1" x14ac:dyDescent="0.3">
      <c r="A37" s="256" t="s">
        <v>82</v>
      </c>
      <c r="B37" s="269" t="s">
        <v>83</v>
      </c>
      <c r="C37" s="260">
        <v>2850000</v>
      </c>
      <c r="D37" s="273">
        <v>400000</v>
      </c>
      <c r="E37" s="280">
        <v>3250000</v>
      </c>
      <c r="F37" s="280">
        <v>3250000</v>
      </c>
      <c r="G37" s="280">
        <v>0</v>
      </c>
      <c r="H37" s="280">
        <v>0</v>
      </c>
    </row>
    <row r="38" spans="1:8" s="6" customFormat="1" ht="22" hidden="1" customHeight="1" x14ac:dyDescent="0.3">
      <c r="A38" s="256" t="s">
        <v>154</v>
      </c>
      <c r="B38" s="269" t="s">
        <v>84</v>
      </c>
      <c r="C38" s="265">
        <v>12112</v>
      </c>
      <c r="D38" s="277"/>
      <c r="E38" s="269"/>
      <c r="F38" s="269"/>
      <c r="G38" s="269"/>
      <c r="H38" s="269"/>
    </row>
    <row r="39" spans="1:8" s="6" customFormat="1" ht="22" hidden="1" customHeight="1" x14ac:dyDescent="0.3">
      <c r="A39" s="256" t="s">
        <v>289</v>
      </c>
      <c r="B39" s="269" t="s">
        <v>290</v>
      </c>
      <c r="C39" s="265">
        <v>0</v>
      </c>
      <c r="D39" s="277"/>
      <c r="E39" s="269"/>
      <c r="F39" s="269"/>
      <c r="G39" s="269"/>
      <c r="H39" s="269"/>
    </row>
    <row r="40" spans="1:8" s="6" customFormat="1" ht="22" hidden="1" customHeight="1" x14ac:dyDescent="0.3">
      <c r="A40" s="256" t="s">
        <v>291</v>
      </c>
      <c r="B40" s="269" t="s">
        <v>292</v>
      </c>
      <c r="C40" s="265">
        <v>0</v>
      </c>
      <c r="D40" s="277"/>
      <c r="E40" s="269"/>
      <c r="F40" s="269"/>
      <c r="G40" s="269"/>
      <c r="H40" s="269"/>
    </row>
    <row r="41" spans="1:8" s="6" customFormat="1" ht="22" hidden="1" customHeight="1" x14ac:dyDescent="0.3">
      <c r="A41" s="256" t="s">
        <v>155</v>
      </c>
      <c r="B41" s="269" t="s">
        <v>85</v>
      </c>
      <c r="C41" s="265">
        <v>1050</v>
      </c>
      <c r="D41" s="277"/>
      <c r="E41" s="269"/>
      <c r="F41" s="269"/>
      <c r="G41" s="269"/>
      <c r="H41" s="269"/>
    </row>
    <row r="42" spans="1:8" s="7" customFormat="1" ht="21" customHeight="1" x14ac:dyDescent="0.3">
      <c r="A42" s="257" t="s">
        <v>86</v>
      </c>
      <c r="B42" s="271" t="s">
        <v>87</v>
      </c>
      <c r="C42" s="263">
        <v>1000000</v>
      </c>
      <c r="D42" s="274">
        <v>0</v>
      </c>
      <c r="E42" s="282">
        <v>1000000</v>
      </c>
      <c r="F42" s="282">
        <v>1000000</v>
      </c>
      <c r="G42" s="282">
        <v>0</v>
      </c>
      <c r="H42" s="282">
        <v>0</v>
      </c>
    </row>
    <row r="43" spans="1:8" s="7" customFormat="1" ht="22" hidden="1" customHeight="1" x14ac:dyDescent="0.3">
      <c r="A43" s="256" t="s">
        <v>157</v>
      </c>
      <c r="B43" s="269" t="s">
        <v>115</v>
      </c>
      <c r="C43" s="260">
        <v>100</v>
      </c>
      <c r="D43" s="273"/>
      <c r="E43" s="280"/>
      <c r="F43" s="280"/>
      <c r="G43" s="280"/>
      <c r="H43" s="280"/>
    </row>
    <row r="44" spans="1:8" s="7" customFormat="1" ht="32.25" hidden="1" customHeight="1" x14ac:dyDescent="0.3">
      <c r="A44" s="256" t="s">
        <v>160</v>
      </c>
      <c r="B44" s="269" t="s">
        <v>161</v>
      </c>
      <c r="C44" s="265">
        <v>1800</v>
      </c>
      <c r="D44" s="277"/>
      <c r="E44" s="269"/>
      <c r="F44" s="269"/>
      <c r="G44" s="269"/>
      <c r="H44" s="269"/>
    </row>
    <row r="45" spans="1:8" s="7" customFormat="1" ht="20.25" hidden="1" customHeight="1" x14ac:dyDescent="0.3">
      <c r="A45" s="256" t="s">
        <v>162</v>
      </c>
      <c r="B45" s="269" t="s">
        <v>116</v>
      </c>
      <c r="C45" s="265">
        <v>1600</v>
      </c>
      <c r="D45" s="277"/>
      <c r="E45" s="269"/>
      <c r="F45" s="269"/>
      <c r="G45" s="269"/>
      <c r="H45" s="269"/>
    </row>
    <row r="46" spans="1:8" s="7" customFormat="1" ht="24" hidden="1" customHeight="1" x14ac:dyDescent="0.3">
      <c r="A46" s="256" t="s">
        <v>163</v>
      </c>
      <c r="B46" s="269" t="s">
        <v>117</v>
      </c>
      <c r="C46" s="265">
        <v>3700</v>
      </c>
      <c r="D46" s="277"/>
      <c r="E46" s="269"/>
      <c r="F46" s="269"/>
      <c r="G46" s="269"/>
      <c r="H46" s="269"/>
    </row>
    <row r="47" spans="1:8" s="7" customFormat="1" ht="22" customHeight="1" x14ac:dyDescent="0.3">
      <c r="A47" s="257" t="s">
        <v>88</v>
      </c>
      <c r="B47" s="271" t="s">
        <v>118</v>
      </c>
      <c r="C47" s="267">
        <f t="shared" ref="C47:H47" si="2">SUM(C48:C52)</f>
        <v>1300000</v>
      </c>
      <c r="D47" s="267">
        <f t="shared" si="2"/>
        <v>-130000</v>
      </c>
      <c r="E47" s="267">
        <f t="shared" si="2"/>
        <v>1170000</v>
      </c>
      <c r="F47" s="267">
        <f t="shared" si="2"/>
        <v>870000</v>
      </c>
      <c r="G47" s="267">
        <f t="shared" si="2"/>
        <v>300000</v>
      </c>
      <c r="H47" s="267">
        <f t="shared" si="2"/>
        <v>0</v>
      </c>
    </row>
    <row r="48" spans="1:8" s="7" customFormat="1" ht="22" customHeight="1" x14ac:dyDescent="0.3">
      <c r="A48" s="256" t="s">
        <v>164</v>
      </c>
      <c r="B48" s="269" t="s">
        <v>165</v>
      </c>
      <c r="C48" s="260">
        <v>0</v>
      </c>
      <c r="D48" s="273">
        <v>12000</v>
      </c>
      <c r="E48" s="280">
        <v>12000</v>
      </c>
      <c r="F48" s="280">
        <v>12000</v>
      </c>
      <c r="G48" s="280">
        <v>0</v>
      </c>
      <c r="H48" s="280">
        <v>0</v>
      </c>
    </row>
    <row r="49" spans="1:8" s="7" customFormat="1" ht="22" customHeight="1" x14ac:dyDescent="0.3">
      <c r="A49" s="256" t="s">
        <v>166</v>
      </c>
      <c r="B49" s="269" t="s">
        <v>192</v>
      </c>
      <c r="C49" s="260">
        <v>1000000</v>
      </c>
      <c r="D49" s="273">
        <v>-142000</v>
      </c>
      <c r="E49" s="280">
        <v>858000</v>
      </c>
      <c r="F49" s="280">
        <v>858000</v>
      </c>
      <c r="G49" s="280">
        <v>0</v>
      </c>
      <c r="H49" s="280">
        <v>0</v>
      </c>
    </row>
    <row r="50" spans="1:8" s="7" customFormat="1" ht="30.75" customHeight="1" x14ac:dyDescent="0.3">
      <c r="A50" s="256" t="s">
        <v>167</v>
      </c>
      <c r="B50" s="269" t="s">
        <v>169</v>
      </c>
      <c r="C50" s="260">
        <v>0</v>
      </c>
      <c r="D50" s="273">
        <v>0</v>
      </c>
      <c r="E50" s="280">
        <v>0</v>
      </c>
      <c r="F50" s="280">
        <v>0</v>
      </c>
      <c r="G50" s="280">
        <v>0</v>
      </c>
      <c r="H50" s="280">
        <v>0</v>
      </c>
    </row>
    <row r="51" spans="1:8" s="7" customFormat="1" ht="22" customHeight="1" x14ac:dyDescent="0.3">
      <c r="A51" s="256" t="s">
        <v>168</v>
      </c>
      <c r="B51" s="269" t="s">
        <v>170</v>
      </c>
      <c r="C51" s="260">
        <v>300000</v>
      </c>
      <c r="D51" s="273">
        <v>0</v>
      </c>
      <c r="E51" s="280">
        <v>300000</v>
      </c>
      <c r="F51" s="280">
        <v>0</v>
      </c>
      <c r="G51" s="280">
        <v>300000</v>
      </c>
      <c r="H51" s="280">
        <v>0</v>
      </c>
    </row>
    <row r="52" spans="1:8" s="7" customFormat="1" ht="22" customHeight="1" x14ac:dyDescent="0.3">
      <c r="A52" s="256" t="s">
        <v>283</v>
      </c>
      <c r="B52" s="269" t="s">
        <v>284</v>
      </c>
      <c r="C52" s="260">
        <v>0</v>
      </c>
      <c r="D52" s="273">
        <v>0</v>
      </c>
      <c r="E52" s="280">
        <v>0</v>
      </c>
      <c r="F52" s="280">
        <v>0</v>
      </c>
      <c r="G52" s="280">
        <v>0</v>
      </c>
      <c r="H52" s="280">
        <v>0</v>
      </c>
    </row>
    <row r="53" spans="1:8" s="7" customFormat="1" ht="22" customHeight="1" x14ac:dyDescent="0.3">
      <c r="A53" s="257" t="s">
        <v>89</v>
      </c>
      <c r="B53" s="271" t="s">
        <v>90</v>
      </c>
      <c r="C53" s="267">
        <v>8412817</v>
      </c>
      <c r="D53" s="279">
        <v>0</v>
      </c>
      <c r="E53" s="286">
        <v>8412817</v>
      </c>
      <c r="F53" s="286">
        <v>8412817</v>
      </c>
      <c r="G53" s="286">
        <v>0</v>
      </c>
      <c r="H53" s="286">
        <v>0</v>
      </c>
    </row>
    <row r="54" spans="1:8" s="7" customFormat="1" ht="22" hidden="1" customHeight="1" x14ac:dyDescent="0.3">
      <c r="A54" s="256" t="s">
        <v>285</v>
      </c>
      <c r="B54" s="269" t="s">
        <v>286</v>
      </c>
      <c r="C54" s="260"/>
      <c r="D54" s="273"/>
      <c r="E54" s="280"/>
      <c r="F54" s="280"/>
      <c r="G54" s="280"/>
      <c r="H54" s="280"/>
    </row>
    <row r="55" spans="1:8" s="7" customFormat="1" ht="22" hidden="1" customHeight="1" x14ac:dyDescent="0.3">
      <c r="A55" s="256" t="s">
        <v>171</v>
      </c>
      <c r="B55" s="269" t="s">
        <v>174</v>
      </c>
      <c r="C55" s="260"/>
      <c r="D55" s="273"/>
      <c r="E55" s="280"/>
      <c r="F55" s="280"/>
      <c r="G55" s="280"/>
      <c r="H55" s="280"/>
    </row>
    <row r="56" spans="1:8" s="6" customFormat="1" ht="22" hidden="1" customHeight="1" x14ac:dyDescent="0.3">
      <c r="A56" s="256" t="s">
        <v>172</v>
      </c>
      <c r="B56" s="269" t="s">
        <v>175</v>
      </c>
      <c r="C56" s="264"/>
      <c r="D56" s="275"/>
      <c r="E56" s="283"/>
      <c r="F56" s="283"/>
      <c r="G56" s="283"/>
      <c r="H56" s="283"/>
    </row>
    <row r="57" spans="1:8" s="7" customFormat="1" ht="22" hidden="1" customHeight="1" x14ac:dyDescent="0.3">
      <c r="A57" s="256" t="s">
        <v>173</v>
      </c>
      <c r="B57" s="269" t="s">
        <v>176</v>
      </c>
      <c r="C57" s="260"/>
      <c r="D57" s="273"/>
      <c r="E57" s="280"/>
      <c r="F57" s="280"/>
      <c r="G57" s="280"/>
      <c r="H57" s="280"/>
    </row>
    <row r="58" spans="1:8" s="7" customFormat="1" ht="22" customHeight="1" x14ac:dyDescent="0.3">
      <c r="A58" s="257" t="s">
        <v>91</v>
      </c>
      <c r="B58" s="271" t="s">
        <v>92</v>
      </c>
      <c r="C58" s="267">
        <v>3000000</v>
      </c>
      <c r="D58" s="279">
        <v>0</v>
      </c>
      <c r="E58" s="286">
        <v>3000000</v>
      </c>
      <c r="F58" s="286">
        <v>3000000</v>
      </c>
      <c r="G58" s="286">
        <v>0</v>
      </c>
      <c r="H58" s="286">
        <v>0</v>
      </c>
    </row>
    <row r="59" spans="1:8" s="7" customFormat="1" ht="22" hidden="1" customHeight="1" x14ac:dyDescent="0.3">
      <c r="A59" s="256" t="s">
        <v>177</v>
      </c>
      <c r="B59" s="269" t="s">
        <v>179</v>
      </c>
      <c r="C59" s="260"/>
      <c r="D59" s="273"/>
      <c r="E59" s="280"/>
      <c r="F59" s="280"/>
      <c r="G59" s="280"/>
      <c r="H59" s="280"/>
    </row>
    <row r="60" spans="1:8" s="7" customFormat="1" ht="22" hidden="1" customHeight="1" x14ac:dyDescent="0.3">
      <c r="A60" s="256" t="s">
        <v>293</v>
      </c>
      <c r="B60" s="269" t="s">
        <v>294</v>
      </c>
      <c r="C60" s="260"/>
      <c r="D60" s="273"/>
      <c r="E60" s="280"/>
      <c r="F60" s="280"/>
      <c r="G60" s="280"/>
      <c r="H60" s="280"/>
    </row>
    <row r="61" spans="1:8" s="7" customFormat="1" ht="22" hidden="1" customHeight="1" x14ac:dyDescent="0.3">
      <c r="A61" s="256" t="s">
        <v>178</v>
      </c>
      <c r="B61" s="269" t="s">
        <v>180</v>
      </c>
      <c r="C61" s="260"/>
      <c r="D61" s="273"/>
      <c r="E61" s="280"/>
      <c r="F61" s="280"/>
      <c r="G61" s="280"/>
      <c r="H61" s="280"/>
    </row>
    <row r="62" spans="1:8" s="7" customFormat="1" ht="22" customHeight="1" thickBot="1" x14ac:dyDescent="0.35">
      <c r="A62" s="478" t="s">
        <v>93</v>
      </c>
      <c r="B62" s="479" t="s">
        <v>182</v>
      </c>
      <c r="C62" s="480">
        <v>0</v>
      </c>
      <c r="D62" s="481">
        <v>0</v>
      </c>
      <c r="E62" s="482">
        <v>0</v>
      </c>
      <c r="F62" s="482">
        <v>0</v>
      </c>
      <c r="G62" s="482">
        <v>0</v>
      </c>
      <c r="H62" s="482">
        <v>0</v>
      </c>
    </row>
    <row r="63" spans="1:8" s="8" customFormat="1" ht="36" customHeight="1" thickBot="1" x14ac:dyDescent="0.4">
      <c r="A63" s="466" t="s">
        <v>184</v>
      </c>
      <c r="B63" s="467" t="s">
        <v>94</v>
      </c>
      <c r="C63" s="468">
        <f t="shared" ref="C63:H63" si="3">C9+C22+C23+C42+C47+C53+C58+C62</f>
        <v>41322817</v>
      </c>
      <c r="D63" s="468">
        <f t="shared" si="3"/>
        <v>-130000</v>
      </c>
      <c r="E63" s="468">
        <f t="shared" si="3"/>
        <v>41192817</v>
      </c>
      <c r="F63" s="468">
        <f t="shared" si="3"/>
        <v>40892817</v>
      </c>
      <c r="G63" s="468">
        <f t="shared" si="3"/>
        <v>300000</v>
      </c>
      <c r="H63" s="468">
        <f t="shared" si="3"/>
        <v>0</v>
      </c>
    </row>
    <row r="64" spans="1:8" s="6" customFormat="1" ht="22" customHeight="1" thickBot="1" x14ac:dyDescent="0.35">
      <c r="A64" s="466" t="s">
        <v>95</v>
      </c>
      <c r="B64" s="467" t="s">
        <v>96</v>
      </c>
      <c r="C64" s="465">
        <f t="shared" ref="C64:H64" si="4">SUM(C65:C67)</f>
        <v>688395</v>
      </c>
      <c r="D64" s="465">
        <f t="shared" si="4"/>
        <v>0</v>
      </c>
      <c r="E64" s="465">
        <f t="shared" si="4"/>
        <v>688395</v>
      </c>
      <c r="F64" s="465">
        <f t="shared" si="4"/>
        <v>688395</v>
      </c>
      <c r="G64" s="465">
        <f t="shared" si="4"/>
        <v>0</v>
      </c>
      <c r="H64" s="465">
        <f t="shared" si="4"/>
        <v>0</v>
      </c>
    </row>
    <row r="65" spans="1:8" s="6" customFormat="1" ht="27.75" customHeight="1" x14ac:dyDescent="0.3">
      <c r="A65" s="258" t="s">
        <v>487</v>
      </c>
      <c r="B65" s="483" t="s">
        <v>476</v>
      </c>
      <c r="C65" s="264">
        <v>0</v>
      </c>
      <c r="D65" s="275">
        <v>0</v>
      </c>
      <c r="E65" s="523">
        <v>0</v>
      </c>
      <c r="F65" s="523">
        <v>0</v>
      </c>
      <c r="G65" s="523">
        <v>0</v>
      </c>
      <c r="H65" s="523">
        <v>0</v>
      </c>
    </row>
    <row r="66" spans="1:8" s="6" customFormat="1" ht="22" customHeight="1" x14ac:dyDescent="0.3">
      <c r="A66" s="256" t="s">
        <v>193</v>
      </c>
      <c r="B66" s="269" t="s">
        <v>194</v>
      </c>
      <c r="C66" s="260">
        <v>688395</v>
      </c>
      <c r="D66" s="273">
        <v>0</v>
      </c>
      <c r="E66" s="280">
        <v>688395</v>
      </c>
      <c r="F66" s="280">
        <v>688395</v>
      </c>
      <c r="G66" s="280">
        <v>0</v>
      </c>
      <c r="H66" s="280">
        <v>0</v>
      </c>
    </row>
    <row r="67" spans="1:8" s="8" customFormat="1" ht="21.75" customHeight="1" thickBot="1" x14ac:dyDescent="0.4">
      <c r="A67" s="458" t="s">
        <v>181</v>
      </c>
      <c r="B67" s="459" t="s">
        <v>97</v>
      </c>
      <c r="C67" s="460">
        <v>0</v>
      </c>
      <c r="D67" s="461">
        <v>0</v>
      </c>
      <c r="E67" s="462">
        <v>0</v>
      </c>
      <c r="F67" s="462">
        <v>0</v>
      </c>
      <c r="G67" s="462">
        <v>0</v>
      </c>
      <c r="H67" s="462">
        <v>0</v>
      </c>
    </row>
    <row r="68" spans="1:8" ht="30" thickBot="1" x14ac:dyDescent="0.4">
      <c r="A68" s="689" t="s">
        <v>186</v>
      </c>
      <c r="B68" s="690" t="s">
        <v>98</v>
      </c>
      <c r="C68" s="691">
        <f t="shared" ref="C68:H68" si="5">C63+C64</f>
        <v>42011212</v>
      </c>
      <c r="D68" s="691">
        <f t="shared" si="5"/>
        <v>-130000</v>
      </c>
      <c r="E68" s="691">
        <f t="shared" si="5"/>
        <v>41881212</v>
      </c>
      <c r="F68" s="468">
        <f t="shared" si="5"/>
        <v>41581212</v>
      </c>
      <c r="G68" s="468">
        <f t="shared" si="5"/>
        <v>300000</v>
      </c>
      <c r="H68" s="468">
        <f t="shared" si="5"/>
        <v>0</v>
      </c>
    </row>
    <row r="69" spans="1:8" x14ac:dyDescent="0.3">
      <c r="A69" s="738" t="s">
        <v>519</v>
      </c>
      <c r="B69" s="754"/>
      <c r="C69" s="694">
        <v>4</v>
      </c>
      <c r="D69" s="701">
        <v>0</v>
      </c>
      <c r="E69" s="698">
        <v>4</v>
      </c>
    </row>
    <row r="70" spans="1:8" x14ac:dyDescent="0.3">
      <c r="A70" s="609"/>
      <c r="B70" s="692" t="s">
        <v>533</v>
      </c>
      <c r="C70" s="695">
        <v>0</v>
      </c>
      <c r="D70" s="702">
        <v>0</v>
      </c>
      <c r="E70" s="699">
        <v>0</v>
      </c>
    </row>
    <row r="71" spans="1:8" x14ac:dyDescent="0.3">
      <c r="A71" s="755" t="s">
        <v>534</v>
      </c>
      <c r="B71" s="756"/>
      <c r="C71" s="695">
        <v>1</v>
      </c>
      <c r="D71" s="702">
        <v>-1</v>
      </c>
      <c r="E71" s="699">
        <v>0</v>
      </c>
    </row>
    <row r="72" spans="1:8" ht="14.5" thickBot="1" x14ac:dyDescent="0.35">
      <c r="A72" s="757" t="s">
        <v>520</v>
      </c>
      <c r="B72" s="758"/>
      <c r="C72" s="696">
        <v>0</v>
      </c>
      <c r="D72" s="703">
        <v>0</v>
      </c>
      <c r="E72" s="700">
        <v>0</v>
      </c>
    </row>
    <row r="73" spans="1:8" ht="14.5" thickBot="1" x14ac:dyDescent="0.35">
      <c r="A73" s="663"/>
      <c r="B73" s="693" t="s">
        <v>489</v>
      </c>
      <c r="C73" s="697">
        <v>5</v>
      </c>
      <c r="D73" s="697">
        <v>-1</v>
      </c>
      <c r="E73" s="704">
        <v>4</v>
      </c>
    </row>
  </sheetData>
  <mergeCells count="15">
    <mergeCell ref="A69:B69"/>
    <mergeCell ref="A71:B71"/>
    <mergeCell ref="A72:B72"/>
    <mergeCell ref="A6:A7"/>
    <mergeCell ref="B6:B7"/>
    <mergeCell ref="C6:C7"/>
    <mergeCell ref="D6:D7"/>
    <mergeCell ref="E6:E7"/>
    <mergeCell ref="F6:H6"/>
    <mergeCell ref="A1:H1"/>
    <mergeCell ref="A2:H2"/>
    <mergeCell ref="A4:B4"/>
    <mergeCell ref="A5:B5"/>
    <mergeCell ref="D5:E5"/>
    <mergeCell ref="G5:H5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2"/>
  </sheetPr>
  <dimension ref="A1:G46"/>
  <sheetViews>
    <sheetView view="pageBreakPreview" zoomScaleSheetLayoutView="100" workbookViewId="0">
      <selection activeCell="A3" sqref="A3:XFD3"/>
    </sheetView>
  </sheetViews>
  <sheetFormatPr defaultColWidth="9.1796875" defaultRowHeight="14" x14ac:dyDescent="0.3"/>
  <cols>
    <col min="1" max="1" width="87.81640625" style="100" customWidth="1"/>
    <col min="2" max="2" width="9.26953125" style="100" bestFit="1" customWidth="1"/>
    <col min="3" max="3" width="11.81640625" style="100" customWidth="1"/>
    <col min="4" max="4" width="13.26953125" style="100" customWidth="1"/>
    <col min="5" max="5" width="10.7265625" style="100" customWidth="1"/>
    <col min="6" max="6" width="11.7265625" style="100" customWidth="1"/>
    <col min="7" max="7" width="13" style="100" customWidth="1"/>
    <col min="8" max="16384" width="9.1796875" style="81"/>
  </cols>
  <sheetData>
    <row r="1" spans="1:7" ht="23.25" customHeight="1" x14ac:dyDescent="0.3">
      <c r="A1" s="764" t="s">
        <v>573</v>
      </c>
      <c r="B1" s="764"/>
      <c r="C1" s="764"/>
      <c r="D1" s="764"/>
      <c r="E1" s="764"/>
      <c r="F1" s="764"/>
      <c r="G1" s="764"/>
    </row>
    <row r="2" spans="1:7" ht="12.75" customHeight="1" x14ac:dyDescent="0.3">
      <c r="A2" s="163"/>
      <c r="B2" s="163"/>
      <c r="C2" s="163"/>
      <c r="D2" s="191"/>
      <c r="E2" s="163"/>
      <c r="F2" s="163"/>
      <c r="G2" s="162"/>
    </row>
    <row r="3" spans="1:7" s="672" customFormat="1" ht="14.5" thickBot="1" x14ac:dyDescent="0.35">
      <c r="A3" s="669" t="s">
        <v>582</v>
      </c>
      <c r="B3" s="670"/>
      <c r="C3" s="670"/>
      <c r="D3" s="671"/>
      <c r="E3" s="670"/>
      <c r="F3" s="765" t="s">
        <v>469</v>
      </c>
      <c r="G3" s="765"/>
    </row>
    <row r="4" spans="1:7" x14ac:dyDescent="0.3">
      <c r="A4" s="759" t="s">
        <v>350</v>
      </c>
      <c r="B4" s="761" t="s">
        <v>531</v>
      </c>
      <c r="C4" s="762"/>
      <c r="D4" s="763"/>
      <c r="E4" s="762" t="s">
        <v>574</v>
      </c>
      <c r="F4" s="762"/>
      <c r="G4" s="763"/>
    </row>
    <row r="5" spans="1:7" s="82" customFormat="1" ht="28" x14ac:dyDescent="0.3">
      <c r="A5" s="760"/>
      <c r="B5" s="298" t="s">
        <v>351</v>
      </c>
      <c r="C5" s="84" t="s">
        <v>352</v>
      </c>
      <c r="D5" s="205" t="s">
        <v>389</v>
      </c>
      <c r="E5" s="192" t="s">
        <v>351</v>
      </c>
      <c r="F5" s="84" t="s">
        <v>352</v>
      </c>
      <c r="G5" s="205" t="s">
        <v>389</v>
      </c>
    </row>
    <row r="6" spans="1:7" x14ac:dyDescent="0.3">
      <c r="A6" s="206"/>
      <c r="B6" s="299"/>
      <c r="C6" s="86" t="s">
        <v>353</v>
      </c>
      <c r="D6" s="207" t="s">
        <v>472</v>
      </c>
      <c r="E6" s="85"/>
      <c r="F6" s="86" t="s">
        <v>353</v>
      </c>
      <c r="G6" s="207" t="s">
        <v>472</v>
      </c>
    </row>
    <row r="7" spans="1:7" x14ac:dyDescent="0.3">
      <c r="A7" s="291" t="s">
        <v>376</v>
      </c>
      <c r="B7" s="300"/>
      <c r="C7" s="87"/>
      <c r="D7" s="208"/>
      <c r="E7" s="193"/>
      <c r="F7" s="87"/>
      <c r="G7" s="208"/>
    </row>
    <row r="8" spans="1:7" x14ac:dyDescent="0.3">
      <c r="A8" s="292" t="s">
        <v>368</v>
      </c>
      <c r="B8" s="301">
        <v>0</v>
      </c>
      <c r="C8" s="88">
        <v>0</v>
      </c>
      <c r="D8" s="209">
        <f>B8*C8</f>
        <v>0</v>
      </c>
      <c r="E8" s="301">
        <v>0</v>
      </c>
      <c r="F8" s="88">
        <v>0</v>
      </c>
      <c r="G8" s="209">
        <f>E8*F8</f>
        <v>0</v>
      </c>
    </row>
    <row r="9" spans="1:7" ht="15.5" x14ac:dyDescent="0.35">
      <c r="A9" s="292" t="s">
        <v>373</v>
      </c>
      <c r="B9" s="301"/>
      <c r="C9" s="88"/>
      <c r="D9" s="210">
        <v>0</v>
      </c>
      <c r="E9" s="194"/>
      <c r="F9" s="88"/>
      <c r="G9" s="289">
        <v>0</v>
      </c>
    </row>
    <row r="10" spans="1:7" x14ac:dyDescent="0.3">
      <c r="A10" s="292" t="s">
        <v>354</v>
      </c>
      <c r="B10" s="302"/>
      <c r="C10" s="88"/>
      <c r="D10" s="209">
        <v>1792130</v>
      </c>
      <c r="E10" s="195"/>
      <c r="F10" s="88"/>
      <c r="G10" s="209">
        <v>1914800</v>
      </c>
    </row>
    <row r="11" spans="1:7" ht="15.5" x14ac:dyDescent="0.35">
      <c r="A11" s="292" t="s">
        <v>374</v>
      </c>
      <c r="B11" s="302"/>
      <c r="C11" s="88"/>
      <c r="D11" s="210">
        <v>0</v>
      </c>
      <c r="E11" s="195"/>
      <c r="F11" s="88"/>
      <c r="G11" s="289">
        <v>0</v>
      </c>
    </row>
    <row r="12" spans="1:7" x14ac:dyDescent="0.3">
      <c r="A12" s="293" t="s">
        <v>355</v>
      </c>
      <c r="B12" s="303"/>
      <c r="C12" s="89"/>
      <c r="D12" s="211">
        <v>943290</v>
      </c>
      <c r="E12" s="196"/>
      <c r="F12" s="89"/>
      <c r="G12" s="211">
        <v>1065960</v>
      </c>
    </row>
    <row r="13" spans="1:7" x14ac:dyDescent="0.3">
      <c r="A13" s="293" t="s">
        <v>369</v>
      </c>
      <c r="B13" s="303"/>
      <c r="C13" s="89"/>
      <c r="D13" s="211">
        <v>0</v>
      </c>
      <c r="E13" s="196"/>
      <c r="F13" s="89"/>
      <c r="G13" s="211">
        <v>0</v>
      </c>
    </row>
    <row r="14" spans="1:7" x14ac:dyDescent="0.3">
      <c r="A14" s="293" t="s">
        <v>356</v>
      </c>
      <c r="B14" s="304"/>
      <c r="C14" s="90"/>
      <c r="D14" s="211">
        <v>640000</v>
      </c>
      <c r="E14" s="197"/>
      <c r="F14" s="90"/>
      <c r="G14" s="211">
        <v>640000</v>
      </c>
    </row>
    <row r="15" spans="1:7" x14ac:dyDescent="0.3">
      <c r="A15" s="293" t="s">
        <v>370</v>
      </c>
      <c r="B15" s="304"/>
      <c r="C15" s="90"/>
      <c r="D15" s="211">
        <v>0</v>
      </c>
      <c r="E15" s="197"/>
      <c r="F15" s="90"/>
      <c r="G15" s="211">
        <v>0</v>
      </c>
    </row>
    <row r="16" spans="1:7" x14ac:dyDescent="0.3">
      <c r="A16" s="293" t="s">
        <v>357</v>
      </c>
      <c r="B16" s="304"/>
      <c r="C16" s="90"/>
      <c r="D16" s="211">
        <v>0</v>
      </c>
      <c r="E16" s="197"/>
      <c r="F16" s="90"/>
      <c r="G16" s="211">
        <v>0</v>
      </c>
    </row>
    <row r="17" spans="1:7" x14ac:dyDescent="0.3">
      <c r="A17" s="293" t="s">
        <v>371</v>
      </c>
      <c r="B17" s="304"/>
      <c r="C17" s="90"/>
      <c r="D17" s="211">
        <v>0</v>
      </c>
      <c r="E17" s="197"/>
      <c r="F17" s="90"/>
      <c r="G17" s="211">
        <v>0</v>
      </c>
    </row>
    <row r="18" spans="1:7" x14ac:dyDescent="0.3">
      <c r="A18" s="293" t="s">
        <v>358</v>
      </c>
      <c r="B18" s="304"/>
      <c r="C18" s="90"/>
      <c r="D18" s="211">
        <v>208840</v>
      </c>
      <c r="E18" s="197"/>
      <c r="F18" s="90"/>
      <c r="G18" s="211">
        <v>208840</v>
      </c>
    </row>
    <row r="19" spans="1:7" x14ac:dyDescent="0.3">
      <c r="A19" s="293" t="s">
        <v>372</v>
      </c>
      <c r="B19" s="304"/>
      <c r="C19" s="90"/>
      <c r="D19" s="211">
        <v>0</v>
      </c>
      <c r="E19" s="197"/>
      <c r="F19" s="90"/>
      <c r="G19" s="211">
        <v>0</v>
      </c>
    </row>
    <row r="20" spans="1:7" x14ac:dyDescent="0.3">
      <c r="A20" s="292" t="s">
        <v>359</v>
      </c>
      <c r="B20" s="305"/>
      <c r="C20" s="91"/>
      <c r="D20" s="212">
        <v>3500000</v>
      </c>
      <c r="E20" s="198"/>
      <c r="F20" s="91"/>
      <c r="G20" s="212">
        <v>3500000</v>
      </c>
    </row>
    <row r="21" spans="1:7" ht="14.25" customHeight="1" x14ac:dyDescent="0.3">
      <c r="A21" s="292" t="s">
        <v>375</v>
      </c>
      <c r="B21" s="305"/>
      <c r="C21" s="91"/>
      <c r="D21" s="213">
        <v>2351140</v>
      </c>
      <c r="E21" s="198"/>
      <c r="F21" s="91"/>
      <c r="G21" s="290">
        <v>2268952</v>
      </c>
    </row>
    <row r="22" spans="1:7" ht="14.25" customHeight="1" x14ac:dyDescent="0.3">
      <c r="A22" s="292" t="s">
        <v>478</v>
      </c>
      <c r="B22" s="305"/>
      <c r="C22" s="91"/>
      <c r="D22" s="212">
        <v>7650</v>
      </c>
      <c r="E22" s="198"/>
      <c r="F22" s="91"/>
      <c r="G22" s="290">
        <v>5100</v>
      </c>
    </row>
    <row r="23" spans="1:7" ht="14.25" customHeight="1" x14ac:dyDescent="0.3">
      <c r="A23" s="292" t="s">
        <v>479</v>
      </c>
      <c r="B23" s="305"/>
      <c r="C23" s="91"/>
      <c r="D23" s="213">
        <v>0</v>
      </c>
      <c r="E23" s="198"/>
      <c r="F23" s="91"/>
      <c r="G23" s="290">
        <v>0</v>
      </c>
    </row>
    <row r="24" spans="1:7" ht="14.25" customHeight="1" x14ac:dyDescent="0.3">
      <c r="A24" s="292" t="s">
        <v>360</v>
      </c>
      <c r="B24" s="305"/>
      <c r="C24" s="91"/>
      <c r="D24" s="212">
        <v>6141500</v>
      </c>
      <c r="E24" s="198"/>
      <c r="F24" s="91"/>
      <c r="G24" s="212">
        <v>6774950</v>
      </c>
    </row>
    <row r="25" spans="1:7" ht="14.25" customHeight="1" x14ac:dyDescent="0.3">
      <c r="A25" s="292" t="s">
        <v>361</v>
      </c>
      <c r="B25" s="305"/>
      <c r="C25" s="91"/>
      <c r="D25" s="212">
        <v>0</v>
      </c>
      <c r="E25" s="198"/>
      <c r="F25" s="91"/>
      <c r="G25" s="290">
        <v>0</v>
      </c>
    </row>
    <row r="26" spans="1:7" ht="14.25" customHeight="1" thickBot="1" x14ac:dyDescent="0.35">
      <c r="A26" s="530" t="s">
        <v>362</v>
      </c>
      <c r="B26" s="531"/>
      <c r="C26" s="532"/>
      <c r="D26" s="533">
        <v>1148860</v>
      </c>
      <c r="E26" s="534"/>
      <c r="F26" s="532"/>
      <c r="G26" s="533">
        <v>1231048</v>
      </c>
    </row>
    <row r="27" spans="1:7" ht="14.5" thickBot="1" x14ac:dyDescent="0.35">
      <c r="A27" s="539" t="s">
        <v>386</v>
      </c>
      <c r="B27" s="541"/>
      <c r="C27" s="543"/>
      <c r="D27" s="542">
        <f>D10+D21+D22+D24</f>
        <v>10292420</v>
      </c>
      <c r="E27" s="540">
        <f t="shared" ref="E27:G27" si="0">E10+E21+E22+E24</f>
        <v>0</v>
      </c>
      <c r="F27" s="540">
        <f t="shared" si="0"/>
        <v>0</v>
      </c>
      <c r="G27" s="540">
        <f t="shared" si="0"/>
        <v>10963802</v>
      </c>
    </row>
    <row r="28" spans="1:7" x14ac:dyDescent="0.3">
      <c r="A28" s="297" t="s">
        <v>363</v>
      </c>
      <c r="B28" s="535"/>
      <c r="C28" s="536"/>
      <c r="D28" s="537"/>
      <c r="E28" s="538"/>
      <c r="F28" s="536"/>
      <c r="G28" s="537"/>
    </row>
    <row r="29" spans="1:7" x14ac:dyDescent="0.3">
      <c r="A29" s="293" t="s">
        <v>377</v>
      </c>
      <c r="B29" s="306"/>
      <c r="C29" s="92"/>
      <c r="D29" s="214"/>
      <c r="E29" s="199"/>
      <c r="F29" s="92"/>
      <c r="G29" s="214"/>
    </row>
    <row r="30" spans="1:7" x14ac:dyDescent="0.3">
      <c r="A30" s="294" t="s">
        <v>378</v>
      </c>
      <c r="B30" s="304"/>
      <c r="C30" s="92"/>
      <c r="D30" s="214"/>
      <c r="E30" s="197"/>
      <c r="F30" s="92"/>
      <c r="G30" s="214"/>
    </row>
    <row r="31" spans="1:7" x14ac:dyDescent="0.3">
      <c r="A31" s="293" t="s">
        <v>379</v>
      </c>
      <c r="B31" s="306"/>
      <c r="C31" s="92"/>
      <c r="D31" s="214"/>
      <c r="E31" s="199"/>
      <c r="F31" s="92"/>
      <c r="G31" s="214"/>
    </row>
    <row r="32" spans="1:7" x14ac:dyDescent="0.3">
      <c r="A32" s="295" t="s">
        <v>364</v>
      </c>
      <c r="B32" s="307"/>
      <c r="C32" s="94"/>
      <c r="D32" s="215"/>
      <c r="E32" s="200"/>
      <c r="F32" s="93"/>
      <c r="G32" s="215"/>
    </row>
    <row r="33" spans="1:7" x14ac:dyDescent="0.3">
      <c r="A33" s="296" t="s">
        <v>380</v>
      </c>
      <c r="B33" s="308"/>
      <c r="C33" s="101"/>
      <c r="D33" s="216"/>
      <c r="E33" s="201"/>
      <c r="F33" s="99"/>
      <c r="G33" s="216"/>
    </row>
    <row r="34" spans="1:7" ht="14.5" thickBot="1" x14ac:dyDescent="0.35">
      <c r="A34" s="544" t="s">
        <v>381</v>
      </c>
      <c r="B34" s="545"/>
      <c r="C34" s="546"/>
      <c r="D34" s="547"/>
      <c r="E34" s="548"/>
      <c r="F34" s="549"/>
      <c r="G34" s="547"/>
    </row>
    <row r="35" spans="1:7" ht="14.5" thickBot="1" x14ac:dyDescent="0.35">
      <c r="A35" s="539" t="s">
        <v>385</v>
      </c>
      <c r="B35" s="541"/>
      <c r="C35" s="543"/>
      <c r="D35" s="542">
        <f>SUM(D29:D34)</f>
        <v>0</v>
      </c>
      <c r="E35" s="550"/>
      <c r="F35" s="543"/>
      <c r="G35" s="542">
        <f>SUM(G29:G34)</f>
        <v>0</v>
      </c>
    </row>
    <row r="36" spans="1:7" x14ac:dyDescent="0.3">
      <c r="A36" s="297" t="s">
        <v>365</v>
      </c>
      <c r="B36" s="309"/>
      <c r="C36" s="95"/>
      <c r="D36" s="217"/>
      <c r="E36" s="202"/>
      <c r="F36" s="95"/>
      <c r="G36" s="217"/>
    </row>
    <row r="37" spans="1:7" x14ac:dyDescent="0.3">
      <c r="A37" s="293" t="s">
        <v>366</v>
      </c>
      <c r="B37" s="310"/>
      <c r="C37" s="96"/>
      <c r="D37" s="216">
        <v>0</v>
      </c>
      <c r="E37" s="203"/>
      <c r="F37" s="96"/>
      <c r="G37" s="216">
        <v>0</v>
      </c>
    </row>
    <row r="38" spans="1:7" x14ac:dyDescent="0.3">
      <c r="A38" s="293" t="s">
        <v>382</v>
      </c>
      <c r="B38" s="311">
        <v>2</v>
      </c>
      <c r="C38" s="97">
        <v>55360</v>
      </c>
      <c r="D38" s="218">
        <f>B38*C38</f>
        <v>110720</v>
      </c>
      <c r="E38" s="311">
        <v>3</v>
      </c>
      <c r="F38" s="97">
        <v>65360</v>
      </c>
      <c r="G38" s="218">
        <f>E38*F38</f>
        <v>196080</v>
      </c>
    </row>
    <row r="39" spans="1:7" x14ac:dyDescent="0.3">
      <c r="A39" s="219" t="s">
        <v>477</v>
      </c>
      <c r="B39" s="312">
        <v>1</v>
      </c>
      <c r="C39" s="101">
        <v>3100000</v>
      </c>
      <c r="D39" s="218">
        <f>B39*C39</f>
        <v>3100000</v>
      </c>
      <c r="E39" s="312">
        <v>1</v>
      </c>
      <c r="F39" s="101">
        <v>4250000</v>
      </c>
      <c r="G39" s="218">
        <f>E39*F39</f>
        <v>4250000</v>
      </c>
    </row>
    <row r="40" spans="1:7" x14ac:dyDescent="0.3">
      <c r="A40" s="296" t="s">
        <v>383</v>
      </c>
      <c r="B40" s="313"/>
      <c r="C40" s="98"/>
      <c r="D40" s="218"/>
      <c r="E40" s="204"/>
      <c r="F40" s="98"/>
      <c r="G40" s="218"/>
    </row>
    <row r="41" spans="1:7" ht="14.5" thickBot="1" x14ac:dyDescent="0.35">
      <c r="A41" s="544" t="s">
        <v>384</v>
      </c>
      <c r="B41" s="313"/>
      <c r="C41" s="98"/>
      <c r="D41" s="551"/>
      <c r="E41" s="204"/>
      <c r="F41" s="98"/>
      <c r="G41" s="551"/>
    </row>
    <row r="42" spans="1:7" ht="14.5" thickBot="1" x14ac:dyDescent="0.35">
      <c r="A42" s="539" t="s">
        <v>387</v>
      </c>
      <c r="B42" s="552"/>
      <c r="C42" s="554"/>
      <c r="D42" s="553">
        <f>SUM(D37:D41)</f>
        <v>3210720</v>
      </c>
      <c r="E42" s="555"/>
      <c r="F42" s="554"/>
      <c r="G42" s="553">
        <f>SUM(G37:G41)</f>
        <v>4446080</v>
      </c>
    </row>
    <row r="43" spans="1:7" s="83" customFormat="1" ht="14.5" thickBot="1" x14ac:dyDescent="0.35">
      <c r="A43" s="539" t="s">
        <v>388</v>
      </c>
      <c r="B43" s="541"/>
      <c r="C43" s="554"/>
      <c r="D43" s="553">
        <v>1800000</v>
      </c>
      <c r="E43" s="550"/>
      <c r="F43" s="554"/>
      <c r="G43" s="553">
        <v>1800000</v>
      </c>
    </row>
    <row r="44" spans="1:7" ht="25.5" customHeight="1" thickBot="1" x14ac:dyDescent="0.4">
      <c r="A44" s="561" t="s">
        <v>367</v>
      </c>
      <c r="B44" s="562"/>
      <c r="C44" s="564"/>
      <c r="D44" s="563">
        <f>D27+D35+D42+D43</f>
        <v>15303140</v>
      </c>
      <c r="E44" s="565"/>
      <c r="F44" s="564"/>
      <c r="G44" s="563">
        <f>G27+G35+G42+G43</f>
        <v>17209882</v>
      </c>
    </row>
    <row r="45" spans="1:7" ht="25.5" customHeight="1" thickBot="1" x14ac:dyDescent="0.4">
      <c r="A45" s="556" t="s">
        <v>488</v>
      </c>
      <c r="B45" s="557"/>
      <c r="C45" s="558"/>
      <c r="D45" s="559">
        <v>0</v>
      </c>
      <c r="E45" s="560"/>
      <c r="F45" s="558"/>
      <c r="G45" s="559">
        <v>0</v>
      </c>
    </row>
    <row r="46" spans="1:7" ht="18" thickBot="1" x14ac:dyDescent="0.4">
      <c r="A46" s="594" t="s">
        <v>489</v>
      </c>
      <c r="B46" s="595"/>
      <c r="C46" s="596"/>
      <c r="D46" s="563">
        <f>SUM(D44:D45)</f>
        <v>15303140</v>
      </c>
      <c r="E46" s="563"/>
      <c r="F46" s="563"/>
      <c r="G46" s="563">
        <f t="shared" ref="G46" si="1">SUM(G44:G45)</f>
        <v>17209882</v>
      </c>
    </row>
  </sheetData>
  <mergeCells count="5">
    <mergeCell ref="A4:A5"/>
    <mergeCell ref="B4:D4"/>
    <mergeCell ref="E4:G4"/>
    <mergeCell ref="A1:G1"/>
    <mergeCell ref="F3:G3"/>
  </mergeCells>
  <phoneticPr fontId="81" type="noConversion"/>
  <printOptions horizontalCentered="1"/>
  <pageMargins left="0.23622047244094491" right="0.23622047244094491" top="0.39370078740157483" bottom="0.19685039370078741" header="0.27559055118110237" footer="0.19685039370078741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9"/>
    <pageSetUpPr fitToPage="1"/>
  </sheetPr>
  <dimension ref="A1:I31"/>
  <sheetViews>
    <sheetView tabSelected="1" topLeftCell="C13" zoomScale="110" zoomScaleNormal="110" zoomScaleSheetLayoutView="100" workbookViewId="0">
      <selection activeCell="E18" sqref="E18"/>
    </sheetView>
  </sheetViews>
  <sheetFormatPr defaultColWidth="8" defaultRowHeight="13" x14ac:dyDescent="0.25"/>
  <cols>
    <col min="1" max="1" width="5.81640625" style="10" customWidth="1"/>
    <col min="2" max="2" width="47.26953125" style="13" customWidth="1"/>
    <col min="3" max="5" width="14" style="10" customWidth="1"/>
    <col min="6" max="6" width="47.26953125" style="10" customWidth="1"/>
    <col min="7" max="9" width="14" style="10" customWidth="1"/>
    <col min="10" max="16384" width="8" style="10"/>
  </cols>
  <sheetData>
    <row r="1" spans="1:9" ht="39.75" customHeight="1" x14ac:dyDescent="0.25">
      <c r="B1" s="11" t="s">
        <v>195</v>
      </c>
      <c r="C1" s="12"/>
      <c r="D1" s="12"/>
      <c r="E1" s="12"/>
      <c r="F1" s="12"/>
      <c r="G1" s="12"/>
      <c r="H1" s="12"/>
      <c r="I1" s="12"/>
    </row>
    <row r="2" spans="1:9" ht="19.5" customHeight="1" x14ac:dyDescent="0.25">
      <c r="B2" s="11"/>
      <c r="C2" s="12"/>
      <c r="D2" s="12"/>
      <c r="E2" s="12"/>
      <c r="F2" s="12"/>
      <c r="G2" s="220"/>
      <c r="H2" s="220"/>
      <c r="I2" s="220"/>
    </row>
    <row r="3" spans="1:9" ht="13.5" thickBot="1" x14ac:dyDescent="0.3">
      <c r="A3" s="669" t="s">
        <v>583</v>
      </c>
      <c r="G3" s="584"/>
      <c r="H3" s="584"/>
      <c r="I3" s="584" t="s">
        <v>469</v>
      </c>
    </row>
    <row r="4" spans="1:9" ht="18" customHeight="1" thickBot="1" x14ac:dyDescent="0.3">
      <c r="A4" s="766" t="s">
        <v>196</v>
      </c>
      <c r="B4" s="14" t="s">
        <v>104</v>
      </c>
      <c r="C4" s="15"/>
      <c r="D4" s="705"/>
      <c r="E4" s="705"/>
      <c r="F4" s="14" t="s">
        <v>105</v>
      </c>
      <c r="G4" s="16"/>
      <c r="H4" s="16"/>
      <c r="I4" s="16"/>
    </row>
    <row r="5" spans="1:9" s="17" customFormat="1" ht="35.25" customHeight="1" thickBot="1" x14ac:dyDescent="0.3">
      <c r="A5" s="767"/>
      <c r="B5" s="314" t="s">
        <v>197</v>
      </c>
      <c r="C5" s="326" t="s">
        <v>598</v>
      </c>
      <c r="D5" s="326" t="s">
        <v>596</v>
      </c>
      <c r="E5" s="326" t="s">
        <v>599</v>
      </c>
      <c r="F5" s="326" t="s">
        <v>197</v>
      </c>
      <c r="G5" s="326" t="s">
        <v>598</v>
      </c>
      <c r="H5" s="326" t="s">
        <v>596</v>
      </c>
      <c r="I5" s="326" t="s">
        <v>599</v>
      </c>
    </row>
    <row r="6" spans="1:9" s="19" customFormat="1" ht="12" customHeight="1" thickBot="1" x14ac:dyDescent="0.3">
      <c r="A6" s="18" t="s">
        <v>99</v>
      </c>
      <c r="B6" s="315" t="s">
        <v>100</v>
      </c>
      <c r="C6" s="18" t="s">
        <v>101</v>
      </c>
      <c r="D6" s="18" t="s">
        <v>102</v>
      </c>
      <c r="E6" s="18" t="s">
        <v>103</v>
      </c>
      <c r="F6" s="18" t="s">
        <v>417</v>
      </c>
      <c r="G6" s="337" t="s">
        <v>434</v>
      </c>
      <c r="H6" s="337" t="s">
        <v>540</v>
      </c>
      <c r="I6" s="337" t="s">
        <v>600</v>
      </c>
    </row>
    <row r="7" spans="1:9" ht="13" customHeight="1" x14ac:dyDescent="0.25">
      <c r="A7" s="20" t="s">
        <v>106</v>
      </c>
      <c r="B7" s="316" t="s">
        <v>198</v>
      </c>
      <c r="C7" s="327">
        <v>17209882</v>
      </c>
      <c r="D7" s="327"/>
      <c r="E7" s="327">
        <v>17209882</v>
      </c>
      <c r="F7" s="597" t="s">
        <v>56</v>
      </c>
      <c r="G7" s="338">
        <v>11410000</v>
      </c>
      <c r="H7" s="338">
        <v>0</v>
      </c>
      <c r="I7" s="338">
        <v>11410000</v>
      </c>
    </row>
    <row r="8" spans="1:9" ht="13" customHeight="1" x14ac:dyDescent="0.25">
      <c r="A8" s="21" t="s">
        <v>107</v>
      </c>
      <c r="B8" s="317" t="s">
        <v>199</v>
      </c>
      <c r="C8" s="328"/>
      <c r="D8" s="328"/>
      <c r="E8" s="328"/>
      <c r="F8" s="345" t="s">
        <v>200</v>
      </c>
      <c r="G8" s="339">
        <v>2300000</v>
      </c>
      <c r="H8" s="339">
        <v>0</v>
      </c>
      <c r="I8" s="339">
        <v>2300000</v>
      </c>
    </row>
    <row r="9" spans="1:9" ht="13" customHeight="1" x14ac:dyDescent="0.25">
      <c r="A9" s="21" t="s">
        <v>108</v>
      </c>
      <c r="B9" s="317" t="s">
        <v>201</v>
      </c>
      <c r="C9" s="328"/>
      <c r="D9" s="328"/>
      <c r="E9" s="328"/>
      <c r="F9" s="345" t="s">
        <v>202</v>
      </c>
      <c r="G9" s="339">
        <v>13900000</v>
      </c>
      <c r="H9" s="339">
        <v>0</v>
      </c>
      <c r="I9" s="339">
        <v>13900000</v>
      </c>
    </row>
    <row r="10" spans="1:9" ht="13" customHeight="1" x14ac:dyDescent="0.25">
      <c r="A10" s="21" t="s">
        <v>109</v>
      </c>
      <c r="B10" s="317" t="s">
        <v>17</v>
      </c>
      <c r="C10" s="328">
        <v>12835000</v>
      </c>
      <c r="D10" s="328">
        <v>-130000</v>
      </c>
      <c r="E10" s="328">
        <v>12705000</v>
      </c>
      <c r="F10" s="345" t="s">
        <v>87</v>
      </c>
      <c r="G10" s="339">
        <v>1000000</v>
      </c>
      <c r="H10" s="339">
        <v>0</v>
      </c>
      <c r="I10" s="339">
        <v>1000000</v>
      </c>
    </row>
    <row r="11" spans="1:9" ht="13" customHeight="1" x14ac:dyDescent="0.25">
      <c r="A11" s="21" t="s">
        <v>110</v>
      </c>
      <c r="B11" s="22" t="s">
        <v>30</v>
      </c>
      <c r="C11" s="328">
        <v>2216000</v>
      </c>
      <c r="D11" s="328"/>
      <c r="E11" s="328">
        <v>2216000</v>
      </c>
      <c r="F11" s="345" t="s">
        <v>118</v>
      </c>
      <c r="G11" s="339">
        <v>1300000</v>
      </c>
      <c r="H11" s="339">
        <v>-130000</v>
      </c>
      <c r="I11" s="339">
        <v>1170000</v>
      </c>
    </row>
    <row r="12" spans="1:9" ht="13" customHeight="1" x14ac:dyDescent="0.25">
      <c r="A12" s="21" t="s">
        <v>111</v>
      </c>
      <c r="B12" s="317" t="s">
        <v>46</v>
      </c>
      <c r="C12" s="328"/>
      <c r="D12" s="328"/>
      <c r="E12" s="328"/>
      <c r="F12" s="345" t="s">
        <v>203</v>
      </c>
      <c r="G12" s="339">
        <v>0</v>
      </c>
      <c r="H12" s="339">
        <v>0</v>
      </c>
      <c r="I12" s="339">
        <v>0</v>
      </c>
    </row>
    <row r="13" spans="1:9" ht="13" customHeight="1" x14ac:dyDescent="0.25">
      <c r="A13" s="21" t="s">
        <v>112</v>
      </c>
      <c r="B13" s="317" t="s">
        <v>204</v>
      </c>
      <c r="C13" s="328"/>
      <c r="D13" s="328"/>
      <c r="E13" s="328"/>
      <c r="F13" s="346"/>
      <c r="G13" s="339"/>
      <c r="H13" s="339"/>
      <c r="I13" s="339"/>
    </row>
    <row r="14" spans="1:9" ht="13" customHeight="1" thickBot="1" x14ac:dyDescent="0.3">
      <c r="A14" s="21" t="s">
        <v>113</v>
      </c>
      <c r="B14" s="318"/>
      <c r="C14" s="328"/>
      <c r="D14" s="328"/>
      <c r="E14" s="328"/>
      <c r="F14" s="346"/>
      <c r="G14" s="339"/>
      <c r="H14" s="339"/>
      <c r="I14" s="339"/>
    </row>
    <row r="15" spans="1:9" ht="16" customHeight="1" thickBot="1" x14ac:dyDescent="0.3">
      <c r="A15" s="21" t="s">
        <v>114</v>
      </c>
      <c r="B15" s="319" t="s">
        <v>209</v>
      </c>
      <c r="C15" s="329">
        <f>SUM(C7:C14)</f>
        <v>32260882</v>
      </c>
      <c r="D15" s="329">
        <f t="shared" ref="D15:E15" si="0">SUM(D7:D14)</f>
        <v>-130000</v>
      </c>
      <c r="E15" s="329">
        <f t="shared" si="0"/>
        <v>32130882</v>
      </c>
      <c r="F15" s="347" t="s">
        <v>210</v>
      </c>
      <c r="G15" s="340">
        <f>SUM(G7:G14)</f>
        <v>29910000</v>
      </c>
      <c r="H15" s="340">
        <f>SUM(H7:H14)</f>
        <v>-130000</v>
      </c>
      <c r="I15" s="340">
        <f>SUM(I7:I14)</f>
        <v>29780000</v>
      </c>
    </row>
    <row r="16" spans="1:9" ht="13" customHeight="1" x14ac:dyDescent="0.25">
      <c r="A16" s="21" t="s">
        <v>205</v>
      </c>
      <c r="B16" s="320" t="s">
        <v>212</v>
      </c>
      <c r="C16" s="330">
        <f>+C17+C18+C19+C20</f>
        <v>5786330</v>
      </c>
      <c r="D16" s="330">
        <f t="shared" ref="D16:E16" si="1">+D17+D18+D19+D20</f>
        <v>0</v>
      </c>
      <c r="E16" s="330">
        <f t="shared" si="1"/>
        <v>5786330</v>
      </c>
      <c r="F16" s="348" t="s">
        <v>213</v>
      </c>
      <c r="G16" s="341"/>
      <c r="H16" s="341"/>
      <c r="I16" s="341"/>
    </row>
    <row r="17" spans="1:9" ht="13" customHeight="1" x14ac:dyDescent="0.25">
      <c r="A17" s="21" t="s">
        <v>206</v>
      </c>
      <c r="B17" s="321" t="s">
        <v>215</v>
      </c>
      <c r="C17" s="331">
        <v>5786330</v>
      </c>
      <c r="D17" s="331"/>
      <c r="E17" s="331">
        <v>5786330</v>
      </c>
      <c r="F17" s="348" t="s">
        <v>216</v>
      </c>
      <c r="G17" s="342"/>
      <c r="H17" s="342"/>
      <c r="I17" s="342"/>
    </row>
    <row r="18" spans="1:9" ht="13" customHeight="1" x14ac:dyDescent="0.25">
      <c r="A18" s="21" t="s">
        <v>207</v>
      </c>
      <c r="B18" s="321" t="s">
        <v>218</v>
      </c>
      <c r="C18" s="331"/>
      <c r="D18" s="331"/>
      <c r="E18" s="331"/>
      <c r="F18" s="348" t="s">
        <v>219</v>
      </c>
      <c r="G18" s="342"/>
      <c r="H18" s="342"/>
      <c r="I18" s="342"/>
    </row>
    <row r="19" spans="1:9" ht="13" customHeight="1" x14ac:dyDescent="0.25">
      <c r="A19" s="21" t="s">
        <v>208</v>
      </c>
      <c r="B19" s="321" t="s">
        <v>221</v>
      </c>
      <c r="C19" s="331"/>
      <c r="D19" s="331"/>
      <c r="E19" s="331"/>
      <c r="F19" s="348" t="s">
        <v>222</v>
      </c>
      <c r="G19" s="342"/>
      <c r="H19" s="342"/>
      <c r="I19" s="342"/>
    </row>
    <row r="20" spans="1:9" ht="13" customHeight="1" x14ac:dyDescent="0.25">
      <c r="A20" s="21" t="s">
        <v>211</v>
      </c>
      <c r="B20" s="321" t="s">
        <v>224</v>
      </c>
      <c r="C20" s="331"/>
      <c r="D20" s="333"/>
      <c r="E20" s="333"/>
      <c r="F20" s="349" t="s">
        <v>225</v>
      </c>
      <c r="G20" s="342"/>
      <c r="H20" s="342"/>
      <c r="I20" s="342"/>
    </row>
    <row r="21" spans="1:9" ht="13" customHeight="1" x14ac:dyDescent="0.25">
      <c r="A21" s="21" t="s">
        <v>214</v>
      </c>
      <c r="B21" s="321" t="s">
        <v>227</v>
      </c>
      <c r="C21" s="332">
        <f>+C22+C23</f>
        <v>0</v>
      </c>
      <c r="D21" s="332"/>
      <c r="E21" s="332"/>
      <c r="F21" s="348" t="s">
        <v>228</v>
      </c>
      <c r="G21" s="342"/>
      <c r="H21" s="342"/>
      <c r="I21" s="342"/>
    </row>
    <row r="22" spans="1:9" ht="13" customHeight="1" x14ac:dyDescent="0.25">
      <c r="A22" s="21" t="s">
        <v>217</v>
      </c>
      <c r="B22" s="322" t="s">
        <v>230</v>
      </c>
      <c r="C22" s="333"/>
      <c r="D22" s="333"/>
      <c r="E22" s="333"/>
      <c r="F22" s="344" t="s">
        <v>231</v>
      </c>
      <c r="G22" s="341"/>
      <c r="H22" s="341"/>
      <c r="I22" s="341"/>
    </row>
    <row r="23" spans="1:9" ht="13" customHeight="1" x14ac:dyDescent="0.25">
      <c r="A23" s="21" t="s">
        <v>220</v>
      </c>
      <c r="B23" s="323" t="s">
        <v>233</v>
      </c>
      <c r="C23" s="331"/>
      <c r="D23" s="331"/>
      <c r="E23" s="331"/>
      <c r="F23" s="345" t="s">
        <v>234</v>
      </c>
      <c r="G23" s="342"/>
      <c r="H23" s="342"/>
      <c r="I23" s="342"/>
    </row>
    <row r="24" spans="1:9" ht="13" customHeight="1" x14ac:dyDescent="0.25">
      <c r="A24" s="21" t="s">
        <v>223</v>
      </c>
      <c r="B24" s="323" t="s">
        <v>236</v>
      </c>
      <c r="C24" s="331"/>
      <c r="D24" s="331"/>
      <c r="E24" s="331"/>
      <c r="F24" s="345" t="s">
        <v>237</v>
      </c>
      <c r="G24" s="342"/>
      <c r="H24" s="342"/>
      <c r="I24" s="342"/>
    </row>
    <row r="25" spans="1:9" ht="13" customHeight="1" x14ac:dyDescent="0.25">
      <c r="A25" s="21" t="s">
        <v>226</v>
      </c>
      <c r="B25" s="323" t="s">
        <v>239</v>
      </c>
      <c r="C25" s="331"/>
      <c r="D25" s="331"/>
      <c r="E25" s="331"/>
      <c r="F25" s="345" t="s">
        <v>305</v>
      </c>
      <c r="G25" s="342">
        <v>688395</v>
      </c>
      <c r="H25" s="342">
        <v>0</v>
      </c>
      <c r="I25" s="342">
        <v>688395</v>
      </c>
    </row>
    <row r="26" spans="1:9" ht="13" customHeight="1" thickBot="1" x14ac:dyDescent="0.3">
      <c r="A26" s="21" t="s">
        <v>229</v>
      </c>
      <c r="B26" s="323" t="s">
        <v>239</v>
      </c>
      <c r="C26" s="331"/>
      <c r="D26" s="706"/>
      <c r="E26" s="706"/>
      <c r="F26" s="350" t="s">
        <v>183</v>
      </c>
      <c r="G26" s="343"/>
      <c r="H26" s="343"/>
      <c r="I26" s="343"/>
    </row>
    <row r="27" spans="1:9" ht="16" customHeight="1" thickBot="1" x14ac:dyDescent="0.3">
      <c r="A27" s="21" t="s">
        <v>232</v>
      </c>
      <c r="B27" s="324" t="s">
        <v>241</v>
      </c>
      <c r="C27" s="334">
        <f>+C16+C21+C24+C26</f>
        <v>5786330</v>
      </c>
      <c r="D27" s="334">
        <f t="shared" ref="D27:E27" si="2">+D16+D21+D24+D26</f>
        <v>0</v>
      </c>
      <c r="E27" s="334">
        <f t="shared" si="2"/>
        <v>5786330</v>
      </c>
      <c r="F27" s="347" t="s">
        <v>242</v>
      </c>
      <c r="G27" s="340">
        <f>SUM(G16:G26)</f>
        <v>688395</v>
      </c>
      <c r="H27" s="340">
        <f>SUM(H16:H26)</f>
        <v>0</v>
      </c>
      <c r="I27" s="340">
        <f>SUM(I16:I26)</f>
        <v>688395</v>
      </c>
    </row>
    <row r="28" spans="1:9" ht="13.5" thickBot="1" x14ac:dyDescent="0.3">
      <c r="A28" s="21" t="s">
        <v>235</v>
      </c>
      <c r="B28" s="325" t="s">
        <v>244</v>
      </c>
      <c r="C28" s="335">
        <f>+C15+C27</f>
        <v>38047212</v>
      </c>
      <c r="D28" s="335">
        <f t="shared" ref="D28:E28" si="3">+D15+D27</f>
        <v>-130000</v>
      </c>
      <c r="E28" s="335">
        <f t="shared" si="3"/>
        <v>37917212</v>
      </c>
      <c r="F28" s="23" t="s">
        <v>245</v>
      </c>
      <c r="G28" s="25">
        <f>+G15+G27</f>
        <v>30598395</v>
      </c>
      <c r="H28" s="25">
        <f>+H15+H27</f>
        <v>-130000</v>
      </c>
      <c r="I28" s="25">
        <f>+I15+I27</f>
        <v>30468395</v>
      </c>
    </row>
    <row r="29" spans="1:9" ht="13.5" thickBot="1" x14ac:dyDescent="0.3">
      <c r="A29" s="21" t="s">
        <v>238</v>
      </c>
      <c r="B29" s="325" t="s">
        <v>247</v>
      </c>
      <c r="C29" s="335" t="str">
        <f>IF(C15-G15&lt;0,G15-C15,"-")</f>
        <v>-</v>
      </c>
      <c r="D29" s="335" t="str">
        <f t="shared" ref="D29:E29" si="4">IF(D15-H15&lt;0,H15-D15,"-")</f>
        <v>-</v>
      </c>
      <c r="E29" s="335" t="str">
        <f t="shared" si="4"/>
        <v>-</v>
      </c>
      <c r="F29" s="23" t="s">
        <v>248</v>
      </c>
      <c r="G29" s="25">
        <f>IF(C15-G15&gt;0,C15-G15,"-")</f>
        <v>2350882</v>
      </c>
      <c r="H29" s="25" t="str">
        <f>IF(D15-H15&gt;0,D15-H15,"-")</f>
        <v>-</v>
      </c>
      <c r="I29" s="25">
        <f>IF(E15-I15&gt;0,E15-I15,"-")</f>
        <v>2350882</v>
      </c>
    </row>
    <row r="30" spans="1:9" ht="13.5" thickBot="1" x14ac:dyDescent="0.3">
      <c r="A30" s="352" t="s">
        <v>240</v>
      </c>
      <c r="B30" s="325" t="s">
        <v>250</v>
      </c>
      <c r="C30" s="335" t="str">
        <f>IF(C15+C27-G28&lt;0,G28-(C15+C27),"-")</f>
        <v>-</v>
      </c>
      <c r="D30" s="335" t="str">
        <f t="shared" ref="D30:E30" si="5">IF(D15+D27-H28&lt;0,H28-(D15+D27),"-")</f>
        <v>-</v>
      </c>
      <c r="E30" s="335" t="str">
        <f t="shared" si="5"/>
        <v>-</v>
      </c>
      <c r="F30" s="23" t="s">
        <v>251</v>
      </c>
      <c r="G30" s="25">
        <f>IF(C15+C27-G28&gt;0,C15+C27-G28,"-")</f>
        <v>7448817</v>
      </c>
      <c r="H30" s="25" t="str">
        <f>IF(D15+D27-H28&gt;0,D15+D27-H28,"-")</f>
        <v>-</v>
      </c>
      <c r="I30" s="25">
        <f>IF(E15+E27-I28&gt;0,E15+E27-I28,"-")</f>
        <v>7448817</v>
      </c>
    </row>
    <row r="31" spans="1:9" ht="17.5" x14ac:dyDescent="0.25">
      <c r="B31" s="768"/>
      <c r="C31" s="768"/>
      <c r="D31" s="768"/>
      <c r="E31" s="768"/>
      <c r="F31" s="768"/>
    </row>
  </sheetData>
  <mergeCells count="2">
    <mergeCell ref="A4:A5"/>
    <mergeCell ref="B31:F31"/>
  </mergeCells>
  <phoneticPr fontId="19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77" orientation="landscape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9"/>
  </sheetPr>
  <dimension ref="A1:F30"/>
  <sheetViews>
    <sheetView zoomScale="110" zoomScaleNormal="110" zoomScaleSheetLayoutView="115" workbookViewId="0">
      <selection activeCell="A3" sqref="A3"/>
    </sheetView>
  </sheetViews>
  <sheetFormatPr defaultColWidth="8" defaultRowHeight="13" x14ac:dyDescent="0.25"/>
  <cols>
    <col min="1" max="1" width="5.81640625" style="10" customWidth="1"/>
    <col min="2" max="2" width="47.26953125" style="13" customWidth="1"/>
    <col min="3" max="3" width="14" style="10" customWidth="1"/>
    <col min="4" max="4" width="47.26953125" style="10" customWidth="1"/>
    <col min="5" max="5" width="14" style="10" customWidth="1"/>
    <col min="6" max="6" width="4.1796875" style="10" customWidth="1"/>
    <col min="7" max="16384" width="8" style="10"/>
  </cols>
  <sheetData>
    <row r="1" spans="1:6" ht="30" x14ac:dyDescent="0.25">
      <c r="B1" s="11" t="s">
        <v>252</v>
      </c>
      <c r="C1" s="12"/>
      <c r="D1" s="12"/>
      <c r="E1" s="12"/>
      <c r="F1" s="771"/>
    </row>
    <row r="2" spans="1:6" ht="19.5" customHeight="1" x14ac:dyDescent="0.25">
      <c r="B2" s="11"/>
      <c r="C2" s="12"/>
      <c r="D2" s="12"/>
      <c r="E2" s="220"/>
      <c r="F2" s="771"/>
    </row>
    <row r="3" spans="1:6" ht="13.5" thickBot="1" x14ac:dyDescent="0.3">
      <c r="A3" s="669" t="s">
        <v>584</v>
      </c>
      <c r="E3" s="584" t="s">
        <v>469</v>
      </c>
      <c r="F3" s="771"/>
    </row>
    <row r="4" spans="1:6" ht="13.5" thickBot="1" x14ac:dyDescent="0.3">
      <c r="A4" s="769" t="s">
        <v>196</v>
      </c>
      <c r="B4" s="14" t="s">
        <v>104</v>
      </c>
      <c r="C4" s="15"/>
      <c r="D4" s="14" t="s">
        <v>105</v>
      </c>
      <c r="E4" s="16"/>
      <c r="F4" s="771"/>
    </row>
    <row r="5" spans="1:6" s="17" customFormat="1" ht="35" thickBot="1" x14ac:dyDescent="0.3">
      <c r="A5" s="770"/>
      <c r="B5" s="326" t="s">
        <v>197</v>
      </c>
      <c r="C5" s="336" t="str">
        <f>+'4,a Műk. mérleg'!C5</f>
        <v>Eredeti előirányzat       2020.01.01.</v>
      </c>
      <c r="D5" s="326" t="s">
        <v>197</v>
      </c>
      <c r="E5" s="351" t="str">
        <f>+'4,a Műk. mérleg'!C5</f>
        <v>Eredeti előirányzat       2020.01.01.</v>
      </c>
      <c r="F5" s="771"/>
    </row>
    <row r="6" spans="1:6" s="17" customFormat="1" ht="13.5" thickBot="1" x14ac:dyDescent="0.3">
      <c r="A6" s="18" t="s">
        <v>99</v>
      </c>
      <c r="B6" s="18" t="s">
        <v>100</v>
      </c>
      <c r="C6" s="353" t="s">
        <v>101</v>
      </c>
      <c r="D6" s="18" t="s">
        <v>102</v>
      </c>
      <c r="E6" s="337" t="s">
        <v>103</v>
      </c>
      <c r="F6" s="771"/>
    </row>
    <row r="7" spans="1:6" ht="13" customHeight="1" x14ac:dyDescent="0.25">
      <c r="A7" s="20" t="s">
        <v>106</v>
      </c>
      <c r="B7" s="344" t="s">
        <v>253</v>
      </c>
      <c r="C7" s="354"/>
      <c r="D7" s="344" t="s">
        <v>90</v>
      </c>
      <c r="E7" s="338">
        <v>8412817</v>
      </c>
      <c r="F7" s="771"/>
    </row>
    <row r="8" spans="1:6" x14ac:dyDescent="0.25">
      <c r="A8" s="21" t="s">
        <v>107</v>
      </c>
      <c r="B8" s="345" t="s">
        <v>254</v>
      </c>
      <c r="C8" s="355"/>
      <c r="D8" s="345" t="s">
        <v>255</v>
      </c>
      <c r="E8" s="339"/>
      <c r="F8" s="771"/>
    </row>
    <row r="9" spans="1:6" ht="13" customHeight="1" x14ac:dyDescent="0.25">
      <c r="A9" s="21" t="s">
        <v>108</v>
      </c>
      <c r="B9" s="345" t="s">
        <v>44</v>
      </c>
      <c r="C9" s="355">
        <v>0</v>
      </c>
      <c r="D9" s="345" t="s">
        <v>92</v>
      </c>
      <c r="E9" s="339">
        <v>3000000</v>
      </c>
      <c r="F9" s="771"/>
    </row>
    <row r="10" spans="1:6" ht="13" customHeight="1" x14ac:dyDescent="0.25">
      <c r="A10" s="21" t="s">
        <v>109</v>
      </c>
      <c r="B10" s="345" t="s">
        <v>256</v>
      </c>
      <c r="C10" s="355">
        <v>0</v>
      </c>
      <c r="D10" s="345" t="s">
        <v>257</v>
      </c>
      <c r="E10" s="339"/>
      <c r="F10" s="771"/>
    </row>
    <row r="11" spans="1:6" ht="12.75" customHeight="1" x14ac:dyDescent="0.25">
      <c r="A11" s="21" t="s">
        <v>110</v>
      </c>
      <c r="B11" s="345" t="s">
        <v>258</v>
      </c>
      <c r="C11" s="355"/>
      <c r="D11" s="345" t="s">
        <v>259</v>
      </c>
      <c r="E11" s="339"/>
      <c r="F11" s="771"/>
    </row>
    <row r="12" spans="1:6" ht="13" customHeight="1" x14ac:dyDescent="0.25">
      <c r="A12" s="21" t="s">
        <v>111</v>
      </c>
      <c r="B12" s="345" t="s">
        <v>260</v>
      </c>
      <c r="C12" s="356"/>
      <c r="D12" s="368" t="s">
        <v>203</v>
      </c>
      <c r="E12" s="366"/>
      <c r="F12" s="771"/>
    </row>
    <row r="13" spans="1:6" ht="13.5" thickBot="1" x14ac:dyDescent="0.3">
      <c r="A13" s="21" t="s">
        <v>205</v>
      </c>
      <c r="B13" s="346"/>
      <c r="C13" s="356"/>
      <c r="D13" s="369"/>
      <c r="E13" s="339"/>
      <c r="F13" s="771"/>
    </row>
    <row r="14" spans="1:6" ht="16" customHeight="1" thickBot="1" x14ac:dyDescent="0.3">
      <c r="A14" s="23" t="s">
        <v>207</v>
      </c>
      <c r="B14" s="347" t="s">
        <v>261</v>
      </c>
      <c r="C14" s="357">
        <f>+C7+C9+C10+C12+C13</f>
        <v>0</v>
      </c>
      <c r="D14" s="347" t="s">
        <v>262</v>
      </c>
      <c r="E14" s="340">
        <f>+E7+E9+E11+E12+E13</f>
        <v>11412817</v>
      </c>
      <c r="F14" s="771"/>
    </row>
    <row r="15" spans="1:6" ht="13" customHeight="1" x14ac:dyDescent="0.25">
      <c r="A15" s="20" t="s">
        <v>208</v>
      </c>
      <c r="B15" s="361" t="s">
        <v>263</v>
      </c>
      <c r="C15" s="358">
        <f>+C16+C17+C18+C19+C20</f>
        <v>3964000</v>
      </c>
      <c r="D15" s="348" t="s">
        <v>213</v>
      </c>
      <c r="E15" s="367"/>
      <c r="F15" s="771"/>
    </row>
    <row r="16" spans="1:6" ht="13" customHeight="1" x14ac:dyDescent="0.25">
      <c r="A16" s="21" t="s">
        <v>211</v>
      </c>
      <c r="B16" s="362" t="s">
        <v>264</v>
      </c>
      <c r="C16" s="359">
        <v>3964000</v>
      </c>
      <c r="D16" s="348" t="s">
        <v>265</v>
      </c>
      <c r="E16" s="342"/>
      <c r="F16" s="771"/>
    </row>
    <row r="17" spans="1:6" ht="13" customHeight="1" x14ac:dyDescent="0.25">
      <c r="A17" s="20" t="s">
        <v>214</v>
      </c>
      <c r="B17" s="362" t="s">
        <v>266</v>
      </c>
      <c r="C17" s="359"/>
      <c r="D17" s="348" t="s">
        <v>219</v>
      </c>
      <c r="E17" s="342"/>
      <c r="F17" s="771"/>
    </row>
    <row r="18" spans="1:6" ht="13" customHeight="1" x14ac:dyDescent="0.25">
      <c r="A18" s="21" t="s">
        <v>217</v>
      </c>
      <c r="B18" s="362" t="s">
        <v>267</v>
      </c>
      <c r="C18" s="359"/>
      <c r="D18" s="348" t="s">
        <v>222</v>
      </c>
      <c r="E18" s="342"/>
      <c r="F18" s="771"/>
    </row>
    <row r="19" spans="1:6" ht="13" customHeight="1" x14ac:dyDescent="0.25">
      <c r="A19" s="20" t="s">
        <v>220</v>
      </c>
      <c r="B19" s="362" t="s">
        <v>268</v>
      </c>
      <c r="C19" s="359"/>
      <c r="D19" s="349" t="s">
        <v>225</v>
      </c>
      <c r="E19" s="342"/>
      <c r="F19" s="771"/>
    </row>
    <row r="20" spans="1:6" ht="13" customHeight="1" x14ac:dyDescent="0.25">
      <c r="A20" s="21" t="s">
        <v>223</v>
      </c>
      <c r="B20" s="362" t="s">
        <v>269</v>
      </c>
      <c r="C20" s="359"/>
      <c r="D20" s="348" t="s">
        <v>270</v>
      </c>
      <c r="E20" s="342"/>
      <c r="F20" s="771"/>
    </row>
    <row r="21" spans="1:6" ht="13" customHeight="1" x14ac:dyDescent="0.25">
      <c r="A21" s="20" t="s">
        <v>226</v>
      </c>
      <c r="B21" s="363" t="s">
        <v>271</v>
      </c>
      <c r="C21" s="360">
        <f>+C22+C23+C24+C25+C26</f>
        <v>0</v>
      </c>
      <c r="D21" s="370" t="s">
        <v>272</v>
      </c>
      <c r="E21" s="342"/>
      <c r="F21" s="771"/>
    </row>
    <row r="22" spans="1:6" ht="13" customHeight="1" x14ac:dyDescent="0.25">
      <c r="A22" s="21" t="s">
        <v>229</v>
      </c>
      <c r="B22" s="362" t="s">
        <v>273</v>
      </c>
      <c r="C22" s="359"/>
      <c r="D22" s="370" t="s">
        <v>274</v>
      </c>
      <c r="E22" s="342"/>
      <c r="F22" s="771"/>
    </row>
    <row r="23" spans="1:6" ht="13" customHeight="1" x14ac:dyDescent="0.25">
      <c r="A23" s="20" t="s">
        <v>232</v>
      </c>
      <c r="B23" s="362" t="s">
        <v>275</v>
      </c>
      <c r="C23" s="359"/>
      <c r="D23" s="371"/>
      <c r="E23" s="342"/>
      <c r="F23" s="771"/>
    </row>
    <row r="24" spans="1:6" ht="13" customHeight="1" x14ac:dyDescent="0.25">
      <c r="A24" s="21" t="s">
        <v>235</v>
      </c>
      <c r="B24" s="362" t="s">
        <v>189</v>
      </c>
      <c r="C24" s="359"/>
      <c r="D24" s="372"/>
      <c r="E24" s="342"/>
      <c r="F24" s="771"/>
    </row>
    <row r="25" spans="1:6" ht="13" customHeight="1" x14ac:dyDescent="0.25">
      <c r="A25" s="20" t="s">
        <v>238</v>
      </c>
      <c r="B25" s="364" t="s">
        <v>276</v>
      </c>
      <c r="C25" s="359"/>
      <c r="D25" s="346"/>
      <c r="E25" s="342"/>
      <c r="F25" s="771"/>
    </row>
    <row r="26" spans="1:6" ht="13" customHeight="1" thickBot="1" x14ac:dyDescent="0.3">
      <c r="A26" s="21" t="s">
        <v>240</v>
      </c>
      <c r="B26" s="365" t="s">
        <v>277</v>
      </c>
      <c r="C26" s="359"/>
      <c r="D26" s="372"/>
      <c r="E26" s="342"/>
      <c r="F26" s="771"/>
    </row>
    <row r="27" spans="1:6" ht="21.75" customHeight="1" thickBot="1" x14ac:dyDescent="0.3">
      <c r="A27" s="23" t="s">
        <v>243</v>
      </c>
      <c r="B27" s="347" t="s">
        <v>278</v>
      </c>
      <c r="C27" s="357">
        <f>+C15+C21</f>
        <v>3964000</v>
      </c>
      <c r="D27" s="347" t="s">
        <v>279</v>
      </c>
      <c r="E27" s="340">
        <f>SUM(E15:E26)</f>
        <v>0</v>
      </c>
      <c r="F27" s="771"/>
    </row>
    <row r="28" spans="1:6" ht="13.5" thickBot="1" x14ac:dyDescent="0.3">
      <c r="A28" s="23" t="s">
        <v>246</v>
      </c>
      <c r="B28" s="23" t="s">
        <v>280</v>
      </c>
      <c r="C28" s="25">
        <f>+C14+C27</f>
        <v>3964000</v>
      </c>
      <c r="D28" s="23" t="s">
        <v>281</v>
      </c>
      <c r="E28" s="25">
        <f>+E14+E27</f>
        <v>11412817</v>
      </c>
      <c r="F28" s="771"/>
    </row>
    <row r="29" spans="1:6" ht="13.5" thickBot="1" x14ac:dyDescent="0.3">
      <c r="A29" s="23" t="s">
        <v>249</v>
      </c>
      <c r="B29" s="23" t="s">
        <v>247</v>
      </c>
      <c r="C29" s="25">
        <f>IF(C14-E14&lt;0,E14-C14,"-")</f>
        <v>11412817</v>
      </c>
      <c r="D29" s="23" t="s">
        <v>248</v>
      </c>
      <c r="E29" s="25" t="str">
        <f>IF(C14-E14&gt;0,C14-E14,"-")</f>
        <v>-</v>
      </c>
      <c r="F29" s="771"/>
    </row>
    <row r="30" spans="1:6" ht="13.5" thickBot="1" x14ac:dyDescent="0.3">
      <c r="A30" s="23" t="s">
        <v>282</v>
      </c>
      <c r="B30" s="23" t="s">
        <v>250</v>
      </c>
      <c r="C30" s="25">
        <f>C29-C27</f>
        <v>7448817</v>
      </c>
      <c r="D30" s="24" t="s">
        <v>251</v>
      </c>
      <c r="E30" s="25" t="s">
        <v>306</v>
      </c>
      <c r="F30" s="771"/>
    </row>
  </sheetData>
  <mergeCells count="2">
    <mergeCell ref="A4:A5"/>
    <mergeCell ref="F1:F30"/>
  </mergeCells>
  <phoneticPr fontId="19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T28"/>
  <sheetViews>
    <sheetView topLeftCell="A19" zoomScale="80" zoomScaleSheetLayoutView="90" workbookViewId="0">
      <selection activeCell="M20" sqref="M20"/>
    </sheetView>
  </sheetViews>
  <sheetFormatPr defaultColWidth="9.1796875" defaultRowHeight="12.5" x14ac:dyDescent="0.25"/>
  <cols>
    <col min="1" max="1" width="3" style="102" customWidth="1"/>
    <col min="2" max="2" width="33.54296875" style="102" customWidth="1"/>
    <col min="3" max="3" width="11.54296875" style="102" customWidth="1"/>
    <col min="4" max="5" width="12.453125" style="102" customWidth="1"/>
    <col min="6" max="7" width="11" style="102" customWidth="1"/>
    <col min="8" max="8" width="10.7265625" style="102" customWidth="1"/>
    <col min="9" max="9" width="11.1796875" style="102" customWidth="1"/>
    <col min="10" max="10" width="10.54296875" style="102" customWidth="1"/>
    <col min="11" max="11" width="11.7265625" style="102" customWidth="1"/>
    <col min="12" max="12" width="10.54296875" style="102" customWidth="1"/>
    <col min="13" max="14" width="11.26953125" style="102" customWidth="1"/>
    <col min="15" max="15" width="14" style="102" customWidth="1"/>
    <col min="16" max="16384" width="9.1796875" style="102"/>
  </cols>
  <sheetData>
    <row r="1" spans="1:20" s="161" customFormat="1" ht="15" x14ac:dyDescent="0.3">
      <c r="A1" s="764" t="s">
        <v>572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165"/>
      <c r="Q1" s="165"/>
      <c r="R1" s="165"/>
      <c r="S1" s="165"/>
      <c r="T1" s="165"/>
    </row>
    <row r="2" spans="1:20" s="161" customFormat="1" ht="13" x14ac:dyDescent="0.3">
      <c r="C2" s="164"/>
      <c r="D2" s="164"/>
      <c r="O2" s="162"/>
    </row>
    <row r="3" spans="1:20" s="673" customFormat="1" ht="13" x14ac:dyDescent="0.3">
      <c r="A3" s="669" t="s">
        <v>585</v>
      </c>
      <c r="C3" s="674"/>
      <c r="D3" s="674"/>
      <c r="N3" s="772" t="s">
        <v>469</v>
      </c>
      <c r="O3" s="772"/>
    </row>
    <row r="4" spans="1:20" ht="28.4" customHeight="1" x14ac:dyDescent="0.25">
      <c r="A4" s="145" t="s">
        <v>392</v>
      </c>
      <c r="B4" s="146" t="s">
        <v>197</v>
      </c>
      <c r="C4" s="146" t="s">
        <v>393</v>
      </c>
      <c r="D4" s="146" t="s">
        <v>394</v>
      </c>
      <c r="E4" s="146" t="s">
        <v>395</v>
      </c>
      <c r="F4" s="146" t="s">
        <v>396</v>
      </c>
      <c r="G4" s="146" t="s">
        <v>397</v>
      </c>
      <c r="H4" s="146" t="s">
        <v>398</v>
      </c>
      <c r="I4" s="146" t="s">
        <v>399</v>
      </c>
      <c r="J4" s="146" t="s">
        <v>400</v>
      </c>
      <c r="K4" s="146" t="s">
        <v>401</v>
      </c>
      <c r="L4" s="146" t="s">
        <v>402</v>
      </c>
      <c r="M4" s="146" t="s">
        <v>403</v>
      </c>
      <c r="N4" s="146" t="s">
        <v>404</v>
      </c>
      <c r="O4" s="146" t="s">
        <v>390</v>
      </c>
    </row>
    <row r="5" spans="1:20" ht="28.4" customHeight="1" x14ac:dyDescent="0.35">
      <c r="A5" s="147"/>
      <c r="B5" s="148" t="s">
        <v>405</v>
      </c>
      <c r="C5" s="149"/>
      <c r="D5" s="150">
        <f>C24</f>
        <v>9341176</v>
      </c>
      <c r="E5" s="150">
        <f>D24</f>
        <v>9576417</v>
      </c>
      <c r="F5" s="150">
        <f t="shared" ref="F5:N5" si="0">E24</f>
        <v>9466658</v>
      </c>
      <c r="G5" s="150">
        <f t="shared" si="0"/>
        <v>9741899</v>
      </c>
      <c r="H5" s="150">
        <f t="shared" si="0"/>
        <v>10017140</v>
      </c>
      <c r="I5" s="150">
        <f t="shared" si="0"/>
        <v>5119381</v>
      </c>
      <c r="J5" s="150">
        <f t="shared" si="0"/>
        <v>2894622</v>
      </c>
      <c r="K5" s="150">
        <f t="shared" si="0"/>
        <v>1070046</v>
      </c>
      <c r="L5" s="150">
        <f t="shared" si="0"/>
        <v>1280287</v>
      </c>
      <c r="M5" s="150">
        <f t="shared" si="0"/>
        <v>55528</v>
      </c>
      <c r="N5" s="150">
        <f t="shared" si="0"/>
        <v>336432</v>
      </c>
      <c r="O5" s="487"/>
    </row>
    <row r="6" spans="1:20" ht="22.5" customHeight="1" x14ac:dyDescent="0.3">
      <c r="A6" s="151" t="s">
        <v>106</v>
      </c>
      <c r="B6" s="152" t="s">
        <v>30</v>
      </c>
      <c r="C6" s="153">
        <v>184667</v>
      </c>
      <c r="D6" s="153">
        <v>184667</v>
      </c>
      <c r="E6" s="153">
        <v>184667</v>
      </c>
      <c r="F6" s="153">
        <v>184667</v>
      </c>
      <c r="G6" s="153">
        <v>184667</v>
      </c>
      <c r="H6" s="153">
        <v>184667</v>
      </c>
      <c r="I6" s="153">
        <v>184667</v>
      </c>
      <c r="J6" s="153">
        <v>184667</v>
      </c>
      <c r="K6" s="153">
        <v>184667</v>
      </c>
      <c r="L6" s="153">
        <v>184667</v>
      </c>
      <c r="M6" s="153">
        <v>184667</v>
      </c>
      <c r="N6" s="153">
        <v>184663</v>
      </c>
      <c r="O6" s="487">
        <f t="shared" ref="O6:O11" si="1">SUM(C6:N6)</f>
        <v>2216000</v>
      </c>
    </row>
    <row r="7" spans="1:20" ht="21.75" customHeight="1" x14ac:dyDescent="0.3">
      <c r="A7" s="151" t="s">
        <v>107</v>
      </c>
      <c r="B7" s="152" t="s">
        <v>17</v>
      </c>
      <c r="C7" s="153">
        <v>1069583</v>
      </c>
      <c r="D7" s="153">
        <v>1069583</v>
      </c>
      <c r="E7" s="153">
        <v>1004583</v>
      </c>
      <c r="F7" s="153">
        <v>1069583</v>
      </c>
      <c r="G7" s="153">
        <v>1069583</v>
      </c>
      <c r="H7" s="153">
        <v>1069583</v>
      </c>
      <c r="I7" s="153">
        <v>1069583</v>
      </c>
      <c r="J7" s="153">
        <v>1069583</v>
      </c>
      <c r="K7" s="153">
        <v>1004583</v>
      </c>
      <c r="L7" s="153">
        <v>1069583</v>
      </c>
      <c r="M7" s="153">
        <v>1069583</v>
      </c>
      <c r="N7" s="153">
        <v>1069587</v>
      </c>
      <c r="O7" s="487">
        <f t="shared" si="1"/>
        <v>12705000</v>
      </c>
    </row>
    <row r="8" spans="1:20" ht="34.5" customHeight="1" x14ac:dyDescent="0.3">
      <c r="A8" s="151" t="s">
        <v>108</v>
      </c>
      <c r="B8" s="152" t="s">
        <v>464</v>
      </c>
      <c r="C8" s="153">
        <v>1434157</v>
      </c>
      <c r="D8" s="153">
        <v>1434157</v>
      </c>
      <c r="E8" s="153">
        <v>1434157</v>
      </c>
      <c r="F8" s="153">
        <v>1434157</v>
      </c>
      <c r="G8" s="153">
        <v>1434157</v>
      </c>
      <c r="H8" s="153">
        <v>1434157</v>
      </c>
      <c r="I8" s="153">
        <v>1434157</v>
      </c>
      <c r="J8" s="153">
        <v>1434157</v>
      </c>
      <c r="K8" s="153">
        <v>1434157</v>
      </c>
      <c r="L8" s="153">
        <v>1434157</v>
      </c>
      <c r="M8" s="153">
        <v>1434157</v>
      </c>
      <c r="N8" s="153">
        <v>1434155</v>
      </c>
      <c r="O8" s="487">
        <f t="shared" si="1"/>
        <v>17209882</v>
      </c>
    </row>
    <row r="9" spans="1:20" ht="28.4" customHeight="1" x14ac:dyDescent="0.3">
      <c r="A9" s="151" t="s">
        <v>109</v>
      </c>
      <c r="B9" s="155" t="s">
        <v>467</v>
      </c>
      <c r="C9" s="153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487">
        <f t="shared" si="1"/>
        <v>0</v>
      </c>
    </row>
    <row r="10" spans="1:20" ht="33.75" customHeight="1" x14ac:dyDescent="0.3">
      <c r="A10" s="151" t="s">
        <v>110</v>
      </c>
      <c r="B10" s="155" t="s">
        <v>463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487">
        <f t="shared" si="1"/>
        <v>0</v>
      </c>
    </row>
    <row r="11" spans="1:20" ht="33.75" customHeight="1" x14ac:dyDescent="0.3">
      <c r="A11" s="151" t="s">
        <v>111</v>
      </c>
      <c r="B11" s="155" t="s">
        <v>468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487">
        <f t="shared" si="1"/>
        <v>0</v>
      </c>
    </row>
    <row r="12" spans="1:20" ht="28.4" customHeight="1" thickBot="1" x14ac:dyDescent="0.35">
      <c r="A12" s="151" t="s">
        <v>112</v>
      </c>
      <c r="B12" s="485" t="s">
        <v>406</v>
      </c>
      <c r="C12" s="153">
        <v>9750330</v>
      </c>
      <c r="D12" s="486">
        <v>0</v>
      </c>
      <c r="E12" s="486">
        <v>0</v>
      </c>
      <c r="F12" s="486">
        <v>0</v>
      </c>
      <c r="G12" s="486">
        <v>0</v>
      </c>
      <c r="H12" s="486">
        <v>0</v>
      </c>
      <c r="I12" s="486">
        <v>0</v>
      </c>
      <c r="J12" s="486">
        <v>0</v>
      </c>
      <c r="K12" s="486">
        <v>0</v>
      </c>
      <c r="L12" s="486">
        <v>0</v>
      </c>
      <c r="M12" s="486">
        <v>0</v>
      </c>
      <c r="N12" s="486">
        <v>0</v>
      </c>
      <c r="O12" s="487">
        <f>SUM(C12:N12)</f>
        <v>9750330</v>
      </c>
    </row>
    <row r="13" spans="1:20" s="159" customFormat="1" ht="28.4" customHeight="1" thickBot="1" x14ac:dyDescent="0.4">
      <c r="A13" s="484"/>
      <c r="B13" s="491" t="s">
        <v>407</v>
      </c>
      <c r="C13" s="492">
        <f t="shared" ref="C13:O13" si="2">SUM(C6:C12)</f>
        <v>12438737</v>
      </c>
      <c r="D13" s="492">
        <f t="shared" si="2"/>
        <v>2688407</v>
      </c>
      <c r="E13" s="492">
        <f t="shared" si="2"/>
        <v>2623407</v>
      </c>
      <c r="F13" s="492">
        <f t="shared" si="2"/>
        <v>2688407</v>
      </c>
      <c r="G13" s="492">
        <f t="shared" si="2"/>
        <v>2688407</v>
      </c>
      <c r="H13" s="492">
        <f t="shared" si="2"/>
        <v>2688407</v>
      </c>
      <c r="I13" s="492">
        <f t="shared" si="2"/>
        <v>2688407</v>
      </c>
      <c r="J13" s="492">
        <f t="shared" si="2"/>
        <v>2688407</v>
      </c>
      <c r="K13" s="492">
        <f t="shared" si="2"/>
        <v>2623407</v>
      </c>
      <c r="L13" s="492">
        <f t="shared" si="2"/>
        <v>2688407</v>
      </c>
      <c r="M13" s="492">
        <f t="shared" si="2"/>
        <v>2688407</v>
      </c>
      <c r="N13" s="492">
        <f t="shared" si="2"/>
        <v>2688405</v>
      </c>
      <c r="O13" s="493">
        <f t="shared" si="2"/>
        <v>41881212</v>
      </c>
    </row>
    <row r="14" spans="1:20" ht="28.4" customHeight="1" x14ac:dyDescent="0.35">
      <c r="A14" s="147"/>
      <c r="B14" s="488" t="s">
        <v>105</v>
      </c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90"/>
    </row>
    <row r="15" spans="1:20" ht="28.4" customHeight="1" x14ac:dyDescent="0.35">
      <c r="A15" s="151" t="s">
        <v>113</v>
      </c>
      <c r="B15" s="156" t="s">
        <v>56</v>
      </c>
      <c r="C15" s="153">
        <v>950833</v>
      </c>
      <c r="D15" s="153">
        <v>950833</v>
      </c>
      <c r="E15" s="153">
        <v>950833</v>
      </c>
      <c r="F15" s="153">
        <v>950833</v>
      </c>
      <c r="G15" s="153">
        <v>950833</v>
      </c>
      <c r="H15" s="153">
        <v>950833</v>
      </c>
      <c r="I15" s="153">
        <v>950833</v>
      </c>
      <c r="J15" s="153">
        <v>950833</v>
      </c>
      <c r="K15" s="153">
        <v>950833</v>
      </c>
      <c r="L15" s="153">
        <v>950833</v>
      </c>
      <c r="M15" s="153">
        <v>950833</v>
      </c>
      <c r="N15" s="153">
        <v>950837</v>
      </c>
      <c r="O15" s="154">
        <f t="shared" ref="O15:O21" si="3">SUM(C15:N15)</f>
        <v>11410000</v>
      </c>
    </row>
    <row r="16" spans="1:20" ht="28.4" customHeight="1" x14ac:dyDescent="0.35">
      <c r="A16" s="151" t="s">
        <v>114</v>
      </c>
      <c r="B16" s="156" t="s">
        <v>408</v>
      </c>
      <c r="C16" s="153">
        <v>191667</v>
      </c>
      <c r="D16" s="153">
        <v>191667</v>
      </c>
      <c r="E16" s="153">
        <v>191667</v>
      </c>
      <c r="F16" s="153">
        <v>191667</v>
      </c>
      <c r="G16" s="153">
        <v>191667</v>
      </c>
      <c r="H16" s="153">
        <v>191667</v>
      </c>
      <c r="I16" s="153">
        <v>191667</v>
      </c>
      <c r="J16" s="153">
        <v>191667</v>
      </c>
      <c r="K16" s="153">
        <v>191667</v>
      </c>
      <c r="L16" s="153">
        <v>191667</v>
      </c>
      <c r="M16" s="153">
        <v>191667</v>
      </c>
      <c r="N16" s="153">
        <v>191663</v>
      </c>
      <c r="O16" s="154">
        <f t="shared" si="3"/>
        <v>2300000</v>
      </c>
    </row>
    <row r="17" spans="1:15" ht="28.4" customHeight="1" x14ac:dyDescent="0.35">
      <c r="A17" s="151" t="s">
        <v>205</v>
      </c>
      <c r="B17" s="157" t="s">
        <v>71</v>
      </c>
      <c r="C17" s="153">
        <v>1158333</v>
      </c>
      <c r="D17" s="153">
        <v>1158333</v>
      </c>
      <c r="E17" s="153">
        <v>1158333</v>
      </c>
      <c r="F17" s="153">
        <v>1158333</v>
      </c>
      <c r="G17" s="153">
        <v>1158333</v>
      </c>
      <c r="H17" s="153">
        <v>1158333</v>
      </c>
      <c r="I17" s="153">
        <v>1158333</v>
      </c>
      <c r="J17" s="153">
        <v>1158333</v>
      </c>
      <c r="K17" s="153">
        <v>1158333</v>
      </c>
      <c r="L17" s="153">
        <v>1158333</v>
      </c>
      <c r="M17" s="153">
        <v>1158333</v>
      </c>
      <c r="N17" s="153">
        <v>1158337</v>
      </c>
      <c r="O17" s="154">
        <f t="shared" si="3"/>
        <v>13900000</v>
      </c>
    </row>
    <row r="18" spans="1:15" ht="28.4" customHeight="1" x14ac:dyDescent="0.3">
      <c r="A18" s="151" t="s">
        <v>206</v>
      </c>
      <c r="B18" s="158" t="s">
        <v>87</v>
      </c>
      <c r="C18" s="153">
        <v>0</v>
      </c>
      <c r="D18" s="153">
        <v>44000</v>
      </c>
      <c r="E18" s="153">
        <v>24000</v>
      </c>
      <c r="F18" s="153">
        <v>4000</v>
      </c>
      <c r="G18" s="153">
        <v>4000</v>
      </c>
      <c r="H18" s="153">
        <v>4000</v>
      </c>
      <c r="I18" s="153">
        <v>4000</v>
      </c>
      <c r="J18" s="153">
        <v>164000</v>
      </c>
      <c r="K18" s="153">
        <v>4000</v>
      </c>
      <c r="L18" s="153">
        <v>4000</v>
      </c>
      <c r="M18" s="153">
        <v>20000</v>
      </c>
      <c r="N18" s="153">
        <v>724000</v>
      </c>
      <c r="O18" s="154">
        <f t="shared" si="3"/>
        <v>1000000</v>
      </c>
    </row>
    <row r="19" spans="1:15" ht="32.25" customHeight="1" x14ac:dyDescent="0.3">
      <c r="A19" s="151" t="s">
        <v>207</v>
      </c>
      <c r="B19" s="158" t="s">
        <v>304</v>
      </c>
      <c r="C19" s="153">
        <v>108333</v>
      </c>
      <c r="D19" s="153">
        <v>108333</v>
      </c>
      <c r="E19" s="153">
        <v>108333</v>
      </c>
      <c r="F19" s="153">
        <v>108333</v>
      </c>
      <c r="G19" s="153">
        <v>108333</v>
      </c>
      <c r="H19" s="153">
        <v>108333</v>
      </c>
      <c r="I19" s="153">
        <v>108333</v>
      </c>
      <c r="J19" s="153">
        <v>108333</v>
      </c>
      <c r="K19" s="153">
        <v>108333</v>
      </c>
      <c r="L19" s="153">
        <v>108333</v>
      </c>
      <c r="M19" s="153">
        <v>86670</v>
      </c>
      <c r="N19" s="153">
        <v>0</v>
      </c>
      <c r="O19" s="154">
        <f t="shared" si="3"/>
        <v>1170000</v>
      </c>
    </row>
    <row r="20" spans="1:15" ht="28.4" customHeight="1" x14ac:dyDescent="0.35">
      <c r="A20" s="151" t="s">
        <v>208</v>
      </c>
      <c r="B20" s="157" t="s">
        <v>409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1500000</v>
      </c>
      <c r="I20" s="153">
        <v>0</v>
      </c>
      <c r="J20" s="153">
        <v>0</v>
      </c>
      <c r="K20" s="153">
        <v>0</v>
      </c>
      <c r="L20" s="153">
        <v>1500000</v>
      </c>
      <c r="M20" s="153">
        <v>0</v>
      </c>
      <c r="N20" s="153">
        <v>0</v>
      </c>
      <c r="O20" s="154">
        <f t="shared" si="3"/>
        <v>3000000</v>
      </c>
    </row>
    <row r="21" spans="1:15" ht="28.4" customHeight="1" x14ac:dyDescent="0.35">
      <c r="A21" s="151" t="s">
        <v>211</v>
      </c>
      <c r="B21" s="157" t="s">
        <v>410</v>
      </c>
      <c r="C21" s="153">
        <v>0</v>
      </c>
      <c r="D21" s="153">
        <v>0</v>
      </c>
      <c r="E21" s="153">
        <v>300000</v>
      </c>
      <c r="F21" s="153">
        <v>0</v>
      </c>
      <c r="G21" s="153">
        <v>0</v>
      </c>
      <c r="H21" s="153">
        <v>3673000</v>
      </c>
      <c r="I21" s="153">
        <v>2500000</v>
      </c>
      <c r="J21" s="153">
        <v>1939817</v>
      </c>
      <c r="K21" s="153">
        <v>0</v>
      </c>
      <c r="L21" s="153">
        <v>0</v>
      </c>
      <c r="M21" s="153">
        <v>0</v>
      </c>
      <c r="N21" s="153">
        <v>0</v>
      </c>
      <c r="O21" s="154">
        <f t="shared" si="3"/>
        <v>8412817</v>
      </c>
    </row>
    <row r="22" spans="1:15" ht="28.4" customHeight="1" thickBot="1" x14ac:dyDescent="0.4">
      <c r="A22" s="494" t="s">
        <v>214</v>
      </c>
      <c r="B22" s="495" t="s">
        <v>490</v>
      </c>
      <c r="C22" s="153">
        <v>688395</v>
      </c>
      <c r="D22" s="486">
        <v>0</v>
      </c>
      <c r="E22" s="486">
        <v>0</v>
      </c>
      <c r="F22" s="486">
        <v>0</v>
      </c>
      <c r="G22" s="486">
        <v>0</v>
      </c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7">
        <f>SUM(C22:N22)</f>
        <v>688395</v>
      </c>
    </row>
    <row r="23" spans="1:15" s="159" customFormat="1" ht="28.4" customHeight="1" thickBot="1" x14ac:dyDescent="0.4">
      <c r="A23" s="498"/>
      <c r="B23" s="499" t="s">
        <v>411</v>
      </c>
      <c r="C23" s="492">
        <f t="shared" ref="C23:O23" si="4">SUM(C15:C22)</f>
        <v>3097561</v>
      </c>
      <c r="D23" s="492">
        <f t="shared" si="4"/>
        <v>2453166</v>
      </c>
      <c r="E23" s="492">
        <f t="shared" si="4"/>
        <v>2733166</v>
      </c>
      <c r="F23" s="492">
        <f t="shared" si="4"/>
        <v>2413166</v>
      </c>
      <c r="G23" s="492">
        <f t="shared" si="4"/>
        <v>2413166</v>
      </c>
      <c r="H23" s="492">
        <f t="shared" si="4"/>
        <v>7586166</v>
      </c>
      <c r="I23" s="492">
        <f t="shared" si="4"/>
        <v>4913166</v>
      </c>
      <c r="J23" s="492">
        <f t="shared" si="4"/>
        <v>4512983</v>
      </c>
      <c r="K23" s="492">
        <f t="shared" si="4"/>
        <v>2413166</v>
      </c>
      <c r="L23" s="492">
        <f t="shared" si="4"/>
        <v>3913166</v>
      </c>
      <c r="M23" s="492">
        <f t="shared" si="4"/>
        <v>2407503</v>
      </c>
      <c r="N23" s="492">
        <f t="shared" si="4"/>
        <v>3024837</v>
      </c>
      <c r="O23" s="493">
        <f t="shared" si="4"/>
        <v>41881212</v>
      </c>
    </row>
    <row r="24" spans="1:15" ht="15" x14ac:dyDescent="0.3">
      <c r="A24" s="496"/>
      <c r="B24" s="488" t="s">
        <v>412</v>
      </c>
      <c r="C24" s="497">
        <f>C13-C23</f>
        <v>9341176</v>
      </c>
      <c r="D24" s="497">
        <f t="shared" ref="D24:N24" si="5">D5+D13-D23</f>
        <v>9576417</v>
      </c>
      <c r="E24" s="497">
        <f t="shared" si="5"/>
        <v>9466658</v>
      </c>
      <c r="F24" s="497">
        <f t="shared" si="5"/>
        <v>9741899</v>
      </c>
      <c r="G24" s="497">
        <f t="shared" si="5"/>
        <v>10017140</v>
      </c>
      <c r="H24" s="497">
        <f t="shared" si="5"/>
        <v>5119381</v>
      </c>
      <c r="I24" s="497">
        <f t="shared" si="5"/>
        <v>2894622</v>
      </c>
      <c r="J24" s="497">
        <f t="shared" si="5"/>
        <v>1070046</v>
      </c>
      <c r="K24" s="497">
        <f t="shared" si="5"/>
        <v>1280287</v>
      </c>
      <c r="L24" s="497">
        <f t="shared" si="5"/>
        <v>55528</v>
      </c>
      <c r="M24" s="497">
        <f t="shared" si="5"/>
        <v>336432</v>
      </c>
      <c r="N24" s="497">
        <f t="shared" si="5"/>
        <v>0</v>
      </c>
      <c r="O24" s="496"/>
    </row>
    <row r="26" spans="1:15" x14ac:dyDescent="0.25">
      <c r="C26" s="160"/>
      <c r="E26" s="160"/>
      <c r="F26" s="160"/>
      <c r="I26" s="160"/>
      <c r="J26" s="160"/>
      <c r="K26" s="160"/>
      <c r="N26" s="160"/>
    </row>
    <row r="27" spans="1:15" x14ac:dyDescent="0.25">
      <c r="E27" s="160"/>
      <c r="F27" s="160"/>
      <c r="G27" s="160"/>
      <c r="H27" s="160"/>
      <c r="I27" s="160"/>
      <c r="K27" s="160"/>
      <c r="M27" s="160"/>
    </row>
    <row r="28" spans="1:15" ht="22.5" customHeight="1" x14ac:dyDescent="0.35">
      <c r="B28" s="103"/>
    </row>
  </sheetData>
  <mergeCells count="2">
    <mergeCell ref="A1:O1"/>
    <mergeCell ref="N3:O3"/>
  </mergeCells>
  <phoneticPr fontId="85" type="noConversion"/>
  <printOptions horizontalCentered="1"/>
  <pageMargins left="0.15748031496062992" right="0.15748031496062992" top="0.86614173228346458" bottom="0.19685039370078741" header="0.35433070866141736" footer="0.19685039370078741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8</vt:i4>
      </vt:variant>
    </vt:vector>
  </HeadingPairs>
  <TitlesOfParts>
    <vt:vector size="24" baseType="lpstr">
      <vt:lpstr>1. Mérlegszerű</vt:lpstr>
      <vt:lpstr>2,a Elemi bevételek</vt:lpstr>
      <vt:lpstr>2,b Elemi kiadások</vt:lpstr>
      <vt:lpstr>2.a Elemi bevételek</vt:lpstr>
      <vt:lpstr>2,b Elemi kiadás</vt:lpstr>
      <vt:lpstr>3. Állami tám.</vt:lpstr>
      <vt:lpstr>4,a Műk. mérleg</vt:lpstr>
      <vt:lpstr>4,b Beruh. mérleg</vt:lpstr>
      <vt:lpstr>5. Likviditási terv</vt:lpstr>
      <vt:lpstr>6. Közvetett támogatás</vt:lpstr>
      <vt:lpstr>7. Többéves döntések</vt:lpstr>
      <vt:lpstr>8. Adósságot kel. ügyletek</vt:lpstr>
      <vt:lpstr>9. Felhalmozás</vt:lpstr>
      <vt:lpstr>10. Tartalékok</vt:lpstr>
      <vt:lpstr>11. Projekt</vt:lpstr>
      <vt:lpstr>12. Lakosságnak juttatott tám.</vt:lpstr>
      <vt:lpstr>'1. Mérlegszerű'!Nyomtatási_terület</vt:lpstr>
      <vt:lpstr>'2,a Elemi bevételek'!Nyomtatási_terület</vt:lpstr>
      <vt:lpstr>'2,b Elemi kiadás'!Nyomtatási_terület</vt:lpstr>
      <vt:lpstr>'2,b Elemi kiadások'!Nyomtatási_terület</vt:lpstr>
      <vt:lpstr>'2.a Elemi bevételek'!Nyomtatási_terület</vt:lpstr>
      <vt:lpstr>'3. Állami tám.'!Nyomtatási_terület</vt:lpstr>
      <vt:lpstr>'5. Likviditási terv'!Nyomtatási_terület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somogyibetti</cp:lastModifiedBy>
  <cp:lastPrinted>2020-05-22T08:59:19Z</cp:lastPrinted>
  <dcterms:created xsi:type="dcterms:W3CDTF">2014-10-28T13:28:45Z</dcterms:created>
  <dcterms:modified xsi:type="dcterms:W3CDTF">2020-06-11T08:33:13Z</dcterms:modified>
</cp:coreProperties>
</file>