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Jegyzo\Documents\!Veszélyhelyzet\"/>
    </mc:Choice>
  </mc:AlternateContent>
  <xr:revisionPtr revIDLastSave="0" documentId="13_ncr:1_{C39DB63A-620A-4EE9-99B5-4BE072C1161F}" xr6:coauthVersionLast="45" xr6:coauthVersionMax="45" xr10:uidLastSave="{00000000-0000-0000-0000-000000000000}"/>
  <bookViews>
    <workbookView xWindow="-108" yWindow="-108" windowWidth="23256" windowHeight="12576" tabRatio="902" firstSheet="11" activeTab="11" xr2:uid="{00000000-000D-0000-FFFF-FFFF00000000}"/>
  </bookViews>
  <sheets>
    <sheet name="1mÖNKORMBEVÉTELEKIADÁSA" sheetId="116" r:id="rId1"/>
    <sheet name="2mÖNKORMKÖZPONTtám" sheetId="118" r:id="rId2"/>
    <sheet name="3mÖNKORMTARTALÉKOK" sheetId="119" r:id="rId3"/>
    <sheet name="4mÖNKORMBeruházás" sheetId="136" r:id="rId4"/>
    <sheet name="5mÖNKORMEUprojektek" sheetId="137" r:id="rId5"/>
    <sheet name="6mÖNKORMAdósságkeletk" sheetId="138" r:id="rId6"/>
    <sheet name="7mÖNKORMktsg" sheetId="3" r:id="rId7"/>
    <sheet name="8mHIVATALktsg" sheetId="79" r:id="rId8"/>
    <sheet name="9mÓVODAktsg" sheetId="105" r:id="rId9"/>
    <sheet name="10mMaradvány" sheetId="152" r:id="rId10"/>
    <sheet name="11.mMÉRLEG" sheetId="73" r:id="rId11"/>
    <sheet name="12.mPÉNZESZKÖZ VÁLTOZÁS " sheetId="147" r:id="rId12"/>
    <sheet name="13.mTÖBBÉVESDÖNTÉSEK" sheetId="149" r:id="rId13"/>
    <sheet name="14.mKÖVETKEZŐ3ÉVKTSG" sheetId="150" r:id="rId14"/>
    <sheet name="15.mKÖZVETETTTÁMOGATÁS" sheetId="148" r:id="rId15"/>
    <sheet name="16.mCÉLJELLEGŰTÁMOGATÁS" sheetId="151" r:id="rId16"/>
    <sheet name="6.sz.mell." sheetId="77" state="hidden" r:id="rId17"/>
    <sheet name="4.2.sz.mell  " sheetId="61" state="hidden" r:id="rId18"/>
    <sheet name="5.sz.mell.  " sheetId="62" state="hidden" r:id="rId19"/>
    <sheet name="7.sz.mell." sheetId="63" state="hidden" r:id="rId20"/>
    <sheet name="10.sz.mell" sheetId="89" state="hidden" r:id="rId21"/>
    <sheet name="1. sz tájékoztató t." sheetId="87" state="hidden" r:id="rId22"/>
    <sheet name="2. sz tájékoztató t" sheetId="66" state="hidden" r:id="rId23"/>
    <sheet name="4.sz tájékoztató t." sheetId="24" state="hidden" r:id="rId24"/>
    <sheet name="5.sz tájékoztató t." sheetId="2" state="hidden" r:id="rId25"/>
    <sheet name="17.1m ESZKÖZ vagyon" sheetId="94" r:id="rId26"/>
    <sheet name="17.2m FORRÁSOK " sheetId="153" r:id="rId27"/>
    <sheet name="17.3m ÉRTÉK.NÉLK.eszköz" sheetId="154" r:id="rId28"/>
    <sheet name="18m Tulajd.GAZD.SZERV." sheetId="155" r:id="rId29"/>
    <sheet name="19mEREDMÉNY" sheetId="156" r:id="rId30"/>
  </sheets>
  <externalReferences>
    <externalReference r:id="rId31"/>
  </externalReferences>
  <definedNames>
    <definedName name="_xlnm.Print_Titles" localSheetId="11">'12.mPÉNZESZKÖZ VÁLTOZÁS '!$A:$D,'12.mPÉNZESZKÖZ VÁLTOZÁS '!$16:$23</definedName>
    <definedName name="_xlnm.Print_Titles" localSheetId="0">'1mÖNKORMBEVÉTELEKIADÁSA'!$3:$6</definedName>
    <definedName name="_xlnm.Print_Titles" localSheetId="3">'4mÖNKORMBeruházás'!$5:$8</definedName>
    <definedName name="_xlnm.Print_Titles" localSheetId="6">'7mÖNKORMktsg'!$2:$5</definedName>
    <definedName name="_xlnm.Print_Titles" localSheetId="7">'8mHIVATALktsg'!$2:$6</definedName>
    <definedName name="_xlnm.Print_Titles" localSheetId="8">'9mÓVODAktsg'!$2:$6</definedName>
    <definedName name="_xlnm.Print_Area" localSheetId="21">'1. sz tájékoztató t.'!$A$1:$E$144</definedName>
    <definedName name="_xlnm.Print_Area" localSheetId="9">'10mMaradvány'!$B$1:$I$15</definedName>
    <definedName name="_xlnm.Print_Area" localSheetId="10">'11.mMÉRLEG'!$A$1:$L$43</definedName>
    <definedName name="_xlnm.Print_Area" localSheetId="11">'12.mPÉNZESZKÖZ VÁLTOZÁS '!$A$1:$G$13</definedName>
    <definedName name="_xlnm.Print_Area" localSheetId="12">'13.mTÖBBÉVESDÖNTÉSEK'!$A$1:$J$26</definedName>
    <definedName name="_xlnm.Print_Area" localSheetId="13">'14.mKÖVETKEZŐ3ÉVKTSG'!$A$1:$J$33</definedName>
    <definedName name="_xlnm.Print_Area" localSheetId="14">'15.mKÖZVETETTTÁMOGATÁS'!$A$1:$E$40</definedName>
    <definedName name="_xlnm.Print_Area" localSheetId="15">'16.mCÉLJELLEGŰTÁMOGATÁS'!$A$1:$F$43</definedName>
    <definedName name="_xlnm.Print_Area" localSheetId="25">'17.1m ESZKÖZ vagyon'!$A$1:$F$211</definedName>
    <definedName name="_xlnm.Print_Area" localSheetId="26">'17.2m FORRÁSOK '!$A$1:$E$80</definedName>
    <definedName name="_xlnm.Print_Area" localSheetId="0">'1mÖNKORMBEVÉTELEKIADÁSA'!$A$1:$J$167</definedName>
    <definedName name="_xlnm.Print_Area" localSheetId="1">'2mÖNKORMKÖZPONTtám'!$A$1:$G$48</definedName>
    <definedName name="_xlnm.Print_Area" localSheetId="2">'3mÖNKORMTARTALÉKOK'!$A$1:$F$33</definedName>
    <definedName name="_xlnm.Print_Area" localSheetId="3">'4mÖNKORMBeruházás'!$A$1:$E$71</definedName>
    <definedName name="_xlnm.Print_Area" localSheetId="4">'5mÖNKORMEUprojektek'!$A$1:$I$22</definedName>
    <definedName name="_xlnm.Print_Area" localSheetId="5">'6mÖNKORMAdósságkeletk'!$A$1:$I$37</definedName>
    <definedName name="_xlnm.Print_Area" localSheetId="6">'7mÖNKORMktsg'!$A$1:$M$154</definedName>
    <definedName name="_xlnm.Print_Area" localSheetId="7">'8mHIVATALktsg'!$A$1:$M$157</definedName>
    <definedName name="_xlnm.Print_Area" localSheetId="8">'9mÓVODAktsg'!$A$1:$M$155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56" l="1"/>
  <c r="F57" i="156"/>
  <c r="F63" i="156" s="1"/>
  <c r="F46" i="156"/>
  <c r="F49" i="156" s="1"/>
  <c r="F45" i="156"/>
  <c r="F42" i="156"/>
  <c r="D61" i="156"/>
  <c r="F51" i="156" l="1"/>
  <c r="G44" i="118"/>
  <c r="F44" i="118"/>
  <c r="D44" i="118" l="1"/>
  <c r="G40" i="118"/>
  <c r="F38" i="118"/>
  <c r="G37" i="118"/>
  <c r="G36" i="118"/>
  <c r="G35" i="118"/>
  <c r="G34" i="118" s="1"/>
  <c r="D34" i="118"/>
  <c r="D38" i="118" s="1"/>
  <c r="G33" i="118"/>
  <c r="F31" i="118"/>
  <c r="G30" i="118"/>
  <c r="G29" i="118"/>
  <c r="G28" i="118" s="1"/>
  <c r="D28" i="118"/>
  <c r="G26" i="118"/>
  <c r="G25" i="118"/>
  <c r="G24" i="118"/>
  <c r="G23" i="118" s="1"/>
  <c r="G31" i="118" s="1"/>
  <c r="D23" i="118"/>
  <c r="D31" i="118" s="1"/>
  <c r="G20" i="118"/>
  <c r="F16" i="118"/>
  <c r="F21" i="118" s="1"/>
  <c r="F48" i="118" s="1"/>
  <c r="G9" i="118"/>
  <c r="G16" i="118" s="1"/>
  <c r="G21" i="118" s="1"/>
  <c r="D9" i="118"/>
  <c r="D16" i="118" s="1"/>
  <c r="D21" i="118" s="1"/>
  <c r="F42" i="118" l="1"/>
  <c r="G38" i="118"/>
  <c r="D42" i="118"/>
  <c r="D48" i="118" s="1"/>
  <c r="G42" i="118"/>
  <c r="G48" i="118" s="1"/>
  <c r="D66" i="94" l="1"/>
  <c r="D62" i="94"/>
  <c r="E11" i="94" l="1"/>
  <c r="E54" i="94" s="1"/>
  <c r="D11" i="94"/>
  <c r="D54" i="94" s="1"/>
  <c r="D71" i="94" s="1"/>
  <c r="E60" i="153"/>
  <c r="E68" i="153" s="1"/>
  <c r="E37" i="153"/>
  <c r="E45" i="153" s="1"/>
  <c r="E19" i="153"/>
  <c r="E15" i="153"/>
  <c r="E123" i="94"/>
  <c r="E86" i="94"/>
  <c r="D86" i="94"/>
  <c r="E81" i="94"/>
  <c r="D81" i="94"/>
  <c r="E23" i="153" l="1"/>
  <c r="D16" i="136"/>
  <c r="C16" i="136" l="1"/>
  <c r="C22" i="136" s="1"/>
  <c r="D10" i="137" l="1"/>
  <c r="C10" i="137"/>
  <c r="B10" i="137"/>
  <c r="E8" i="137"/>
  <c r="E10" i="137" s="1"/>
  <c r="F33" i="138"/>
  <c r="E33" i="138"/>
  <c r="D33" i="138"/>
  <c r="H22" i="138"/>
  <c r="G22" i="138"/>
  <c r="F22" i="138"/>
  <c r="H12" i="138"/>
  <c r="G12" i="138"/>
  <c r="F12" i="138"/>
  <c r="F11" i="147"/>
  <c r="J23" i="149"/>
  <c r="I22" i="149"/>
  <c r="H22" i="149"/>
  <c r="G22" i="149"/>
  <c r="F22" i="149"/>
  <c r="E22" i="149"/>
  <c r="J21" i="149"/>
  <c r="I20" i="149"/>
  <c r="H20" i="149"/>
  <c r="G20" i="149"/>
  <c r="F20" i="149"/>
  <c r="E20" i="149"/>
  <c r="J19" i="149"/>
  <c r="I18" i="149"/>
  <c r="F18" i="149"/>
  <c r="J18" i="149" s="1"/>
  <c r="J17" i="149"/>
  <c r="J16" i="149"/>
  <c r="J15" i="149"/>
  <c r="J14" i="149"/>
  <c r="J13" i="149"/>
  <c r="H12" i="149"/>
  <c r="G12" i="149"/>
  <c r="J12" i="149" s="1"/>
  <c r="J11" i="149"/>
  <c r="J10" i="149"/>
  <c r="I9" i="149"/>
  <c r="H9" i="149"/>
  <c r="G9" i="149"/>
  <c r="F9" i="149"/>
  <c r="E9" i="149"/>
  <c r="E24" i="149" l="1"/>
  <c r="I24" i="149"/>
  <c r="H24" i="149"/>
  <c r="J22" i="149"/>
  <c r="F24" i="149"/>
  <c r="J20" i="149"/>
  <c r="G24" i="149"/>
  <c r="J9" i="149"/>
  <c r="J24" i="149" s="1"/>
  <c r="D16" i="150"/>
  <c r="E10" i="147"/>
  <c r="D10" i="147"/>
  <c r="J21" i="116" l="1"/>
  <c r="L8" i="3" l="1"/>
  <c r="I8" i="3"/>
  <c r="M129" i="3"/>
  <c r="L129" i="3"/>
  <c r="K129" i="3"/>
  <c r="J129" i="3"/>
  <c r="I129" i="3"/>
  <c r="M30" i="3"/>
  <c r="J30" i="3"/>
  <c r="I109" i="79" l="1"/>
  <c r="I98" i="79" s="1"/>
  <c r="J109" i="79"/>
  <c r="J98" i="79" s="1"/>
  <c r="K109" i="79"/>
  <c r="K98" i="79" s="1"/>
  <c r="L109" i="79"/>
  <c r="L98" i="79" s="1"/>
  <c r="M109" i="79"/>
  <c r="M98" i="79"/>
  <c r="E14" i="156" l="1"/>
  <c r="F8" i="156"/>
  <c r="F17" i="156"/>
  <c r="F27" i="156"/>
  <c r="F30" i="156"/>
  <c r="F31" i="156"/>
  <c r="D32" i="156"/>
  <c r="D28" i="156"/>
  <c r="D22" i="156"/>
  <c r="D18" i="156"/>
  <c r="D14" i="156"/>
  <c r="D9" i="156"/>
  <c r="E69" i="94"/>
  <c r="D46" i="156"/>
  <c r="D25" i="156" l="1"/>
  <c r="D45" i="156"/>
  <c r="D33" i="156"/>
  <c r="D49" i="156"/>
  <c r="D42" i="156"/>
  <c r="D57" i="156"/>
  <c r="D63" i="156" l="1"/>
  <c r="D51" i="156"/>
  <c r="E27" i="154"/>
  <c r="E66" i="94" l="1"/>
  <c r="D19" i="153"/>
  <c r="D15" i="153"/>
  <c r="D37" i="153"/>
  <c r="D45" i="153" s="1"/>
  <c r="D60" i="153"/>
  <c r="E204" i="94"/>
  <c r="E200" i="94"/>
  <c r="D200" i="94"/>
  <c r="E192" i="94"/>
  <c r="D192" i="94"/>
  <c r="D209" i="94" l="1"/>
  <c r="E71" i="94"/>
  <c r="E209" i="94"/>
  <c r="D23" i="153"/>
  <c r="E138" i="94"/>
  <c r="D138" i="94"/>
  <c r="E135" i="94"/>
  <c r="D135" i="94"/>
  <c r="E131" i="94"/>
  <c r="D123" i="94"/>
  <c r="D140" i="94" l="1"/>
  <c r="E140" i="94"/>
  <c r="H15" i="152"/>
  <c r="G15" i="152"/>
  <c r="F15" i="152"/>
  <c r="E15" i="152"/>
  <c r="D15" i="152"/>
  <c r="I9" i="152" l="1"/>
  <c r="E11" i="147"/>
  <c r="I13" i="152" s="1"/>
  <c r="G13" i="147"/>
  <c r="G12" i="147"/>
  <c r="G11" i="147" l="1"/>
  <c r="I15" i="152"/>
  <c r="K35" i="73"/>
  <c r="K34" i="73"/>
  <c r="K33" i="73"/>
  <c r="K29" i="73"/>
  <c r="K21" i="73"/>
  <c r="J34" i="73"/>
  <c r="J33" i="73"/>
  <c r="J21" i="73"/>
  <c r="E19" i="119"/>
  <c r="D15" i="119"/>
  <c r="D7" i="119" l="1"/>
  <c r="D19" i="119" s="1"/>
  <c r="J81" i="116" l="1"/>
  <c r="F31" i="73" s="1"/>
  <c r="J77" i="116"/>
  <c r="J76" i="116"/>
  <c r="J74" i="116"/>
  <c r="J66" i="116"/>
  <c r="J45" i="116"/>
  <c r="I81" i="116"/>
  <c r="E31" i="73" s="1"/>
  <c r="I77" i="116"/>
  <c r="I76" i="116"/>
  <c r="I74" i="116"/>
  <c r="I66" i="116"/>
  <c r="I45" i="116"/>
  <c r="J147" i="116"/>
  <c r="J121" i="116"/>
  <c r="J120" i="116"/>
  <c r="J119" i="116"/>
  <c r="J117" i="116"/>
  <c r="J116" i="116"/>
  <c r="K19" i="73" s="1"/>
  <c r="J115" i="116"/>
  <c r="K18" i="73" s="1"/>
  <c r="J114" i="116"/>
  <c r="J113" i="116"/>
  <c r="K17" i="73" s="1"/>
  <c r="J111" i="116"/>
  <c r="J110" i="116"/>
  <c r="J108" i="116"/>
  <c r="J107" i="116"/>
  <c r="J106" i="116"/>
  <c r="J105" i="116"/>
  <c r="J104" i="116"/>
  <c r="J103" i="116"/>
  <c r="K14" i="73" s="1"/>
  <c r="J102" i="116"/>
  <c r="J101" i="116"/>
  <c r="J100" i="116"/>
  <c r="K13" i="73" s="1"/>
  <c r="J99" i="116"/>
  <c r="J97" i="116"/>
  <c r="K11" i="73" s="1"/>
  <c r="J96" i="116"/>
  <c r="K10" i="73" s="1"/>
  <c r="J95" i="116"/>
  <c r="K9" i="73" s="1"/>
  <c r="J94" i="116"/>
  <c r="K8" i="73" s="1"/>
  <c r="I147" i="116"/>
  <c r="I121" i="116"/>
  <c r="I120" i="116"/>
  <c r="I119" i="116"/>
  <c r="I117" i="116"/>
  <c r="I116" i="116"/>
  <c r="J19" i="73" s="1"/>
  <c r="I115" i="116"/>
  <c r="J18" i="73" s="1"/>
  <c r="I114" i="116"/>
  <c r="I113" i="116"/>
  <c r="J17" i="73" s="1"/>
  <c r="I111" i="116"/>
  <c r="I110" i="116"/>
  <c r="I108" i="116"/>
  <c r="I107" i="116"/>
  <c r="I106" i="116"/>
  <c r="I105" i="116"/>
  <c r="I104" i="116"/>
  <c r="I103" i="116"/>
  <c r="J14" i="73" s="1"/>
  <c r="I102" i="116"/>
  <c r="I101" i="116"/>
  <c r="I100" i="116"/>
  <c r="I99" i="116"/>
  <c r="I97" i="116"/>
  <c r="J11" i="73" s="1"/>
  <c r="I96" i="116"/>
  <c r="J10" i="73" s="1"/>
  <c r="I95" i="116"/>
  <c r="J9" i="73" s="1"/>
  <c r="I94" i="116"/>
  <c r="M29" i="3" l="1"/>
  <c r="M58" i="3"/>
  <c r="L58" i="3"/>
  <c r="K58" i="3"/>
  <c r="J58" i="3"/>
  <c r="I58" i="3"/>
  <c r="M53" i="3"/>
  <c r="L53" i="3"/>
  <c r="K53" i="3"/>
  <c r="J53" i="3"/>
  <c r="I53" i="3"/>
  <c r="M47" i="3"/>
  <c r="L47" i="3"/>
  <c r="K47" i="3"/>
  <c r="J47" i="3"/>
  <c r="I47" i="3"/>
  <c r="L36" i="3"/>
  <c r="K36" i="3"/>
  <c r="J36" i="3"/>
  <c r="I36" i="3"/>
  <c r="I29" i="3" l="1"/>
  <c r="M22" i="3"/>
  <c r="L22" i="3"/>
  <c r="K22" i="3"/>
  <c r="J22" i="3"/>
  <c r="I22" i="3"/>
  <c r="M15" i="3"/>
  <c r="L15" i="3"/>
  <c r="K15" i="3"/>
  <c r="J15" i="3"/>
  <c r="I15" i="3"/>
  <c r="M8" i="3"/>
  <c r="K8" i="3"/>
  <c r="J8" i="3"/>
  <c r="M82" i="3"/>
  <c r="L82" i="3"/>
  <c r="K82" i="3"/>
  <c r="J82" i="3"/>
  <c r="M74" i="3"/>
  <c r="L74" i="3"/>
  <c r="K74" i="3"/>
  <c r="J74" i="3"/>
  <c r="I74" i="3"/>
  <c r="M77" i="3"/>
  <c r="L77" i="3"/>
  <c r="K77" i="3"/>
  <c r="J77" i="3"/>
  <c r="I77" i="3"/>
  <c r="M145" i="3"/>
  <c r="L145" i="3"/>
  <c r="K145" i="3"/>
  <c r="J145" i="3"/>
  <c r="M138" i="3"/>
  <c r="M150" i="3" s="1"/>
  <c r="L138" i="3"/>
  <c r="L150" i="3" s="1"/>
  <c r="K138" i="3"/>
  <c r="K128" i="3" s="1"/>
  <c r="J138" i="3"/>
  <c r="J128" i="3" s="1"/>
  <c r="I138" i="3"/>
  <c r="M111" i="3"/>
  <c r="L111" i="3"/>
  <c r="J111" i="3"/>
  <c r="I111" i="3"/>
  <c r="M108" i="3"/>
  <c r="L108" i="3"/>
  <c r="K108" i="3"/>
  <c r="K97" i="3" s="1"/>
  <c r="K92" i="3" s="1"/>
  <c r="J108" i="3"/>
  <c r="J97" i="3" s="1"/>
  <c r="J92" i="3" s="1"/>
  <c r="I108" i="3"/>
  <c r="I92" i="3" s="1"/>
  <c r="M93" i="79"/>
  <c r="L93" i="79"/>
  <c r="K93" i="79"/>
  <c r="J93" i="79"/>
  <c r="I93" i="79"/>
  <c r="K37" i="79"/>
  <c r="J37" i="79"/>
  <c r="K78" i="79"/>
  <c r="J78" i="79"/>
  <c r="I78" i="79"/>
  <c r="M75" i="79"/>
  <c r="L75" i="79"/>
  <c r="K75" i="79"/>
  <c r="J75" i="79"/>
  <c r="I75" i="79"/>
  <c r="M146" i="105"/>
  <c r="L146" i="105"/>
  <c r="M134" i="105"/>
  <c r="L134" i="105"/>
  <c r="M130" i="105"/>
  <c r="L130" i="105"/>
  <c r="M129" i="105"/>
  <c r="L129" i="105"/>
  <c r="M109" i="105"/>
  <c r="L109" i="105"/>
  <c r="K37" i="105"/>
  <c r="J37" i="105"/>
  <c r="M30" i="105"/>
  <c r="L30" i="105"/>
  <c r="M23" i="105"/>
  <c r="L23" i="105"/>
  <c r="M16" i="105"/>
  <c r="L16" i="105"/>
  <c r="M9" i="105"/>
  <c r="L9" i="105"/>
  <c r="M112" i="105"/>
  <c r="L112" i="105"/>
  <c r="K112" i="105"/>
  <c r="J112" i="105"/>
  <c r="I112" i="105"/>
  <c r="M93" i="105"/>
  <c r="L93" i="105"/>
  <c r="K93" i="105"/>
  <c r="J93" i="105"/>
  <c r="I93" i="105"/>
  <c r="M78" i="105"/>
  <c r="L78" i="105"/>
  <c r="I78" i="105"/>
  <c r="M75" i="105"/>
  <c r="L75" i="105"/>
  <c r="K75" i="105"/>
  <c r="K65" i="105" s="1"/>
  <c r="K89" i="105" s="1"/>
  <c r="J75" i="105"/>
  <c r="J65" i="105" s="1"/>
  <c r="J89" i="105" s="1"/>
  <c r="I75" i="105"/>
  <c r="M37" i="105"/>
  <c r="L37" i="105"/>
  <c r="I37" i="105"/>
  <c r="M64" i="105" l="1"/>
  <c r="I127" i="3"/>
  <c r="I63" i="3"/>
  <c r="K88" i="3"/>
  <c r="M128" i="3"/>
  <c r="J88" i="3"/>
  <c r="I128" i="3"/>
  <c r="J150" i="3"/>
  <c r="K150" i="3"/>
  <c r="L128" i="105"/>
  <c r="L152" i="105" s="1"/>
  <c r="M65" i="105"/>
  <c r="M89" i="105" s="1"/>
  <c r="M90" i="105" s="1"/>
  <c r="L65" i="105"/>
  <c r="L89" i="105" s="1"/>
  <c r="I65" i="105"/>
  <c r="I89" i="105" s="1"/>
  <c r="J127" i="3"/>
  <c r="M128" i="105"/>
  <c r="M152" i="105" s="1"/>
  <c r="I75" i="116"/>
  <c r="E29" i="73" s="1"/>
  <c r="L64" i="3"/>
  <c r="I109" i="116"/>
  <c r="J16" i="73" s="1"/>
  <c r="I64" i="3"/>
  <c r="J75" i="116"/>
  <c r="F29" i="73" s="1"/>
  <c r="M64" i="3"/>
  <c r="M88" i="3"/>
  <c r="M97" i="3"/>
  <c r="J109" i="116"/>
  <c r="K16" i="73" s="1"/>
  <c r="K12" i="73" s="1"/>
  <c r="K25" i="73" s="1"/>
  <c r="J64" i="3"/>
  <c r="L64" i="105"/>
  <c r="L128" i="3"/>
  <c r="E72" i="154"/>
  <c r="E68" i="154"/>
  <c r="E63" i="154"/>
  <c r="E47" i="154"/>
  <c r="E43" i="154"/>
  <c r="E38" i="154"/>
  <c r="E22" i="154"/>
  <c r="E18" i="154"/>
  <c r="E13" i="154"/>
  <c r="D68" i="153"/>
  <c r="H21" i="150"/>
  <c r="G21" i="150"/>
  <c r="F21" i="150"/>
  <c r="D20" i="150"/>
  <c r="D21" i="150" s="1"/>
  <c r="J19" i="150"/>
  <c r="E16" i="150"/>
  <c r="E21" i="150" s="1"/>
  <c r="I15" i="150"/>
  <c r="J15" i="150" s="1"/>
  <c r="I14" i="150"/>
  <c r="J14" i="150" s="1"/>
  <c r="I13" i="150"/>
  <c r="J13" i="150" s="1"/>
  <c r="I12" i="150"/>
  <c r="J12" i="150" s="1"/>
  <c r="I11" i="150"/>
  <c r="J10" i="150"/>
  <c r="D14" i="147"/>
  <c r="L90" i="105" l="1"/>
  <c r="J151" i="3"/>
  <c r="J98" i="116"/>
  <c r="J93" i="116" s="1"/>
  <c r="M92" i="3"/>
  <c r="M127" i="3" s="1"/>
  <c r="I98" i="116"/>
  <c r="I93" i="116" s="1"/>
  <c r="L92" i="3"/>
  <c r="L127" i="3" s="1"/>
  <c r="E77" i="154"/>
  <c r="I21" i="150"/>
  <c r="E52" i="154"/>
  <c r="J16" i="150"/>
  <c r="J20" i="150"/>
  <c r="M151" i="3" l="1"/>
  <c r="L151" i="3"/>
  <c r="J21" i="150"/>
  <c r="F113" i="116"/>
  <c r="G76" i="116" l="1"/>
  <c r="G75" i="116" s="1"/>
  <c r="E77" i="3"/>
  <c r="I37" i="79"/>
  <c r="H88" i="116"/>
  <c r="G88" i="116"/>
  <c r="F88" i="116"/>
  <c r="H87" i="116"/>
  <c r="G87" i="116"/>
  <c r="F87" i="116"/>
  <c r="H86" i="116"/>
  <c r="G86" i="116"/>
  <c r="F86" i="116"/>
  <c r="H85" i="116"/>
  <c r="G85" i="116"/>
  <c r="F85" i="116"/>
  <c r="H84" i="116"/>
  <c r="G84" i="116"/>
  <c r="F84" i="116"/>
  <c r="H82" i="116"/>
  <c r="G82" i="116"/>
  <c r="F82" i="116"/>
  <c r="H81" i="116"/>
  <c r="G81" i="116"/>
  <c r="F81" i="116"/>
  <c r="H80" i="116"/>
  <c r="G80" i="116"/>
  <c r="F80" i="116"/>
  <c r="H79" i="116"/>
  <c r="G79" i="116"/>
  <c r="F79" i="116"/>
  <c r="H75" i="116"/>
  <c r="F75" i="116"/>
  <c r="H74" i="116"/>
  <c r="G74" i="116"/>
  <c r="F74" i="116"/>
  <c r="H73" i="116"/>
  <c r="G73" i="116"/>
  <c r="F73" i="116"/>
  <c r="H72" i="116"/>
  <c r="G72" i="116"/>
  <c r="F72" i="116"/>
  <c r="H71" i="116"/>
  <c r="G71" i="116"/>
  <c r="F71" i="116"/>
  <c r="H69" i="116"/>
  <c r="G69" i="116"/>
  <c r="F69" i="116"/>
  <c r="H68" i="116"/>
  <c r="G68" i="116"/>
  <c r="F68" i="116"/>
  <c r="H67" i="116"/>
  <c r="G67" i="116"/>
  <c r="F67" i="116"/>
  <c r="H63" i="116"/>
  <c r="G63" i="116"/>
  <c r="F63" i="116"/>
  <c r="H62" i="116"/>
  <c r="G62" i="116"/>
  <c r="F62" i="116"/>
  <c r="H61" i="116"/>
  <c r="G61" i="116"/>
  <c r="F61" i="116"/>
  <c r="H60" i="116"/>
  <c r="G60" i="116"/>
  <c r="G59" i="116" s="1"/>
  <c r="F60" i="116"/>
  <c r="H58" i="116"/>
  <c r="G58" i="116"/>
  <c r="F58" i="116"/>
  <c r="H57" i="116"/>
  <c r="G57" i="116"/>
  <c r="F57" i="116"/>
  <c r="H56" i="116"/>
  <c r="G56" i="116"/>
  <c r="F56" i="116"/>
  <c r="H55" i="116"/>
  <c r="G55" i="116"/>
  <c r="G54" i="116" s="1"/>
  <c r="F55" i="116"/>
  <c r="H53" i="116"/>
  <c r="G53" i="116"/>
  <c r="F53" i="116"/>
  <c r="H52" i="116"/>
  <c r="G52" i="116"/>
  <c r="F52" i="116"/>
  <c r="H51" i="116"/>
  <c r="G51" i="116"/>
  <c r="F51" i="116"/>
  <c r="H50" i="116"/>
  <c r="G50" i="116"/>
  <c r="F50" i="116"/>
  <c r="H49" i="116"/>
  <c r="G49" i="116"/>
  <c r="F49" i="116"/>
  <c r="H47" i="116"/>
  <c r="G47" i="116"/>
  <c r="F47" i="116"/>
  <c r="H46" i="116"/>
  <c r="G46" i="116"/>
  <c r="F46" i="116"/>
  <c r="H45" i="116"/>
  <c r="G45" i="116"/>
  <c r="F45" i="116"/>
  <c r="H44" i="116"/>
  <c r="G44" i="116"/>
  <c r="F44" i="116"/>
  <c r="H43" i="116"/>
  <c r="G43" i="116"/>
  <c r="F43" i="116"/>
  <c r="H42" i="116"/>
  <c r="G42" i="116"/>
  <c r="F42" i="116"/>
  <c r="H41" i="116"/>
  <c r="G41" i="116"/>
  <c r="F41" i="116"/>
  <c r="H40" i="116"/>
  <c r="G40" i="116"/>
  <c r="F40" i="116"/>
  <c r="H39" i="116"/>
  <c r="G39" i="116"/>
  <c r="F39" i="116"/>
  <c r="H38" i="116"/>
  <c r="G38" i="116"/>
  <c r="F38" i="116"/>
  <c r="H139" i="116"/>
  <c r="H129" i="116" s="1"/>
  <c r="H151" i="116" s="1"/>
  <c r="G139" i="116"/>
  <c r="G129" i="116" s="1"/>
  <c r="G151" i="116" s="1"/>
  <c r="G113" i="116"/>
  <c r="G116" i="116"/>
  <c r="F94" i="116"/>
  <c r="J8" i="73" s="1"/>
  <c r="J25" i="73" s="1"/>
  <c r="F95" i="116"/>
  <c r="F96" i="116"/>
  <c r="F97" i="116"/>
  <c r="G98" i="116"/>
  <c r="H98" i="116"/>
  <c r="F109" i="116"/>
  <c r="F98" i="116" s="1"/>
  <c r="G109" i="116"/>
  <c r="H109" i="116"/>
  <c r="F118" i="116"/>
  <c r="F112" i="116" s="1"/>
  <c r="G118" i="116"/>
  <c r="H118" i="116"/>
  <c r="H112" i="116" s="1"/>
  <c r="H128" i="116" s="1"/>
  <c r="F130" i="116"/>
  <c r="F134" i="116"/>
  <c r="J29" i="73" s="1"/>
  <c r="F139" i="116"/>
  <c r="F146" i="116"/>
  <c r="J35" i="73" s="1"/>
  <c r="H155" i="116"/>
  <c r="H154" i="105"/>
  <c r="H150" i="105"/>
  <c r="H149" i="105"/>
  <c r="H148" i="105"/>
  <c r="H147" i="105"/>
  <c r="K146" i="105"/>
  <c r="J146" i="105"/>
  <c r="I146" i="105"/>
  <c r="G146" i="105"/>
  <c r="F146" i="105"/>
  <c r="E146" i="105"/>
  <c r="H145" i="105"/>
  <c r="H144" i="105"/>
  <c r="H143" i="105"/>
  <c r="H142" i="105"/>
  <c r="H141" i="105"/>
  <c r="H140" i="105"/>
  <c r="G139" i="105"/>
  <c r="F139" i="105"/>
  <c r="E139" i="105"/>
  <c r="H138" i="105"/>
  <c r="H137" i="105"/>
  <c r="H136" i="105"/>
  <c r="H135" i="105"/>
  <c r="K134" i="105"/>
  <c r="J134" i="105"/>
  <c r="I134" i="105"/>
  <c r="G134" i="105"/>
  <c r="F134" i="105"/>
  <c r="E134" i="105"/>
  <c r="H133" i="105"/>
  <c r="H132" i="105"/>
  <c r="H131" i="105"/>
  <c r="K130" i="105"/>
  <c r="J130" i="105"/>
  <c r="I130" i="105"/>
  <c r="G130" i="105"/>
  <c r="F130" i="105"/>
  <c r="E130" i="105"/>
  <c r="K129" i="105"/>
  <c r="J129" i="105"/>
  <c r="I129" i="105"/>
  <c r="G129" i="105"/>
  <c r="F129" i="105"/>
  <c r="E129" i="105"/>
  <c r="H127" i="105"/>
  <c r="H126" i="105"/>
  <c r="H125" i="105"/>
  <c r="H124" i="105"/>
  <c r="H123" i="105"/>
  <c r="H122" i="105"/>
  <c r="H121" i="105"/>
  <c r="H120" i="105"/>
  <c r="H119" i="105"/>
  <c r="G118" i="105"/>
  <c r="F118" i="105"/>
  <c r="F112" i="105" s="1"/>
  <c r="E118" i="105"/>
  <c r="E112" i="105" s="1"/>
  <c r="H117" i="105"/>
  <c r="H116" i="105"/>
  <c r="H114" i="105"/>
  <c r="H113" i="105"/>
  <c r="H111" i="105"/>
  <c r="H109" i="105" s="1"/>
  <c r="H110" i="105"/>
  <c r="K109" i="105"/>
  <c r="K128" i="105" s="1"/>
  <c r="J109" i="105"/>
  <c r="J128" i="105" s="1"/>
  <c r="I109" i="105"/>
  <c r="I128" i="105" s="1"/>
  <c r="G109" i="105"/>
  <c r="F109" i="105"/>
  <c r="E109" i="105"/>
  <c r="H108" i="105"/>
  <c r="H107" i="105"/>
  <c r="H106" i="105"/>
  <c r="H105" i="105"/>
  <c r="H104" i="105"/>
  <c r="H103" i="105"/>
  <c r="H102" i="105"/>
  <c r="H101" i="105"/>
  <c r="H100" i="105"/>
  <c r="H99" i="105"/>
  <c r="K98" i="105"/>
  <c r="J98" i="105"/>
  <c r="I98" i="105"/>
  <c r="G98" i="105"/>
  <c r="G93" i="105" s="1"/>
  <c r="F98" i="105"/>
  <c r="F93" i="105" s="1"/>
  <c r="E98" i="105"/>
  <c r="E93" i="105" s="1"/>
  <c r="H97" i="105"/>
  <c r="H96" i="105"/>
  <c r="H95" i="105"/>
  <c r="H94" i="105"/>
  <c r="H88" i="105"/>
  <c r="H87" i="105"/>
  <c r="H86" i="105"/>
  <c r="H85" i="105"/>
  <c r="H84" i="105"/>
  <c r="G83" i="105"/>
  <c r="F83" i="105"/>
  <c r="H82" i="105"/>
  <c r="H81" i="105"/>
  <c r="H80" i="105"/>
  <c r="H79" i="105"/>
  <c r="G78" i="105"/>
  <c r="F78" i="105"/>
  <c r="E78" i="105"/>
  <c r="H77" i="105"/>
  <c r="H76" i="105"/>
  <c r="G75" i="105"/>
  <c r="F75" i="105"/>
  <c r="E75" i="105"/>
  <c r="H74" i="105"/>
  <c r="H73" i="105"/>
  <c r="H72" i="105"/>
  <c r="H71" i="105"/>
  <c r="G70" i="105"/>
  <c r="F70" i="105"/>
  <c r="E70" i="105"/>
  <c r="H69" i="105"/>
  <c r="H68" i="105"/>
  <c r="H67" i="105"/>
  <c r="G66" i="105"/>
  <c r="F66" i="105"/>
  <c r="E66" i="105"/>
  <c r="H63" i="105"/>
  <c r="H62" i="105"/>
  <c r="H61" i="105"/>
  <c r="H60" i="105"/>
  <c r="K59" i="105"/>
  <c r="J59" i="105"/>
  <c r="I59" i="105"/>
  <c r="G59" i="105"/>
  <c r="F59" i="105"/>
  <c r="E59" i="105"/>
  <c r="H58" i="105"/>
  <c r="H57" i="105"/>
  <c r="H56" i="105"/>
  <c r="H55" i="105"/>
  <c r="K54" i="105"/>
  <c r="J54" i="105"/>
  <c r="I54" i="105"/>
  <c r="G54" i="105"/>
  <c r="F54" i="105"/>
  <c r="E54" i="105"/>
  <c r="H53" i="105"/>
  <c r="H52" i="105"/>
  <c r="H51" i="105"/>
  <c r="H50" i="105"/>
  <c r="H49" i="105"/>
  <c r="G48" i="105"/>
  <c r="F48" i="105"/>
  <c r="E48" i="105"/>
  <c r="H46" i="105"/>
  <c r="H44" i="105"/>
  <c r="H43" i="105"/>
  <c r="H42" i="105"/>
  <c r="H41" i="105"/>
  <c r="H40" i="105"/>
  <c r="H39" i="105"/>
  <c r="H38" i="105"/>
  <c r="G37" i="105"/>
  <c r="F37" i="105"/>
  <c r="E37" i="105"/>
  <c r="H36" i="105"/>
  <c r="H35" i="105"/>
  <c r="H34" i="105"/>
  <c r="H33" i="105"/>
  <c r="H32" i="105"/>
  <c r="J30" i="105"/>
  <c r="H31" i="105"/>
  <c r="K30" i="105"/>
  <c r="I30" i="105"/>
  <c r="G30" i="105"/>
  <c r="F30" i="105"/>
  <c r="E30" i="105"/>
  <c r="H29" i="105"/>
  <c r="H28" i="105"/>
  <c r="H27" i="105"/>
  <c r="H26" i="105"/>
  <c r="H25" i="105"/>
  <c r="H24" i="105"/>
  <c r="K23" i="105"/>
  <c r="J23" i="105"/>
  <c r="I23" i="105"/>
  <c r="G23" i="105"/>
  <c r="F23" i="105"/>
  <c r="E23" i="105"/>
  <c r="H22" i="105"/>
  <c r="H21" i="105"/>
  <c r="H20" i="105"/>
  <c r="H19" i="105"/>
  <c r="H18" i="105"/>
  <c r="H17" i="105"/>
  <c r="K16" i="105"/>
  <c r="J16" i="105"/>
  <c r="I16" i="105"/>
  <c r="G16" i="105"/>
  <c r="F16" i="105"/>
  <c r="E16" i="105"/>
  <c r="H15" i="105"/>
  <c r="H14" i="105"/>
  <c r="H13" i="105"/>
  <c r="H12" i="105"/>
  <c r="H11" i="105"/>
  <c r="H10" i="105"/>
  <c r="K9" i="105"/>
  <c r="J9" i="105"/>
  <c r="I9" i="105"/>
  <c r="G9" i="105"/>
  <c r="F9" i="105"/>
  <c r="E9" i="105"/>
  <c r="L150" i="79"/>
  <c r="H150" i="79"/>
  <c r="L149" i="79"/>
  <c r="H149" i="79"/>
  <c r="L148" i="79"/>
  <c r="I148" i="116" s="1"/>
  <c r="H148" i="79"/>
  <c r="K146" i="79"/>
  <c r="J146" i="79"/>
  <c r="I146" i="79"/>
  <c r="G146" i="79"/>
  <c r="F146" i="79"/>
  <c r="E146" i="79"/>
  <c r="L145" i="79"/>
  <c r="H145" i="79"/>
  <c r="H144" i="79"/>
  <c r="L143" i="79"/>
  <c r="H143" i="79"/>
  <c r="L142" i="79"/>
  <c r="I142" i="116" s="1"/>
  <c r="H142" i="79"/>
  <c r="L141" i="79"/>
  <c r="L140" i="79"/>
  <c r="K139" i="79"/>
  <c r="J139" i="79"/>
  <c r="I139" i="79"/>
  <c r="G139" i="79"/>
  <c r="F139" i="79"/>
  <c r="E139" i="79"/>
  <c r="L138" i="79"/>
  <c r="H138" i="79"/>
  <c r="L137" i="79"/>
  <c r="H137" i="79"/>
  <c r="L136" i="79"/>
  <c r="I136" i="116" s="1"/>
  <c r="H136" i="79"/>
  <c r="L135" i="79"/>
  <c r="H135" i="79"/>
  <c r="K134" i="79"/>
  <c r="J134" i="79"/>
  <c r="I134" i="79"/>
  <c r="G134" i="79"/>
  <c r="F134" i="79"/>
  <c r="E134" i="79"/>
  <c r="L133" i="79"/>
  <c r="H133" i="79"/>
  <c r="L132" i="79"/>
  <c r="H132" i="79"/>
  <c r="L131" i="79"/>
  <c r="I131" i="116" s="1"/>
  <c r="H131" i="79"/>
  <c r="K130" i="79"/>
  <c r="J130" i="79"/>
  <c r="I130" i="79"/>
  <c r="G130" i="79"/>
  <c r="F130" i="79"/>
  <c r="E130" i="79"/>
  <c r="K129" i="79"/>
  <c r="J129" i="79"/>
  <c r="I129" i="79"/>
  <c r="G118" i="79"/>
  <c r="F118" i="79"/>
  <c r="E118" i="79"/>
  <c r="E112" i="79" s="1"/>
  <c r="H113" i="79"/>
  <c r="G112" i="79"/>
  <c r="F112" i="79"/>
  <c r="H109" i="79"/>
  <c r="G109" i="79"/>
  <c r="G98" i="79" s="1"/>
  <c r="G93" i="79" s="1"/>
  <c r="F109" i="79"/>
  <c r="F98" i="79" s="1"/>
  <c r="F93" i="79" s="1"/>
  <c r="E109" i="79"/>
  <c r="E98" i="79" s="1"/>
  <c r="E93" i="79" s="1"/>
  <c r="H96" i="79"/>
  <c r="H95" i="79"/>
  <c r="H94" i="79"/>
  <c r="L88" i="79"/>
  <c r="H88" i="79"/>
  <c r="H83" i="79"/>
  <c r="L83" i="79"/>
  <c r="G83" i="79"/>
  <c r="F83" i="79"/>
  <c r="E83" i="79"/>
  <c r="L82" i="79"/>
  <c r="H81" i="79"/>
  <c r="G78" i="79"/>
  <c r="F78" i="79"/>
  <c r="E78" i="79"/>
  <c r="G75" i="79"/>
  <c r="F75" i="79"/>
  <c r="E75" i="79"/>
  <c r="I71" i="116"/>
  <c r="H70" i="79"/>
  <c r="K70" i="79"/>
  <c r="K65" i="79" s="1"/>
  <c r="K89" i="79" s="1"/>
  <c r="J70" i="79"/>
  <c r="J65" i="79" s="1"/>
  <c r="J89" i="79" s="1"/>
  <c r="I70" i="79"/>
  <c r="I65" i="79" s="1"/>
  <c r="G70" i="79"/>
  <c r="F70" i="79"/>
  <c r="E70" i="79"/>
  <c r="H66" i="79"/>
  <c r="G66" i="79"/>
  <c r="F66" i="79"/>
  <c r="E66" i="79"/>
  <c r="H59" i="79"/>
  <c r="K59" i="79"/>
  <c r="J59" i="79"/>
  <c r="I59" i="79"/>
  <c r="G59" i="79"/>
  <c r="F59" i="79"/>
  <c r="E59" i="79"/>
  <c r="I56" i="116"/>
  <c r="K54" i="79"/>
  <c r="J54" i="79"/>
  <c r="I54" i="79"/>
  <c r="H54" i="79"/>
  <c r="G54" i="79"/>
  <c r="F54" i="79"/>
  <c r="E54" i="79"/>
  <c r="I49" i="116"/>
  <c r="K48" i="79"/>
  <c r="J48" i="79"/>
  <c r="I48" i="79"/>
  <c r="G48" i="79"/>
  <c r="F48" i="79"/>
  <c r="E48" i="79"/>
  <c r="G37" i="79"/>
  <c r="F37" i="79"/>
  <c r="E37" i="79"/>
  <c r="J36" i="116"/>
  <c r="J34" i="116"/>
  <c r="J33" i="116"/>
  <c r="J32" i="116"/>
  <c r="K30" i="79"/>
  <c r="G30" i="79"/>
  <c r="F30" i="79"/>
  <c r="E30" i="79"/>
  <c r="K23" i="79"/>
  <c r="J23" i="79"/>
  <c r="I23" i="79"/>
  <c r="G23" i="79"/>
  <c r="F23" i="79"/>
  <c r="E23" i="79"/>
  <c r="K16" i="79"/>
  <c r="J16" i="79"/>
  <c r="I16" i="79"/>
  <c r="G16" i="79"/>
  <c r="F16" i="79"/>
  <c r="E16" i="79"/>
  <c r="H9" i="79"/>
  <c r="K9" i="79"/>
  <c r="J9" i="79"/>
  <c r="I9" i="79"/>
  <c r="G9" i="79"/>
  <c r="F9" i="79"/>
  <c r="E9" i="79"/>
  <c r="F65" i="105" l="1"/>
  <c r="F89" i="105" s="1"/>
  <c r="E65" i="79"/>
  <c r="E89" i="79" s="1"/>
  <c r="F64" i="79"/>
  <c r="I151" i="79"/>
  <c r="F129" i="79"/>
  <c r="H146" i="79"/>
  <c r="H48" i="105"/>
  <c r="H59" i="105"/>
  <c r="H130" i="79"/>
  <c r="H134" i="79"/>
  <c r="J64" i="105"/>
  <c r="J90" i="105" s="1"/>
  <c r="H48" i="116"/>
  <c r="F151" i="79"/>
  <c r="G83" i="116"/>
  <c r="F37" i="73" s="1"/>
  <c r="K64" i="79"/>
  <c r="K90" i="79" s="1"/>
  <c r="I10" i="116"/>
  <c r="J14" i="116"/>
  <c r="I14" i="116"/>
  <c r="J18" i="116"/>
  <c r="I18" i="116"/>
  <c r="J22" i="116"/>
  <c r="I22" i="116"/>
  <c r="J26" i="116"/>
  <c r="I26" i="116"/>
  <c r="J40" i="116"/>
  <c r="I40" i="116"/>
  <c r="I60" i="116"/>
  <c r="E129" i="79"/>
  <c r="E151" i="79" s="1"/>
  <c r="H16" i="79"/>
  <c r="L30" i="79"/>
  <c r="J46" i="116"/>
  <c r="I46" i="116"/>
  <c r="J50" i="116"/>
  <c r="I50" i="116"/>
  <c r="J52" i="116"/>
  <c r="I52" i="116"/>
  <c r="J68" i="116"/>
  <c r="I68" i="116"/>
  <c r="I79" i="116"/>
  <c r="E32" i="73" s="1"/>
  <c r="L78" i="79"/>
  <c r="M83" i="79"/>
  <c r="I83" i="116"/>
  <c r="J85" i="116"/>
  <c r="I85" i="116"/>
  <c r="J87" i="116"/>
  <c r="I87" i="116"/>
  <c r="M133" i="79"/>
  <c r="J133" i="116" s="1"/>
  <c r="I133" i="116"/>
  <c r="M135" i="79"/>
  <c r="J135" i="116" s="1"/>
  <c r="I135" i="116"/>
  <c r="M137" i="79"/>
  <c r="J137" i="116" s="1"/>
  <c r="I137" i="116"/>
  <c r="H54" i="105"/>
  <c r="H66" i="105"/>
  <c r="H83" i="105"/>
  <c r="J125" i="116"/>
  <c r="I125" i="116"/>
  <c r="M145" i="79"/>
  <c r="J145" i="116" s="1"/>
  <c r="I145" i="116"/>
  <c r="M150" i="79"/>
  <c r="J150" i="116" s="1"/>
  <c r="I150" i="116"/>
  <c r="J42" i="116"/>
  <c r="I42" i="116"/>
  <c r="J44" i="116"/>
  <c r="I44" i="116"/>
  <c r="J62" i="116"/>
  <c r="I62" i="116"/>
  <c r="J73" i="116"/>
  <c r="I73" i="116"/>
  <c r="J123" i="116"/>
  <c r="I123" i="116"/>
  <c r="M140" i="79"/>
  <c r="J140" i="116" s="1"/>
  <c r="K32" i="73" s="1"/>
  <c r="I140" i="116"/>
  <c r="J32" i="73" s="1"/>
  <c r="J30" i="73" s="1"/>
  <c r="J38" i="73" s="1"/>
  <c r="H23" i="79"/>
  <c r="J35" i="116"/>
  <c r="I35" i="116"/>
  <c r="I47" i="116"/>
  <c r="J51" i="116"/>
  <c r="I51" i="116"/>
  <c r="J53" i="116"/>
  <c r="I53" i="116"/>
  <c r="J67" i="116"/>
  <c r="I67" i="116"/>
  <c r="J80" i="116"/>
  <c r="I80" i="116"/>
  <c r="J84" i="116"/>
  <c r="I84" i="116"/>
  <c r="J86" i="116"/>
  <c r="I86" i="116"/>
  <c r="M88" i="79"/>
  <c r="J88" i="116" s="1"/>
  <c r="G128" i="79"/>
  <c r="H118" i="79"/>
  <c r="M132" i="79"/>
  <c r="J132" i="116" s="1"/>
  <c r="I132" i="116"/>
  <c r="M138" i="79"/>
  <c r="J138" i="116" s="1"/>
  <c r="I138" i="116"/>
  <c r="M141" i="79"/>
  <c r="J141" i="116" s="1"/>
  <c r="I141" i="116"/>
  <c r="M143" i="79"/>
  <c r="J143" i="116" s="1"/>
  <c r="I143" i="116"/>
  <c r="I64" i="105"/>
  <c r="I90" i="105" s="1"/>
  <c r="H37" i="105"/>
  <c r="E128" i="105"/>
  <c r="H118" i="105"/>
  <c r="H112" i="105" s="1"/>
  <c r="J12" i="116"/>
  <c r="I12" i="116"/>
  <c r="J20" i="116"/>
  <c r="I20" i="116"/>
  <c r="I24" i="116"/>
  <c r="J28" i="116"/>
  <c r="F13" i="73" s="1"/>
  <c r="I28" i="116"/>
  <c r="E13" i="73" s="1"/>
  <c r="I38" i="116"/>
  <c r="L37" i="79"/>
  <c r="I37" i="116" s="1"/>
  <c r="E15" i="73" s="1"/>
  <c r="J58" i="116"/>
  <c r="I58" i="116"/>
  <c r="J127" i="116"/>
  <c r="I127" i="116"/>
  <c r="J11" i="116"/>
  <c r="I11" i="116"/>
  <c r="J13" i="116"/>
  <c r="I13" i="116"/>
  <c r="J15" i="116"/>
  <c r="I15" i="116"/>
  <c r="J17" i="116"/>
  <c r="I17" i="116"/>
  <c r="J19" i="116"/>
  <c r="I19" i="116"/>
  <c r="I21" i="116"/>
  <c r="J25" i="116"/>
  <c r="I25" i="116"/>
  <c r="J27" i="116"/>
  <c r="I27" i="116"/>
  <c r="J29" i="116"/>
  <c r="I29" i="116"/>
  <c r="H30" i="79"/>
  <c r="J39" i="116"/>
  <c r="I39" i="116"/>
  <c r="J41" i="116"/>
  <c r="I41" i="116"/>
  <c r="J43" i="116"/>
  <c r="I43" i="116"/>
  <c r="H48" i="79"/>
  <c r="J55" i="116"/>
  <c r="I55" i="116"/>
  <c r="J57" i="116"/>
  <c r="I57" i="116"/>
  <c r="J61" i="116"/>
  <c r="I61" i="116"/>
  <c r="J63" i="116"/>
  <c r="I63" i="116"/>
  <c r="J72" i="116"/>
  <c r="I72" i="116"/>
  <c r="H78" i="79"/>
  <c r="M82" i="79"/>
  <c r="J82" i="116" s="1"/>
  <c r="F33" i="73" s="1"/>
  <c r="I82" i="116"/>
  <c r="E33" i="73" s="1"/>
  <c r="J122" i="116"/>
  <c r="I122" i="116"/>
  <c r="J124" i="116"/>
  <c r="I124" i="116"/>
  <c r="J126" i="116"/>
  <c r="I126" i="116"/>
  <c r="G129" i="79"/>
  <c r="G151" i="79" s="1"/>
  <c r="H139" i="79"/>
  <c r="M149" i="79"/>
  <c r="J149" i="116" s="1"/>
  <c r="I149" i="116"/>
  <c r="E64" i="105"/>
  <c r="K64" i="105"/>
  <c r="K90" i="105" s="1"/>
  <c r="H129" i="105"/>
  <c r="H151" i="105" s="1"/>
  <c r="F151" i="105"/>
  <c r="F129" i="116"/>
  <c r="F151" i="116" s="1"/>
  <c r="F128" i="105"/>
  <c r="G64" i="79"/>
  <c r="G90" i="79" s="1"/>
  <c r="L70" i="79"/>
  <c r="G65" i="79"/>
  <c r="G89" i="79" s="1"/>
  <c r="E128" i="79"/>
  <c r="E152" i="79" s="1"/>
  <c r="K151" i="79"/>
  <c r="L134" i="79"/>
  <c r="I134" i="116" s="1"/>
  <c r="M136" i="79"/>
  <c r="H30" i="105"/>
  <c r="H70" i="105"/>
  <c r="H75" i="105"/>
  <c r="H78" i="105"/>
  <c r="H98" i="105"/>
  <c r="H93" i="105" s="1"/>
  <c r="H130" i="105"/>
  <c r="G151" i="105"/>
  <c r="L48" i="79"/>
  <c r="I48" i="116" s="1"/>
  <c r="E16" i="73" s="1"/>
  <c r="G152" i="79"/>
  <c r="H37" i="79"/>
  <c r="J151" i="79"/>
  <c r="L129" i="79"/>
  <c r="I129" i="116" s="1"/>
  <c r="M142" i="79"/>
  <c r="G65" i="105"/>
  <c r="G89" i="105" s="1"/>
  <c r="G90" i="105" s="1"/>
  <c r="G112" i="105"/>
  <c r="K151" i="105"/>
  <c r="K152" i="105" s="1"/>
  <c r="L9" i="79"/>
  <c r="L16" i="79"/>
  <c r="M16" i="79"/>
  <c r="J16" i="116" s="1"/>
  <c r="L23" i="79"/>
  <c r="I23" i="116" s="1"/>
  <c r="E64" i="79"/>
  <c r="J30" i="79"/>
  <c r="J64" i="79" s="1"/>
  <c r="J90" i="79" s="1"/>
  <c r="L54" i="79"/>
  <c r="I54" i="116" s="1"/>
  <c r="E17" i="73" s="1"/>
  <c r="L59" i="79"/>
  <c r="I59" i="116" s="1"/>
  <c r="E19" i="73" s="1"/>
  <c r="F65" i="79"/>
  <c r="F89" i="79" s="1"/>
  <c r="H75" i="79"/>
  <c r="H98" i="79"/>
  <c r="H93" i="79" s="1"/>
  <c r="F128" i="79"/>
  <c r="F152" i="79" s="1"/>
  <c r="L130" i="79"/>
  <c r="I130" i="116" s="1"/>
  <c r="M131" i="79"/>
  <c r="L146" i="79"/>
  <c r="M148" i="79"/>
  <c r="J148" i="116" s="1"/>
  <c r="H9" i="105"/>
  <c r="G64" i="105"/>
  <c r="H16" i="105"/>
  <c r="H23" i="105"/>
  <c r="F64" i="105"/>
  <c r="F90" i="105" s="1"/>
  <c r="E65" i="105"/>
  <c r="E89" i="105" s="1"/>
  <c r="I151" i="105"/>
  <c r="I152" i="105" s="1"/>
  <c r="H146" i="105"/>
  <c r="H134" i="105"/>
  <c r="H139" i="105"/>
  <c r="E151" i="105"/>
  <c r="J151" i="105"/>
  <c r="J152" i="105" s="1"/>
  <c r="F54" i="116"/>
  <c r="H152" i="116"/>
  <c r="H160" i="116" s="1"/>
  <c r="H54" i="116"/>
  <c r="H59" i="116"/>
  <c r="H66" i="116"/>
  <c r="H83" i="116"/>
  <c r="G66" i="116"/>
  <c r="F35" i="73" s="1"/>
  <c r="G48" i="116"/>
  <c r="G112" i="116"/>
  <c r="G128" i="116" s="1"/>
  <c r="G152" i="116" s="1"/>
  <c r="G160" i="116" s="1"/>
  <c r="H78" i="116"/>
  <c r="G37" i="116"/>
  <c r="G78" i="116"/>
  <c r="F37" i="116"/>
  <c r="H37" i="116"/>
  <c r="F48" i="116"/>
  <c r="F59" i="116"/>
  <c r="F83" i="116"/>
  <c r="E37" i="73" s="1"/>
  <c r="I89" i="79"/>
  <c r="F78" i="116"/>
  <c r="F66" i="116"/>
  <c r="E35" i="73" s="1"/>
  <c r="F93" i="116"/>
  <c r="F128" i="116" s="1"/>
  <c r="G128" i="105"/>
  <c r="G152" i="105" s="1"/>
  <c r="H65" i="105"/>
  <c r="H89" i="105" s="1"/>
  <c r="F90" i="79"/>
  <c r="I30" i="79"/>
  <c r="I64" i="79" s="1"/>
  <c r="F152" i="105" l="1"/>
  <c r="H128" i="105"/>
  <c r="E90" i="79"/>
  <c r="H112" i="79"/>
  <c r="H128" i="79" s="1"/>
  <c r="H152" i="79" s="1"/>
  <c r="H129" i="79"/>
  <c r="H151" i="79" s="1"/>
  <c r="E90" i="105"/>
  <c r="H64" i="79"/>
  <c r="I118" i="79"/>
  <c r="H65" i="79"/>
  <c r="H89" i="79" s="1"/>
  <c r="E152" i="105"/>
  <c r="F10" i="73"/>
  <c r="M70" i="79"/>
  <c r="J71" i="116"/>
  <c r="E28" i="73"/>
  <c r="L64" i="79"/>
  <c r="I16" i="116"/>
  <c r="E10" i="73" s="1"/>
  <c r="I69" i="116"/>
  <c r="I70" i="116"/>
  <c r="E12" i="73"/>
  <c r="E11" i="73" s="1"/>
  <c r="E26" i="73" s="1"/>
  <c r="J79" i="116"/>
  <c r="F32" i="73" s="1"/>
  <c r="F28" i="73" s="1"/>
  <c r="M78" i="79"/>
  <c r="J78" i="116" s="1"/>
  <c r="H152" i="105"/>
  <c r="H64" i="105"/>
  <c r="H90" i="105" s="1"/>
  <c r="L144" i="79"/>
  <c r="I146" i="116"/>
  <c r="M54" i="79"/>
  <c r="J54" i="116" s="1"/>
  <c r="F17" i="73" s="1"/>
  <c r="J56" i="116"/>
  <c r="M30" i="79"/>
  <c r="J30" i="116" s="1"/>
  <c r="F14" i="73" s="1"/>
  <c r="J31" i="116"/>
  <c r="M146" i="79"/>
  <c r="M48" i="79"/>
  <c r="J48" i="116" s="1"/>
  <c r="F16" i="73" s="1"/>
  <c r="J49" i="116"/>
  <c r="J38" i="116"/>
  <c r="M37" i="79"/>
  <c r="M23" i="79"/>
  <c r="J23" i="116" s="1"/>
  <c r="J24" i="116"/>
  <c r="F12" i="73" s="1"/>
  <c r="F11" i="73" s="1"/>
  <c r="J83" i="116"/>
  <c r="I9" i="116"/>
  <c r="E9" i="73" s="1"/>
  <c r="M130" i="79"/>
  <c r="J130" i="116" s="1"/>
  <c r="J131" i="116"/>
  <c r="M129" i="79"/>
  <c r="J129" i="116" s="1"/>
  <c r="J142" i="116"/>
  <c r="K31" i="73" s="1"/>
  <c r="K30" i="73" s="1"/>
  <c r="K38" i="73" s="1"/>
  <c r="M134" i="79"/>
  <c r="J134" i="116" s="1"/>
  <c r="J136" i="116"/>
  <c r="L65" i="79"/>
  <c r="I78" i="116"/>
  <c r="M59" i="79"/>
  <c r="J59" i="116" s="1"/>
  <c r="F19" i="73" s="1"/>
  <c r="J60" i="116"/>
  <c r="M9" i="79"/>
  <c r="J10" i="116"/>
  <c r="J9" i="116" s="1"/>
  <c r="F9" i="73" s="1"/>
  <c r="F152" i="116"/>
  <c r="F160" i="116" s="1"/>
  <c r="I90" i="79"/>
  <c r="H90" i="79" l="1"/>
  <c r="J118" i="79"/>
  <c r="J112" i="79" s="1"/>
  <c r="J128" i="79" s="1"/>
  <c r="J152" i="79" s="1"/>
  <c r="I112" i="79"/>
  <c r="I128" i="79" s="1"/>
  <c r="I152" i="79" s="1"/>
  <c r="K118" i="79"/>
  <c r="L118" i="79" s="1"/>
  <c r="H153" i="79"/>
  <c r="F8" i="73"/>
  <c r="E8" i="73"/>
  <c r="H153" i="105"/>
  <c r="M144" i="79"/>
  <c r="J146" i="116"/>
  <c r="I65" i="116"/>
  <c r="L89" i="79"/>
  <c r="J69" i="116"/>
  <c r="J70" i="116"/>
  <c r="M65" i="79"/>
  <c r="F26" i="73"/>
  <c r="I144" i="116"/>
  <c r="L151" i="79"/>
  <c r="L139" i="79"/>
  <c r="I139" i="116" s="1"/>
  <c r="M64" i="79"/>
  <c r="H70" i="116"/>
  <c r="H65" i="116" s="1"/>
  <c r="H89" i="116" s="1"/>
  <c r="G70" i="116"/>
  <c r="F70" i="116"/>
  <c r="H31" i="116"/>
  <c r="H30" i="116" s="1"/>
  <c r="G31" i="116"/>
  <c r="G30" i="116" s="1"/>
  <c r="F31" i="116"/>
  <c r="F30" i="116" s="1"/>
  <c r="H23" i="116"/>
  <c r="G23" i="116"/>
  <c r="F23" i="116"/>
  <c r="H16" i="116"/>
  <c r="G16" i="116"/>
  <c r="F16" i="116"/>
  <c r="H9" i="116"/>
  <c r="G9" i="116"/>
  <c r="F9" i="116"/>
  <c r="I118" i="116" l="1"/>
  <c r="J22" i="73" s="1"/>
  <c r="J20" i="73" s="1"/>
  <c r="J26" i="73" s="1"/>
  <c r="J27" i="73" s="1"/>
  <c r="J39" i="73" s="1"/>
  <c r="L112" i="79"/>
  <c r="M118" i="79"/>
  <c r="K112" i="79"/>
  <c r="K128" i="79" s="1"/>
  <c r="K152" i="79" s="1"/>
  <c r="F65" i="116"/>
  <c r="F89" i="116" s="1"/>
  <c r="E36" i="73"/>
  <c r="E34" i="73" s="1"/>
  <c r="E38" i="73" s="1"/>
  <c r="J144" i="116"/>
  <c r="M139" i="79"/>
  <c r="J139" i="116" s="1"/>
  <c r="M151" i="79"/>
  <c r="J65" i="116"/>
  <c r="M89" i="79"/>
  <c r="J89" i="116" s="1"/>
  <c r="G65" i="116"/>
  <c r="G89" i="116" s="1"/>
  <c r="F36" i="73"/>
  <c r="F34" i="73" s="1"/>
  <c r="F38" i="73" s="1"/>
  <c r="L90" i="79"/>
  <c r="I151" i="116"/>
  <c r="H64" i="116"/>
  <c r="H90" i="116" s="1"/>
  <c r="H159" i="116" s="1"/>
  <c r="F64" i="116"/>
  <c r="G64" i="116"/>
  <c r="J118" i="116" l="1"/>
  <c r="K22" i="73" s="1"/>
  <c r="K20" i="73" s="1"/>
  <c r="K26" i="73" s="1"/>
  <c r="K27" i="73" s="1"/>
  <c r="K39" i="73" s="1"/>
  <c r="M112" i="79"/>
  <c r="I112" i="116"/>
  <c r="L128" i="79"/>
  <c r="G90" i="116"/>
  <c r="G159" i="116" s="1"/>
  <c r="J42" i="73"/>
  <c r="F90" i="116"/>
  <c r="F159" i="116" s="1"/>
  <c r="M90" i="79"/>
  <c r="K42" i="73"/>
  <c r="J151" i="116"/>
  <c r="J166" i="116" s="1"/>
  <c r="I128" i="116" l="1"/>
  <c r="L152" i="79"/>
  <c r="I152" i="116" s="1"/>
  <c r="I160" i="116" s="1"/>
  <c r="J112" i="116"/>
  <c r="M128" i="79"/>
  <c r="G8" i="147"/>
  <c r="G9" i="147"/>
  <c r="G10" i="147" l="1"/>
  <c r="J128" i="116"/>
  <c r="M152" i="79"/>
  <c r="J152" i="116" s="1"/>
  <c r="H114" i="3"/>
  <c r="E115" i="116" s="1"/>
  <c r="E113" i="116"/>
  <c r="H113" i="3"/>
  <c r="E114" i="116" s="1"/>
  <c r="J160" i="116" l="1"/>
  <c r="G138" i="3"/>
  <c r="F138" i="3"/>
  <c r="E138" i="3"/>
  <c r="H143" i="3"/>
  <c r="E144" i="116" s="1"/>
  <c r="H144" i="3"/>
  <c r="E145" i="116" s="1"/>
  <c r="H87" i="3"/>
  <c r="E88" i="116" s="1"/>
  <c r="E82" i="3"/>
  <c r="H78" i="3"/>
  <c r="E79" i="116" s="1"/>
  <c r="H79" i="3"/>
  <c r="E80" i="116" s="1"/>
  <c r="I18" i="73" l="1"/>
  <c r="H80" i="3"/>
  <c r="E81" i="116" s="1"/>
  <c r="H81" i="3"/>
  <c r="E82" i="116" s="1"/>
  <c r="I17" i="73" l="1"/>
  <c r="H77" i="3"/>
  <c r="E78" i="116" s="1"/>
  <c r="E8" i="3" l="1"/>
  <c r="F108" i="3"/>
  <c r="F97" i="3" s="1"/>
  <c r="E108" i="3"/>
  <c r="H9" i="3" l="1"/>
  <c r="E10" i="116" s="1"/>
  <c r="H10" i="3"/>
  <c r="E11" i="116" s="1"/>
  <c r="H11" i="3"/>
  <c r="E12" i="116" s="1"/>
  <c r="H12" i="3"/>
  <c r="E13" i="116" s="1"/>
  <c r="E94" i="116"/>
  <c r="H3" i="3"/>
  <c r="H3" i="105" l="1"/>
  <c r="E32" i="148" l="1"/>
  <c r="D32" i="148"/>
  <c r="L155" i="79" l="1"/>
  <c r="M155" i="79" s="1"/>
  <c r="K117" i="3"/>
  <c r="K111" i="3" s="1"/>
  <c r="K127" i="3" s="1"/>
  <c r="K151" i="3" s="1"/>
  <c r="I145" i="3"/>
  <c r="I150" i="3" s="1"/>
  <c r="K69" i="3"/>
  <c r="K65" i="3"/>
  <c r="I82" i="3"/>
  <c r="I88" i="3" s="1"/>
  <c r="K30" i="3"/>
  <c r="K29" i="3" s="1"/>
  <c r="K63" i="3" s="1"/>
  <c r="G8" i="3"/>
  <c r="G15" i="3"/>
  <c r="K64" i="3" l="1"/>
  <c r="K89" i="3"/>
  <c r="I151" i="3"/>
  <c r="I89" i="3" l="1"/>
  <c r="E18" i="116" l="1"/>
  <c r="E19" i="116"/>
  <c r="E20" i="116"/>
  <c r="H136" i="3" l="1"/>
  <c r="E137" i="116" s="1"/>
  <c r="H137" i="3"/>
  <c r="E138" i="116" s="1"/>
  <c r="H135" i="3"/>
  <c r="E136" i="116" s="1"/>
  <c r="H134" i="3"/>
  <c r="E135" i="116" s="1"/>
  <c r="H102" i="3"/>
  <c r="E103" i="116" s="1"/>
  <c r="H101" i="3"/>
  <c r="E102" i="116" s="1"/>
  <c r="F11" i="62" l="1"/>
  <c r="E11" i="62"/>
  <c r="D11" i="62"/>
  <c r="C11" i="62"/>
  <c r="C34" i="62"/>
  <c r="D34" i="62"/>
  <c r="E34" i="62"/>
  <c r="G6" i="62" l="1"/>
  <c r="C24" i="61" l="1"/>
  <c r="F117" i="3" l="1"/>
  <c r="F111" i="3" s="1"/>
  <c r="G117" i="3"/>
  <c r="G111" i="3" s="1"/>
  <c r="E117" i="3"/>
  <c r="E111" i="3" s="1"/>
  <c r="F30" i="3"/>
  <c r="H98" i="3"/>
  <c r="E99" i="116" s="1"/>
  <c r="F29" i="3" l="1"/>
  <c r="H30" i="3"/>
  <c r="E31" i="116" s="1"/>
  <c r="H117" i="3"/>
  <c r="E118" i="116" s="1"/>
  <c r="D14" i="24"/>
  <c r="O7" i="24"/>
  <c r="O8" i="24"/>
  <c r="O9" i="24"/>
  <c r="O10" i="24"/>
  <c r="O11" i="24"/>
  <c r="O12" i="24"/>
  <c r="O13" i="24"/>
  <c r="O6" i="24"/>
  <c r="O5" i="24"/>
  <c r="G108" i="3"/>
  <c r="G97" i="3" s="1"/>
  <c r="G92" i="3" s="1"/>
  <c r="G127" i="3" l="1"/>
  <c r="D31" i="73"/>
  <c r="D33" i="73"/>
  <c r="I34" i="73"/>
  <c r="I33" i="73"/>
  <c r="D6" i="77"/>
  <c r="E14" i="116"/>
  <c r="E15" i="116"/>
  <c r="F8" i="3"/>
  <c r="H154" i="3"/>
  <c r="H153" i="3"/>
  <c r="H149" i="3"/>
  <c r="E150" i="116" s="1"/>
  <c r="H148" i="3"/>
  <c r="E149" i="116" s="1"/>
  <c r="H147" i="3"/>
  <c r="E148" i="116" s="1"/>
  <c r="H146" i="3"/>
  <c r="E147" i="116" s="1"/>
  <c r="G145" i="3"/>
  <c r="F145" i="3"/>
  <c r="E145" i="3"/>
  <c r="H142" i="3"/>
  <c r="E143" i="116" s="1"/>
  <c r="H141" i="3"/>
  <c r="E142" i="116" s="1"/>
  <c r="H140" i="3"/>
  <c r="E141" i="116" s="1"/>
  <c r="H139" i="3"/>
  <c r="E140" i="116" s="1"/>
  <c r="G133" i="3"/>
  <c r="F133" i="3"/>
  <c r="E133" i="3"/>
  <c r="H132" i="3"/>
  <c r="E133" i="116" s="1"/>
  <c r="H131" i="3"/>
  <c r="E132" i="116" s="1"/>
  <c r="H130" i="3"/>
  <c r="E131" i="116" s="1"/>
  <c r="G129" i="3"/>
  <c r="F129" i="3"/>
  <c r="E129" i="3"/>
  <c r="E128" i="3" s="1"/>
  <c r="H110" i="3"/>
  <c r="E111" i="116" s="1"/>
  <c r="H109" i="3"/>
  <c r="E110" i="116" s="1"/>
  <c r="H126" i="3"/>
  <c r="E127" i="116" s="1"/>
  <c r="H125" i="3"/>
  <c r="E126" i="116" s="1"/>
  <c r="H124" i="3"/>
  <c r="E125" i="116" s="1"/>
  <c r="H123" i="3"/>
  <c r="E124" i="116" s="1"/>
  <c r="H122" i="3"/>
  <c r="E123" i="116" s="1"/>
  <c r="H121" i="3"/>
  <c r="E122" i="116" s="1"/>
  <c r="H120" i="3"/>
  <c r="E121" i="116" s="1"/>
  <c r="H119" i="3"/>
  <c r="E120" i="116" s="1"/>
  <c r="H118" i="3"/>
  <c r="E119" i="116" s="1"/>
  <c r="H116" i="3"/>
  <c r="E117" i="116" s="1"/>
  <c r="H115" i="3"/>
  <c r="H107" i="3"/>
  <c r="E108" i="116" s="1"/>
  <c r="H106" i="3"/>
  <c r="E107" i="116" s="1"/>
  <c r="H105" i="3"/>
  <c r="E106" i="116" s="1"/>
  <c r="H104" i="3"/>
  <c r="E105" i="116" s="1"/>
  <c r="H103" i="3"/>
  <c r="E104" i="116" s="1"/>
  <c r="H100" i="3"/>
  <c r="E101" i="116" s="1"/>
  <c r="H99" i="3"/>
  <c r="E100" i="116" s="1"/>
  <c r="E97" i="116"/>
  <c r="E96" i="116"/>
  <c r="E95" i="116"/>
  <c r="H86" i="3"/>
  <c r="E87" i="116" s="1"/>
  <c r="H85" i="3"/>
  <c r="E86" i="116" s="1"/>
  <c r="H84" i="3"/>
  <c r="E85" i="116" s="1"/>
  <c r="H83" i="3"/>
  <c r="E84" i="116" s="1"/>
  <c r="G82" i="3"/>
  <c r="F82" i="3"/>
  <c r="H76" i="3"/>
  <c r="E77" i="116" s="1"/>
  <c r="H75" i="3"/>
  <c r="E76" i="116" s="1"/>
  <c r="G74" i="3"/>
  <c r="F74" i="3"/>
  <c r="E74" i="3"/>
  <c r="H73" i="3"/>
  <c r="E74" i="116" s="1"/>
  <c r="H72" i="3"/>
  <c r="E73" i="116" s="1"/>
  <c r="H71" i="3"/>
  <c r="E72" i="116" s="1"/>
  <c r="H70" i="3"/>
  <c r="E71" i="116" s="1"/>
  <c r="G69" i="3"/>
  <c r="F69" i="3"/>
  <c r="E69" i="3"/>
  <c r="H68" i="3"/>
  <c r="E69" i="116" s="1"/>
  <c r="H67" i="3"/>
  <c r="E68" i="116" s="1"/>
  <c r="H66" i="3"/>
  <c r="E67" i="116" s="1"/>
  <c r="G65" i="3"/>
  <c r="F65" i="3"/>
  <c r="E65" i="3"/>
  <c r="E63" i="116"/>
  <c r="E62" i="116"/>
  <c r="E61" i="116"/>
  <c r="E60" i="116"/>
  <c r="G58" i="3"/>
  <c r="F58" i="3"/>
  <c r="E58" i="3"/>
  <c r="E58" i="116"/>
  <c r="E57" i="116"/>
  <c r="E56" i="116"/>
  <c r="E55" i="116"/>
  <c r="G53" i="3"/>
  <c r="F53" i="3"/>
  <c r="E53" i="3"/>
  <c r="E53" i="116"/>
  <c r="E52" i="116"/>
  <c r="E51" i="116"/>
  <c r="E50" i="116"/>
  <c r="E49" i="116"/>
  <c r="G47" i="3"/>
  <c r="F47" i="3"/>
  <c r="E47" i="3"/>
  <c r="E47" i="116"/>
  <c r="E46" i="116"/>
  <c r="E45" i="116"/>
  <c r="E44" i="116"/>
  <c r="E43" i="116"/>
  <c r="E42" i="116"/>
  <c r="H40" i="3"/>
  <c r="E41" i="116" s="1"/>
  <c r="H39" i="3"/>
  <c r="E40" i="116" s="1"/>
  <c r="H38" i="3"/>
  <c r="E39" i="116" s="1"/>
  <c r="E38" i="116"/>
  <c r="G36" i="3"/>
  <c r="F36" i="3"/>
  <c r="E36" i="3"/>
  <c r="H35" i="3"/>
  <c r="E35" i="116"/>
  <c r="H33" i="3"/>
  <c r="H32" i="3"/>
  <c r="H31" i="3"/>
  <c r="G29" i="3"/>
  <c r="E29" i="3"/>
  <c r="E29" i="116"/>
  <c r="E28" i="116"/>
  <c r="E27" i="116"/>
  <c r="E26" i="116"/>
  <c r="E25" i="116"/>
  <c r="E24" i="116"/>
  <c r="G22" i="3"/>
  <c r="F22" i="3"/>
  <c r="E22" i="3"/>
  <c r="E22" i="116"/>
  <c r="E21" i="116"/>
  <c r="E17" i="116"/>
  <c r="F15" i="3"/>
  <c r="E15" i="3"/>
  <c r="H155" i="79"/>
  <c r="H155" i="105"/>
  <c r="F24" i="63"/>
  <c r="E24" i="63"/>
  <c r="C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6" i="63"/>
  <c r="G5" i="63"/>
  <c r="G10" i="62"/>
  <c r="G9" i="62"/>
  <c r="G8" i="62"/>
  <c r="G7" i="62"/>
  <c r="O19" i="24"/>
  <c r="O16" i="24"/>
  <c r="C25" i="24"/>
  <c r="O24" i="24"/>
  <c r="O22" i="24"/>
  <c r="O21" i="24"/>
  <c r="O18" i="24"/>
  <c r="O17" i="24"/>
  <c r="D25" i="24"/>
  <c r="E25" i="24"/>
  <c r="F25" i="24"/>
  <c r="G25" i="24"/>
  <c r="H25" i="24"/>
  <c r="I25" i="24"/>
  <c r="J25" i="24"/>
  <c r="K25" i="24"/>
  <c r="L25" i="24"/>
  <c r="M25" i="24"/>
  <c r="N25" i="24"/>
  <c r="N14" i="24"/>
  <c r="M14" i="24"/>
  <c r="L14" i="24"/>
  <c r="K14" i="24"/>
  <c r="J14" i="24"/>
  <c r="I14" i="24"/>
  <c r="H14" i="24"/>
  <c r="G14" i="24"/>
  <c r="F14" i="24"/>
  <c r="E14" i="24"/>
  <c r="C14" i="24"/>
  <c r="C25" i="2"/>
  <c r="E64" i="3" l="1"/>
  <c r="E88" i="3" s="1"/>
  <c r="F128" i="3"/>
  <c r="F150" i="3" s="1"/>
  <c r="E150" i="3"/>
  <c r="E63" i="3"/>
  <c r="E32" i="116"/>
  <c r="L31" i="3"/>
  <c r="E36" i="116"/>
  <c r="C9" i="77" s="1"/>
  <c r="I36" i="116"/>
  <c r="D9" i="77" s="1"/>
  <c r="E33" i="116"/>
  <c r="L32" i="3"/>
  <c r="I33" i="116" s="1"/>
  <c r="H29" i="3"/>
  <c r="E30" i="116" s="1"/>
  <c r="E34" i="116"/>
  <c r="C7" i="77" s="1"/>
  <c r="I34" i="116"/>
  <c r="D7" i="77" s="1"/>
  <c r="H111" i="3"/>
  <c r="E116" i="116"/>
  <c r="I19" i="73" s="1"/>
  <c r="E9" i="116"/>
  <c r="H8" i="3"/>
  <c r="G128" i="3"/>
  <c r="G150" i="3" s="1"/>
  <c r="G151" i="3" s="1"/>
  <c r="F64" i="3"/>
  <c r="F88" i="3" s="1"/>
  <c r="I22" i="73"/>
  <c r="H108" i="3"/>
  <c r="H138" i="3"/>
  <c r="E139" i="116" s="1"/>
  <c r="H47" i="3"/>
  <c r="E48" i="116" s="1"/>
  <c r="H53" i="3"/>
  <c r="E54" i="116" s="1"/>
  <c r="H82" i="3"/>
  <c r="E83" i="116" s="1"/>
  <c r="D37" i="73" s="1"/>
  <c r="H36" i="3"/>
  <c r="E37" i="116" s="1"/>
  <c r="H58" i="3"/>
  <c r="E59" i="116" s="1"/>
  <c r="G64" i="3"/>
  <c r="G88" i="3" s="1"/>
  <c r="H15" i="3"/>
  <c r="E16" i="116" s="1"/>
  <c r="I31" i="73"/>
  <c r="I21" i="73"/>
  <c r="O25" i="24"/>
  <c r="E6" i="61"/>
  <c r="I9" i="73"/>
  <c r="D13" i="73"/>
  <c r="D12" i="73"/>
  <c r="I13" i="73"/>
  <c r="I10" i="73"/>
  <c r="N26" i="24"/>
  <c r="G24" i="63"/>
  <c r="I11" i="73"/>
  <c r="I15" i="73"/>
  <c r="I8" i="73"/>
  <c r="E10" i="61"/>
  <c r="H65" i="3"/>
  <c r="E66" i="116" s="1"/>
  <c r="H129" i="3"/>
  <c r="E130" i="116" s="1"/>
  <c r="G11" i="62"/>
  <c r="C5" i="77"/>
  <c r="H145" i="3"/>
  <c r="E146" i="116" s="1"/>
  <c r="H22" i="3"/>
  <c r="E23" i="116" s="1"/>
  <c r="H133" i="3"/>
  <c r="E134" i="116" s="1"/>
  <c r="O14" i="24"/>
  <c r="O26" i="24" s="1"/>
  <c r="H74" i="3"/>
  <c r="E75" i="116" s="1"/>
  <c r="G63" i="3"/>
  <c r="F63" i="3"/>
  <c r="H69" i="3"/>
  <c r="E70" i="116" s="1"/>
  <c r="D36" i="73" s="1"/>
  <c r="E112" i="116" l="1"/>
  <c r="I32" i="116"/>
  <c r="L30" i="3"/>
  <c r="I31" i="116" s="1"/>
  <c r="D5" i="77" s="1"/>
  <c r="D11" i="77" s="1"/>
  <c r="G89" i="3"/>
  <c r="F89" i="3"/>
  <c r="J29" i="3"/>
  <c r="J63" i="3" s="1"/>
  <c r="J89" i="3" s="1"/>
  <c r="E8" i="61"/>
  <c r="E109" i="116"/>
  <c r="I16" i="73" s="1"/>
  <c r="E98" i="116"/>
  <c r="E93" i="116" s="1"/>
  <c r="H128" i="3"/>
  <c r="D11" i="73"/>
  <c r="I20" i="73"/>
  <c r="I26" i="73" s="1"/>
  <c r="I30" i="73"/>
  <c r="H63" i="3"/>
  <c r="E64" i="116" s="1"/>
  <c r="I28" i="73"/>
  <c r="H64" i="3"/>
  <c r="E89" i="3"/>
  <c r="D17" i="73"/>
  <c r="D29" i="73"/>
  <c r="D28" i="73" s="1"/>
  <c r="D10" i="73"/>
  <c r="D15" i="73"/>
  <c r="D16" i="73"/>
  <c r="D35" i="73"/>
  <c r="D34" i="73" s="1"/>
  <c r="D14" i="73"/>
  <c r="D19" i="73"/>
  <c r="I29" i="73"/>
  <c r="E18" i="61"/>
  <c r="C6" i="61"/>
  <c r="C9" i="61"/>
  <c r="C8" i="61"/>
  <c r="C6" i="77"/>
  <c r="C11" i="77" s="1"/>
  <c r="L29" i="3" l="1"/>
  <c r="H88" i="3"/>
  <c r="E89" i="116" s="1"/>
  <c r="E65" i="116"/>
  <c r="H150" i="3"/>
  <c r="E151" i="116" s="1"/>
  <c r="E129" i="116"/>
  <c r="I30" i="116"/>
  <c r="E14" i="73" s="1"/>
  <c r="E25" i="73" s="1"/>
  <c r="E27" i="73" s="1"/>
  <c r="L63" i="3"/>
  <c r="D26" i="73"/>
  <c r="D38" i="73"/>
  <c r="D9" i="73"/>
  <c r="D8" i="73" s="1"/>
  <c r="H89" i="3" l="1"/>
  <c r="E90" i="116" s="1"/>
  <c r="E159" i="116" s="1"/>
  <c r="I64" i="116"/>
  <c r="I165" i="116" s="1"/>
  <c r="J41" i="73"/>
  <c r="E39" i="73"/>
  <c r="D25" i="73"/>
  <c r="D27" i="73" s="1"/>
  <c r="I25" i="73"/>
  <c r="I27" i="73" s="1"/>
  <c r="C18" i="61"/>
  <c r="J43" i="73" l="1"/>
  <c r="I35" i="73"/>
  <c r="I38" i="73" s="1"/>
  <c r="I39" i="73" s="1"/>
  <c r="I41" i="73"/>
  <c r="D39" i="73"/>
  <c r="D26" i="24"/>
  <c r="D33" i="87"/>
  <c r="E90" i="87"/>
  <c r="E106" i="87"/>
  <c r="E120" i="87"/>
  <c r="E124" i="87"/>
  <c r="E128" i="87"/>
  <c r="E133" i="87"/>
  <c r="E138" i="87"/>
  <c r="E12" i="87"/>
  <c r="E19" i="87"/>
  <c r="E27" i="87"/>
  <c r="E26" i="87" s="1"/>
  <c r="E33" i="87"/>
  <c r="E44" i="87"/>
  <c r="E50" i="87"/>
  <c r="E55" i="87"/>
  <c r="E61" i="87"/>
  <c r="E65" i="87"/>
  <c r="E70" i="87"/>
  <c r="E73" i="87"/>
  <c r="E77" i="87"/>
  <c r="E5" i="87"/>
  <c r="C50" i="87"/>
  <c r="C55" i="87"/>
  <c r="C70" i="87"/>
  <c r="C5" i="87"/>
  <c r="C33" i="87"/>
  <c r="C44" i="87"/>
  <c r="I12" i="66"/>
  <c r="H16" i="66"/>
  <c r="G16" i="66"/>
  <c r="F16" i="66"/>
  <c r="E16" i="66"/>
  <c r="D16" i="66"/>
  <c r="H14" i="66"/>
  <c r="G14" i="66"/>
  <c r="F14" i="66"/>
  <c r="E14" i="66"/>
  <c r="D14" i="66"/>
  <c r="H9" i="66"/>
  <c r="G9" i="66"/>
  <c r="F9" i="66"/>
  <c r="E9" i="66"/>
  <c r="D9" i="66"/>
  <c r="H6" i="66"/>
  <c r="G6" i="66"/>
  <c r="F6" i="66"/>
  <c r="E6" i="66"/>
  <c r="D6" i="66"/>
  <c r="D106" i="87"/>
  <c r="D120" i="87"/>
  <c r="D124" i="87"/>
  <c r="D128" i="87"/>
  <c r="D133" i="87"/>
  <c r="D138" i="87"/>
  <c r="C138" i="87"/>
  <c r="C133" i="87"/>
  <c r="C128" i="87"/>
  <c r="C124" i="87"/>
  <c r="C120" i="87"/>
  <c r="C106" i="87"/>
  <c r="C90" i="87"/>
  <c r="D5" i="87"/>
  <c r="D12" i="87"/>
  <c r="D19" i="87"/>
  <c r="C27" i="87"/>
  <c r="C26" i="87" s="1"/>
  <c r="C61" i="87"/>
  <c r="C65" i="87"/>
  <c r="C73" i="87"/>
  <c r="D26" i="87"/>
  <c r="D44" i="87"/>
  <c r="D50" i="87"/>
  <c r="D55" i="87"/>
  <c r="D70" i="87"/>
  <c r="D65" i="87"/>
  <c r="D73" i="87"/>
  <c r="D77" i="87"/>
  <c r="C77" i="87"/>
  <c r="C19" i="87"/>
  <c r="C12" i="87"/>
  <c r="E17" i="61"/>
  <c r="C17" i="61"/>
  <c r="E30" i="61"/>
  <c r="C30" i="61"/>
  <c r="D90" i="87"/>
  <c r="E16" i="89"/>
  <c r="F16" i="89"/>
  <c r="D16" i="89"/>
  <c r="C16" i="89"/>
  <c r="G15" i="89"/>
  <c r="G14" i="89"/>
  <c r="G13" i="89"/>
  <c r="G12" i="89"/>
  <c r="G11" i="89"/>
  <c r="G10" i="89"/>
  <c r="I17" i="66"/>
  <c r="I7" i="66"/>
  <c r="I8" i="66"/>
  <c r="I10" i="66"/>
  <c r="I11" i="66"/>
  <c r="I13" i="66"/>
  <c r="I15" i="66"/>
  <c r="M26" i="24"/>
  <c r="K26" i="24"/>
  <c r="G26" i="24"/>
  <c r="F26" i="24"/>
  <c r="H18" i="66" l="1"/>
  <c r="C83" i="87"/>
  <c r="I43" i="73"/>
  <c r="I42" i="73"/>
  <c r="E166" i="116"/>
  <c r="D18" i="66"/>
  <c r="D83" i="87"/>
  <c r="F18" i="66"/>
  <c r="I9" i="66"/>
  <c r="G18" i="66"/>
  <c r="C31" i="61"/>
  <c r="C32" i="61"/>
  <c r="D143" i="87"/>
  <c r="E31" i="61"/>
  <c r="C33" i="61" s="1"/>
  <c r="D123" i="87"/>
  <c r="C60" i="87"/>
  <c r="C123" i="87"/>
  <c r="I14" i="66"/>
  <c r="E18" i="66"/>
  <c r="H26" i="24"/>
  <c r="L26" i="24"/>
  <c r="J26" i="24"/>
  <c r="I26" i="24"/>
  <c r="E26" i="24"/>
  <c r="E60" i="87"/>
  <c r="E143" i="87"/>
  <c r="C143" i="87"/>
  <c r="I6" i="66"/>
  <c r="E32" i="61"/>
  <c r="G16" i="89"/>
  <c r="D60" i="87"/>
  <c r="I16" i="66"/>
  <c r="C84" i="87"/>
  <c r="E83" i="87"/>
  <c r="E123" i="87"/>
  <c r="C26" i="24"/>
  <c r="D144" i="87" l="1"/>
  <c r="E144" i="87"/>
  <c r="D84" i="87"/>
  <c r="C144" i="87"/>
  <c r="E33" i="61"/>
  <c r="E84" i="87"/>
  <c r="I18" i="66"/>
  <c r="E92" i="3"/>
  <c r="E127" i="3" s="1"/>
  <c r="E151" i="3" s="1"/>
  <c r="F92" i="3"/>
  <c r="F127" i="3" s="1"/>
  <c r="F151" i="3" s="1"/>
  <c r="H92" i="3" l="1"/>
  <c r="H127" i="3" s="1"/>
  <c r="H151" i="3" l="1"/>
  <c r="E128" i="116"/>
  <c r="E165" i="116" s="1"/>
  <c r="H152" i="3" l="1"/>
  <c r="E152" i="116"/>
  <c r="J47" i="116"/>
  <c r="M36" i="3"/>
  <c r="J37" i="116" s="1"/>
  <c r="F15" i="73" s="1"/>
  <c r="F25" i="73" s="1"/>
  <c r="F27" i="73" s="1"/>
  <c r="E160" i="116" l="1"/>
  <c r="E161" i="116" s="1"/>
  <c r="M63" i="3"/>
  <c r="K41" i="73"/>
  <c r="F39" i="73"/>
  <c r="J64" i="116" l="1"/>
  <c r="J165" i="116" s="1"/>
  <c r="M89" i="3"/>
  <c r="J90" i="116" s="1"/>
  <c r="J159" i="116" s="1"/>
  <c r="K43" i="73"/>
  <c r="I88" i="116" l="1"/>
  <c r="L88" i="3"/>
  <c r="L89" i="3" s="1"/>
  <c r="I90" i="116" s="1"/>
  <c r="I159" i="116" s="1"/>
  <c r="I89" i="116" l="1"/>
  <c r="I166" i="116" s="1"/>
</calcChain>
</file>

<file path=xl/sharedStrings.xml><?xml version="1.0" encoding="utf-8"?>
<sst xmlns="http://schemas.openxmlformats.org/spreadsheetml/2006/main" count="3684" uniqueCount="1243">
  <si>
    <t>Beruházási (felhalmozási) kiadások előirányzata beruházásonként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</si>
  <si>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</si>
  <si>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</si>
  <si>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</si>
  <si>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</si>
  <si>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</si>
  <si>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</si>
  <si>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</si>
  <si>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</si>
  <si>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</si>
  <si>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</si>
  <si>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</si>
  <si>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</si>
  <si>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</si>
  <si>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</si>
  <si>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</si>
  <si>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</si>
  <si>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</si>
  <si>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</si>
  <si>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</si>
  <si>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</si>
  <si>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</si>
  <si>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</si>
  <si>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</si>
  <si>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</si>
  <si>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</si>
  <si>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</si>
  <si>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</si>
  <si>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</si>
  <si>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</si>
  <si>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</si>
  <si>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</si>
  <si>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</si>
  <si>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</si>
  <si>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</si>
  <si>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</si>
  <si>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</si>
  <si>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</si>
  <si>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</si>
  <si>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</si>
  <si>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</si>
  <si>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</si>
  <si>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</si>
  <si>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</si>
  <si>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</si>
  <si>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</si>
  <si>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</si>
  <si>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</si>
  <si>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</si>
  <si>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</si>
  <si>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</si>
  <si>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</si>
  <si>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Bevételek</t>
  </si>
  <si>
    <t>Helyi adók</t>
  </si>
  <si>
    <t>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</si>
  <si>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</si>
  <si>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</si>
  <si>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</si>
  <si>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</si>
  <si>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</si>
  <si>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</si>
  <si>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</si>
  <si>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</si>
  <si>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</si>
  <si>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</si>
  <si>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</si>
  <si>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Kiadás vonzata évenként</t>
  </si>
  <si>
    <t>Sor-
szám</t>
  </si>
  <si>
    <t>............................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</si>
  <si>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</si>
  <si>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</si>
  <si>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</si>
  <si>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</si>
  <si>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</si>
  <si>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</si>
  <si>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</si>
  <si>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</si>
  <si>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</si>
  <si>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</si>
  <si>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</si>
  <si>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</si>
  <si>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</si>
  <si>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</si>
  <si>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</si>
  <si>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</si>
  <si>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</si>
  <si>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</si>
  <si>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</si>
  <si>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</si>
  <si>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</si>
  <si>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</si>
  <si>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</si>
  <si>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</si>
  <si>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</si>
  <si>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</si>
  <si>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</si>
  <si>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</si>
  <si>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</si>
  <si>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</si>
  <si>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</si>
  <si>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</si>
  <si>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</si>
  <si>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</si>
  <si>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</si>
  <si>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</si>
  <si>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</si>
  <si>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</si>
  <si>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</si>
  <si>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</si>
  <si>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</si>
  <si>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</si>
  <si>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</si>
  <si>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</si>
  <si>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</si>
  <si>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</si>
  <si>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</si>
  <si>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</si>
  <si>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</si>
  <si>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</si>
  <si>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Összesen (1+4+7+9+11)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</si>
  <si>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</si>
  <si>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</si>
  <si>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</si>
  <si>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</si>
  <si>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</si>
  <si>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</si>
  <si>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</si>
  <si>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</si>
  <si>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</si>
  <si>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</si>
  <si>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</si>
  <si>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</si>
  <si>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</si>
  <si>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</si>
  <si>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</si>
  <si>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</si>
  <si>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</si>
  <si>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</si>
  <si>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</si>
  <si>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</si>
  <si>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</si>
  <si>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</si>
  <si>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</si>
  <si>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</si>
  <si>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</si>
  <si>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</si>
  <si>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</si>
  <si>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</si>
  <si>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</si>
  <si>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</si>
  <si>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</si>
  <si>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</si>
  <si>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</si>
  <si>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</si>
  <si>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</si>
  <si>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</si>
  <si>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</si>
  <si>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</si>
  <si>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</si>
  <si>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</si>
  <si>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</si>
  <si>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</si>
  <si>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</si>
  <si>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</si>
  <si>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</si>
  <si>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</si>
  <si>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</si>
  <si>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</si>
  <si>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</si>
  <si>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</si>
  <si>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</si>
  <si>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</si>
  <si>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</si>
  <si>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</si>
  <si>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</si>
  <si>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</si>
  <si>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</si>
  <si>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</si>
  <si>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</si>
  <si>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*Az adósságot keletkeztető ügyletekhez történő hozzájárulás részletes szabályairól szóló 353/2011. (XII.31.) Korm. Rendelet 2.§ (1) bekezdése alapján.</t>
  </si>
  <si>
    <t>Beruházások</t>
  </si>
  <si>
    <t>Ezer forintban</t>
  </si>
  <si>
    <t>8.3.</t>
  </si>
  <si>
    <t>Egyéb felhalmozási kiadások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</si>
  <si>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</si>
  <si>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</si>
  <si>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</si>
  <si>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</si>
  <si>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</si>
  <si>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</si>
  <si>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</si>
  <si>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</si>
  <si>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</si>
  <si>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</si>
  <si>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</si>
  <si>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</si>
  <si>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</si>
  <si>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</si>
  <si>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</si>
  <si>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</si>
  <si>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</si>
  <si>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</si>
  <si>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</si>
  <si>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</si>
  <si>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</si>
  <si>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</si>
  <si>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</si>
  <si>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</si>
  <si>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</si>
  <si>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</si>
  <si>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</si>
  <si>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</si>
  <si>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</si>
  <si>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</si>
  <si>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</si>
  <si>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</si>
  <si>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</si>
  <si>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</si>
  <si>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</si>
  <si>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</si>
  <si>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</si>
  <si>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</si>
  <si>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</si>
  <si>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</si>
  <si>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</si>
  <si>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</si>
  <si>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</si>
  <si>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</si>
  <si>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</si>
  <si>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</si>
  <si>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</si>
  <si>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</si>
  <si>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</si>
  <si>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</si>
  <si>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</si>
  <si>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</si>
  <si>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</si>
  <si>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</si>
  <si>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</si>
  <si>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</si>
  <si>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</si>
  <si>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</si>
  <si>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</si>
  <si>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</si>
  <si>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</si>
  <si>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</si>
  <si>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</si>
  <si>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</si>
  <si>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</si>
  <si>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</si>
  <si>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</si>
  <si>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</si>
  <si>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</si>
  <si>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</si>
  <si>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</si>
  <si>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</si>
  <si>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</si>
  <si>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</si>
  <si>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</si>
  <si>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</si>
  <si>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</si>
  <si>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</si>
  <si>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</si>
  <si>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</si>
  <si>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</si>
  <si>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</si>
  <si>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</si>
  <si>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</si>
  <si>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</si>
  <si>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</si>
  <si>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</si>
  <si>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</si>
  <si>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</si>
  <si>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</si>
  <si>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</si>
  <si>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</si>
  <si>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</si>
  <si>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</si>
  <si>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</si>
  <si>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</si>
  <si>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</si>
  <si>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</si>
  <si>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</si>
  <si>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</si>
  <si>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</si>
  <si>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</si>
  <si>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</si>
  <si>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</si>
  <si>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</si>
  <si>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</si>
  <si>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</si>
  <si>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</si>
  <si>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</si>
  <si>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</si>
  <si>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</si>
  <si>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</si>
  <si>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</si>
  <si>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</si>
  <si>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</si>
  <si>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</si>
  <si>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</si>
  <si>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</si>
  <si>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</si>
  <si>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</si>
  <si>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</si>
  <si>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</si>
  <si>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</si>
  <si>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</si>
  <si>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</si>
  <si>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</si>
  <si>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</si>
  <si>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</si>
  <si>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</si>
  <si>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</si>
  <si>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</si>
  <si>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</si>
  <si>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</si>
  <si>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</si>
  <si>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</si>
  <si>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</si>
  <si>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</si>
  <si>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</si>
  <si>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</si>
  <si>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</si>
  <si>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</si>
  <si>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</si>
  <si>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</si>
  <si>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</si>
  <si>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</si>
  <si>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</si>
  <si>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</si>
  <si>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</si>
  <si>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</si>
  <si>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</si>
  <si>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</si>
  <si>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</si>
  <si>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</si>
  <si>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</si>
  <si>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</si>
  <si>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</si>
  <si>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</si>
  <si>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</si>
  <si>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</si>
  <si>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</si>
  <si>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</si>
  <si>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</si>
  <si>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</si>
  <si>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</si>
  <si>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</si>
  <si>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</si>
  <si>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</si>
  <si>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</si>
  <si>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</si>
  <si>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</si>
  <si>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</si>
  <si>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</si>
  <si>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</si>
  <si>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</si>
  <si>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</si>
  <si>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</si>
  <si>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</si>
  <si>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</si>
  <si>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</si>
  <si>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átvett pénzeszközök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</si>
  <si>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</si>
  <si>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</si>
  <si>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</si>
  <si>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</si>
  <si>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</si>
  <si>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</si>
  <si>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</si>
  <si>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</si>
  <si>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</si>
  <si>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</si>
  <si>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</si>
  <si>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</si>
  <si>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</si>
  <si>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Belföldi értékpapírok kiadásai (6.1. + … + 6.4.)</t>
  </si>
  <si>
    <t>Költségvetési bevételek összesen: (1.+3.+4.+6.+…+11.)</t>
  </si>
  <si>
    <t>Költségvetési kiadások összesen: (1.+3.+5.+...+11.)</t>
  </si>
  <si>
    <t>Kiszámlázott általános forgalmi adó</t>
  </si>
  <si>
    <t>Általános forgalmi adó visszatérülése</t>
  </si>
  <si>
    <t>Visszatérítendő támogatások, kölcsönök visszatérülése ÁH-n belülről</t>
  </si>
  <si>
    <t>Egyéb felhalmozási célú támogatások bevételei államháztartáson belülről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</si>
  <si>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</si>
  <si>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</si>
  <si>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</si>
  <si>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</si>
  <si>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</si>
  <si>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</si>
  <si>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</si>
  <si>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</si>
  <si>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</si>
  <si>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</si>
  <si>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</si>
  <si>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   Rövid lejáratú  hitelek, kölcsönök felvétele</t>
  </si>
  <si>
    <t>A HELYI ÖNKORMÁNYZATOK MŰKÖDÉSÉNEK ÁLTALÁNOS TÁMOGATÁSA</t>
  </si>
  <si>
    <t>A TELEPÜLÉSI ÖNKORMÁNYZATOK EGYES KÖZNEVELÉSI FELADATINAK TÁMOGATÁSA ÖSSZESEN</t>
  </si>
  <si>
    <t>A TELEPÜLÉSI ÖNKORMÁNYZATOK SZOCIÁLIS,GYERMEKJÓLÉTI ÉS GYERM.ÉTK.F.TÁMOGATÁSA</t>
  </si>
  <si>
    <t>A TELEPÜLÉSI ÖNKORMÁNYZATOK KULTURÁLIS FELADATAINAK TÁMOGATÁSA ÖSSZESEN</t>
  </si>
  <si>
    <t>CSÖRÖG Önkormányzat saját bevételeinek részletezése az adósságot keletkeztető ügyletből származó tárgyévi fizetési kötelezettség megállapításához</t>
  </si>
  <si>
    <t xml:space="preserve">ELMIB Zrt. </t>
  </si>
  <si>
    <t>Közvilágítás bővítés</t>
  </si>
  <si>
    <t>2010</t>
  </si>
  <si>
    <t>2015. évi előirányzat</t>
  </si>
  <si>
    <t>2018.</t>
  </si>
  <si>
    <t>2015 előtti kifizetés</t>
  </si>
  <si>
    <t>2017. 
után</t>
  </si>
  <si>
    <t>2013. évi tény</t>
  </si>
  <si>
    <t>2014. évi 
várható</t>
  </si>
  <si>
    <t xml:space="preserve">2.2. melléklet a ………../2015. (……….) önkormányzati rendelethez     </t>
  </si>
  <si>
    <t>2015. évi támogatás összesen</t>
  </si>
  <si>
    <t>Irányítószervi támogatás</t>
  </si>
  <si>
    <t>2015. évi eredeti előirányzat</t>
  </si>
  <si>
    <t>eredeti költségvetési állapot</t>
  </si>
  <si>
    <t>- 3.5 -ből EU-s támogatás</t>
  </si>
  <si>
    <t>- 2.5  ből EU támogatás</t>
  </si>
  <si>
    <t>Közhatalmi bevételek (4.1 ..+4,4.)</t>
  </si>
  <si>
    <t>Működési bevételek (5.1.+…+5.10.)</t>
  </si>
  <si>
    <t>Rövid lejáratú  hitelek, kölcsönök felvétele</t>
  </si>
  <si>
    <t>14.2.</t>
  </si>
  <si>
    <t>14.1.</t>
  </si>
  <si>
    <t>14.4.</t>
  </si>
  <si>
    <t>14.3.</t>
  </si>
  <si>
    <t>- 7.3.-ból EU-s támogatás (közvetlen)</t>
  </si>
  <si>
    <t xml:space="preserve">M.c garancia- és kezességvállal. megtérülések </t>
  </si>
  <si>
    <t>M.c. visszatérítendő támogatások, kölcsönök igénybevétele</t>
  </si>
  <si>
    <t>- 8.3.-ból EU-s támogatás (közvetlen)</t>
  </si>
  <si>
    <t>Egyéb felhalmozási célú kiadások</t>
  </si>
  <si>
    <t xml:space="preserve">Irányítószervi támogatás (önkormányzati) támogatás) </t>
  </si>
  <si>
    <t>BEVÉTELEK ÖSSZESEN: (9.+15.+16.)</t>
  </si>
  <si>
    <t>KÖLTSÉGVETÉSI BEVÉTELEK ÖSSZESEN  (1.+…+8.)</t>
  </si>
  <si>
    <t>Kód</t>
  </si>
  <si>
    <t>Egyéb működési célú támogatások bevételei AHB-n belülről</t>
  </si>
  <si>
    <t>Visszatérítendő támogatások, kölcsönök visszatérülése ÁHB-n belülről</t>
  </si>
  <si>
    <t>Önkormányzatok szociális és gyermekjóléti felad. támogatása</t>
  </si>
  <si>
    <t>Költségvetési (kiadások-bevételek egyenlege) többlet:</t>
  </si>
  <si>
    <t>Költségvetési (kiadások-bevételek egyenlege) hiány:</t>
  </si>
  <si>
    <t>Tárgyévi (kiadások-bevétele egyenlege) többlet:</t>
  </si>
  <si>
    <t>Tárgyévi (kiadások-bevétele egyenlege) hiány:</t>
  </si>
  <si>
    <t>Önként vállalt feladat előirányzata</t>
  </si>
  <si>
    <t>Állami (állam-igazgatási) feladat előirányzata</t>
  </si>
  <si>
    <t>Eredeti Előirányzat összesen</t>
  </si>
  <si>
    <t>Felhalmozási célú támogatások AH-n belülről (3.1.+3.5.)</t>
  </si>
  <si>
    <t>Működési célú támogatások ÁH-n belülről (2.1.+…+2.3.)</t>
  </si>
  <si>
    <t>LAKOTT KÜLTERÜLETTEL KAPCSOLATOS FELADATOK TÁMOGATÁSA</t>
  </si>
  <si>
    <t>RENDKÍVÜLI TÁMOGATÁS ÖNKORM.MŰKÖDŐKÉPESSÉGÉNEK MEGŐRZÉSÉHEZ (ÖNHIKI)</t>
  </si>
  <si>
    <t>A 2016. évi általános működés és ágazati feladatok támogatásának alakulása jogcímenként</t>
  </si>
  <si>
    <t>Előirányzat-felhasználási terv
2016. évre</t>
  </si>
  <si>
    <t>Munkaadókat terhelő járulékok és szocho</t>
  </si>
  <si>
    <t>2019.</t>
  </si>
  <si>
    <t xml:space="preserve">
2016. év utáni szükséglet
</t>
  </si>
  <si>
    <t>Sorszám</t>
  </si>
  <si>
    <t>FINANSZÍROZÁSI KIADÁSOK ÖSSZES: (5.+…+8.)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</si>
  <si>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</si>
  <si>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</si>
  <si>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</si>
  <si>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</si>
  <si>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</si>
  <si>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</si>
  <si>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</si>
  <si>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</si>
  <si>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</si>
  <si>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</si>
  <si>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</si>
  <si>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- Garancia- és kezességvállalásból kifizetés ÁH-n belülre</t>
  </si>
  <si>
    <t>- Visszatérítendő támogatások, kölcsönök nyújtása ÁH-n belülre</t>
  </si>
  <si>
    <t>- Visszatérítendő támogatások, kölcsönök törlesztése ÁH-n belülre</t>
  </si>
  <si>
    <t>- Egyéb működési célú támogatások ÁH-n belülre</t>
  </si>
  <si>
    <t>- Garancia és kezességvállalásból kifizetés ÁH-n kívülre</t>
  </si>
  <si>
    <t>- Visszatérítendő támogatások, kölcsönök nyújtása ÁH-n kívülre</t>
  </si>
  <si>
    <t>- Árkiegészítések, ártámogatások</t>
  </si>
  <si>
    <t>- Kamattámogatások</t>
  </si>
  <si>
    <t>- Egyéb működési célú támogatások államháztartáson kívülre</t>
  </si>
  <si>
    <t>- Egyéb felhalmozási célú támogatások ÁH-n belülre</t>
  </si>
  <si>
    <t>- Garancia- és kezességvállalásból kifizetés ÁH-n kívülre</t>
  </si>
  <si>
    <t>- Lakástámogatás</t>
  </si>
  <si>
    <t xml:space="preserve">Pénzeszközök betétként elhelyezése </t>
  </si>
  <si>
    <r>
      <t xml:space="preserve">Működési költségvetés kiadásai </t>
    </r>
    <r>
      <rPr>
        <sz val="10"/>
        <rFont val="Times New Roman CE"/>
        <charset val="238"/>
      </rPr>
      <t>(1.1+…+1.5.)</t>
    </r>
  </si>
  <si>
    <t>2016. évi eredeti előirányzat</t>
  </si>
  <si>
    <t>I.1.b Település-üzemeltetéshez kapcsolódó feladatellátás támogatása összesen</t>
  </si>
  <si>
    <t>A zöldterület-gazdálkodással kapcsolatos feladatok ellátásának támogatása</t>
  </si>
  <si>
    <t>Közvilágítás fenntartásának támogatása</t>
  </si>
  <si>
    <t>Közutak fenntartásának támogatása</t>
  </si>
  <si>
    <t>I.1.c Egyéb önkormányzati feladatok támogatása</t>
  </si>
  <si>
    <t>I.1.d Lakott külterülettel kapcsolatos feladatok támogatása</t>
  </si>
  <si>
    <t>I. A helyi önkormányzatok működésének támogatása beszámítás és kiegészítés után:</t>
  </si>
  <si>
    <t xml:space="preserve">II.1. Óvodapedagógusok, és óvodaped.nevelő munkáját közvetlenül segítők bértámog. </t>
  </si>
  <si>
    <t>II.2. Óvodaműködtetési támogatás</t>
  </si>
  <si>
    <t>II. A települési önkormányzatok egyes köznevelési feladatainak támogatása</t>
  </si>
  <si>
    <t>III.5. Gyermekétkeztetés támogatása</t>
  </si>
  <si>
    <t>III. A települési önkorm.szociális, gyermekjóléti és gy.étkeztetési feladatainak tám.</t>
  </si>
  <si>
    <t>Forintban</t>
  </si>
  <si>
    <t>Sor- szám</t>
  </si>
  <si>
    <t>I.1.V. kiegészítés Település-üzemeltetéshez kapcsolódó kiegészítő támogatás</t>
  </si>
  <si>
    <t>I. Céltartalék</t>
  </si>
  <si>
    <t xml:space="preserve">II. Általános tartalék </t>
  </si>
  <si>
    <t>Tartalékok  mindösszesen (I+II)</t>
  </si>
  <si>
    <t>1. Működési célú tartalék</t>
  </si>
  <si>
    <t>2. Felhalmozási tartalék</t>
  </si>
  <si>
    <t>Módosított Előirányzat összesen</t>
  </si>
  <si>
    <t>KÖLTSÉGVETÉSI KIADÁSOK ÖSSZESEN: (1.+2.+3.)</t>
  </si>
  <si>
    <t>II.1.  Elemi költségvetésben elfogadott általános tartalék</t>
  </si>
  <si>
    <t>2016. évi Eredeti előirányzat</t>
  </si>
  <si>
    <t>SZÁMOLJA AZ ADATOKAT A 9. táblázatból</t>
  </si>
  <si>
    <t>II. Felhalmozási célú bevételek és kiadások mérlege Önkormányzati szinten
(Hivatal+Óvoda+Önkormányzat)</t>
  </si>
  <si>
    <t>2020.04.30-ig</t>
  </si>
  <si>
    <t>Csörög Önkormányzat adósságot keletkeztető ügyletekből és kezességvállalásokból fennálló kötelezettségei (Hivatal+Óvoda+Önkormányzat)</t>
  </si>
  <si>
    <t>Közüzemi díjak</t>
  </si>
  <si>
    <t>2017. terv</t>
  </si>
  <si>
    <t>2018. terv</t>
  </si>
  <si>
    <t>2019. terv</t>
  </si>
  <si>
    <t>Önkormányzat</t>
  </si>
  <si>
    <t>Villany</t>
  </si>
  <si>
    <t xml:space="preserve">Gáz </t>
  </si>
  <si>
    <t>Víz-csatorna</t>
  </si>
  <si>
    <t>KÖZVILL</t>
  </si>
  <si>
    <t>Hivatal</t>
  </si>
  <si>
    <t>Óvoda</t>
  </si>
  <si>
    <t>T-Mobile-Beruházás részletei</t>
  </si>
  <si>
    <t>-</t>
  </si>
  <si>
    <t>Kitörölhető, csak tájékozatás</t>
  </si>
  <si>
    <t>2016. évi Módosított előirányzat</t>
  </si>
  <si>
    <t>Egyéb, az önkormányzatot megillető adók, befizetések</t>
  </si>
  <si>
    <t>Felhasználás
2016. XII.31-ig</t>
  </si>
  <si>
    <t>2017. évi előirányzat</t>
  </si>
  <si>
    <t>EZT NEM TUDOM :(   a számok régi, nem tudom igaz-e</t>
  </si>
  <si>
    <t>………………………….</t>
  </si>
  <si>
    <t>NINCS ILYEN TARTOZÁS</t>
  </si>
  <si>
    <t>......................, 2016. .......................... hó ..... nap</t>
  </si>
  <si>
    <t>7.4</t>
  </si>
  <si>
    <t>Működési célú átvett pénzeszközök  (7.1.+…+7.3.)</t>
  </si>
  <si>
    <t>8.4</t>
  </si>
  <si>
    <t>Felhalmozási célú átvett pénzeszközök  (8.1.+…+8.3.)</t>
  </si>
  <si>
    <t>FINANSZÍROZÁSI BEVÉTELEK ÖSSZES: (10. + … +15.)</t>
  </si>
  <si>
    <r>
      <rPr>
        <b/>
        <i/>
        <sz val="10"/>
        <rFont val="Times New Roman CE"/>
        <charset val="238"/>
      </rPr>
      <t>- 1.5-ből:</t>
    </r>
    <r>
      <rPr>
        <i/>
        <sz val="10"/>
        <rFont val="Times New Roman CE"/>
        <charset val="238"/>
      </rPr>
      <t xml:space="preserve"> - Elvonások és befizetések</t>
    </r>
  </si>
  <si>
    <r>
      <rPr>
        <b/>
        <i/>
        <sz val="10"/>
        <rFont val="Times New Roman CE"/>
        <charset val="238"/>
      </rPr>
      <t xml:space="preserve">- 2.1.-ből - </t>
    </r>
    <r>
      <rPr>
        <i/>
        <sz val="10"/>
        <rFont val="Times New Roman CE"/>
        <charset val="238"/>
      </rPr>
      <t>EU-s forrásból megvalósuló beruházás</t>
    </r>
  </si>
  <si>
    <r>
      <rPr>
        <b/>
        <i/>
        <sz val="10"/>
        <rFont val="Times New Roman CE"/>
        <charset val="238"/>
      </rPr>
      <t>- 2.2.-ből</t>
    </r>
    <r>
      <rPr>
        <i/>
        <sz val="10"/>
        <rFont val="Times New Roman CE"/>
        <charset val="238"/>
      </rPr>
      <t xml:space="preserve"> - EU-s forrásból megvalósuló felújítás</t>
    </r>
  </si>
  <si>
    <t>2.14.</t>
  </si>
  <si>
    <t>Felhalmozási költségvetés kiadásai (2.1.+2.3.+2.5.)</t>
  </si>
  <si>
    <t>Külföldi finanszírozás kiadásai (8.1. + … + 8.4.)</t>
  </si>
  <si>
    <t xml:space="preserve"> </t>
  </si>
  <si>
    <t>Forrás, költség megoszlás</t>
  </si>
  <si>
    <t>forrás</t>
  </si>
  <si>
    <t>költség</t>
  </si>
  <si>
    <t xml:space="preserve">Tőketörlesztés </t>
  </si>
  <si>
    <t xml:space="preserve">Működési célú hitelek összesen </t>
  </si>
  <si>
    <t xml:space="preserve">Kötvénykibocsátásból származó 
kötelezettség összesen </t>
  </si>
  <si>
    <t xml:space="preserve">Gépjármű célú beszerzési 
kölcsönszerződés </t>
  </si>
  <si>
    <t xml:space="preserve">Önkormányzat adósságszolgálata mindösszesen: </t>
  </si>
  <si>
    <t xml:space="preserve">353/2011. (XII.30.) Korm. rendelet 2. §. (1) bekezdése 
alapján az önkormányzat saját bevétele </t>
  </si>
  <si>
    <t>Osztalék, hozambevétel (értékpapír eladás)</t>
  </si>
  <si>
    <t>Tárgyi eszközök, immateriális javak értékesítésre</t>
  </si>
  <si>
    <t>Kezességvállalással kapcsolatos megtérülések</t>
  </si>
  <si>
    <t>Önkormányzati vagyonértékesítési, hasznosítási bevételek</t>
  </si>
  <si>
    <t>Bírság, pótlék, egyéb önkormányzatot megillető adó bevételek</t>
  </si>
  <si>
    <t xml:space="preserve">Forintban </t>
  </si>
  <si>
    <t>B1</t>
  </si>
  <si>
    <t>1. Működési célú támogatások ÁH-on belül</t>
  </si>
  <si>
    <t>1.1 Önkormányzatok működési támogatásai</t>
  </si>
  <si>
    <t>1.2 Működési célú támogatások államháztartáson belülről</t>
  </si>
  <si>
    <t>Rovat-szám</t>
  </si>
  <si>
    <t>B2</t>
  </si>
  <si>
    <t>2. Felhalmozási céú  támogatások áht-n belülről</t>
  </si>
  <si>
    <t xml:space="preserve">     2.1 Felhalmozási célú önkormányzati támogatások</t>
  </si>
  <si>
    <t>A</t>
  </si>
  <si>
    <t>B</t>
  </si>
  <si>
    <t>C</t>
  </si>
  <si>
    <t>B3</t>
  </si>
  <si>
    <t>3. Közhatalmi bevételek</t>
  </si>
  <si>
    <t xml:space="preserve">     2.2 Egyéb felhalmozási célú támogatások áht-n belül</t>
  </si>
  <si>
    <t>B4</t>
  </si>
  <si>
    <t>4. Működési bevételek</t>
  </si>
  <si>
    <t>B5</t>
  </si>
  <si>
    <t>5. Felhalmozási bevételek</t>
  </si>
  <si>
    <t>B6</t>
  </si>
  <si>
    <t>6. Működési célú átvett pénzeszközök</t>
  </si>
  <si>
    <t>B7</t>
  </si>
  <si>
    <t>7. Felhalmozási célú átvett pénzeszközök</t>
  </si>
  <si>
    <t>I. Működési költségvetés (1+7+8+10)</t>
  </si>
  <si>
    <t>II. Felhalmozási költségvetés (9+11)</t>
  </si>
  <si>
    <t>A/ TÁRGYÉVI KÖLTSÉGVETÉSI BEVÉTELEK (I+II)</t>
  </si>
  <si>
    <t>29.</t>
  </si>
  <si>
    <t>K1</t>
  </si>
  <si>
    <t>K2</t>
  </si>
  <si>
    <t>K3</t>
  </si>
  <si>
    <t>K4</t>
  </si>
  <si>
    <t>K5</t>
  </si>
  <si>
    <t>D</t>
  </si>
  <si>
    <t>E</t>
  </si>
  <si>
    <t>F</t>
  </si>
  <si>
    <t>1. Személyi juttatások</t>
  </si>
  <si>
    <t>2. Munkaadókat terhelő járulékok és szoc.hozzájárulási adó</t>
  </si>
  <si>
    <t>3. Dologi  kiadások</t>
  </si>
  <si>
    <t>4. Ellátottak pénzbeli juttatásai</t>
  </si>
  <si>
    <t>5.  Egyéb működési célú kiadások</t>
  </si>
  <si>
    <t xml:space="preserve">    5.2 Működési célú támogatások áht-n belülre</t>
  </si>
  <si>
    <t xml:space="preserve">    5.3 Működési célú támogatások áht-n kívülre</t>
  </si>
  <si>
    <t xml:space="preserve">    5.4 Tartalékok</t>
  </si>
  <si>
    <t>K6</t>
  </si>
  <si>
    <t xml:space="preserve">   6 . Beruházás</t>
  </si>
  <si>
    <t>K7</t>
  </si>
  <si>
    <t xml:space="preserve">   7. Felújítás</t>
  </si>
  <si>
    <t>K8</t>
  </si>
  <si>
    <t xml:space="preserve">   8. Egyéb felhalmozási célú kiadások</t>
  </si>
  <si>
    <t xml:space="preserve">       8.1 Felhalmozási célú támogatások áht-n belülre</t>
  </si>
  <si>
    <t xml:space="preserve">       8.2 Felhalmozási célú támogatások áht-n kívüllre</t>
  </si>
  <si>
    <t>I. Működési költségvetés (1+2+3+4+5)</t>
  </si>
  <si>
    <t>II. Felhalmozási költségvetés  (6+7+8)</t>
  </si>
  <si>
    <t>A/ TÁRGYÉVI KÖLTSÉGVETÉSI KIADÁSOK (I+II)</t>
  </si>
  <si>
    <t>K9</t>
  </si>
  <si>
    <t xml:space="preserve">Az Önkormányzat adósságot keletkeztető ügyletekből és kezességvállalásokból fennálló kötelezettségei </t>
  </si>
  <si>
    <t>B8</t>
  </si>
  <si>
    <t>1. Költségvetési maradvány működési célú felhasználása</t>
  </si>
  <si>
    <t>III. Belső forrásból (Maradvány igénybevét.betét visszav.)</t>
  </si>
  <si>
    <t>2. Költségvetési maradvány felhalmozási célú felhasznál.</t>
  </si>
  <si>
    <t>IV. Külső forrásból (Hitelek felvétele)</t>
  </si>
  <si>
    <t>30.</t>
  </si>
  <si>
    <t>31.</t>
  </si>
  <si>
    <t>32.</t>
  </si>
  <si>
    <t>33.</t>
  </si>
  <si>
    <t>B/ FINANSZÍROZÁSI BEVÉTELEK  (18 + 22)
A HIÁNY FINANSZÍROZÁSÁNAK MÓDJA</t>
  </si>
  <si>
    <t>Eredeti előirányzat</t>
  </si>
  <si>
    <t>Eredeti  előirányzat</t>
  </si>
  <si>
    <t>1. Hitelek kölcsönök felvétele AH-n kivúlről</t>
  </si>
  <si>
    <t>2. Értékpapírok bevételei (eladás, beváltás)</t>
  </si>
  <si>
    <t>3. Külföldi finanszírozás bevétele</t>
  </si>
  <si>
    <t>3. Irányítószervi támogatás</t>
  </si>
  <si>
    <t xml:space="preserve">4. Államháztartáson belüli megelőlegezések </t>
  </si>
  <si>
    <t>5. Betét megszüntetés, feoldás, visszaváltása</t>
  </si>
  <si>
    <t xml:space="preserve">    5.1 Elvonások és befizetések, visszafizetések</t>
  </si>
  <si>
    <t>2. Belföldi értékpapírok kiadása, vásárlása</t>
  </si>
  <si>
    <t>3.1. Irányítószervi támogatás</t>
  </si>
  <si>
    <t>3.2. Államháztartáson belüli megelőlegezések visszafizetése</t>
  </si>
  <si>
    <t xml:space="preserve">3.3. Pénzeszközök betétként elhelyezése </t>
  </si>
  <si>
    <t>3.4. Pénzügyi lízing kiadásai</t>
  </si>
  <si>
    <t xml:space="preserve">4. Külföldi finanszírozás kiadásai </t>
  </si>
  <si>
    <t>1. Hitelek kölcsönök törlesztése AH- kivülre</t>
  </si>
  <si>
    <t>B/ FINANSZÍROZÁSI KIADÁSOK (1.+2.+3.+4.+5.+6.)</t>
  </si>
  <si>
    <t>Finanszírozási (kiadások-bevételek egyenlege) többlet:</t>
  </si>
  <si>
    <t>34.</t>
  </si>
  <si>
    <t>35.</t>
  </si>
  <si>
    <t>36.</t>
  </si>
  <si>
    <t>37.</t>
  </si>
  <si>
    <t>38.</t>
  </si>
  <si>
    <t>39.</t>
  </si>
  <si>
    <t>40.</t>
  </si>
  <si>
    <t>41.</t>
  </si>
  <si>
    <t>G</t>
  </si>
  <si>
    <t>H</t>
  </si>
  <si>
    <t>42.</t>
  </si>
  <si>
    <t>43.</t>
  </si>
  <si>
    <t>44.</t>
  </si>
  <si>
    <t>Záró pénzkészlet</t>
  </si>
  <si>
    <t>Mértéke
(%)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</si>
  <si>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</si>
  <si>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</si>
  <si>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</si>
  <si>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</si>
  <si>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</si>
  <si>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</si>
  <si>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</si>
  <si>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</si>
  <si>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</si>
  <si>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</si>
  <si>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</si>
  <si>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</si>
  <si>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</si>
  <si>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</si>
  <si>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</si>
  <si>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Támogatott szervezet neve</t>
  </si>
  <si>
    <t>Támogatás célja</t>
  </si>
  <si>
    <t>Módosított
támogatási
 összeg</t>
  </si>
  <si>
    <t>SZÁMOLJA AZ ADATOKAT,  nem szabad a táblázatba belenyúlni.</t>
  </si>
  <si>
    <t xml:space="preserve">Csörög Község Önkormányzata saját bevételeinek, valamint az adósságot keletkeztető ügyleteiből eredő fizetési kötelezettségeinek </t>
  </si>
  <si>
    <t>2015</t>
  </si>
  <si>
    <t>ELMIB Zrt.  *</t>
  </si>
  <si>
    <t>*</t>
  </si>
  <si>
    <t>Utolsó részlet 2020.04.30.</t>
  </si>
  <si>
    <t>**</t>
  </si>
  <si>
    <t>Felhalmozási célú hitelek összesen  (Útépítés) első részlet 2018.12.15, 1/4 évente törlesztéssel</t>
  </si>
  <si>
    <t>ELMIB (Közvilágítás) részvény .**</t>
  </si>
  <si>
    <t xml:space="preserve">- ebből:       Építményadó </t>
  </si>
  <si>
    <t xml:space="preserve">2029.12.15-ig, tartó hitel után fizetendő kamat összege. </t>
  </si>
  <si>
    <t>Összege
(Ft)</t>
  </si>
  <si>
    <t>Útépítésre felvett 40 millió Ft hitel, halsztott törlesztéssel *</t>
  </si>
  <si>
    <t xml:space="preserve">  Gyermekétkeztetés üzemeltetési támogatása</t>
  </si>
  <si>
    <t>III.2. A települési önkormányzatok  szociális feladatainak egyéb támogatása</t>
  </si>
  <si>
    <t xml:space="preserve">      1.1. Pályázati fejesztési tartalék (önrész)</t>
  </si>
  <si>
    <t xml:space="preserve">2019. év </t>
  </si>
  <si>
    <t>2020.</t>
  </si>
  <si>
    <t>***</t>
  </si>
  <si>
    <t>40.000.000 Ft hitel első részlete 2018.12. hó, utolsó részlete: 2029. 12. hó</t>
  </si>
  <si>
    <t xml:space="preserve">      1.2. Út Alap</t>
  </si>
  <si>
    <t>B11</t>
  </si>
  <si>
    <t>B111</t>
  </si>
  <si>
    <t>B112</t>
  </si>
  <si>
    <t>B113</t>
  </si>
  <si>
    <t>B114</t>
  </si>
  <si>
    <t>B115</t>
  </si>
  <si>
    <t>B16</t>
  </si>
  <si>
    <t>B21</t>
  </si>
  <si>
    <t>B22</t>
  </si>
  <si>
    <t>B23</t>
  </si>
  <si>
    <t>B24</t>
  </si>
  <si>
    <t>B25</t>
  </si>
  <si>
    <t>B34</t>
  </si>
  <si>
    <t>B351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</si>
  <si>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</si>
  <si>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</si>
  <si>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</si>
  <si>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</si>
  <si>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</si>
  <si>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</si>
  <si>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</si>
  <si>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</si>
  <si>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</si>
  <si>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</si>
  <si>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B408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</si>
  <si>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</si>
  <si>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</si>
  <si>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</si>
  <si>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</si>
  <si>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</si>
  <si>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</si>
  <si>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</si>
  <si>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</si>
  <si>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</si>
  <si>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B65</t>
  </si>
  <si>
    <t>B71</t>
  </si>
  <si>
    <t>B72</t>
  </si>
  <si>
    <t>B75</t>
  </si>
  <si>
    <t>B1-B7</t>
  </si>
  <si>
    <t>B811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</si>
  <si>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</si>
  <si>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</si>
  <si>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</si>
  <si>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</si>
  <si>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</si>
  <si>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</si>
  <si>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</si>
  <si>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</si>
  <si>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</si>
  <si>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</si>
  <si>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</si>
  <si>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B816</t>
  </si>
  <si>
    <t>B817</t>
  </si>
  <si>
    <t>B82</t>
  </si>
  <si>
    <t>B821</t>
  </si>
  <si>
    <t>B822</t>
  </si>
  <si>
    <t>B823</t>
  </si>
  <si>
    <t>B824</t>
  </si>
  <si>
    <t>B83</t>
  </si>
  <si>
    <t>Biztosító által fizetett kártérítés</t>
  </si>
  <si>
    <t>B815</t>
  </si>
  <si>
    <t>B81</t>
  </si>
  <si>
    <t>12.3.</t>
  </si>
  <si>
    <t>12.4.</t>
  </si>
  <si>
    <t xml:space="preserve">Államháztartáson belüli megelőlegezések </t>
  </si>
  <si>
    <t>B814</t>
  </si>
  <si>
    <t>B814-7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</si>
  <si>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</si>
  <si>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</si>
  <si>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</si>
  <si>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</si>
  <si>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</si>
  <si>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</si>
  <si>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</si>
  <si>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</si>
  <si>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</si>
  <si>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K512</t>
  </si>
  <si>
    <t>K513</t>
  </si>
  <si>
    <t>K88</t>
  </si>
  <si>
    <t>K81</t>
  </si>
  <si>
    <t>K82</t>
  </si>
  <si>
    <t>K83</t>
  </si>
  <si>
    <t>K84</t>
  </si>
  <si>
    <t>K85</t>
  </si>
  <si>
    <t>K86</t>
  </si>
  <si>
    <t>K87</t>
  </si>
  <si>
    <t>K89</t>
  </si>
  <si>
    <t>K1-K8</t>
  </si>
  <si>
    <t>K911</t>
  </si>
  <si>
    <t>K9111</t>
  </si>
  <si>
    <t>K9112</t>
  </si>
  <si>
    <t>K9113</t>
  </si>
  <si>
    <t>K912</t>
  </si>
  <si>
    <t>K9121</t>
  </si>
  <si>
    <t>K9124</t>
  </si>
  <si>
    <t>K9122</t>
  </si>
  <si>
    <t>K9126</t>
  </si>
  <si>
    <t>K915</t>
  </si>
  <si>
    <t>K913</t>
  </si>
  <si>
    <t>K916</t>
  </si>
  <si>
    <t>K917</t>
  </si>
  <si>
    <t>K921</t>
  </si>
  <si>
    <t>K922</t>
  </si>
  <si>
    <t>K923</t>
  </si>
  <si>
    <t>K924</t>
  </si>
  <si>
    <t>K</t>
  </si>
  <si>
    <t>K65</t>
  </si>
  <si>
    <t>- EU-s forr.ból tám. megvalósuló prg., projektek kiad.</t>
  </si>
  <si>
    <t>- Egyéb felhalmozási célú támogatások államháztart. kívülre</t>
  </si>
  <si>
    <t>- Általános tartalék</t>
  </si>
  <si>
    <t>- Céltartalék</t>
  </si>
  <si>
    <t>K914</t>
  </si>
  <si>
    <t>K91</t>
  </si>
  <si>
    <t>Belföldi értékpapírok bevételei (12.1. +…+ 12.4.)</t>
  </si>
  <si>
    <t>Maradvány igénybe vétele (13.1.+13.2.)</t>
  </si>
  <si>
    <t>Hitel-, kölcsönfelvét államházt.on kívülről  (11.1.+..+11.3.)</t>
  </si>
  <si>
    <t>Megelőlegezések, közp.i támog, bankbetét. (14.1.+…+14.4.)</t>
  </si>
  <si>
    <t>Belföldi finanszírozás bevételei (11.+12.+13.+14.)</t>
  </si>
  <si>
    <t>15.1.</t>
  </si>
  <si>
    <t>15.2.</t>
  </si>
  <si>
    <t>15.3.</t>
  </si>
  <si>
    <t>15.4.</t>
  </si>
  <si>
    <t>Külföldi finanszírozás bevételei (15.1.+…15.4.)</t>
  </si>
  <si>
    <t>FINANSZÍROZÁSI BEVÉTELEK ÖSSZES: (10. +15.+16.)</t>
  </si>
  <si>
    <t>BEVÉTELEK ÖSSZESEN: (9.+17.)</t>
  </si>
  <si>
    <t>7.1</t>
  </si>
  <si>
    <t>7.2</t>
  </si>
  <si>
    <t>7.3</t>
  </si>
  <si>
    <t>7.5</t>
  </si>
  <si>
    <t>7.6</t>
  </si>
  <si>
    <t>8..1.</t>
  </si>
  <si>
    <t>Belföldi finanszírozás kiadásai (5.+6.+7.)</t>
  </si>
  <si>
    <t>Hitel-, kölcsöntörleszt. Államházt. kívülre (5.1. + … + 5.3.)</t>
  </si>
  <si>
    <t>Megelőlegezések, közp.i támog, bankbetét. (7.1.+…+7.6.)</t>
  </si>
  <si>
    <t>KIADÁSOK ÖSSZESEN: (3.+9.)</t>
  </si>
  <si>
    <t>FINANSZÍROZÁSI KIADÁSOK ÖSSZES: (4.+8.)</t>
  </si>
  <si>
    <t>K92</t>
  </si>
  <si>
    <t>K913-7</t>
  </si>
  <si>
    <t>Tartalékok (1.16.+1.17.)</t>
  </si>
  <si>
    <t>2.15.</t>
  </si>
  <si>
    <t>Felhalmozási költségvetés kiadásai (2.1.+2.3.+2.4+2.6.)</t>
  </si>
  <si>
    <t>8..2.</t>
  </si>
  <si>
    <t>8..3.</t>
  </si>
  <si>
    <t>8..4.</t>
  </si>
  <si>
    <t>1.16.</t>
  </si>
  <si>
    <t>1.17.</t>
  </si>
  <si>
    <t>1.18.</t>
  </si>
  <si>
    <t>KÖLTSÉGVETÉSI KIADÁSOK ÖSSZESEN: (1.+2.)</t>
  </si>
  <si>
    <t>ERA</t>
  </si>
  <si>
    <t xml:space="preserve">     Részesedések vásárlása (K65)</t>
  </si>
  <si>
    <t>Részesedések beszerése (K65)</t>
  </si>
  <si>
    <t>Állami (államig.) feladat előirányz.</t>
  </si>
  <si>
    <t xml:space="preserve">       8.3 Egyéb felhalmozási célú átvett pénzeszköz</t>
  </si>
  <si>
    <t>Költségvetési szerv:                                                                 CSÖRÖG KÖZSÉG ÖNKORMÁNYZAT</t>
  </si>
  <si>
    <t>Költségvetési szerv:                                           CSÖRÖGI POLGÁRMESTERI  HIVATAL</t>
  </si>
  <si>
    <t xml:space="preserve">   9. Államháztartáson belüli megelőlegezések visszafizetése</t>
  </si>
  <si>
    <t>Eredeti 
támogatási összeg</t>
  </si>
  <si>
    <t xml:space="preserve">Az irányítószervi támogatás és kiadás miatti duplázódás nélkül: </t>
  </si>
  <si>
    <t>Kötelező feladat előirányzata</t>
  </si>
  <si>
    <t>Finanszírozási (kiadások-bevételek egyenlege) hiány:</t>
  </si>
  <si>
    <t xml:space="preserve">   3  Belföldi finanszírozás kiadásai </t>
  </si>
  <si>
    <t xml:space="preserve">  KIADÁSOK MINDÖSSZESEN (A+B )</t>
  </si>
  <si>
    <t xml:space="preserve">  BEVÉTELEK MINDÖSSZESEN (A+B )</t>
  </si>
  <si>
    <t xml:space="preserve">Forintban  </t>
  </si>
  <si>
    <t>Költségvetési szerv neve</t>
  </si>
  <si>
    <t>Költségvetési maradvány összege</t>
  </si>
  <si>
    <t>Szabad maradvány</t>
  </si>
  <si>
    <t>Intézményt megillető maradvány</t>
  </si>
  <si>
    <t>Jóváhagyott maradvány - működési</t>
  </si>
  <si>
    <t>Jóváhagyott maradvány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</si>
  <si>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</si>
  <si>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Csörög Község Önkormányzata</t>
  </si>
  <si>
    <t>Csörögi Polgármesteri Hivatal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</si>
  <si>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</si>
  <si>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</si>
  <si>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</si>
  <si>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</si>
  <si>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 xml:space="preserve">Adósságállomány 
eszközök szerint </t>
  </si>
  <si>
    <t>Nem lejárt</t>
  </si>
  <si>
    <t>Lejárt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</si>
  <si>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</si>
  <si>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</si>
  <si>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</si>
  <si>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</si>
  <si>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</si>
  <si>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 - megelőlegezés</t>
  </si>
  <si>
    <t>Szállítói tartozás</t>
  </si>
  <si>
    <t>Egyéb adósság …HITEL</t>
  </si>
  <si>
    <t>Belföldi összesen:</t>
  </si>
  <si>
    <t>II. Külföldi hitelezők</t>
  </si>
  <si>
    <t>Külföldi szállítók</t>
  </si>
  <si>
    <t>Egyéb adósság</t>
  </si>
  <si>
    <t>Külföldi összesen:</t>
  </si>
  <si>
    <t xml:space="preserve"> VAGYONKIMUTATÁS
a könyvviteli mérlegben értékkel szereplő eszközökről </t>
  </si>
  <si>
    <t>ESZKÖZÖK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</si>
  <si>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</si>
  <si>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</si>
  <si>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</si>
  <si>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</si>
  <si>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</si>
  <si>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</si>
  <si>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</si>
  <si>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</si>
  <si>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</si>
  <si>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 xml:space="preserve">1.2. Nemzetgazd.i szemp.ból kiem.jelentős.ingatlanok és kapcs. vagyoni értékű jogok </t>
  </si>
  <si>
    <t>05.</t>
  </si>
  <si>
    <t xml:space="preserve">1.3. Korlátozottan forgalomképes ingatlanok és kapcsolódó vagyoni értékű jogok 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</si>
  <si>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</si>
  <si>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</si>
  <si>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</si>
  <si>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</si>
  <si>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</si>
  <si>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</si>
  <si>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</si>
  <si>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Nemzetgazd.i szemp. Kiem. Jelent.gépek, berend.ek, felsz.járm.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</si>
  <si>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</si>
  <si>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</si>
  <si>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</si>
  <si>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</si>
  <si>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</si>
  <si>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</si>
  <si>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</si>
  <si>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</si>
  <si>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</si>
  <si>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</si>
  <si>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</si>
  <si>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</si>
  <si>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</si>
  <si>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</si>
  <si>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</si>
  <si>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</si>
  <si>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</si>
  <si>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</si>
  <si>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  ELMIB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</si>
  <si>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</si>
  <si>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</si>
  <si>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</si>
  <si>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</si>
  <si>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</si>
  <si>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</si>
  <si>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</si>
  <si>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</si>
  <si>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</si>
  <si>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</si>
  <si>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</si>
  <si>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</si>
  <si>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</si>
  <si>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</si>
  <si>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</si>
  <si>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</si>
  <si>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</si>
  <si>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</si>
  <si>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</si>
  <si>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</si>
  <si>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</si>
  <si>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</si>
  <si>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</si>
  <si>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</si>
  <si>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</si>
  <si>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</si>
  <si>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</si>
  <si>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</si>
  <si>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</si>
  <si>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</si>
  <si>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</si>
  <si>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</si>
  <si>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</si>
  <si>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</si>
  <si>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</si>
  <si>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</si>
  <si>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</si>
  <si>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</si>
  <si>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</si>
  <si>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</si>
  <si>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</si>
  <si>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</si>
  <si>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</si>
  <si>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</si>
  <si>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</si>
  <si>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</si>
  <si>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</si>
  <si>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</si>
  <si>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</si>
  <si>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</si>
  <si>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</si>
  <si>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 xml:space="preserve">1.2. Nemzetgazdasági szempontból kiemelt jelentőségű ingatlanok és kapcsolódó vagyoni értékű jogok </t>
  </si>
  <si>
    <t>2.2. Nemzetgazdasági szempontból kiemelt jelentőségű gépek, berendezések, 
       felszerelések, járművek</t>
  </si>
  <si>
    <t>1. Tartós részesedések (30+31+32+33)</t>
  </si>
  <si>
    <t>VAGYONKIMUTATÁS
a könyvviteli mérlegben értékkel szereplő forrásokról</t>
  </si>
  <si>
    <t>FORRÁSOK</t>
  </si>
  <si>
    <t>Állományi 
érték (Ft)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</si>
  <si>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</si>
  <si>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</si>
  <si>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</si>
  <si>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</si>
  <si>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</si>
  <si>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</si>
  <si>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</si>
  <si>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</si>
  <si>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</si>
  <si>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</si>
  <si>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</si>
  <si>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</si>
  <si>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ELSZÁM.</t>
  </si>
  <si>
    <t>K)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</si>
  <si>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</si>
  <si>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</si>
  <si>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</si>
  <si>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</si>
  <si>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</si>
  <si>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</si>
  <si>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</si>
  <si>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</si>
  <si>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</si>
  <si>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</si>
  <si>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</si>
  <si>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</si>
  <si>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</si>
  <si>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</si>
  <si>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</si>
  <si>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</si>
  <si>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</si>
  <si>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</si>
  <si>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</si>
  <si>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</si>
  <si>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</si>
  <si>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</si>
  <si>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</si>
  <si>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,</t>
  </si>
  <si>
    <t>Gazdálkodó szervezet megnevezése</t>
  </si>
  <si>
    <t>Részesedés mértéke                      (%-ban)</t>
  </si>
  <si>
    <t>Részesedés összege              (Ft-ban)</t>
  </si>
  <si>
    <t>Működésből származó kötelezettségek összege XII. 31-én
 (Ft-ban)</t>
  </si>
  <si>
    <t xml:space="preserve">       ÖSSZESEN: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</si>
  <si>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</si>
  <si>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</si>
  <si>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</si>
  <si>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04</t>
  </si>
  <si>
    <t xml:space="preserve">I        Tevékenység nettó eredményszemléletű bevétele (=01+02+03) </t>
  </si>
  <si>
    <t>08</t>
  </si>
  <si>
    <t>06        Központi működési célú támogatások eredményszemléletű bevételei</t>
  </si>
  <si>
    <t>09</t>
  </si>
  <si>
    <t>07        Egyéb működési célú támogatások eredményszemléletű bevételei</t>
  </si>
  <si>
    <t>10</t>
  </si>
  <si>
    <t>08        Felhalmozási célú támogatások eredményszemléletű bevételei</t>
  </si>
  <si>
    <t>11</t>
  </si>
  <si>
    <t>09        Különféle egyéb eredményszemléletű bevételek</t>
  </si>
  <si>
    <t>12</t>
  </si>
  <si>
    <t xml:space="preserve">III        Egyéb eredményszemléletű bevételek (=06+07+08+09) </t>
  </si>
  <si>
    <t>13</t>
  </si>
  <si>
    <t>10        Anyagköltség</t>
  </si>
  <si>
    <t>14</t>
  </si>
  <si>
    <t>11        Igénybe vett szolgáltatások értéke</t>
  </si>
  <si>
    <t>15</t>
  </si>
  <si>
    <t>12        Eladott (közvetített) szolgáltatások értéke</t>
  </si>
  <si>
    <t>IV        Anyagjellegű ráfordítások (=10+11+12+13)</t>
  </si>
  <si>
    <t>14        Bérköltség</t>
  </si>
  <si>
    <t>15        Személyi jellegű egyéb kifizetések</t>
  </si>
  <si>
    <t>16        Bérjárulékok</t>
  </si>
  <si>
    <t>20</t>
  </si>
  <si>
    <t xml:space="preserve">V         Személyi jellegű ráfordítások (=14+15+16) </t>
  </si>
  <si>
    <t>21</t>
  </si>
  <si>
    <t>VI        Értékcsökkenési leírás</t>
  </si>
  <si>
    <t>22</t>
  </si>
  <si>
    <t>VII      Egyéb ráfordítások</t>
  </si>
  <si>
    <t>23</t>
  </si>
  <si>
    <t xml:space="preserve">A) TEVÉKENYSÉGEK EREDMÉNYE (=I±II+III-IV-V-VI-VII) </t>
  </si>
  <si>
    <t>20      Egyéb kapott (járó) kamatok és kamatjellegű eredményszemléletű bevételek</t>
  </si>
  <si>
    <t>21      Pénzügyi műveletek egyéb eredményszemléletű bevételei (&gt;=18a) (26&gt;=27)</t>
  </si>
  <si>
    <t>VIII Pénzügyi műveletek eredményszemléletű bevételei (=17+18+19+20+21)</t>
  </si>
  <si>
    <t>24        Fizetendő kamatok és kamatjellegű ráfordítások</t>
  </si>
  <si>
    <t>25        Részesedések, értékpapírok, pénzeszközök értékvesztése</t>
  </si>
  <si>
    <t>26        Pénzügyi műveletek egyéb ráfordításai (&gt;=21a) (31&gt;=32)</t>
  </si>
  <si>
    <t>IX        Pénzügyi műveletek ráfordításai (=22+23+24+25+26)</t>
  </si>
  <si>
    <t xml:space="preserve">B)        PÉNZÜGYI MŰVELETEK EREDMÉNYE (=VIII-IX) </t>
  </si>
  <si>
    <t xml:space="preserve">E)        MÉRLEG SZERINTI EREDMÉNY (=±A±B) </t>
  </si>
  <si>
    <t>Konszolidálás előtti összeg</t>
  </si>
  <si>
    <t>Konszolidálás</t>
  </si>
  <si>
    <t>Konszolidált összeg</t>
  </si>
  <si>
    <t>A/II Tárgyi eszközök  (=A/II/1+...+A/II/5)</t>
  </si>
  <si>
    <t>A/III Befektetett pénzügyi eszközök (=A/III/1+A/III/2+A/III/3)</t>
  </si>
  <si>
    <t>05</t>
  </si>
  <si>
    <t>A) NEMZETI VAGYONBA TARTOZÓ BEFEKTETETT ESZKÖZÖK (=A/I+A/II+A/III+A/IV)</t>
  </si>
  <si>
    <t>C/II Pénztárak, csekkek, betétkönyvek (=C/II/1+C/II/2+C/II/3)</t>
  </si>
  <si>
    <t>C/III-IV. Forintszámlák és Devizaszámlák (=C/III/1+C/III/2+CIV/1+C/IV/2)</t>
  </si>
  <si>
    <t>C) PÉNZESZKÖZÖK (=C/I+…+C/IV)</t>
  </si>
  <si>
    <t>D/I Költségvetési évben esedékes követelések (=D/I/1+…+D/I/8)</t>
  </si>
  <si>
    <t>D/III Követelés jellegű sajátos elszámolások (=D/III/1+…+D/III/9)</t>
  </si>
  <si>
    <t>16</t>
  </si>
  <si>
    <t>D) KÖVETELÉSEK  (=D/I+D/II+D/III)</t>
  </si>
  <si>
    <t>17</t>
  </si>
  <si>
    <t>E) EGYÉB SAJÁTOS ELSZÁMOLÁSOK (=E/I+…+E/II)</t>
  </si>
  <si>
    <t>19</t>
  </si>
  <si>
    <t>ESZKÖZÖK ÖSSZESEN (=A+B+C+D+E+F)</t>
  </si>
  <si>
    <t>G/I-III Nemzeti vagyon és egyéb eszközök induláskori értéke és változásai</t>
  </si>
  <si>
    <t>G/IV Felhalmozott eredmény</t>
  </si>
  <si>
    <t>G/VI Mérleg szerinti eredmény</t>
  </si>
  <si>
    <t>24</t>
  </si>
  <si>
    <t>G/ SAJÁT TŐKE  (= G/I+…+G/VI)</t>
  </si>
  <si>
    <t>26</t>
  </si>
  <si>
    <t>H/II Költségvetési évet követően esedékes kötelezettségek (=H/II/1+…+H/II/9)</t>
  </si>
  <si>
    <t>27</t>
  </si>
  <si>
    <t>H/III Kötelezettség jellegű sajátos elszámolások (=H/III/1+…+H/III/10)</t>
  </si>
  <si>
    <t>28</t>
  </si>
  <si>
    <t>H) KÖTELEZETTSÉGEK (=H/I+H/II+H/III)</t>
  </si>
  <si>
    <t>30</t>
  </si>
  <si>
    <t>J) PASSZÍV IDŐBELI ELHATÁROLÁSOK (=J/1+J/2+J/3)</t>
  </si>
  <si>
    <t>31</t>
  </si>
  <si>
    <t>FORRÁSOK ÖSSZESEN (=G+H+I+J)</t>
  </si>
  <si>
    <t>Teljesítés</t>
  </si>
  <si>
    <t xml:space="preserve">  PÉNZESZKÖZÖK VÁLTOZÁSÁNAK LEVEZETÉSE</t>
  </si>
  <si>
    <t xml:space="preserve"> Csörögi Polgármesteri Hivatal</t>
  </si>
  <si>
    <t>-Elvonások és befizetések ÁH-n belülre</t>
  </si>
  <si>
    <t>B116</t>
  </si>
  <si>
    <t>Módosított előirányzat</t>
  </si>
  <si>
    <t xml:space="preserve">2020. év </t>
  </si>
  <si>
    <t>Összesen (1+4+10+12+14)</t>
  </si>
  <si>
    <t>Költségvetési szerv:                                 CSÖRÖGI CSIRI-BIRI ÓVODA</t>
  </si>
  <si>
    <t>2021.</t>
  </si>
  <si>
    <t xml:space="preserve">Stabilitási törvény 3.§ 1. bekezdése szerinti adósságot keletkeztető ügylet </t>
  </si>
  <si>
    <t>2021. után</t>
  </si>
  <si>
    <t>Támogatás összege</t>
  </si>
  <si>
    <t>Új támogatás összege</t>
  </si>
  <si>
    <t>I.6 Polgármesteri illetmény támogatása</t>
  </si>
  <si>
    <t>I. A helyi önkormányzatok működésének általános támogatása</t>
  </si>
  <si>
    <t xml:space="preserve">  Óvodapedagógusok nevelő munkáját közvetlenül segítők bértámogatása  8 hónapra 4fő</t>
  </si>
  <si>
    <t xml:space="preserve"> Gyermekek nevelése a napi 8 árát eléri v. meghaladja 71 fő gyermek</t>
  </si>
  <si>
    <t xml:space="preserve">IV. Települési önkormányzatok könyvtári,közművelődési feladatainak támogatása </t>
  </si>
  <si>
    <t>Csörögi Csiri-Biri Óvoda</t>
  </si>
  <si>
    <t>Csörögi Csiri-Biri  Óvoda</t>
  </si>
  <si>
    <t>I. Forgótőke elszámolása</t>
  </si>
  <si>
    <t>D/II. Költségvetési évben esedékes követelések (=D/I/4+…+D/I/4)</t>
  </si>
  <si>
    <t>G/II Nemzeti vagyon változásai</t>
  </si>
  <si>
    <t>G/III Egyéb eszközök induláskori értéke és változásai</t>
  </si>
  <si>
    <t>H/I Költségvetési évben esedékes kötelezettségek (=H/I/1+…+H/I/9)</t>
  </si>
  <si>
    <t>Csörögi 
Csiri-Biri  
Óvoda</t>
  </si>
  <si>
    <t xml:space="preserve">Csörög 
Község Önkormányzata </t>
  </si>
  <si>
    <t>Nem lejárt,  összes tartozás</t>
  </si>
  <si>
    <t>0</t>
  </si>
  <si>
    <t>Adósságállomány mindösszesen (I+II.):</t>
  </si>
  <si>
    <t>360 
napon 
túli</t>
  </si>
  <si>
    <t>1-90 
nap 
közötti</t>
  </si>
  <si>
    <t>91-180
 nap 
közötti</t>
  </si>
  <si>
    <t>181-360 nap 
közötti</t>
  </si>
  <si>
    <t>Önként 
vállalt 
feladat előirányzata</t>
  </si>
  <si>
    <t>Kötelező 
feladat előirányzata</t>
  </si>
  <si>
    <t xml:space="preserve">Feladat megnevezése:                                              Összes bevétel, kiadás  2019. </t>
  </si>
  <si>
    <t>2019.
Teljesítés</t>
  </si>
  <si>
    <t>Feladat megnevezése:                                          Összes bevétel, kiadás  2019.</t>
  </si>
  <si>
    <t>2019. 
Teljesítés</t>
  </si>
  <si>
    <t>Csörög Község Önkormányzata által 2019. évben céljelleggel juttatott támogatások</t>
  </si>
  <si>
    <t xml:space="preserve">Csörög Község Önkormányzata által 2019. évben adott közvetett támogatások
(kedvezmények) </t>
  </si>
  <si>
    <t xml:space="preserve">2019. </t>
  </si>
  <si>
    <t>2019. évi maradvány rendezés ( + ) / ( - )</t>
  </si>
  <si>
    <t>Záró pénzkészlet 2019. december 31-én
ebből:</t>
  </si>
  <si>
    <t>Feladat megnevezése:                                                                     Összes bevétel, kiadás  2019.</t>
  </si>
  <si>
    <t xml:space="preserve"> 2019.
Teljesítés </t>
  </si>
  <si>
    <t>2019. évet követő három évre várható összege</t>
  </si>
  <si>
    <t>A  2019. évi költségvetési tartalékok előirányzata</t>
  </si>
  <si>
    <t>2022.</t>
  </si>
  <si>
    <r>
      <t>Stabilitási törvény szerinti bevételek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összesen:</t>
    </r>
  </si>
  <si>
    <t xml:space="preserve">  </t>
  </si>
  <si>
    <t>OTP Hitel törlesztés  **</t>
  </si>
  <si>
    <t>Hitel kamata   ***</t>
  </si>
  <si>
    <t xml:space="preserve">Az európai uniós támogatással megvalósuló programok, projektek
 bevételei, kiadásai
</t>
  </si>
  <si>
    <t>Teljesítés 2018.12. 31-ig</t>
  </si>
  <si>
    <t xml:space="preserve">2021. év </t>
  </si>
  <si>
    <t>1. KEHOP-5.2.9.-16.
Épületenergetikai fejlesztés</t>
  </si>
  <si>
    <t>2. ASP
 Csatlakozás  önkormányzati ASP rendszerhez</t>
  </si>
  <si>
    <t>Összesen (1.+2.)</t>
  </si>
  <si>
    <t>Csörög Község Önkormányzata felújítási és beruházási kiadásainak  
2019. évi előirányzata felújításonként</t>
  </si>
  <si>
    <t>A) Beruházás  megnevezése</t>
  </si>
  <si>
    <t xml:space="preserve">1. MFP-AEE/2019 Magyar Falu program keretében orvosi eszköz </t>
  </si>
  <si>
    <t>2. PM_Bölcsöde fejlesztés, pályázat</t>
  </si>
  <si>
    <t>3. Könyvtári állomány gyarapítása</t>
  </si>
  <si>
    <t>4. Család és nővédelem audiológia eszköz</t>
  </si>
  <si>
    <t>5. Városgazdálkodás, egyéb tárgyi eszköz beszerzés</t>
  </si>
  <si>
    <t xml:space="preserve"> 6. Polgáremsteri Hivatal  informatikai eszközbeszerzés  </t>
  </si>
  <si>
    <t xml:space="preserve">                                                              Összesen: </t>
  </si>
  <si>
    <t>B) Felújítás  megnevezése</t>
  </si>
  <si>
    <t>Előirányzat</t>
  </si>
  <si>
    <t xml:space="preserve">                                                                Összesen:</t>
  </si>
  <si>
    <t xml:space="preserve">                                 MINDÖSSZESEN (A)+B)</t>
  </si>
  <si>
    <t xml:space="preserve">2019. évi Eredeti Előirányzat  </t>
  </si>
  <si>
    <t xml:space="preserve">2019. évi Módosított Előirányzat  </t>
  </si>
  <si>
    <t>2019. évi
Teljesítés</t>
  </si>
  <si>
    <t>CSÖRÖG KÖZSÉG  ÖNKORMÁNYZATA
Bevételei és kiadásai mindösszesen  2019.</t>
  </si>
  <si>
    <t>Finanszírozási bevételek, kiadások egyenlege
 (finanszírozási bevételek 17. sor - finanszírozási kiadások 9. sor) (+/-)</t>
  </si>
  <si>
    <t>Költségvetési hiány, többlet 
(költségvetési bevételek 9. sor - költségvetési kiadások 3. sor) (+/-)</t>
  </si>
  <si>
    <t>Önkormányzati bevételek finanszírozás nélkül összesen  (18.-14.)</t>
  </si>
  <si>
    <t>Önkormányzati Kiadások finanszírozás nélkül összesen  (10.- 7.)</t>
  </si>
  <si>
    <t>2019. évi 
Eredeti
előirányzat</t>
  </si>
  <si>
    <t>2019. évi 
Módosítás / változás</t>
  </si>
  <si>
    <t>Kötelező 
feladat
előirányzata</t>
  </si>
  <si>
    <t>7. Csörögi Csiri-Biri Óvoda, egyéb tárgyi eszköz beszerzés</t>
  </si>
  <si>
    <t>Előző év</t>
  </si>
  <si>
    <t>Tárgyév</t>
  </si>
  <si>
    <t>VAGYONKIMUTATÁS
az érték nélkül nyilvántartott eszközökről
2019. év</t>
  </si>
  <si>
    <t>Csörög Község Önkormányzata általános működésének és ágazati feladatainak támogatása</t>
  </si>
  <si>
    <t xml:space="preserve">2019. évi előirányzatának jogcímenkénti bemutatása </t>
  </si>
  <si>
    <t>Változás 2019.</t>
  </si>
  <si>
    <t>I.1.a Önkorm.hivatal működésének támogatása -elismert hivatali létszám 6,30 fő</t>
  </si>
  <si>
    <t>Működési célú költségvetési támogatások és kiegészítő támogatások</t>
  </si>
  <si>
    <t>Elszámolásból származó bevételek</t>
  </si>
  <si>
    <t>Egyéb működési célú támogatások bevételei AHB-n belülről (EP választás)</t>
  </si>
  <si>
    <t xml:space="preserve">  Óvodapedagógusok bértámogatása elismert létszám 8 hónapra 6,7 fő</t>
  </si>
  <si>
    <t xml:space="preserve">  Óvodapedagógusok elismert létszáma 4 hónapra 6,1 fő</t>
  </si>
  <si>
    <t xml:space="preserve">  Óvodapedagógusok nevelő munkáját közvetlenül segítők bértámogatása  4 hónapra 4 fő </t>
  </si>
  <si>
    <t xml:space="preserve">  Gyermekek nevelése a napi 8 árát eléri v. meghaladja 63 fő gyermek</t>
  </si>
  <si>
    <t xml:space="preserve">  A finanszírozás szempontjábó elismert dolgozók bértámogatása 1,8 fő</t>
  </si>
  <si>
    <t xml:space="preserve">  A rászoruló gyermekek intézményen kívüli szünidei étkeztetés támogatás 3395Ft *570 adag</t>
  </si>
  <si>
    <t>TÁMOGATÁSOK ÖSSZESEN (12+21+27+28):</t>
  </si>
  <si>
    <t>Egyéb működési célú támogatások bevételei államháztartáson belülről</t>
  </si>
  <si>
    <t>Család és nővédelmi egészségügyi gondozás</t>
  </si>
  <si>
    <t>Hosszú távú közfoglalkoztatás</t>
  </si>
  <si>
    <t>TÁMOGATÁSOK ÖSSZESEN (29+30):</t>
  </si>
  <si>
    <t>Társulások és költségvetési szerveik</t>
  </si>
  <si>
    <t>Önkormányzat konszolidált 2019. évi  eredménykimutatása</t>
  </si>
  <si>
    <t>Önkormányzat konszolidált 2019 évi  mérleg</t>
  </si>
  <si>
    <t>Teljesült előirányzat</t>
  </si>
  <si>
    <t>Jóváhagyott (kötelezettséggel terhelt)</t>
  </si>
  <si>
    <t>2019. évi  maradvány</t>
  </si>
  <si>
    <t xml:space="preserve">      A 2019. évi költségvetés mérlege közgadasági tagolásban</t>
  </si>
  <si>
    <t>2019. előtti kifizetés</t>
  </si>
  <si>
    <t>2029.12.15-ig tartó hitel</t>
  </si>
  <si>
    <t>Adósság állomány alakulása lejárat, eszközök, bel- és külföldi hitelezők szerinti bontásban 
2019. december 31-én</t>
  </si>
  <si>
    <t>2019. év Csörög Község Önkormányzata</t>
  </si>
  <si>
    <t xml:space="preserve">Csörög Község  Önkormányzat tulajdonában álló gazdálkodó szervezetek működéséből származó kötelezettségek és részesedések alakulása </t>
  </si>
  <si>
    <t>1. melléklet az 5 /2020. (VI. 3.) önkormányzati rendelethez</t>
  </si>
  <si>
    <t>2. melléklet az 5/2020. (VI. 3.)  önkormányzati rendelethez</t>
  </si>
  <si>
    <t>3. melléklet az 5/2020. (VI. 3.) önkormányzati rendelethez</t>
  </si>
  <si>
    <t xml:space="preserve">4. melléklet az 5/2020. (VI. 3.)  önkormányzati rendelethez </t>
  </si>
  <si>
    <t xml:space="preserve">    5. melléklet az 5/2020. (VI. 3.)  önkormányzati rendelethez</t>
  </si>
  <si>
    <t xml:space="preserve">    6. melléklet az 5/2020. (VI. 3.)  önkormányzati rendelethez</t>
  </si>
  <si>
    <t>7. melléklet az 5/2020. (VI. 3.)  önkormányzati rendelethez</t>
  </si>
  <si>
    <t>8. melléklet az 5/2020. (VI. 3.) önkormányzati rendelethez</t>
  </si>
  <si>
    <t>9. melléklet az 5/2020. (VI. 3.) önkormányzati rendelethez</t>
  </si>
  <si>
    <t>10. melléklet az 5/2020. (VI. 3.) önkormányzati rendelethez</t>
  </si>
  <si>
    <t xml:space="preserve">                                  11. melléklet az 5/2020. (VI. 3.) önkormányzati rendelethez</t>
  </si>
  <si>
    <t>12. melléklet az 5/2020. (VI. 3.) önkormányzati rendelethez</t>
  </si>
  <si>
    <t xml:space="preserve">         13. melléklet az 5/2020. (VI. 3.) önkormányzati rendelethez</t>
  </si>
  <si>
    <t>14. melléklet az 5/2020. (VI. 3.) önkormányzati rendelethez</t>
  </si>
  <si>
    <t>15. melléklet az 5/2020. (VI. 3.) önkormányzati rendelethez</t>
  </si>
  <si>
    <t xml:space="preserve">         16. melléklet az 5/2020. (VI. 3.) önkormányzati rendelethez</t>
  </si>
  <si>
    <t>17.1.  melléklet az 5/2020. (VI. 3.) önkormányzati rendelethez</t>
  </si>
  <si>
    <t>17.2.  melléklet az 5/2020. (VI. 3.) önkormányzati rendelethez</t>
  </si>
  <si>
    <t>17.3. melléklet az 5/2020. (VI. 3.) önkormányzati rendelethez</t>
  </si>
  <si>
    <t>18. melléklet az 5/2020. (VI. 3.) önkormányzati rendelethez</t>
  </si>
  <si>
    <t>19. melléklet az 5/2020. (VI. 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</si>
</sst>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_ ;[Red]\-#,##0\ "/>
    <numFmt numFmtId="168" formatCode="0.00_ ;[Red]\-0.00\ "/>
    <numFmt numFmtId="169" formatCode="#,##0_ ;\-#,##0\ "/>
    <numFmt numFmtId="170" formatCode="#,###__"/>
    <numFmt numFmtId="171" formatCode="00"/>
    <numFmt numFmtId="172" formatCode="#,###__;\-#,###__"/>
    <numFmt numFmtId="173" formatCode="#,###\ _F_t;\-#,###\ _F_t"/>
  </numFmts>
  <fonts count="8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 CE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FF0000"/>
      <name val="Times New Roman CE"/>
      <charset val="238"/>
    </font>
    <font>
      <i/>
      <sz val="11"/>
      <name val="Times New Roman CE"/>
      <charset val="238"/>
    </font>
    <font>
      <b/>
      <sz val="10"/>
      <color indexed="8"/>
      <name val="Times New Roman CE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9"/>
      <name val="Times New Roman CE"/>
      <charset val="238"/>
    </font>
    <font>
      <i/>
      <sz val="10"/>
      <name val="Times New Roman"/>
      <family val="1"/>
      <charset val="238"/>
    </font>
    <font>
      <i/>
      <sz val="11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12"/>
      <color rgb="FFFF0000"/>
      <name val="Times New Roman CE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i/>
      <sz val="10"/>
      <color indexed="8"/>
      <name val="Times New Roman"/>
      <family val="1"/>
      <charset val="238"/>
    </font>
    <font>
      <sz val="9"/>
      <name val="Times New Roman CE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indexed="10"/>
      <name val="Times New Roman CE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0"/>
      <color theme="5" tint="0.59999389629810485"/>
      <name val="Times New Roman"/>
      <family val="1"/>
      <charset val="238"/>
    </font>
    <font>
      <sz val="10"/>
      <color theme="9" tint="0.59999389629810485"/>
      <name val="Times New Roman CE"/>
      <charset val="238"/>
    </font>
    <font>
      <i/>
      <sz val="10"/>
      <color indexed="8"/>
      <name val="Times New Roman"/>
      <family val="1"/>
      <charset val="238"/>
    </font>
    <font>
      <b/>
      <sz val="10"/>
      <color indexed="1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name val="Times New Roman CE"/>
      <charset val="238"/>
    </font>
    <font>
      <i/>
      <sz val="9"/>
      <name val="Times New Roman"/>
      <family val="1"/>
      <charset val="238"/>
    </font>
    <font>
      <sz val="10"/>
      <color theme="9" tint="0.39997558519241921"/>
      <name val="Times New Roman CE"/>
      <charset val="238"/>
    </font>
    <font>
      <b/>
      <sz val="10"/>
      <color theme="5"/>
      <name val="Times New Roman CE"/>
      <charset val="238"/>
    </font>
    <font>
      <b/>
      <sz val="8"/>
      <name val="Arial"/>
      <family val="2"/>
      <charset val="238"/>
    </font>
    <font>
      <sz val="10"/>
      <name val="Wingdings"/>
      <charset val="2"/>
    </font>
    <font>
      <sz val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i/>
      <sz val="4"/>
      <color indexed="8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color theme="1"/>
      <name val="Times New Roman CE"/>
      <charset val="238"/>
    </font>
    <font>
      <i/>
      <sz val="12"/>
      <name val="Times New Roman CE"/>
      <charset val="238"/>
    </font>
  </fonts>
  <fills count="16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darkHorizontal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Trellis"/>
    </fill>
    <fill>
      <patternFill patternType="solid">
        <fgColor theme="2" tint="-9.9978637043366805E-2"/>
        <bgColor indexed="64"/>
      </patternFill>
    </fill>
    <fill>
      <patternFill patternType="gray125">
        <bgColor indexed="47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8" fillId="0" borderId="0"/>
    <xf numFmtId="9" fontId="1" fillId="0" borderId="0" applyFont="0" applyFill="0" applyBorder="0" applyAlignment="0" applyProtection="0"/>
    <xf numFmtId="0" fontId="78" fillId="0" borderId="0"/>
    <xf numFmtId="0" fontId="1" fillId="0" borderId="0"/>
    <xf numFmtId="0" fontId="84" fillId="0" borderId="0"/>
  </cellStyleXfs>
  <cellXfs count="2295">
    <xf numFmtId="0" fontId="0" fillId="0" borderId="0" xfId="0"/>
    <xf numFmtId="0" fontId="13" fillId="0" borderId="0" xfId="4" applyFont="1" applyFill="1"/>
    <xf numFmtId="0" fontId="6" fillId="0" borderId="0" xfId="0" applyFont="1" applyFill="1" applyAlignment="1">
      <alignment horizontal="right"/>
    </xf>
    <xf numFmtId="0" fontId="18" fillId="0" borderId="1" xfId="4" applyFont="1" applyFill="1" applyBorder="1" applyAlignment="1" applyProtection="1">
      <alignment horizontal="left" vertical="center" wrapText="1" indent="1"/>
    </xf>
    <xf numFmtId="0" fontId="18" fillId="0" borderId="2" xfId="4" applyFont="1" applyFill="1" applyBorder="1" applyAlignment="1" applyProtection="1">
      <alignment horizontal="left" vertical="center" wrapText="1" indent="1"/>
    </xf>
    <xf numFmtId="0" fontId="18" fillId="0" borderId="3" xfId="4" applyFont="1" applyFill="1" applyBorder="1" applyAlignment="1" applyProtection="1">
      <alignment horizontal="left" vertical="center" wrapText="1" indent="1"/>
    </xf>
    <xf numFmtId="0" fontId="18" fillId="0" borderId="4" xfId="4" applyFont="1" applyFill="1" applyBorder="1" applyAlignment="1" applyProtection="1">
      <alignment horizontal="left" vertical="center" wrapText="1" indent="1"/>
    </xf>
    <xf numFmtId="0" fontId="18" fillId="0" borderId="5" xfId="4" applyFont="1" applyFill="1" applyBorder="1" applyAlignment="1" applyProtection="1">
      <alignment horizontal="left" vertical="center" wrapText="1" indent="1"/>
    </xf>
    <xf numFmtId="0" fontId="18" fillId="0" borderId="6" xfId="4" applyFont="1" applyFill="1" applyBorder="1" applyAlignment="1" applyProtection="1">
      <alignment horizontal="left" vertical="center" wrapText="1" indent="1"/>
    </xf>
    <xf numFmtId="49" fontId="18" fillId="0" borderId="7" xfId="4" applyNumberFormat="1" applyFont="1" applyFill="1" applyBorder="1" applyAlignment="1" applyProtection="1">
      <alignment horizontal="left" vertical="center" wrapText="1" indent="1"/>
    </xf>
    <xf numFmtId="49" fontId="18" fillId="0" borderId="8" xfId="4" applyNumberFormat="1" applyFont="1" applyFill="1" applyBorder="1" applyAlignment="1" applyProtection="1">
      <alignment horizontal="left" vertical="center" wrapText="1" indent="1"/>
    </xf>
    <xf numFmtId="49" fontId="18" fillId="0" borderId="9" xfId="4" applyNumberFormat="1" applyFont="1" applyFill="1" applyBorder="1" applyAlignment="1" applyProtection="1">
      <alignment horizontal="left" vertical="center" wrapText="1" indent="1"/>
    </xf>
    <xf numFmtId="49" fontId="18" fillId="0" borderId="10" xfId="4" applyNumberFormat="1" applyFont="1" applyFill="1" applyBorder="1" applyAlignment="1" applyProtection="1">
      <alignment horizontal="left" vertical="center" wrapText="1" indent="1"/>
    </xf>
    <xf numFmtId="49" fontId="18" fillId="0" borderId="11" xfId="4" applyNumberFormat="1" applyFont="1" applyFill="1" applyBorder="1" applyAlignment="1" applyProtection="1">
      <alignment horizontal="left" vertical="center" wrapText="1" indent="1"/>
    </xf>
    <xf numFmtId="49" fontId="18" fillId="0" borderId="12" xfId="4" applyNumberFormat="1" applyFont="1" applyFill="1" applyBorder="1" applyAlignment="1" applyProtection="1">
      <alignment horizontal="left" vertical="center" wrapText="1" indent="1"/>
    </xf>
    <xf numFmtId="0" fontId="18" fillId="0" borderId="0" xfId="4" applyFont="1" applyFill="1" applyBorder="1" applyAlignment="1" applyProtection="1">
      <alignment horizontal="left" vertical="center" wrapText="1" indent="1"/>
    </xf>
    <xf numFmtId="0" fontId="16" fillId="0" borderId="13" xfId="4" applyFont="1" applyFill="1" applyBorder="1" applyAlignment="1" applyProtection="1">
      <alignment horizontal="left" vertical="center" wrapText="1" indent="1"/>
    </xf>
    <xf numFmtId="0" fontId="16" fillId="0" borderId="14" xfId="4" applyFont="1" applyFill="1" applyBorder="1" applyAlignment="1" applyProtection="1">
      <alignment horizontal="left" vertical="center" wrapText="1" indent="1"/>
    </xf>
    <xf numFmtId="0" fontId="16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5" fontId="18" fillId="0" borderId="16" xfId="0" applyNumberFormat="1" applyFont="1" applyFill="1" applyBorder="1" applyAlignment="1" applyProtection="1">
      <alignment vertical="center" wrapText="1"/>
      <protection locked="0"/>
    </xf>
    <xf numFmtId="165" fontId="18" fillId="0" borderId="17" xfId="0" applyNumberFormat="1" applyFont="1" applyFill="1" applyBorder="1" applyAlignment="1" applyProtection="1">
      <alignment vertical="center" wrapText="1"/>
      <protection locked="0"/>
    </xf>
    <xf numFmtId="165" fontId="18" fillId="0" borderId="18" xfId="0" applyNumberFormat="1" applyFont="1" applyFill="1" applyBorder="1" applyAlignment="1" applyProtection="1">
      <alignment vertical="center" wrapText="1"/>
      <protection locked="0"/>
    </xf>
    <xf numFmtId="165" fontId="18" fillId="0" borderId="2" xfId="0" applyNumberFormat="1" applyFont="1" applyFill="1" applyBorder="1" applyAlignment="1" applyProtection="1">
      <alignment vertical="center" wrapText="1"/>
      <protection locked="0"/>
    </xf>
    <xf numFmtId="165" fontId="18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4" applyFont="1" applyFill="1" applyBorder="1" applyAlignment="1" applyProtection="1">
      <alignment vertical="center" wrapText="1"/>
    </xf>
    <xf numFmtId="0" fontId="16" fillId="0" borderId="19" xfId="4" applyFont="1" applyFill="1" applyBorder="1" applyAlignment="1" applyProtection="1">
      <alignment vertical="center" wrapText="1"/>
    </xf>
    <xf numFmtId="0" fontId="16" fillId="0" borderId="13" xfId="4" applyFont="1" applyFill="1" applyBorder="1" applyAlignment="1" applyProtection="1">
      <alignment horizontal="center" vertical="center" wrapText="1"/>
    </xf>
    <xf numFmtId="0" fontId="16" fillId="0" borderId="14" xfId="4" applyFont="1" applyFill="1" applyBorder="1" applyAlignment="1" applyProtection="1">
      <alignment horizontal="center" vertical="center" wrapText="1"/>
    </xf>
    <xf numFmtId="0" fontId="16" fillId="0" borderId="21" xfId="4" applyFont="1" applyFill="1" applyBorder="1" applyAlignment="1" applyProtection="1">
      <alignment horizontal="center" vertical="center" wrapText="1"/>
    </xf>
    <xf numFmtId="0" fontId="10" fillId="0" borderId="0" xfId="4" applyFill="1"/>
    <xf numFmtId="0" fontId="18" fillId="0" borderId="0" xfId="4" applyFont="1" applyFill="1"/>
    <xf numFmtId="0" fontId="21" fillId="0" borderId="0" xfId="4" applyFont="1" applyFill="1"/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5" fontId="6" fillId="0" borderId="0" xfId="0" applyNumberFormat="1" applyFont="1" applyFill="1" applyAlignment="1" applyProtection="1">
      <alignment horizontal="right" wrapText="1"/>
    </xf>
    <xf numFmtId="165" fontId="8" fillId="0" borderId="21" xfId="0" applyNumberFormat="1" applyFont="1" applyFill="1" applyBorder="1" applyAlignment="1" applyProtection="1">
      <alignment horizontal="center" vertical="center" wrapText="1"/>
    </xf>
    <xf numFmtId="165" fontId="16" fillId="0" borderId="22" xfId="0" applyNumberFormat="1" applyFont="1" applyFill="1" applyBorder="1" applyAlignment="1" applyProtection="1">
      <alignment horizontal="center" vertical="center" wrapText="1"/>
    </xf>
    <xf numFmtId="165" fontId="16" fillId="0" borderId="23" xfId="0" applyNumberFormat="1" applyFont="1" applyFill="1" applyBorder="1" applyAlignment="1" applyProtection="1">
      <alignment horizontal="center" vertical="center" wrapText="1"/>
    </xf>
    <xf numFmtId="165" fontId="16" fillId="0" borderId="24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</xf>
    <xf numFmtId="165" fontId="18" fillId="0" borderId="16" xfId="0" applyNumberFormat="1" applyFont="1" applyFill="1" applyBorder="1" applyAlignment="1" applyProtection="1">
      <alignment vertical="center" wrapText="1"/>
    </xf>
    <xf numFmtId="165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18" xfId="0" applyNumberFormat="1" applyFont="1" applyFill="1" applyBorder="1" applyAlignment="1" applyProtection="1">
      <alignment vertical="center" wrapText="1"/>
    </xf>
    <xf numFmtId="165" fontId="16" fillId="0" borderId="14" xfId="0" applyNumberFormat="1" applyFont="1" applyFill="1" applyBorder="1" applyAlignment="1" applyProtection="1">
      <alignment vertical="center" wrapText="1"/>
    </xf>
    <xf numFmtId="165" fontId="16" fillId="0" borderId="21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18" fillId="0" borderId="25" xfId="0" applyNumberFormat="1" applyFont="1" applyFill="1" applyBorder="1" applyAlignment="1" applyProtection="1">
      <alignment vertical="center" wrapText="1"/>
    </xf>
    <xf numFmtId="165" fontId="18" fillId="0" borderId="13" xfId="0" applyNumberFormat="1" applyFont="1" applyFill="1" applyBorder="1" applyAlignment="1" applyProtection="1">
      <alignment vertical="center" wrapText="1"/>
    </xf>
    <xf numFmtId="165" fontId="18" fillId="0" borderId="14" xfId="0" applyNumberFormat="1" applyFont="1" applyFill="1" applyBorder="1" applyAlignment="1" applyProtection="1">
      <alignment vertical="center" wrapText="1"/>
    </xf>
    <xf numFmtId="165" fontId="18" fillId="0" borderId="21" xfId="0" applyNumberFormat="1" applyFont="1" applyFill="1" applyBorder="1" applyAlignment="1" applyProtection="1">
      <alignment vertical="center" wrapText="1"/>
    </xf>
    <xf numFmtId="165" fontId="18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6" xfId="0" applyNumberFormat="1" applyFont="1" applyFill="1" applyBorder="1" applyAlignment="1" applyProtection="1">
      <alignment vertical="center" wrapText="1"/>
      <protection locked="0"/>
    </xf>
    <xf numFmtId="165" fontId="18" fillId="0" borderId="8" xfId="0" applyNumberFormat="1" applyFont="1" applyFill="1" applyBorder="1" applyAlignment="1" applyProtection="1">
      <alignment vertical="center" wrapText="1"/>
      <protection locked="0"/>
    </xf>
    <xf numFmtId="165" fontId="18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7" xfId="0" applyNumberFormat="1" applyFont="1" applyFill="1" applyBorder="1" applyAlignment="1" applyProtection="1">
      <alignment vertical="center" wrapText="1"/>
      <protection locked="0"/>
    </xf>
    <xf numFmtId="165" fontId="18" fillId="0" borderId="10" xfId="0" applyNumberFormat="1" applyFont="1" applyFill="1" applyBorder="1" applyAlignment="1" applyProtection="1">
      <alignment vertical="center" wrapText="1"/>
      <protection locked="0"/>
    </xf>
    <xf numFmtId="165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9" xfId="0" applyNumberFormat="1" applyFont="1" applyFill="1" applyBorder="1" applyAlignment="1" applyProtection="1">
      <alignment vertical="center" wrapText="1"/>
      <protection locked="0"/>
    </xf>
    <xf numFmtId="165" fontId="18" fillId="0" borderId="7" xfId="0" applyNumberFormat="1" applyFont="1" applyFill="1" applyBorder="1" applyAlignment="1" applyProtection="1">
      <alignment vertical="center" wrapText="1"/>
      <protection locked="0"/>
    </xf>
    <xf numFmtId="165" fontId="18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65" fontId="2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5" applyFill="1" applyProtection="1"/>
    <xf numFmtId="0" fontId="10" fillId="0" borderId="0" xfId="5" applyFill="1" applyProtection="1">
      <protection locked="0"/>
    </xf>
    <xf numFmtId="0" fontId="13" fillId="0" borderId="0" xfId="5" applyFont="1" applyFill="1" applyProtection="1"/>
    <xf numFmtId="0" fontId="32" fillId="0" borderId="0" xfId="5" applyFont="1" applyFill="1" applyProtection="1">
      <protection locked="0"/>
    </xf>
    <xf numFmtId="0" fontId="20" fillId="0" borderId="0" xfId="5" applyFont="1" applyFill="1" applyProtection="1">
      <protection locked="0"/>
    </xf>
    <xf numFmtId="165" fontId="16" fillId="2" borderId="14" xfId="0" applyNumberFormat="1" applyFont="1" applyFill="1" applyBorder="1" applyAlignment="1" applyProtection="1">
      <alignment vertical="center" wrapText="1"/>
    </xf>
    <xf numFmtId="165" fontId="13" fillId="2" borderId="34" xfId="0" applyNumberFormat="1" applyFont="1" applyFill="1" applyBorder="1" applyAlignment="1" applyProtection="1">
      <alignment horizontal="left" vertical="center" wrapText="1" indent="2"/>
    </xf>
    <xf numFmtId="165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14" xfId="4" applyFont="1" applyFill="1" applyBorder="1" applyAlignment="1" applyProtection="1">
      <alignment horizontal="left" vertical="center" wrapText="1" indent="1"/>
    </xf>
    <xf numFmtId="0" fontId="20" fillId="0" borderId="0" xfId="4" applyFont="1" applyFill="1"/>
    <xf numFmtId="165" fontId="25" fillId="0" borderId="13" xfId="0" applyNumberFormat="1" applyFont="1" applyFill="1" applyBorder="1" applyAlignment="1" applyProtection="1">
      <alignment horizontal="left" vertical="center" wrapText="1" indent="1"/>
    </xf>
    <xf numFmtId="165" fontId="33" fillId="0" borderId="36" xfId="4" applyNumberFormat="1" applyFont="1" applyFill="1" applyBorder="1" applyAlignment="1" applyProtection="1">
      <alignment horizontal="left" vertical="center"/>
    </xf>
    <xf numFmtId="0" fontId="18" fillId="0" borderId="2" xfId="4" applyFont="1" applyFill="1" applyBorder="1" applyAlignment="1" applyProtection="1">
      <alignment horizontal="left" indent="6"/>
    </xf>
    <xf numFmtId="0" fontId="18" fillId="0" borderId="2" xfId="4" applyFont="1" applyFill="1" applyBorder="1" applyAlignment="1" applyProtection="1">
      <alignment horizontal="left" vertical="center" wrapText="1" indent="6"/>
    </xf>
    <xf numFmtId="0" fontId="18" fillId="0" borderId="6" xfId="4" applyFont="1" applyFill="1" applyBorder="1" applyAlignment="1" applyProtection="1">
      <alignment horizontal="left" vertical="center" wrapText="1" indent="6"/>
    </xf>
    <xf numFmtId="0" fontId="18" fillId="0" borderId="31" xfId="4" applyFont="1" applyFill="1" applyBorder="1" applyAlignment="1" applyProtection="1">
      <alignment horizontal="left" vertical="center" wrapText="1" indent="6"/>
    </xf>
    <xf numFmtId="0" fontId="13" fillId="0" borderId="0" xfId="4" applyFont="1" applyFill="1" applyBorder="1"/>
    <xf numFmtId="0" fontId="2" fillId="0" borderId="0" xfId="4" applyFont="1" applyFill="1"/>
    <xf numFmtId="165" fontId="5" fillId="0" borderId="0" xfId="4" applyNumberFormat="1" applyFont="1" applyFill="1" applyBorder="1" applyAlignment="1" applyProtection="1">
      <alignment horizontal="centerContinuous" vertical="center"/>
    </xf>
    <xf numFmtId="0" fontId="13" fillId="0" borderId="8" xfId="4" applyFont="1" applyFill="1" applyBorder="1" applyAlignment="1">
      <alignment horizontal="center" vertical="center"/>
    </xf>
    <xf numFmtId="0" fontId="13" fillId="0" borderId="9" xfId="4" applyFont="1" applyFill="1" applyBorder="1" applyAlignment="1">
      <alignment horizontal="center" vertical="center"/>
    </xf>
    <xf numFmtId="0" fontId="13" fillId="0" borderId="13" xfId="4" applyFont="1" applyFill="1" applyBorder="1" applyAlignment="1">
      <alignment horizontal="center" vertical="center"/>
    </xf>
    <xf numFmtId="0" fontId="13" fillId="0" borderId="14" xfId="4" applyFont="1" applyFill="1" applyBorder="1" applyAlignment="1">
      <alignment horizontal="center" vertical="center"/>
    </xf>
    <xf numFmtId="0" fontId="13" fillId="0" borderId="21" xfId="4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/>
    <xf numFmtId="0" fontId="13" fillId="0" borderId="10" xfId="4" applyFont="1" applyFill="1" applyBorder="1" applyAlignment="1">
      <alignment horizontal="center" vertical="center"/>
    </xf>
    <xf numFmtId="0" fontId="28" fillId="0" borderId="14" xfId="4" applyFont="1" applyFill="1" applyBorder="1"/>
    <xf numFmtId="0" fontId="19" fillId="0" borderId="0" xfId="0" applyFont="1" applyFill="1" applyBorder="1" applyAlignment="1" applyProtection="1">
      <alignment horizontal="right"/>
    </xf>
    <xf numFmtId="0" fontId="8" fillId="0" borderId="37" xfId="4" applyFont="1" applyFill="1" applyBorder="1" applyAlignment="1" applyProtection="1">
      <alignment horizontal="center" vertical="center" wrapText="1"/>
    </xf>
    <xf numFmtId="0" fontId="37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8" fillId="0" borderId="0" xfId="0" applyFont="1" applyFill="1"/>
    <xf numFmtId="165" fontId="26" fillId="0" borderId="3" xfId="0" applyNumberFormat="1" applyFont="1" applyFill="1" applyBorder="1" applyAlignment="1" applyProtection="1">
      <alignment vertical="center"/>
      <protection locked="0"/>
    </xf>
    <xf numFmtId="165" fontId="26" fillId="0" borderId="2" xfId="0" applyNumberFormat="1" applyFont="1" applyFill="1" applyBorder="1" applyAlignment="1" applyProtection="1">
      <alignment vertical="center"/>
      <protection locked="0"/>
    </xf>
    <xf numFmtId="165" fontId="26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3" fillId="0" borderId="3" xfId="4" applyFont="1" applyFill="1" applyBorder="1" applyProtection="1">
      <protection locked="0"/>
    </xf>
    <xf numFmtId="0" fontId="13" fillId="0" borderId="2" xfId="4" applyFont="1" applyFill="1" applyBorder="1" applyProtection="1">
      <protection locked="0"/>
    </xf>
    <xf numFmtId="0" fontId="13" fillId="0" borderId="6" xfId="4" applyFont="1" applyFill="1" applyBorder="1" applyProtection="1">
      <protection locked="0"/>
    </xf>
    <xf numFmtId="0" fontId="25" fillId="0" borderId="11" xfId="4" applyFont="1" applyFill="1" applyBorder="1" applyAlignment="1" applyProtection="1">
      <alignment horizontal="center" vertical="center" wrapText="1"/>
    </xf>
    <xf numFmtId="0" fontId="25" fillId="0" borderId="4" xfId="4" applyFont="1" applyFill="1" applyBorder="1" applyAlignment="1" applyProtection="1">
      <alignment horizontal="center" vertical="center" wrapText="1"/>
    </xf>
    <xf numFmtId="0" fontId="25" fillId="0" borderId="20" xfId="4" applyFont="1" applyFill="1" applyBorder="1" applyAlignment="1" applyProtection="1">
      <alignment horizontal="center" vertical="center" wrapText="1"/>
    </xf>
    <xf numFmtId="0" fontId="26" fillId="0" borderId="13" xfId="4" applyFont="1" applyFill="1" applyBorder="1" applyAlignment="1" applyProtection="1">
      <alignment horizontal="center" vertical="center"/>
    </xf>
    <xf numFmtId="0" fontId="26" fillId="0" borderId="14" xfId="4" applyFont="1" applyFill="1" applyBorder="1" applyAlignment="1" applyProtection="1">
      <alignment horizontal="center" vertical="center"/>
    </xf>
    <xf numFmtId="0" fontId="26" fillId="0" borderId="21" xfId="4" applyFont="1" applyFill="1" applyBorder="1" applyAlignment="1" applyProtection="1">
      <alignment horizontal="center" vertical="center"/>
    </xf>
    <xf numFmtId="0" fontId="26" fillId="0" borderId="11" xfId="4" applyFont="1" applyFill="1" applyBorder="1" applyAlignment="1" applyProtection="1">
      <alignment horizontal="center" vertical="center"/>
    </xf>
    <xf numFmtId="0" fontId="26" fillId="0" borderId="8" xfId="4" applyFont="1" applyFill="1" applyBorder="1" applyAlignment="1" applyProtection="1">
      <alignment horizontal="center" vertical="center"/>
    </xf>
    <xf numFmtId="0" fontId="26" fillId="0" borderId="10" xfId="4" applyFont="1" applyFill="1" applyBorder="1" applyAlignment="1" applyProtection="1">
      <alignment horizontal="center" vertical="center"/>
    </xf>
    <xf numFmtId="166" fontId="25" fillId="0" borderId="21" xfId="1" applyNumberFormat="1" applyFont="1" applyFill="1" applyBorder="1" applyProtection="1"/>
    <xf numFmtId="165" fontId="0" fillId="0" borderId="0" xfId="0" applyNumberFormat="1" applyFill="1" applyAlignment="1" applyProtection="1">
      <alignment horizontal="center" vertical="center" wrapText="1"/>
    </xf>
    <xf numFmtId="165" fontId="8" fillId="0" borderId="13" xfId="0" applyNumberFormat="1" applyFont="1" applyFill="1" applyBorder="1" applyAlignment="1" applyProtection="1">
      <alignment horizontal="center" vertical="center" wrapText="1"/>
    </xf>
    <xf numFmtId="165" fontId="8" fillId="0" borderId="14" xfId="0" applyNumberFormat="1" applyFont="1" applyFill="1" applyBorder="1" applyAlignment="1" applyProtection="1">
      <alignment horizontal="center" vertical="center" wrapText="1"/>
    </xf>
    <xf numFmtId="165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vertical="center" wrapText="1"/>
    </xf>
    <xf numFmtId="0" fontId="26" fillId="0" borderId="2" xfId="0" applyFont="1" applyFill="1" applyBorder="1" applyAlignment="1" applyProtection="1">
      <alignment vertical="center" wrapText="1"/>
    </xf>
    <xf numFmtId="0" fontId="0" fillId="0" borderId="0" xfId="0" applyFill="1" applyProtection="1"/>
    <xf numFmtId="0" fontId="38" fillId="0" borderId="0" xfId="0" applyFont="1" applyFill="1" applyProtection="1"/>
    <xf numFmtId="0" fontId="26" fillId="0" borderId="9" xfId="0" applyFont="1" applyFill="1" applyBorder="1" applyAlignment="1" applyProtection="1">
      <alignment horizontal="center" vertical="center"/>
    </xf>
    <xf numFmtId="165" fontId="25" fillId="0" borderId="30" xfId="0" applyNumberFormat="1" applyFont="1" applyFill="1" applyBorder="1" applyAlignment="1" applyProtection="1">
      <alignment vertical="center"/>
    </xf>
    <xf numFmtId="0" fontId="26" fillId="0" borderId="8" xfId="0" applyFont="1" applyFill="1" applyBorder="1" applyAlignment="1" applyProtection="1">
      <alignment horizontal="center" vertical="center"/>
    </xf>
    <xf numFmtId="165" fontId="25" fillId="0" borderId="16" xfId="0" applyNumberFormat="1" applyFont="1" applyFill="1" applyBorder="1" applyAlignment="1" applyProtection="1">
      <alignment vertical="center"/>
    </xf>
    <xf numFmtId="0" fontId="26" fillId="0" borderId="10" xfId="0" applyFont="1" applyFill="1" applyBorder="1" applyAlignment="1" applyProtection="1">
      <alignment horizontal="center" vertical="center"/>
    </xf>
    <xf numFmtId="0" fontId="26" fillId="0" borderId="6" xfId="0" applyFont="1" applyFill="1" applyBorder="1" applyAlignment="1" applyProtection="1">
      <alignment vertical="center" wrapText="1"/>
    </xf>
    <xf numFmtId="165" fontId="25" fillId="0" borderId="18" xfId="0" applyNumberFormat="1" applyFont="1" applyFill="1" applyBorder="1" applyAlignment="1" applyProtection="1">
      <alignment vertical="center"/>
    </xf>
    <xf numFmtId="0" fontId="25" fillId="0" borderId="13" xfId="0" applyFont="1" applyFill="1" applyBorder="1" applyAlignment="1" applyProtection="1">
      <alignment horizontal="center" vertical="center"/>
    </xf>
    <xf numFmtId="0" fontId="27" fillId="0" borderId="14" xfId="0" applyFont="1" applyFill="1" applyBorder="1" applyAlignment="1" applyProtection="1">
      <alignment vertical="center" wrapText="1"/>
    </xf>
    <xf numFmtId="165" fontId="25" fillId="0" borderId="14" xfId="0" applyNumberFormat="1" applyFont="1" applyFill="1" applyBorder="1" applyAlignment="1" applyProtection="1">
      <alignment vertical="center"/>
    </xf>
    <xf numFmtId="165" fontId="25" fillId="0" borderId="21" xfId="0" applyNumberFormat="1" applyFont="1" applyFill="1" applyBorder="1" applyAlignment="1" applyProtection="1">
      <alignment vertical="center"/>
    </xf>
    <xf numFmtId="0" fontId="0" fillId="0" borderId="43" xfId="0" applyFill="1" applyBorder="1" applyProtection="1"/>
    <xf numFmtId="0" fontId="6" fillId="0" borderId="43" xfId="0" applyFont="1" applyFill="1" applyBorder="1" applyAlignment="1" applyProtection="1">
      <alignment horizontal="center"/>
    </xf>
    <xf numFmtId="0" fontId="38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165" fontId="16" fillId="0" borderId="37" xfId="4" applyNumberFormat="1" applyFont="1" applyFill="1" applyBorder="1" applyAlignment="1" applyProtection="1">
      <alignment horizontal="right" vertical="center" wrapText="1" indent="1"/>
    </xf>
    <xf numFmtId="165" fontId="18" fillId="0" borderId="44" xfId="4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45" xfId="4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9" xfId="4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4" xfId="4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9" xfId="4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46" xfId="0" applyNumberFormat="1" applyFont="1" applyFill="1" applyBorder="1" applyAlignment="1" applyProtection="1">
      <alignment horizontal="center" vertical="center"/>
    </xf>
    <xf numFmtId="165" fontId="8" fillId="0" borderId="32" xfId="0" applyNumberFormat="1" applyFont="1" applyFill="1" applyBorder="1" applyAlignment="1" applyProtection="1">
      <alignment horizontal="center" vertical="center" wrapText="1"/>
    </xf>
    <xf numFmtId="165" fontId="16" fillId="0" borderId="41" xfId="0" applyNumberFormat="1" applyFont="1" applyFill="1" applyBorder="1" applyAlignment="1" applyProtection="1">
      <alignment horizontal="center" vertical="center" wrapText="1"/>
    </xf>
    <xf numFmtId="165" fontId="16" fillId="0" borderId="25" xfId="0" applyNumberFormat="1" applyFont="1" applyFill="1" applyBorder="1" applyAlignment="1" applyProtection="1">
      <alignment horizontal="center" vertical="center" wrapText="1"/>
    </xf>
    <xf numFmtId="165" fontId="16" fillId="0" borderId="34" xfId="0" applyNumberFormat="1" applyFont="1" applyFill="1" applyBorder="1" applyAlignment="1" applyProtection="1">
      <alignment horizontal="center" vertical="center" wrapText="1"/>
    </xf>
    <xf numFmtId="165" fontId="16" fillId="0" borderId="21" xfId="0" applyNumberFormat="1" applyFont="1" applyFill="1" applyBorder="1" applyAlignment="1" applyProtection="1">
      <alignment horizontal="center" vertical="center" wrapText="1"/>
    </xf>
    <xf numFmtId="165" fontId="16" fillId="0" borderId="29" xfId="0" applyNumberFormat="1" applyFont="1" applyFill="1" applyBorder="1" applyAlignment="1" applyProtection="1">
      <alignment horizontal="center" vertical="center" wrapText="1"/>
    </xf>
    <xf numFmtId="165" fontId="16" fillId="0" borderId="13" xfId="0" applyNumberFormat="1" applyFont="1" applyFill="1" applyBorder="1" applyAlignment="1" applyProtection="1">
      <alignment horizontal="center" vertical="center" wrapText="1"/>
    </xf>
    <xf numFmtId="165" fontId="16" fillId="0" borderId="25" xfId="0" applyNumberFormat="1" applyFont="1" applyFill="1" applyBorder="1" applyAlignment="1" applyProtection="1">
      <alignment horizontal="left" vertical="center" wrapText="1" indent="1"/>
    </xf>
    <xf numFmtId="165" fontId="16" fillId="0" borderId="8" xfId="0" applyNumberFormat="1" applyFont="1" applyFill="1" applyBorder="1" applyAlignment="1" applyProtection="1">
      <alignment horizontal="center" vertical="center" wrapText="1"/>
    </xf>
    <xf numFmtId="165" fontId="18" fillId="0" borderId="26" xfId="0" applyNumberFormat="1" applyFont="1" applyFill="1" applyBorder="1" applyAlignment="1" applyProtection="1">
      <alignment vertical="center" wrapText="1"/>
    </xf>
    <xf numFmtId="165" fontId="16" fillId="0" borderId="10" xfId="0" applyNumberFormat="1" applyFont="1" applyFill="1" applyBorder="1" applyAlignment="1" applyProtection="1">
      <alignment horizontal="center" vertical="center" wrapText="1"/>
    </xf>
    <xf numFmtId="165" fontId="18" fillId="0" borderId="27" xfId="0" applyNumberFormat="1" applyFont="1" applyFill="1" applyBorder="1" applyAlignment="1" applyProtection="1">
      <alignment vertical="center" wrapText="1"/>
    </xf>
    <xf numFmtId="165" fontId="25" fillId="0" borderId="25" xfId="0" applyNumberFormat="1" applyFont="1" applyFill="1" applyBorder="1" applyAlignment="1" applyProtection="1">
      <alignment horizontal="left" vertical="center" wrapText="1" indent="1"/>
    </xf>
    <xf numFmtId="165" fontId="16" fillId="0" borderId="7" xfId="0" applyNumberFormat="1" applyFont="1" applyFill="1" applyBorder="1" applyAlignment="1" applyProtection="1">
      <alignment horizontal="center" vertical="center" wrapText="1"/>
    </xf>
    <xf numFmtId="165" fontId="18" fillId="0" borderId="29" xfId="0" applyNumberFormat="1" applyFont="1" applyFill="1" applyBorder="1" applyAlignment="1" applyProtection="1">
      <alignment vertical="center" wrapText="1"/>
    </xf>
    <xf numFmtId="165" fontId="26" fillId="0" borderId="45" xfId="4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5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left" vertical="center" wrapText="1" indent="1"/>
    </xf>
    <xf numFmtId="0" fontId="23" fillId="0" borderId="2" xfId="0" applyFont="1" applyBorder="1" applyAlignment="1" applyProtection="1">
      <alignment horizontal="left" vertical="center" wrapText="1" indent="1"/>
    </xf>
    <xf numFmtId="0" fontId="23" fillId="0" borderId="6" xfId="0" applyFont="1" applyBorder="1" applyAlignment="1" applyProtection="1">
      <alignment horizontal="left" vertical="center" wrapText="1" indent="1"/>
    </xf>
    <xf numFmtId="0" fontId="24" fillId="0" borderId="22" xfId="0" applyFont="1" applyBorder="1" applyAlignment="1" applyProtection="1">
      <alignment horizontal="left" vertical="center" wrapText="1" indent="1"/>
    </xf>
    <xf numFmtId="165" fontId="16" fillId="0" borderId="33" xfId="4" applyNumberFormat="1" applyFont="1" applyFill="1" applyBorder="1" applyAlignment="1" applyProtection="1">
      <alignment horizontal="right" vertical="center" wrapText="1" indent="1"/>
    </xf>
    <xf numFmtId="165" fontId="16" fillId="0" borderId="21" xfId="4" applyNumberFormat="1" applyFont="1" applyFill="1" applyBorder="1" applyAlignment="1" applyProtection="1">
      <alignment horizontal="right" vertical="center" wrapText="1" indent="1"/>
    </xf>
    <xf numFmtId="165" fontId="18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1" xfId="4" applyNumberFormat="1" applyFont="1" applyFill="1" applyBorder="1" applyAlignment="1" applyProtection="1">
      <alignment horizontal="right" vertical="center" wrapText="1" indent="1"/>
    </xf>
    <xf numFmtId="165" fontId="18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1" xfId="0" applyNumberFormat="1" applyFont="1" applyBorder="1" applyAlignment="1" applyProtection="1">
      <alignment horizontal="right" vertical="center" wrapText="1" indent="1"/>
    </xf>
    <xf numFmtId="0" fontId="6" fillId="0" borderId="36" xfId="0" applyFont="1" applyFill="1" applyBorder="1" applyAlignment="1" applyProtection="1">
      <alignment horizontal="right" vertical="center"/>
    </xf>
    <xf numFmtId="165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4" xfId="0" applyNumberFormat="1" applyFont="1" applyFill="1" applyBorder="1" applyAlignment="1" applyProtection="1">
      <alignment horizontal="right" vertical="center" wrapText="1" indent="1"/>
    </xf>
    <xf numFmtId="165" fontId="1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1" xfId="0" applyNumberFormat="1" applyFont="1" applyFill="1" applyBorder="1" applyAlignment="1" applyProtection="1">
      <alignment horizontal="right" vertical="center" wrapText="1" indent="1"/>
    </xf>
    <xf numFmtId="165" fontId="7" fillId="0" borderId="0" xfId="0" applyNumberFormat="1" applyFont="1" applyFill="1" applyAlignment="1" applyProtection="1">
      <alignment horizontal="centerContinuous" vertical="center" wrapText="1"/>
    </xf>
    <xf numFmtId="165" fontId="0" fillId="0" borderId="0" xfId="0" applyNumberFormat="1" applyFill="1" applyAlignment="1" applyProtection="1">
      <alignment horizontal="centerContinuous" vertical="center"/>
    </xf>
    <xf numFmtId="165" fontId="6" fillId="0" borderId="0" xfId="0" applyNumberFormat="1" applyFont="1" applyFill="1" applyAlignment="1" applyProtection="1">
      <alignment horizontal="right" vertical="center"/>
    </xf>
    <xf numFmtId="165" fontId="8" fillId="0" borderId="13" xfId="0" applyNumberFormat="1" applyFont="1" applyFill="1" applyBorder="1" applyAlignment="1" applyProtection="1">
      <alignment horizontal="centerContinuous" vertical="center" wrapText="1"/>
    </xf>
    <xf numFmtId="165" fontId="8" fillId="0" borderId="14" xfId="0" applyNumberFormat="1" applyFont="1" applyFill="1" applyBorder="1" applyAlignment="1" applyProtection="1">
      <alignment horizontal="centerContinuous" vertical="center" wrapText="1"/>
    </xf>
    <xf numFmtId="165" fontId="8" fillId="0" borderId="21" xfId="0" applyNumberFormat="1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5" fillId="0" borderId="25" xfId="0" applyNumberFormat="1" applyFont="1" applyFill="1" applyBorder="1" applyAlignment="1" applyProtection="1">
      <alignment horizontal="center" vertical="center" wrapText="1"/>
    </xf>
    <xf numFmtId="165" fontId="25" fillId="0" borderId="13" xfId="0" applyNumberFormat="1" applyFont="1" applyFill="1" applyBorder="1" applyAlignment="1" applyProtection="1">
      <alignment horizontal="center" vertical="center" wrapText="1"/>
    </xf>
    <xf numFmtId="165" fontId="25" fillId="0" borderId="14" xfId="0" applyNumberFormat="1" applyFont="1" applyFill="1" applyBorder="1" applyAlignment="1" applyProtection="1">
      <alignment horizontal="center" vertical="center" wrapText="1"/>
    </xf>
    <xf numFmtId="165" fontId="25" fillId="0" borderId="21" xfId="0" applyNumberFormat="1" applyFont="1" applyFill="1" applyBorder="1" applyAlignment="1" applyProtection="1">
      <alignment horizontal="center" vertical="center" wrapText="1"/>
    </xf>
    <xf numFmtId="165" fontId="0" fillId="0" borderId="28" xfId="0" applyNumberFormat="1" applyFill="1" applyBorder="1" applyAlignment="1" applyProtection="1">
      <alignment horizontal="left" vertical="center" wrapText="1" indent="1"/>
    </xf>
    <xf numFmtId="165" fontId="18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26" xfId="0" applyNumberFormat="1" applyFill="1" applyBorder="1" applyAlignment="1" applyProtection="1">
      <alignment horizontal="left" vertical="center" wrapText="1" indent="1"/>
    </xf>
    <xf numFmtId="165" fontId="18" fillId="0" borderId="8" xfId="0" applyNumberFormat="1" applyFont="1" applyFill="1" applyBorder="1" applyAlignment="1" applyProtection="1">
      <alignment horizontal="left" vertical="center" wrapText="1" indent="1"/>
    </xf>
    <xf numFmtId="165" fontId="28" fillId="0" borderId="25" xfId="0" applyNumberFormat="1" applyFont="1" applyFill="1" applyBorder="1" applyAlignment="1" applyProtection="1">
      <alignment horizontal="left" vertical="center" wrapText="1" indent="1"/>
    </xf>
    <xf numFmtId="165" fontId="26" fillId="0" borderId="7" xfId="0" applyNumberFormat="1" applyFont="1" applyFill="1" applyBorder="1" applyAlignment="1" applyProtection="1">
      <alignment horizontal="left" vertical="center" wrapText="1" indent="1"/>
    </xf>
    <xf numFmtId="165" fontId="26" fillId="0" borderId="8" xfId="0" applyNumberFormat="1" applyFont="1" applyFill="1" applyBorder="1" applyAlignment="1" applyProtection="1">
      <alignment horizontal="left" vertical="center" wrapText="1" indent="1"/>
    </xf>
    <xf numFmtId="165" fontId="30" fillId="0" borderId="2" xfId="0" applyNumberFormat="1" applyFont="1" applyFill="1" applyBorder="1" applyAlignment="1" applyProtection="1">
      <alignment horizontal="right" vertical="center" wrapText="1" indent="1"/>
    </xf>
    <xf numFmtId="165" fontId="28" fillId="0" borderId="13" xfId="0" applyNumberFormat="1" applyFont="1" applyFill="1" applyBorder="1" applyAlignment="1" applyProtection="1">
      <alignment horizontal="left" vertical="center" wrapText="1" indent="1"/>
    </xf>
    <xf numFmtId="165" fontId="28" fillId="0" borderId="37" xfId="0" applyNumberFormat="1" applyFont="1" applyFill="1" applyBorder="1" applyAlignment="1" applyProtection="1">
      <alignment horizontal="right" vertical="center" wrapText="1" indent="1"/>
    </xf>
    <xf numFmtId="165" fontId="26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7" xfId="0" applyNumberFormat="1" applyFont="1" applyFill="1" applyBorder="1" applyAlignment="1" applyProtection="1">
      <alignment horizontal="left" vertical="center" wrapText="1" indent="1"/>
    </xf>
    <xf numFmtId="165" fontId="26" fillId="0" borderId="8" xfId="0" applyNumberFormat="1" applyFont="1" applyFill="1" applyBorder="1" applyAlignment="1" applyProtection="1">
      <alignment horizontal="left" vertical="center" wrapText="1" indent="2"/>
    </xf>
    <xf numFmtId="165" fontId="26" fillId="0" borderId="2" xfId="0" applyNumberFormat="1" applyFont="1" applyFill="1" applyBorder="1" applyAlignment="1" applyProtection="1">
      <alignment horizontal="left" vertical="center" wrapText="1" indent="2"/>
    </xf>
    <xf numFmtId="165" fontId="30" fillId="0" borderId="2" xfId="0" applyNumberFormat="1" applyFont="1" applyFill="1" applyBorder="1" applyAlignment="1" applyProtection="1">
      <alignment horizontal="left" vertical="center" wrapText="1" indent="1"/>
    </xf>
    <xf numFmtId="165" fontId="26" fillId="0" borderId="9" xfId="0" applyNumberFormat="1" applyFont="1" applyFill="1" applyBorder="1" applyAlignment="1" applyProtection="1">
      <alignment horizontal="left" vertical="center" wrapText="1" indent="1"/>
    </xf>
    <xf numFmtId="165" fontId="18" fillId="0" borderId="9" xfId="0" applyNumberFormat="1" applyFont="1" applyFill="1" applyBorder="1" applyAlignment="1" applyProtection="1">
      <alignment horizontal="left" vertical="center" wrapText="1" indent="2"/>
    </xf>
    <xf numFmtId="165" fontId="18" fillId="0" borderId="10" xfId="0" applyNumberFormat="1" applyFont="1" applyFill="1" applyBorder="1" applyAlignment="1" applyProtection="1">
      <alignment horizontal="left" vertical="center" wrapText="1" indent="2"/>
    </xf>
    <xf numFmtId="165" fontId="30" fillId="0" borderId="3" xfId="0" applyNumberFormat="1" applyFont="1" applyFill="1" applyBorder="1" applyAlignment="1" applyProtection="1">
      <alignment horizontal="right" vertical="center" wrapText="1" indent="1"/>
    </xf>
    <xf numFmtId="166" fontId="26" fillId="0" borderId="49" xfId="1" applyNumberFormat="1" applyFont="1" applyFill="1" applyBorder="1" applyProtection="1">
      <protection locked="0"/>
    </xf>
    <xf numFmtId="166" fontId="26" fillId="0" borderId="44" xfId="1" applyNumberFormat="1" applyFont="1" applyFill="1" applyBorder="1" applyProtection="1">
      <protection locked="0"/>
    </xf>
    <xf numFmtId="166" fontId="26" fillId="0" borderId="39" xfId="1" applyNumberFormat="1" applyFont="1" applyFill="1" applyBorder="1" applyProtection="1">
      <protection locked="0"/>
    </xf>
    <xf numFmtId="0" fontId="26" fillId="0" borderId="3" xfId="4" applyFont="1" applyFill="1" applyBorder="1" applyProtection="1"/>
    <xf numFmtId="165" fontId="1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0" xfId="4" applyFont="1" applyFill="1" applyBorder="1" applyAlignment="1" applyProtection="1">
      <alignment horizontal="center" vertical="center" wrapText="1"/>
    </xf>
    <xf numFmtId="0" fontId="7" fillId="0" borderId="50" xfId="4" applyFont="1" applyFill="1" applyBorder="1" applyAlignment="1" applyProtection="1">
      <alignment vertical="center" wrapText="1"/>
    </xf>
    <xf numFmtId="165" fontId="7" fillId="0" borderId="50" xfId="4" applyNumberFormat="1" applyFont="1" applyFill="1" applyBorder="1" applyAlignment="1" applyProtection="1">
      <alignment horizontal="right" vertical="center" wrapText="1" indent="1"/>
    </xf>
    <xf numFmtId="0" fontId="18" fillId="0" borderId="50" xfId="4" applyFont="1" applyFill="1" applyBorder="1" applyAlignment="1" applyProtection="1">
      <alignment horizontal="right" vertical="center" wrapText="1" indent="1"/>
      <protection locked="0"/>
    </xf>
    <xf numFmtId="165" fontId="26" fillId="0" borderId="50" xfId="4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right"/>
    </xf>
    <xf numFmtId="0" fontId="22" fillId="0" borderId="23" xfId="0" applyFont="1" applyBorder="1" applyAlignment="1" applyProtection="1">
      <alignment horizontal="left" vertical="center" wrapText="1" indent="1"/>
    </xf>
    <xf numFmtId="0" fontId="10" fillId="0" borderId="0" xfId="4" applyFont="1" applyFill="1" applyProtection="1"/>
    <xf numFmtId="0" fontId="10" fillId="0" borderId="0" xfId="4" applyFont="1" applyFill="1" applyAlignment="1" applyProtection="1">
      <alignment horizontal="right" vertical="center" indent="1"/>
    </xf>
    <xf numFmtId="0" fontId="10" fillId="0" borderId="0" xfId="4" applyFont="1" applyFill="1"/>
    <xf numFmtId="0" fontId="10" fillId="0" borderId="0" xfId="4" applyFont="1" applyFill="1" applyAlignment="1">
      <alignment horizontal="right" vertical="center" indent="1"/>
    </xf>
    <xf numFmtId="0" fontId="36" fillId="0" borderId="2" xfId="0" applyFont="1" applyBorder="1" applyAlignment="1">
      <alignment horizontal="justify" wrapText="1"/>
    </xf>
    <xf numFmtId="0" fontId="36" fillId="0" borderId="2" xfId="0" applyFont="1" applyBorder="1" applyAlignment="1">
      <alignment wrapText="1"/>
    </xf>
    <xf numFmtId="0" fontId="36" fillId="0" borderId="31" xfId="0" applyFont="1" applyBorder="1" applyAlignment="1">
      <alignment wrapText="1"/>
    </xf>
    <xf numFmtId="165" fontId="0" fillId="0" borderId="29" xfId="0" applyNumberFormat="1" applyFill="1" applyBorder="1" applyAlignment="1" applyProtection="1">
      <alignment horizontal="left" vertical="center" wrapText="1" indent="1"/>
    </xf>
    <xf numFmtId="165" fontId="18" fillId="0" borderId="7" xfId="0" applyNumberFormat="1" applyFont="1" applyFill="1" applyBorder="1" applyAlignment="1" applyProtection="1">
      <alignment horizontal="left" vertical="center" wrapText="1" indent="1"/>
    </xf>
    <xf numFmtId="165" fontId="18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9" xfId="4" applyNumberFormat="1" applyFont="1" applyFill="1" applyBorder="1" applyAlignment="1" applyProtection="1">
      <alignment horizontal="right" vertical="center" wrapText="1" indent="1"/>
    </xf>
    <xf numFmtId="165" fontId="16" fillId="0" borderId="14" xfId="4" applyNumberFormat="1" applyFont="1" applyFill="1" applyBorder="1" applyAlignment="1" applyProtection="1">
      <alignment horizontal="right" vertical="center" wrapText="1" indent="1"/>
    </xf>
    <xf numFmtId="165" fontId="18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0" xfId="4" applyFont="1" applyFill="1" applyBorder="1" applyAlignment="1" applyProtection="1">
      <alignment horizontal="center" vertical="center" wrapText="1"/>
    </xf>
    <xf numFmtId="165" fontId="18" fillId="0" borderId="30" xfId="4" applyNumberFormat="1" applyFont="1" applyFill="1" applyBorder="1" applyAlignment="1" applyProtection="1">
      <alignment horizontal="right" vertical="center" wrapText="1" indent="1"/>
    </xf>
    <xf numFmtId="0" fontId="18" fillId="0" borderId="3" xfId="4" applyFont="1" applyFill="1" applyBorder="1" applyAlignment="1" applyProtection="1">
      <alignment horizontal="left" vertical="center" wrapText="1" indent="6"/>
    </xf>
    <xf numFmtId="0" fontId="23" fillId="0" borderId="3" xfId="0" applyFont="1" applyBorder="1" applyAlignment="1" applyProtection="1">
      <alignment horizontal="left" wrapText="1" indent="1"/>
    </xf>
    <xf numFmtId="0" fontId="23" fillId="0" borderId="2" xfId="0" applyFont="1" applyBorder="1" applyAlignment="1" applyProtection="1">
      <alignment horizontal="left" wrapText="1" indent="1"/>
    </xf>
    <xf numFmtId="165" fontId="22" fillId="0" borderId="21" xfId="0" quotePrefix="1" applyNumberFormat="1" applyFont="1" applyBorder="1" applyAlignment="1" applyProtection="1">
      <alignment horizontal="right" vertical="center" wrapText="1" indent="1"/>
    </xf>
    <xf numFmtId="165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37" xfId="4" applyNumberFormat="1" applyFont="1" applyFill="1" applyBorder="1" applyAlignment="1" applyProtection="1">
      <alignment horizontal="right" vertical="center" wrapText="1" indent="1"/>
    </xf>
    <xf numFmtId="165" fontId="18" fillId="0" borderId="45" xfId="4" applyNumberFormat="1" applyFont="1" applyFill="1" applyBorder="1" applyAlignment="1" applyProtection="1">
      <alignment horizontal="right" vertical="center" wrapText="1" indent="1"/>
    </xf>
    <xf numFmtId="165" fontId="18" fillId="0" borderId="3" xfId="4" applyNumberFormat="1" applyFont="1" applyFill="1" applyBorder="1" applyAlignment="1" applyProtection="1">
      <alignment horizontal="right" vertical="center" wrapText="1" indent="1"/>
    </xf>
    <xf numFmtId="0" fontId="16" fillId="0" borderId="37" xfId="4" applyFont="1" applyFill="1" applyBorder="1" applyAlignment="1" applyProtection="1">
      <alignment horizontal="center" vertical="center" wrapText="1"/>
    </xf>
    <xf numFmtId="165" fontId="26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3" xfId="0" applyFont="1" applyBorder="1" applyAlignment="1" applyProtection="1">
      <alignment vertical="center" wrapText="1"/>
    </xf>
    <xf numFmtId="0" fontId="23" fillId="0" borderId="9" xfId="0" applyFont="1" applyBorder="1" applyAlignment="1" applyProtection="1">
      <alignment vertical="center" wrapText="1"/>
    </xf>
    <xf numFmtId="0" fontId="23" fillId="0" borderId="8" xfId="0" applyFont="1" applyBorder="1" applyAlignment="1" applyProtection="1">
      <alignment vertical="center" wrapText="1"/>
    </xf>
    <xf numFmtId="0" fontId="23" fillId="0" borderId="10" xfId="0" applyFont="1" applyBorder="1" applyAlignment="1" applyProtection="1">
      <alignment vertical="center" wrapText="1"/>
    </xf>
    <xf numFmtId="0" fontId="24" fillId="0" borderId="22" xfId="0" applyFont="1" applyBorder="1" applyAlignment="1" applyProtection="1">
      <alignment vertical="center" wrapText="1"/>
    </xf>
    <xf numFmtId="165" fontId="16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4" applyFont="1" applyFill="1" applyBorder="1" applyAlignment="1">
      <alignment horizontal="center" vertical="center"/>
    </xf>
    <xf numFmtId="0" fontId="32" fillId="0" borderId="0" xfId="4" applyFont="1" applyFill="1"/>
    <xf numFmtId="165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7" xfId="0" applyNumberForma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8" fillId="3" borderId="2" xfId="4" applyNumberFormat="1" applyFont="1" applyFill="1" applyBorder="1" applyAlignment="1" applyProtection="1">
      <alignment horizontal="right" vertical="center" wrapText="1" indent="1"/>
      <protection locked="0"/>
    </xf>
    <xf numFmtId="165" fontId="18" fillId="3" borderId="6" xfId="4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Alignment="1" applyProtection="1">
      <alignment vertical="center"/>
    </xf>
    <xf numFmtId="165" fontId="5" fillId="0" borderId="0" xfId="0" applyNumberFormat="1" applyFont="1" applyFill="1" applyAlignment="1" applyProtection="1">
      <alignment horizontal="center" vertical="center"/>
    </xf>
    <xf numFmtId="165" fontId="5" fillId="0" borderId="0" xfId="0" applyNumberFormat="1" applyFont="1" applyFill="1" applyAlignment="1" applyProtection="1">
      <alignment horizontal="center" vertical="center" wrapText="1"/>
    </xf>
    <xf numFmtId="0" fontId="24" fillId="0" borderId="14" xfId="0" applyFont="1" applyBorder="1" applyAlignment="1" applyProtection="1">
      <alignment vertical="center" wrapText="1"/>
    </xf>
    <xf numFmtId="0" fontId="24" fillId="0" borderId="23" xfId="0" applyFont="1" applyBorder="1" applyAlignment="1" applyProtection="1">
      <alignment vertical="center" wrapText="1"/>
    </xf>
    <xf numFmtId="0" fontId="23" fillId="0" borderId="6" xfId="0" applyFont="1" applyBorder="1" applyAlignment="1" applyProtection="1">
      <alignment horizontal="left" vertical="center" wrapText="1"/>
    </xf>
    <xf numFmtId="165" fontId="16" fillId="0" borderId="53" xfId="4" applyNumberFormat="1" applyFont="1" applyFill="1" applyBorder="1" applyAlignment="1" applyProtection="1">
      <alignment horizontal="right" vertical="center" wrapText="1" indent="1"/>
    </xf>
    <xf numFmtId="165" fontId="18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4" xfId="4" applyNumberFormat="1" applyFont="1" applyFill="1" applyBorder="1" applyAlignment="1" applyProtection="1">
      <alignment horizontal="right" vertical="center" wrapText="1" indent="1"/>
    </xf>
    <xf numFmtId="165" fontId="18" fillId="0" borderId="56" xfId="4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57" xfId="4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4" xfId="4" applyNumberFormat="1" applyFont="1" applyFill="1" applyBorder="1" applyAlignment="1" applyProtection="1">
      <alignment horizontal="right" vertical="center" wrapText="1" indent="1"/>
    </xf>
    <xf numFmtId="165" fontId="24" fillId="0" borderId="34" xfId="0" applyNumberFormat="1" applyFont="1" applyBorder="1" applyAlignment="1" applyProtection="1">
      <alignment horizontal="right" vertical="center" wrapText="1" indent="1"/>
    </xf>
    <xf numFmtId="165" fontId="22" fillId="0" borderId="34" xfId="0" quotePrefix="1" applyNumberFormat="1" applyFont="1" applyBorder="1" applyAlignment="1" applyProtection="1">
      <alignment horizontal="right" vertical="center" wrapText="1" indent="1"/>
    </xf>
    <xf numFmtId="165" fontId="18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4" xfId="0" applyNumberFormat="1" applyFont="1" applyBorder="1" applyAlignment="1" applyProtection="1">
      <alignment horizontal="right" vertical="center" wrapText="1" indent="1"/>
    </xf>
    <xf numFmtId="165" fontId="22" fillId="0" borderId="14" xfId="0" quotePrefix="1" applyNumberFormat="1" applyFont="1" applyBorder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165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14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 applyFont="1" applyFill="1" applyAlignment="1" applyProtection="1">
      <alignment horizontal="right" vertical="center" wrapText="1"/>
    </xf>
    <xf numFmtId="3" fontId="28" fillId="0" borderId="4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4" xfId="4" applyFont="1" applyFill="1" applyBorder="1" applyAlignment="1" applyProtection="1">
      <alignment horizontal="left" vertical="center" wrapText="1"/>
    </xf>
    <xf numFmtId="0" fontId="28" fillId="0" borderId="0" xfId="0" applyFont="1" applyFill="1" applyAlignment="1" applyProtection="1">
      <alignment vertical="center"/>
    </xf>
    <xf numFmtId="0" fontId="22" fillId="0" borderId="33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33" xfId="0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vertical="center" wrapText="1"/>
    </xf>
    <xf numFmtId="165" fontId="24" fillId="0" borderId="24" xfId="0" applyNumberFormat="1" applyFont="1" applyFill="1" applyBorder="1" applyAlignment="1" applyProtection="1">
      <alignment horizontal="right" vertical="center" wrapText="1"/>
    </xf>
    <xf numFmtId="0" fontId="23" fillId="0" borderId="11" xfId="0" applyFont="1" applyFill="1" applyBorder="1" applyAlignment="1" applyProtection="1">
      <alignment horizontal="left" wrapText="1"/>
      <protection locked="0"/>
    </xf>
    <xf numFmtId="0" fontId="23" fillId="0" borderId="8" xfId="0" applyFont="1" applyFill="1" applyBorder="1" applyAlignment="1" applyProtection="1">
      <alignment horizontal="left" wrapText="1"/>
      <protection locked="0"/>
    </xf>
    <xf numFmtId="165" fontId="18" fillId="0" borderId="16" xfId="4" applyNumberFormat="1" applyFont="1" applyFill="1" applyBorder="1" applyAlignment="1" applyProtection="1">
      <alignment horizontal="right" wrapText="1"/>
      <protection locked="0"/>
    </xf>
    <xf numFmtId="165" fontId="23" fillId="0" borderId="16" xfId="0" applyNumberFormat="1" applyFont="1" applyFill="1" applyBorder="1" applyAlignment="1" applyProtection="1">
      <alignment horizontal="right" wrapText="1"/>
      <protection locked="0"/>
    </xf>
    <xf numFmtId="0" fontId="23" fillId="0" borderId="12" xfId="0" applyFont="1" applyFill="1" applyBorder="1" applyAlignment="1" applyProtection="1">
      <alignment horizontal="left" wrapText="1"/>
      <protection locked="0"/>
    </xf>
    <xf numFmtId="165" fontId="23" fillId="0" borderId="32" xfId="0" applyNumberFormat="1" applyFont="1" applyFill="1" applyBorder="1" applyAlignment="1" applyProtection="1">
      <alignment horizontal="right" wrapText="1"/>
      <protection locked="0"/>
    </xf>
    <xf numFmtId="165" fontId="0" fillId="0" borderId="0" xfId="0" applyNumberFormat="1" applyFill="1"/>
    <xf numFmtId="165" fontId="35" fillId="0" borderId="0" xfId="0" applyNumberFormat="1" applyFont="1" applyFill="1" applyAlignment="1" applyProtection="1">
      <alignment vertical="center" wrapText="1"/>
    </xf>
    <xf numFmtId="165" fontId="10" fillId="0" borderId="0" xfId="0" applyNumberFormat="1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42" fillId="0" borderId="0" xfId="0" applyFont="1" applyFill="1" applyAlignment="1" applyProtection="1">
      <alignment vertical="center" wrapText="1"/>
    </xf>
    <xf numFmtId="0" fontId="38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165" fontId="10" fillId="0" borderId="0" xfId="0" applyNumberFormat="1" applyFont="1" applyFill="1" applyAlignment="1" applyProtection="1">
      <alignment horizontal="left" vertical="center" wrapText="1" indent="1"/>
    </xf>
    <xf numFmtId="0" fontId="27" fillId="0" borderId="0" xfId="0" applyFont="1" applyFill="1" applyAlignment="1" applyProtection="1">
      <alignment horizontal="left" vertical="center" indent="1"/>
    </xf>
    <xf numFmtId="49" fontId="0" fillId="0" borderId="8" xfId="0" applyNumberFormat="1" applyFont="1" applyFill="1" applyBorder="1" applyAlignment="1" applyProtection="1">
      <alignment horizontal="left" vertical="center" wrapText="1" indent="1"/>
    </xf>
    <xf numFmtId="0" fontId="0" fillId="0" borderId="0" xfId="0" applyFont="1" applyFill="1" applyAlignment="1" applyProtection="1">
      <alignment horizontal="left" vertical="center" wrapText="1" indent="1"/>
    </xf>
    <xf numFmtId="0" fontId="28" fillId="0" borderId="14" xfId="0" applyFont="1" applyFill="1" applyBorder="1" applyAlignment="1" applyProtection="1">
      <alignment horizontal="left" vertical="center" wrapText="1"/>
    </xf>
    <xf numFmtId="0" fontId="0" fillId="0" borderId="3" xfId="4" applyFont="1" applyFill="1" applyBorder="1" applyAlignment="1" applyProtection="1">
      <alignment horizontal="left" vertical="center" wrapText="1"/>
    </xf>
    <xf numFmtId="0" fontId="0" fillId="0" borderId="2" xfId="4" applyFont="1" applyFill="1" applyBorder="1" applyAlignment="1" applyProtection="1">
      <alignment horizontal="left" vertical="center" wrapText="1"/>
    </xf>
    <xf numFmtId="49" fontId="0" fillId="0" borderId="8" xfId="4" applyNumberFormat="1" applyFont="1" applyFill="1" applyBorder="1" applyAlignment="1" applyProtection="1">
      <alignment horizontal="left" vertical="center" wrapText="1" indent="1"/>
    </xf>
    <xf numFmtId="0" fontId="38" fillId="0" borderId="0" xfId="0" applyFont="1" applyFill="1" applyAlignment="1" applyProtection="1">
      <alignment horizontal="left" vertical="center" wrapText="1" indent="1"/>
    </xf>
    <xf numFmtId="49" fontId="0" fillId="0" borderId="10" xfId="0" applyNumberFormat="1" applyFont="1" applyFill="1" applyBorder="1" applyAlignment="1" applyProtection="1">
      <alignment horizontal="left" vertical="center" wrapText="1" indent="1"/>
    </xf>
    <xf numFmtId="0" fontId="0" fillId="0" borderId="6" xfId="4" applyFont="1" applyFill="1" applyBorder="1" applyAlignment="1" applyProtection="1">
      <alignment horizontal="left" vertical="center" wrapText="1"/>
    </xf>
    <xf numFmtId="0" fontId="1" fillId="0" borderId="2" xfId="4" applyFont="1" applyFill="1" applyBorder="1" applyAlignment="1" applyProtection="1">
      <alignment horizontal="left" vertical="center" wrapText="1"/>
    </xf>
    <xf numFmtId="0" fontId="38" fillId="0" borderId="0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8" fillId="0" borderId="34" xfId="0" applyFont="1" applyFill="1" applyBorder="1" applyAlignment="1" applyProtection="1">
      <alignment horizontal="left" vertical="center" wrapText="1"/>
    </xf>
    <xf numFmtId="3" fontId="0" fillId="0" borderId="0" xfId="0" applyNumberFormat="1" applyFont="1" applyFill="1" applyAlignment="1" applyProtection="1">
      <alignment vertical="center" wrapText="1"/>
    </xf>
    <xf numFmtId="0" fontId="28" fillId="0" borderId="6" xfId="4" applyFont="1" applyFill="1" applyBorder="1" applyAlignment="1">
      <alignment horizontal="center" vertical="center" wrapText="1"/>
    </xf>
    <xf numFmtId="3" fontId="28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42" xfId="0" applyNumberFormat="1" applyFont="1" applyFill="1" applyBorder="1" applyAlignment="1" applyProtection="1">
      <alignment horizontal="right" vertical="center" wrapText="1"/>
    </xf>
    <xf numFmtId="3" fontId="28" fillId="0" borderId="23" xfId="0" applyNumberFormat="1" applyFont="1" applyFill="1" applyBorder="1" applyAlignment="1" applyProtection="1">
      <alignment horizontal="right" vertical="center" wrapText="1"/>
    </xf>
    <xf numFmtId="0" fontId="23" fillId="0" borderId="75" xfId="0" applyFont="1" applyFill="1" applyBorder="1" applyAlignment="1" applyProtection="1">
      <alignment horizontal="left" vertical="center" wrapText="1"/>
      <protection locked="0"/>
    </xf>
    <xf numFmtId="0" fontId="23" fillId="0" borderId="8" xfId="0" applyFont="1" applyFill="1" applyBorder="1" applyAlignment="1" applyProtection="1">
      <alignment horizontal="left" vertical="center" wrapText="1"/>
      <protection locked="0"/>
    </xf>
    <xf numFmtId="0" fontId="28" fillId="0" borderId="15" xfId="5" applyFont="1" applyFill="1" applyBorder="1" applyAlignment="1" applyProtection="1">
      <alignment horizontal="center" vertical="center" wrapText="1"/>
    </xf>
    <xf numFmtId="0" fontId="28" fillId="0" borderId="19" xfId="5" applyFont="1" applyFill="1" applyBorder="1" applyAlignment="1" applyProtection="1">
      <alignment horizontal="center" vertical="center"/>
    </xf>
    <xf numFmtId="0" fontId="28" fillId="0" borderId="33" xfId="5" applyFont="1" applyFill="1" applyBorder="1" applyAlignment="1" applyProtection="1">
      <alignment horizontal="center" vertical="center"/>
    </xf>
    <xf numFmtId="0" fontId="1" fillId="0" borderId="0" xfId="5" applyFont="1" applyFill="1" applyProtection="1"/>
    <xf numFmtId="0" fontId="13" fillId="0" borderId="0" xfId="5" applyFont="1" applyFill="1" applyAlignment="1" applyProtection="1">
      <alignment vertical="center"/>
    </xf>
    <xf numFmtId="0" fontId="13" fillId="0" borderId="11" xfId="5" applyFont="1" applyFill="1" applyBorder="1" applyAlignment="1" applyProtection="1">
      <alignment horizontal="left" vertical="center" indent="1"/>
    </xf>
    <xf numFmtId="0" fontId="13" fillId="0" borderId="4" xfId="5" applyFont="1" applyFill="1" applyBorder="1" applyAlignment="1" applyProtection="1">
      <alignment horizontal="left" vertical="center" wrapText="1" indent="1"/>
    </xf>
    <xf numFmtId="0" fontId="13" fillId="0" borderId="8" xfId="5" applyFont="1" applyFill="1" applyBorder="1" applyAlignment="1" applyProtection="1">
      <alignment horizontal="left" vertical="center" indent="1"/>
    </xf>
    <xf numFmtId="0" fontId="13" fillId="0" borderId="2" xfId="5" applyFont="1" applyFill="1" applyBorder="1" applyAlignment="1" applyProtection="1">
      <alignment horizontal="left" vertical="center" wrapText="1" indent="1"/>
    </xf>
    <xf numFmtId="0" fontId="13" fillId="0" borderId="0" xfId="5" applyFont="1" applyFill="1" applyAlignment="1" applyProtection="1">
      <alignment vertical="center"/>
      <protection locked="0"/>
    </xf>
    <xf numFmtId="0" fontId="13" fillId="0" borderId="2" xfId="5" applyFont="1" applyFill="1" applyBorder="1" applyAlignment="1" applyProtection="1">
      <alignment horizontal="left" vertical="center" indent="1"/>
    </xf>
    <xf numFmtId="0" fontId="13" fillId="0" borderId="12" xfId="5" applyFont="1" applyFill="1" applyBorder="1" applyAlignment="1" applyProtection="1">
      <alignment horizontal="left" vertical="center" indent="1"/>
    </xf>
    <xf numFmtId="0" fontId="13" fillId="0" borderId="31" xfId="5" applyFont="1" applyFill="1" applyBorder="1" applyAlignment="1" applyProtection="1">
      <alignment horizontal="left" vertical="center" indent="1"/>
    </xf>
    <xf numFmtId="0" fontId="3" fillId="0" borderId="0" xfId="5" applyFont="1" applyFill="1" applyAlignment="1" applyProtection="1">
      <alignment vertical="center"/>
    </xf>
    <xf numFmtId="0" fontId="20" fillId="0" borderId="0" xfId="5" applyFont="1" applyFill="1" applyAlignment="1" applyProtection="1">
      <alignment vertical="center"/>
    </xf>
    <xf numFmtId="165" fontId="5" fillId="4" borderId="14" xfId="5" applyNumberFormat="1" applyFont="1" applyFill="1" applyBorder="1" applyAlignment="1" applyProtection="1">
      <alignment vertical="center"/>
    </xf>
    <xf numFmtId="0" fontId="7" fillId="4" borderId="13" xfId="5" applyFont="1" applyFill="1" applyBorder="1" applyAlignment="1" applyProtection="1">
      <alignment horizontal="left" vertical="center" indent="1"/>
    </xf>
    <xf numFmtId="0" fontId="7" fillId="4" borderId="14" xfId="5" applyFont="1" applyFill="1" applyBorder="1" applyAlignment="1" applyProtection="1">
      <alignment horizontal="left" vertical="center" indent="1"/>
    </xf>
    <xf numFmtId="0" fontId="7" fillId="6" borderId="13" xfId="5" applyFont="1" applyFill="1" applyBorder="1" applyAlignment="1" applyProtection="1">
      <alignment horizontal="left" vertical="center" indent="1"/>
    </xf>
    <xf numFmtId="0" fontId="7" fillId="6" borderId="14" xfId="5" applyFont="1" applyFill="1" applyBorder="1" applyAlignment="1" applyProtection="1">
      <alignment horizontal="left" indent="1"/>
    </xf>
    <xf numFmtId="165" fontId="7" fillId="6" borderId="14" xfId="5" applyNumberFormat="1" applyFont="1" applyFill="1" applyBorder="1" applyProtection="1"/>
    <xf numFmtId="165" fontId="7" fillId="6" borderId="21" xfId="5" applyNumberFormat="1" applyFont="1" applyFill="1" applyBorder="1" applyProtection="1"/>
    <xf numFmtId="0" fontId="3" fillId="0" borderId="0" xfId="5" applyFont="1" applyFill="1" applyProtection="1">
      <protection locked="0"/>
    </xf>
    <xf numFmtId="0" fontId="20" fillId="7" borderId="74" xfId="5" applyFont="1" applyFill="1" applyBorder="1" applyAlignment="1" applyProtection="1">
      <alignment horizontal="left" vertical="center" indent="1"/>
    </xf>
    <xf numFmtId="0" fontId="20" fillId="7" borderId="22" xfId="5" applyFont="1" applyFill="1" applyBorder="1" applyAlignment="1" applyProtection="1">
      <alignment horizontal="left" vertical="center" indent="1"/>
    </xf>
    <xf numFmtId="0" fontId="3" fillId="4" borderId="13" xfId="5" applyFont="1" applyFill="1" applyBorder="1" applyAlignment="1" applyProtection="1">
      <alignment horizontal="left" vertical="center" indent="1"/>
    </xf>
    <xf numFmtId="3" fontId="13" fillId="0" borderId="4" xfId="5" applyNumberFormat="1" applyFont="1" applyFill="1" applyBorder="1" applyAlignment="1" applyProtection="1">
      <alignment vertical="center"/>
      <protection locked="0"/>
    </xf>
    <xf numFmtId="3" fontId="13" fillId="0" borderId="2" xfId="5" applyNumberFormat="1" applyFont="1" applyFill="1" applyBorder="1" applyAlignment="1" applyProtection="1">
      <alignment vertical="center"/>
      <protection locked="0"/>
    </xf>
    <xf numFmtId="3" fontId="13" fillId="0" borderId="31" xfId="5" applyNumberFormat="1" applyFont="1" applyFill="1" applyBorder="1" applyAlignment="1" applyProtection="1">
      <alignment vertical="center"/>
      <protection locked="0"/>
    </xf>
    <xf numFmtId="165" fontId="5" fillId="4" borderId="23" xfId="5" applyNumberFormat="1" applyFont="1" applyFill="1" applyBorder="1" applyAlignment="1" applyProtection="1">
      <alignment vertical="center"/>
    </xf>
    <xf numFmtId="0" fontId="13" fillId="0" borderId="54" xfId="5" applyFont="1" applyFill="1" applyBorder="1" applyAlignment="1" applyProtection="1">
      <alignment horizontal="left" vertical="center" indent="1"/>
    </xf>
    <xf numFmtId="0" fontId="13" fillId="0" borderId="47" xfId="5" applyFont="1" applyFill="1" applyBorder="1" applyAlignment="1" applyProtection="1">
      <alignment horizontal="left" vertical="center" wrapText="1" indent="1"/>
    </xf>
    <xf numFmtId="0" fontId="13" fillId="0" borderId="47" xfId="5" applyFont="1" applyFill="1" applyBorder="1" applyAlignment="1" applyProtection="1">
      <alignment horizontal="left" vertical="center" indent="1"/>
    </xf>
    <xf numFmtId="3" fontId="13" fillId="0" borderId="11" xfId="5" applyNumberFormat="1" applyFont="1" applyFill="1" applyBorder="1" applyAlignment="1" applyProtection="1">
      <alignment vertical="center"/>
      <protection locked="0"/>
    </xf>
    <xf numFmtId="3" fontId="13" fillId="0" borderId="8" xfId="5" applyNumberFormat="1" applyFont="1" applyFill="1" applyBorder="1" applyAlignment="1" applyProtection="1">
      <alignment vertical="center"/>
      <protection locked="0"/>
    </xf>
    <xf numFmtId="3" fontId="13" fillId="0" borderId="12" xfId="5" applyNumberFormat="1" applyFont="1" applyFill="1" applyBorder="1" applyAlignment="1" applyProtection="1">
      <alignment vertical="center"/>
      <protection locked="0"/>
    </xf>
    <xf numFmtId="3" fontId="28" fillId="0" borderId="20" xfId="5" applyNumberFormat="1" applyFont="1" applyFill="1" applyBorder="1" applyAlignment="1" applyProtection="1">
      <alignment vertical="center"/>
    </xf>
    <xf numFmtId="3" fontId="28" fillId="0" borderId="16" xfId="5" applyNumberFormat="1" applyFont="1" applyFill="1" applyBorder="1" applyAlignment="1" applyProtection="1">
      <alignment vertical="center"/>
    </xf>
    <xf numFmtId="3" fontId="28" fillId="0" borderId="32" xfId="5" applyNumberFormat="1" applyFont="1" applyFill="1" applyBorder="1" applyAlignment="1" applyProtection="1">
      <alignment vertical="center"/>
    </xf>
    <xf numFmtId="3" fontId="28" fillId="0" borderId="16" xfId="5" applyNumberFormat="1" applyFont="1" applyFill="1" applyBorder="1" applyAlignment="1" applyProtection="1">
      <alignment vertical="center"/>
      <protection locked="0"/>
    </xf>
    <xf numFmtId="165" fontId="32" fillId="4" borderId="24" xfId="5" applyNumberFormat="1" applyFont="1" applyFill="1" applyBorder="1" applyAlignment="1" applyProtection="1">
      <alignment vertical="center"/>
    </xf>
    <xf numFmtId="165" fontId="20" fillId="4" borderId="21" xfId="5" applyNumberFormat="1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 applyProtection="1">
      <alignment horizontal="center" vertical="center" wrapText="1"/>
    </xf>
    <xf numFmtId="165" fontId="0" fillId="0" borderId="47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38" fillId="0" borderId="0" xfId="0" applyNumberFormat="1" applyFont="1" applyFill="1" applyAlignment="1" applyProtection="1">
      <alignment vertical="center" wrapText="1"/>
    </xf>
    <xf numFmtId="0" fontId="1" fillId="0" borderId="0" xfId="4" applyFont="1" applyFill="1" applyProtection="1"/>
    <xf numFmtId="49" fontId="1" fillId="0" borderId="9" xfId="4" applyNumberFormat="1" applyFont="1" applyFill="1" applyBorder="1" applyAlignment="1" applyProtection="1">
      <alignment horizontal="center" vertical="center" wrapText="1"/>
    </xf>
    <xf numFmtId="49" fontId="1" fillId="0" borderId="8" xfId="4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left" vertical="center" wrapText="1" indent="1"/>
    </xf>
    <xf numFmtId="0" fontId="1" fillId="0" borderId="3" xfId="4" applyFont="1" applyFill="1" applyBorder="1" applyAlignment="1" applyProtection="1">
      <alignment horizontal="left" vertical="center" wrapText="1"/>
    </xf>
    <xf numFmtId="0" fontId="1" fillId="0" borderId="47" xfId="0" applyFont="1" applyFill="1" applyBorder="1" applyAlignment="1" applyProtection="1">
      <alignment horizontal="left" vertical="center" wrapText="1"/>
    </xf>
    <xf numFmtId="49" fontId="1" fillId="0" borderId="9" xfId="4" applyNumberFormat="1" applyFont="1" applyFill="1" applyBorder="1" applyAlignment="1" applyProtection="1">
      <alignment horizontal="left" vertical="center" wrapText="1" indent="1"/>
    </xf>
    <xf numFmtId="0" fontId="1" fillId="0" borderId="56" xfId="0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 indent="1"/>
    </xf>
    <xf numFmtId="0" fontId="1" fillId="0" borderId="4" xfId="4" applyFont="1" applyFill="1" applyBorder="1" applyAlignment="1" applyProtection="1">
      <alignment horizontal="left" vertical="center" wrapText="1"/>
    </xf>
    <xf numFmtId="49" fontId="1" fillId="0" borderId="8" xfId="4" applyNumberFormat="1" applyFont="1" applyFill="1" applyBorder="1" applyAlignment="1" applyProtection="1">
      <alignment horizontal="left" vertical="center" wrapText="1" indent="1"/>
    </xf>
    <xf numFmtId="49" fontId="1" fillId="0" borderId="10" xfId="4" applyNumberFormat="1" applyFont="1" applyFill="1" applyBorder="1" applyAlignment="1" applyProtection="1">
      <alignment horizontal="left" vertical="center" wrapText="1" indent="1"/>
    </xf>
    <xf numFmtId="0" fontId="1" fillId="0" borderId="1" xfId="4" applyFont="1" applyFill="1" applyBorder="1" applyAlignment="1" applyProtection="1">
      <alignment horizontal="left" vertical="center" wrapText="1"/>
    </xf>
    <xf numFmtId="0" fontId="1" fillId="0" borderId="6" xfId="4" applyFont="1" applyFill="1" applyBorder="1" applyAlignment="1" applyProtection="1">
      <alignment horizontal="left" vertical="center" wrapText="1"/>
    </xf>
    <xf numFmtId="0" fontId="48" fillId="0" borderId="0" xfId="0" applyFont="1" applyFill="1" applyBorder="1" applyAlignment="1" applyProtection="1">
      <alignment horizontal="right" vertical="center"/>
    </xf>
    <xf numFmtId="0" fontId="1" fillId="0" borderId="55" xfId="0" applyFont="1" applyFill="1" applyBorder="1" applyAlignment="1" applyProtection="1">
      <alignment horizontal="left" vertical="center" wrapText="1"/>
    </xf>
    <xf numFmtId="49" fontId="1" fillId="0" borderId="22" xfId="4" applyNumberFormat="1" applyFont="1" applyFill="1" applyBorder="1" applyAlignment="1" applyProtection="1">
      <alignment horizontal="left" vertical="center" wrapText="1" inden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indent="1"/>
    </xf>
    <xf numFmtId="49" fontId="1" fillId="0" borderId="8" xfId="0" applyNumberFormat="1" applyFont="1" applyFill="1" applyBorder="1" applyAlignment="1" applyProtection="1">
      <alignment horizontal="left" indent="1"/>
    </xf>
    <xf numFmtId="49" fontId="1" fillId="0" borderId="10" xfId="0" applyNumberFormat="1" applyFont="1" applyFill="1" applyBorder="1" applyAlignment="1" applyProtection="1">
      <alignment horizontal="left" indent="1"/>
    </xf>
    <xf numFmtId="49" fontId="1" fillId="0" borderId="7" xfId="4" applyNumberFormat="1" applyFont="1" applyFill="1" applyBorder="1" applyAlignment="1" applyProtection="1">
      <alignment horizontal="left" vertical="center" wrapText="1" indent="1"/>
    </xf>
    <xf numFmtId="0" fontId="15" fillId="0" borderId="47" xfId="0" applyFont="1" applyFill="1" applyBorder="1" applyAlignment="1" applyProtection="1">
      <alignment horizontal="left" vertical="center" wrapText="1" indent="2"/>
    </xf>
    <xf numFmtId="0" fontId="28" fillId="0" borderId="19" xfId="4" applyFont="1" applyFill="1" applyBorder="1" applyAlignment="1" applyProtection="1">
      <alignment vertical="center" wrapText="1"/>
    </xf>
    <xf numFmtId="49" fontId="1" fillId="0" borderId="11" xfId="0" applyNumberFormat="1" applyFont="1" applyFill="1" applyBorder="1" applyAlignment="1" applyProtection="1">
      <alignment horizontal="left" vertical="center" wrapText="1" indent="1"/>
    </xf>
    <xf numFmtId="0" fontId="44" fillId="0" borderId="0" xfId="0" applyFont="1" applyFill="1"/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2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right"/>
    </xf>
    <xf numFmtId="0" fontId="28" fillId="0" borderId="6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right"/>
    </xf>
    <xf numFmtId="0" fontId="20" fillId="0" borderId="0" xfId="0" applyFont="1" applyFill="1" applyAlignment="1" applyProtection="1">
      <alignment horizontal="center" vertical="center" wrapText="1"/>
    </xf>
    <xf numFmtId="3" fontId="29" fillId="0" borderId="0" xfId="0" applyNumberFormat="1" applyFont="1" applyFill="1" applyBorder="1" applyAlignment="1" applyProtection="1">
      <alignment horizontal="right" vertical="center"/>
    </xf>
    <xf numFmtId="3" fontId="41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3" fontId="42" fillId="0" borderId="0" xfId="0" applyNumberFormat="1" applyFont="1" applyFill="1" applyAlignment="1" applyProtection="1">
      <alignment vertical="center" wrapText="1"/>
    </xf>
    <xf numFmtId="3" fontId="50" fillId="0" borderId="0" xfId="0" applyNumberFormat="1" applyFont="1" applyFill="1" applyAlignment="1" applyProtection="1">
      <alignment vertical="center" wrapText="1"/>
    </xf>
    <xf numFmtId="165" fontId="20" fillId="0" borderId="0" xfId="0" applyNumberFormat="1" applyFont="1" applyFill="1" applyBorder="1" applyAlignment="1" applyProtection="1">
      <alignment horizontal="center" vertical="center" wrapText="1"/>
    </xf>
    <xf numFmtId="165" fontId="18" fillId="5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51" fillId="0" borderId="0" xfId="0" applyNumberFormat="1" applyFont="1" applyFill="1" applyAlignment="1" applyProtection="1">
      <alignment horizontal="center" vertical="center" wrapText="1"/>
    </xf>
    <xf numFmtId="3" fontId="15" fillId="0" borderId="0" xfId="0" applyNumberFormat="1" applyFont="1" applyFill="1" applyAlignment="1" applyProtection="1">
      <alignment vertical="center" wrapText="1"/>
    </xf>
    <xf numFmtId="167" fontId="0" fillId="0" borderId="16" xfId="0" applyNumberFormat="1" applyFont="1" applyFill="1" applyBorder="1" applyAlignment="1">
      <alignment horizontal="right" vertical="center"/>
    </xf>
    <xf numFmtId="167" fontId="0" fillId="0" borderId="18" xfId="0" applyNumberFormat="1" applyFont="1" applyFill="1" applyBorder="1" applyAlignment="1">
      <alignment horizontal="right" vertical="center"/>
    </xf>
    <xf numFmtId="0" fontId="15" fillId="0" borderId="2" xfId="4" quotePrefix="1" applyFont="1" applyFill="1" applyBorder="1" applyAlignment="1" applyProtection="1">
      <alignment horizontal="left" vertical="center" wrapText="1" indent="1"/>
    </xf>
    <xf numFmtId="167" fontId="0" fillId="0" borderId="0" xfId="0" applyNumberFormat="1" applyFont="1" applyFill="1" applyAlignment="1" applyProtection="1">
      <alignment horizontal="right" vertical="center" wrapText="1"/>
    </xf>
    <xf numFmtId="167" fontId="32" fillId="0" borderId="0" xfId="0" applyNumberFormat="1" applyFont="1" applyFill="1" applyBorder="1" applyAlignment="1" applyProtection="1">
      <alignment horizontal="center" vertical="center" wrapText="1"/>
    </xf>
    <xf numFmtId="167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167" fontId="28" fillId="0" borderId="25" xfId="0" applyNumberFormat="1" applyFont="1" applyFill="1" applyBorder="1" applyAlignment="1" applyProtection="1">
      <alignment horizontal="right" vertical="center" wrapText="1"/>
    </xf>
    <xf numFmtId="167" fontId="28" fillId="0" borderId="40" xfId="0" applyNumberFormat="1" applyFont="1" applyFill="1" applyBorder="1" applyAlignment="1" applyProtection="1">
      <alignment horizontal="right" vertical="center" wrapText="1"/>
    </xf>
    <xf numFmtId="167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2" xfId="0" applyNumberFormat="1" applyFont="1" applyFill="1" applyBorder="1" applyAlignment="1">
      <alignment horizontal="right" vertical="center"/>
    </xf>
    <xf numFmtId="167" fontId="28" fillId="0" borderId="25" xfId="0" applyNumberFormat="1" applyFont="1" applyFill="1" applyBorder="1" applyAlignment="1" applyProtection="1">
      <alignment horizontal="right" vertical="center" wrapText="1"/>
      <protection locked="0"/>
    </xf>
    <xf numFmtId="167" fontId="28" fillId="0" borderId="40" xfId="0" applyNumberFormat="1" applyFont="1" applyFill="1" applyBorder="1" applyAlignment="1" applyProtection="1">
      <alignment horizontal="right" vertical="center" wrapText="1"/>
      <protection locked="0"/>
    </xf>
    <xf numFmtId="167" fontId="28" fillId="0" borderId="14" xfId="0" applyNumberFormat="1" applyFont="1" applyFill="1" applyBorder="1" applyAlignment="1" applyProtection="1">
      <alignment horizontal="right" vertical="center" wrapText="1"/>
      <protection locked="0"/>
    </xf>
    <xf numFmtId="167" fontId="38" fillId="0" borderId="0" xfId="0" applyNumberFormat="1" applyFont="1" applyFill="1" applyAlignment="1" applyProtection="1">
      <alignment vertical="center" wrapText="1"/>
    </xf>
    <xf numFmtId="167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3" xfId="0" applyNumberFormat="1" applyFont="1" applyFill="1" applyBorder="1" applyAlignment="1">
      <alignment horizontal="right" vertical="center"/>
    </xf>
    <xf numFmtId="167" fontId="0" fillId="0" borderId="30" xfId="0" applyNumberFormat="1" applyFont="1" applyFill="1" applyBorder="1" applyAlignment="1">
      <alignment horizontal="right" vertical="center"/>
    </xf>
    <xf numFmtId="167" fontId="28" fillId="0" borderId="42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56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47" xfId="0" applyNumberFormat="1" applyFont="1" applyFill="1" applyBorder="1" applyAlignment="1" applyProtection="1">
      <alignment horizontal="right" vertical="center" wrapText="1"/>
      <protection locked="0"/>
    </xf>
    <xf numFmtId="165" fontId="18" fillId="5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64" xfId="4" applyFont="1" applyFill="1" applyBorder="1" applyAlignment="1">
      <alignment horizontal="center" vertical="center" wrapText="1"/>
    </xf>
    <xf numFmtId="0" fontId="13" fillId="0" borderId="40" xfId="4" applyFont="1" applyFill="1" applyBorder="1" applyAlignment="1">
      <alignment horizontal="center" vertical="center"/>
    </xf>
    <xf numFmtId="167" fontId="2" fillId="0" borderId="0" xfId="4" applyNumberFormat="1" applyFont="1" applyFill="1"/>
    <xf numFmtId="167" fontId="2" fillId="0" borderId="2" xfId="4" applyNumberFormat="1" applyFont="1" applyFill="1" applyBorder="1"/>
    <xf numFmtId="0" fontId="52" fillId="0" borderId="2" xfId="0" applyFont="1" applyBorder="1"/>
    <xf numFmtId="0" fontId="52" fillId="0" borderId="3" xfId="0" applyFont="1" applyBorder="1"/>
    <xf numFmtId="167" fontId="2" fillId="0" borderId="3" xfId="4" applyNumberFormat="1" applyFont="1" applyFill="1" applyBorder="1"/>
    <xf numFmtId="167" fontId="2" fillId="0" borderId="31" xfId="4" applyNumberFormat="1" applyFont="1" applyFill="1" applyBorder="1"/>
    <xf numFmtId="167" fontId="32" fillId="0" borderId="3" xfId="4" applyNumberFormat="1" applyFont="1" applyFill="1" applyBorder="1"/>
    <xf numFmtId="0" fontId="52" fillId="0" borderId="31" xfId="0" applyFont="1" applyBorder="1"/>
    <xf numFmtId="0" fontId="32" fillId="8" borderId="31" xfId="4" applyFont="1" applyFill="1" applyBorder="1"/>
    <xf numFmtId="167" fontId="32" fillId="0" borderId="31" xfId="4" applyNumberFormat="1" applyFont="1" applyFill="1" applyBorder="1" applyAlignment="1">
      <alignment horizontal="center"/>
    </xf>
    <xf numFmtId="0" fontId="32" fillId="0" borderId="3" xfId="4" applyFont="1" applyFill="1" applyBorder="1" applyAlignment="1">
      <alignment horizontal="center"/>
    </xf>
    <xf numFmtId="167" fontId="32" fillId="9" borderId="13" xfId="4" applyNumberFormat="1" applyFont="1" applyFill="1" applyBorder="1"/>
    <xf numFmtId="167" fontId="32" fillId="9" borderId="14" xfId="4" applyNumberFormat="1" applyFont="1" applyFill="1" applyBorder="1"/>
    <xf numFmtId="167" fontId="32" fillId="9" borderId="21" xfId="4" applyNumberFormat="1" applyFont="1" applyFill="1" applyBorder="1"/>
    <xf numFmtId="167" fontId="53" fillId="0" borderId="0" xfId="4" applyNumberFormat="1" applyFont="1" applyFill="1" applyAlignment="1">
      <alignment horizontal="center"/>
    </xf>
    <xf numFmtId="165" fontId="54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18" fillId="9" borderId="8" xfId="0" applyNumberFormat="1" applyFont="1" applyFill="1" applyBorder="1" applyAlignment="1" applyProtection="1">
      <alignment horizontal="left" vertical="center" wrapText="1"/>
      <protection locked="0"/>
    </xf>
    <xf numFmtId="165" fontId="18" fillId="9" borderId="2" xfId="0" applyNumberFormat="1" applyFont="1" applyFill="1" applyBorder="1" applyAlignment="1" applyProtection="1">
      <alignment vertical="center" wrapText="1"/>
      <protection locked="0"/>
    </xf>
    <xf numFmtId="49" fontId="18" fillId="9" borderId="2" xfId="0" applyNumberFormat="1" applyFont="1" applyFill="1" applyBorder="1" applyAlignment="1" applyProtection="1">
      <alignment horizontal="center" vertical="center" wrapText="1"/>
      <protection locked="0"/>
    </xf>
    <xf numFmtId="165" fontId="18" fillId="9" borderId="16" xfId="0" applyNumberFormat="1" applyFont="1" applyFill="1" applyBorder="1" applyAlignment="1" applyProtection="1">
      <alignment vertical="center" wrapText="1"/>
    </xf>
    <xf numFmtId="165" fontId="0" fillId="0" borderId="0" xfId="0" applyNumberFormat="1" applyFont="1" applyFill="1" applyAlignment="1" applyProtection="1">
      <alignment vertical="center" wrapText="1"/>
    </xf>
    <xf numFmtId="0" fontId="28" fillId="0" borderId="0" xfId="0" applyFont="1" applyFill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/>
    </xf>
    <xf numFmtId="167" fontId="13" fillId="0" borderId="35" xfId="1" applyNumberFormat="1" applyFont="1" applyFill="1" applyBorder="1" applyAlignment="1" applyProtection="1">
      <alignment horizontal="right"/>
      <protection locked="0"/>
    </xf>
    <xf numFmtId="167" fontId="13" fillId="0" borderId="3" xfId="1" applyNumberFormat="1" applyFont="1" applyFill="1" applyBorder="1" applyAlignment="1" applyProtection="1">
      <alignment horizontal="right"/>
      <protection locked="0"/>
    </xf>
    <xf numFmtId="167" fontId="13" fillId="0" borderId="30" xfId="1" applyNumberFormat="1" applyFont="1" applyFill="1" applyBorder="1" applyAlignment="1"/>
    <xf numFmtId="167" fontId="13" fillId="0" borderId="5" xfId="1" applyNumberFormat="1" applyFont="1" applyFill="1" applyBorder="1" applyAlignment="1" applyProtection="1">
      <alignment horizontal="right"/>
      <protection locked="0"/>
    </xf>
    <xf numFmtId="167" fontId="13" fillId="0" borderId="2" xfId="1" applyNumberFormat="1" applyFont="1" applyFill="1" applyBorder="1" applyAlignment="1" applyProtection="1">
      <alignment horizontal="right"/>
      <protection locked="0"/>
    </xf>
    <xf numFmtId="167" fontId="13" fillId="0" borderId="16" xfId="1" applyNumberFormat="1" applyFont="1" applyFill="1" applyBorder="1" applyAlignment="1"/>
    <xf numFmtId="167" fontId="13" fillId="0" borderId="64" xfId="1" applyNumberFormat="1" applyFont="1" applyFill="1" applyBorder="1" applyAlignment="1" applyProtection="1">
      <alignment horizontal="right"/>
      <protection locked="0"/>
    </xf>
    <xf numFmtId="167" fontId="13" fillId="0" borderId="6" xfId="1" applyNumberFormat="1" applyFont="1" applyFill="1" applyBorder="1" applyAlignment="1" applyProtection="1">
      <alignment horizontal="right"/>
      <protection locked="0"/>
    </xf>
    <xf numFmtId="167" fontId="28" fillId="0" borderId="40" xfId="4" applyNumberFormat="1" applyFont="1" applyFill="1" applyBorder="1" applyAlignment="1"/>
    <xf numFmtId="167" fontId="28" fillId="0" borderId="14" xfId="4" applyNumberFormat="1" applyFont="1" applyFill="1" applyBorder="1" applyAlignment="1"/>
    <xf numFmtId="167" fontId="28" fillId="0" borderId="21" xfId="4" applyNumberFormat="1" applyFont="1" applyFill="1" applyBorder="1" applyAlignment="1"/>
    <xf numFmtId="49" fontId="28" fillId="0" borderId="13" xfId="4" applyNumberFormat="1" applyFont="1" applyFill="1" applyBorder="1" applyAlignment="1" applyProtection="1">
      <alignment horizontal="center" vertical="center" wrapText="1"/>
    </xf>
    <xf numFmtId="49" fontId="28" fillId="0" borderId="13" xfId="0" applyNumberFormat="1" applyFont="1" applyFill="1" applyBorder="1" applyAlignment="1" applyProtection="1">
      <alignment horizontal="left" vertical="center" wrapText="1" indent="1"/>
    </xf>
    <xf numFmtId="49" fontId="28" fillId="0" borderId="15" xfId="4" applyNumberFormat="1" applyFont="1" applyFill="1" applyBorder="1" applyAlignment="1" applyProtection="1">
      <alignment horizontal="left" vertical="center" wrapText="1" indent="1"/>
    </xf>
    <xf numFmtId="49" fontId="28" fillId="0" borderId="22" xfId="0" applyNumberFormat="1" applyFont="1" applyFill="1" applyBorder="1" applyAlignment="1" applyProtection="1">
      <alignment horizontal="left" vertical="center" wrapText="1" indent="1"/>
    </xf>
    <xf numFmtId="49" fontId="28" fillId="0" borderId="13" xfId="4" applyNumberFormat="1" applyFont="1" applyFill="1" applyBorder="1" applyAlignment="1" applyProtection="1">
      <alignment horizontal="left" vertical="center" wrapText="1" indent="1"/>
    </xf>
    <xf numFmtId="0" fontId="15" fillId="0" borderId="2" xfId="4" quotePrefix="1" applyFont="1" applyFill="1" applyBorder="1" applyAlignment="1" applyProtection="1">
      <alignment horizontal="left" vertical="center" wrapText="1" indent="2"/>
    </xf>
    <xf numFmtId="0" fontId="15" fillId="0" borderId="2" xfId="4" quotePrefix="1" applyFont="1" applyFill="1" applyBorder="1" applyAlignment="1" applyProtection="1">
      <alignment horizontal="left" vertical="center" indent="2"/>
    </xf>
    <xf numFmtId="0" fontId="15" fillId="0" borderId="55" xfId="0" quotePrefix="1" applyFont="1" applyFill="1" applyBorder="1" applyAlignment="1" applyProtection="1">
      <alignment horizontal="left" vertical="center" wrapText="1" indent="2"/>
    </xf>
    <xf numFmtId="0" fontId="15" fillId="0" borderId="23" xfId="4" quotePrefix="1" applyFont="1" applyFill="1" applyBorder="1" applyAlignment="1" applyProtection="1">
      <alignment horizontal="left" vertical="center" wrapText="1" indent="2"/>
    </xf>
    <xf numFmtId="0" fontId="15" fillId="0" borderId="2" xfId="0" quotePrefix="1" applyFont="1" applyFill="1" applyBorder="1" applyAlignment="1" applyProtection="1">
      <alignment horizontal="left" vertical="center" wrapText="1" indent="2"/>
    </xf>
    <xf numFmtId="0" fontId="44" fillId="0" borderId="0" xfId="0" applyFont="1" applyFill="1" applyAlignment="1">
      <alignment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38" fillId="0" borderId="0" xfId="0" applyFont="1" applyFill="1" applyAlignment="1" applyProtection="1">
      <alignment vertical="center"/>
    </xf>
    <xf numFmtId="0" fontId="42" fillId="0" borderId="0" xfId="0" applyFont="1" applyFill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3" fontId="0" fillId="0" borderId="0" xfId="0" applyNumberFormat="1" applyFont="1" applyFill="1" applyAlignment="1" applyProtection="1">
      <alignment horizontal="right" vertical="center"/>
    </xf>
    <xf numFmtId="0" fontId="32" fillId="0" borderId="0" xfId="0" applyFont="1" applyFill="1" applyBorder="1" applyAlignment="1" applyProtection="1">
      <alignment horizontal="left" vertical="center" wrapText="1" indent="1"/>
    </xf>
    <xf numFmtId="0" fontId="38" fillId="0" borderId="0" xfId="0" applyFont="1" applyFill="1" applyAlignment="1" applyProtection="1">
      <alignment horizontal="left" vertical="center" indent="1"/>
    </xf>
    <xf numFmtId="0" fontId="0" fillId="0" borderId="0" xfId="0" applyFont="1" applyFill="1" applyAlignment="1" applyProtection="1">
      <alignment horizontal="left" vertical="center" indent="1"/>
    </xf>
    <xf numFmtId="0" fontId="0" fillId="0" borderId="3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6" xfId="0" applyFont="1" applyFill="1" applyBorder="1" applyAlignment="1" applyProtection="1">
      <alignment horizontal="left" vertical="center" wrapText="1"/>
    </xf>
    <xf numFmtId="0" fontId="28" fillId="0" borderId="11" xfId="0" applyFont="1" applyFill="1" applyBorder="1" applyAlignment="1" applyProtection="1">
      <alignment horizontal="left" vertical="center" indent="1"/>
    </xf>
    <xf numFmtId="0" fontId="28" fillId="0" borderId="66" xfId="0" applyFont="1" applyFill="1" applyBorder="1" applyAlignment="1" applyProtection="1">
      <alignment vertical="center" wrapText="1"/>
    </xf>
    <xf numFmtId="0" fontId="28" fillId="0" borderId="22" xfId="0" applyFont="1" applyFill="1" applyBorder="1" applyAlignment="1" applyProtection="1">
      <alignment horizontal="left" vertical="center" indent="1"/>
    </xf>
    <xf numFmtId="0" fontId="28" fillId="0" borderId="63" xfId="0" applyFont="1" applyFill="1" applyBorder="1" applyAlignment="1" applyProtection="1">
      <alignment vertical="center" wrapText="1"/>
    </xf>
    <xf numFmtId="167" fontId="0" fillId="0" borderId="28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29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55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0" xfId="0" applyNumberFormat="1" applyFont="1" applyFill="1" applyAlignment="1" applyProtection="1">
      <alignment vertical="center" wrapText="1"/>
    </xf>
    <xf numFmtId="167" fontId="28" fillId="0" borderId="2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28" fillId="0" borderId="6" xfId="0" applyNumberFormat="1" applyFont="1" applyFill="1" applyBorder="1" applyAlignment="1">
      <alignment horizontal="right" vertical="center"/>
    </xf>
    <xf numFmtId="3" fontId="48" fillId="0" borderId="0" xfId="0" applyNumberFormat="1" applyFont="1" applyFill="1" applyBorder="1" applyAlignment="1" applyProtection="1">
      <alignment horizontal="right" vertical="center"/>
    </xf>
    <xf numFmtId="167" fontId="13" fillId="0" borderId="0" xfId="0" applyNumberFormat="1" applyFont="1" applyFill="1" applyAlignment="1">
      <alignment horizontal="right" vertical="center" wrapText="1"/>
    </xf>
    <xf numFmtId="3" fontId="29" fillId="0" borderId="0" xfId="0" applyNumberFormat="1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3" fontId="20" fillId="0" borderId="0" xfId="0" quotePrefix="1" applyNumberFormat="1" applyFont="1" applyFill="1" applyBorder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3" fontId="0" fillId="0" borderId="0" xfId="0" applyNumberFormat="1" applyFont="1" applyFill="1" applyBorder="1" applyAlignment="1" applyProtection="1">
      <alignment horizontal="center" vertical="center"/>
    </xf>
    <xf numFmtId="3" fontId="41" fillId="0" borderId="25" xfId="0" applyNumberFormat="1" applyFont="1" applyFill="1" applyBorder="1" applyAlignment="1" applyProtection="1">
      <alignment vertical="center"/>
    </xf>
    <xf numFmtId="0" fontId="47" fillId="0" borderId="0" xfId="0" applyFont="1" applyFill="1" applyAlignment="1">
      <alignment horizontal="left" vertical="center" indent="1"/>
    </xf>
    <xf numFmtId="167" fontId="35" fillId="0" borderId="0" xfId="0" applyNumberFormat="1" applyFont="1" applyFill="1" applyAlignment="1" applyProtection="1">
      <alignment vertical="center" wrapText="1"/>
    </xf>
    <xf numFmtId="167" fontId="27" fillId="0" borderId="4" xfId="0" applyNumberFormat="1" applyFont="1" applyFill="1" applyBorder="1" applyAlignment="1" applyProtection="1">
      <alignment horizontal="right"/>
    </xf>
    <xf numFmtId="167" fontId="60" fillId="0" borderId="2" xfId="0" applyNumberFormat="1" applyFont="1" applyFill="1" applyBorder="1" applyAlignment="1" applyProtection="1">
      <protection locked="0"/>
    </xf>
    <xf numFmtId="167" fontId="27" fillId="0" borderId="0" xfId="0" applyNumberFormat="1" applyFont="1" applyFill="1" applyAlignment="1" applyProtection="1">
      <alignment horizontal="center" vertical="center" wrapText="1"/>
    </xf>
    <xf numFmtId="167" fontId="27" fillId="0" borderId="2" xfId="0" applyNumberFormat="1" applyFont="1" applyFill="1" applyBorder="1" applyAlignment="1" applyProtection="1">
      <protection locked="0"/>
    </xf>
    <xf numFmtId="165" fontId="35" fillId="0" borderId="29" xfId="0" applyNumberFormat="1" applyFont="1" applyFill="1" applyBorder="1" applyAlignment="1" applyProtection="1">
      <alignment horizontal="left" vertical="center" wrapText="1" indent="1"/>
    </xf>
    <xf numFmtId="165" fontId="35" fillId="0" borderId="69" xfId="0" applyNumberFormat="1" applyFont="1" applyFill="1" applyBorder="1" applyAlignment="1" applyProtection="1">
      <alignment horizontal="center" vertical="center" wrapText="1"/>
    </xf>
    <xf numFmtId="0" fontId="36" fillId="0" borderId="2" xfId="5" applyFont="1" applyFill="1" applyBorder="1" applyAlignment="1" applyProtection="1">
      <alignment vertical="center"/>
      <protection locked="0"/>
    </xf>
    <xf numFmtId="1" fontId="28" fillId="0" borderId="0" xfId="4" applyNumberFormat="1" applyFont="1" applyFill="1" applyBorder="1" applyAlignment="1" applyProtection="1">
      <alignment vertical="center"/>
    </xf>
    <xf numFmtId="0" fontId="27" fillId="0" borderId="50" xfId="0" applyFont="1" applyFill="1" applyBorder="1" applyAlignment="1" applyProtection="1">
      <alignment vertical="center"/>
    </xf>
    <xf numFmtId="0" fontId="32" fillId="0" borderId="50" xfId="0" applyFont="1" applyFill="1" applyBorder="1" applyAlignment="1" applyProtection="1">
      <alignment horizontal="center" vertical="center"/>
    </xf>
    <xf numFmtId="49" fontId="32" fillId="0" borderId="50" xfId="0" applyNumberFormat="1" applyFont="1" applyFill="1" applyBorder="1" applyAlignment="1" applyProtection="1">
      <alignment horizontal="center" vertical="center"/>
    </xf>
    <xf numFmtId="49" fontId="32" fillId="0" borderId="73" xfId="0" applyNumberFormat="1" applyFont="1" applyFill="1" applyBorder="1" applyAlignment="1" applyProtection="1">
      <alignment horizontal="center" vertical="center"/>
    </xf>
    <xf numFmtId="0" fontId="27" fillId="0" borderId="36" xfId="0" applyFont="1" applyFill="1" applyBorder="1" applyAlignment="1" applyProtection="1">
      <alignment vertical="center"/>
    </xf>
    <xf numFmtId="0" fontId="32" fillId="0" borderId="36" xfId="0" applyFont="1" applyFill="1" applyBorder="1" applyAlignment="1" applyProtection="1">
      <alignment horizontal="center" vertical="center"/>
    </xf>
    <xf numFmtId="0" fontId="32" fillId="0" borderId="70" xfId="0" applyFont="1" applyFill="1" applyBorder="1" applyAlignment="1" applyProtection="1">
      <alignment horizontal="center" vertical="center"/>
    </xf>
    <xf numFmtId="49" fontId="32" fillId="0" borderId="36" xfId="0" applyNumberFormat="1" applyFont="1" applyFill="1" applyBorder="1" applyAlignment="1" applyProtection="1">
      <alignment horizontal="center" vertical="center"/>
    </xf>
    <xf numFmtId="49" fontId="32" fillId="0" borderId="70" xfId="0" applyNumberFormat="1" applyFont="1" applyFill="1" applyBorder="1" applyAlignment="1" applyProtection="1">
      <alignment horizontal="center" vertical="center"/>
    </xf>
    <xf numFmtId="0" fontId="28" fillId="0" borderId="74" xfId="0" applyFont="1" applyFill="1" applyBorder="1" applyAlignment="1" applyProtection="1">
      <alignment vertical="center"/>
    </xf>
    <xf numFmtId="0" fontId="28" fillId="0" borderId="50" xfId="0" applyFont="1" applyFill="1" applyBorder="1" applyAlignment="1" applyProtection="1">
      <alignment vertical="center"/>
    </xf>
    <xf numFmtId="0" fontId="28" fillId="0" borderId="67" xfId="0" applyFont="1" applyFill="1" applyBorder="1" applyAlignment="1" applyProtection="1">
      <alignment vertical="center"/>
    </xf>
    <xf numFmtId="0" fontId="28" fillId="0" borderId="36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3" fontId="32" fillId="0" borderId="0" xfId="0" applyNumberFormat="1" applyFont="1" applyFill="1" applyBorder="1" applyAlignment="1" applyProtection="1">
      <alignment horizontal="center" vertical="center"/>
    </xf>
    <xf numFmtId="3" fontId="28" fillId="0" borderId="50" xfId="0" applyNumberFormat="1" applyFont="1" applyFill="1" applyBorder="1" applyAlignment="1" applyProtection="1">
      <alignment horizontal="center" vertical="center"/>
    </xf>
    <xf numFmtId="3" fontId="28" fillId="0" borderId="36" xfId="0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Alignment="1" applyProtection="1">
      <alignment horizontal="left" vertical="center" indent="1"/>
    </xf>
    <xf numFmtId="3" fontId="32" fillId="0" borderId="0" xfId="0" applyNumberFormat="1" applyFont="1" applyFill="1" applyAlignment="1" applyProtection="1">
      <alignment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Alignment="1" applyProtection="1">
      <alignment vertical="center"/>
    </xf>
    <xf numFmtId="167" fontId="28" fillId="0" borderId="14" xfId="0" applyNumberFormat="1" applyFont="1" applyFill="1" applyBorder="1" applyAlignment="1" applyProtection="1">
      <alignment horizontal="right" vertical="center"/>
    </xf>
    <xf numFmtId="167" fontId="28" fillId="0" borderId="40" xfId="0" applyNumberFormat="1" applyFont="1" applyFill="1" applyBorder="1" applyAlignment="1" applyProtection="1">
      <alignment horizontal="right" vertical="center"/>
    </xf>
    <xf numFmtId="167" fontId="28" fillId="0" borderId="42" xfId="0" applyNumberFormat="1" applyFont="1" applyFill="1" applyBorder="1" applyAlignment="1" applyProtection="1">
      <alignment horizontal="right" vertical="center"/>
    </xf>
    <xf numFmtId="167" fontId="28" fillId="0" borderId="34" xfId="0" applyNumberFormat="1" applyFont="1" applyFill="1" applyBorder="1" applyAlignment="1" applyProtection="1">
      <alignment horizontal="right" vertical="center"/>
    </xf>
    <xf numFmtId="167" fontId="28" fillId="0" borderId="21" xfId="0" applyNumberFormat="1" applyFont="1" applyFill="1" applyBorder="1" applyAlignment="1" applyProtection="1">
      <alignment horizontal="right" vertical="center"/>
    </xf>
    <xf numFmtId="167" fontId="0" fillId="0" borderId="2" xfId="0" applyNumberFormat="1" applyFont="1" applyFill="1" applyBorder="1" applyAlignment="1" applyProtection="1">
      <alignment horizontal="right" vertical="center"/>
      <protection locked="0"/>
    </xf>
    <xf numFmtId="167" fontId="0" fillId="0" borderId="35" xfId="0" applyNumberFormat="1" applyFont="1" applyFill="1" applyBorder="1" applyAlignment="1" applyProtection="1">
      <alignment horizontal="right" vertical="center"/>
      <protection locked="0"/>
    </xf>
    <xf numFmtId="167" fontId="0" fillId="0" borderId="72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Fill="1" applyBorder="1" applyAlignment="1" applyProtection="1">
      <alignment horizontal="right" vertical="center"/>
      <protection locked="0"/>
    </xf>
    <xf numFmtId="167" fontId="0" fillId="0" borderId="65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Fill="1" applyBorder="1" applyAlignment="1" applyProtection="1">
      <alignment horizontal="right" vertical="center"/>
      <protection locked="0"/>
    </xf>
    <xf numFmtId="167" fontId="0" fillId="0" borderId="64" xfId="0" applyNumberFormat="1" applyFont="1" applyFill="1" applyBorder="1" applyAlignment="1" applyProtection="1">
      <alignment horizontal="right" vertical="center"/>
      <protection locked="0"/>
    </xf>
    <xf numFmtId="167" fontId="0" fillId="0" borderId="38" xfId="0" applyNumberFormat="1" applyFont="1" applyFill="1" applyBorder="1" applyAlignment="1" applyProtection="1">
      <alignment horizontal="right" vertical="center"/>
      <protection locked="0"/>
    </xf>
    <xf numFmtId="167" fontId="0" fillId="0" borderId="47" xfId="0" applyNumberFormat="1" applyFont="1" applyFill="1" applyBorder="1" applyAlignment="1" applyProtection="1">
      <alignment horizontal="right" vertical="center"/>
      <protection locked="0"/>
    </xf>
    <xf numFmtId="167" fontId="0" fillId="0" borderId="1" xfId="0" applyNumberFormat="1" applyFont="1" applyFill="1" applyBorder="1" applyAlignment="1" applyProtection="1">
      <alignment horizontal="right" vertical="center"/>
      <protection locked="0"/>
    </xf>
    <xf numFmtId="167" fontId="28" fillId="0" borderId="4" xfId="0" applyNumberFormat="1" applyFont="1" applyFill="1" applyBorder="1" applyAlignment="1" applyProtection="1">
      <alignment horizontal="right" vertical="center"/>
    </xf>
    <xf numFmtId="167" fontId="28" fillId="0" borderId="66" xfId="0" applyNumberFormat="1" applyFont="1" applyFill="1" applyBorder="1" applyAlignment="1" applyProtection="1">
      <alignment horizontal="right" vertical="center"/>
    </xf>
    <xf numFmtId="167" fontId="28" fillId="0" borderId="62" xfId="0" applyNumberFormat="1" applyFont="1" applyFill="1" applyBorder="1" applyAlignment="1" applyProtection="1">
      <alignment horizontal="right" vertical="center"/>
    </xf>
    <xf numFmtId="167" fontId="28" fillId="0" borderId="3" xfId="0" applyNumberFormat="1" applyFont="1" applyFill="1" applyBorder="1" applyAlignment="1" applyProtection="1">
      <alignment horizontal="right" vertical="center"/>
    </xf>
    <xf numFmtId="167" fontId="28" fillId="0" borderId="35" xfId="0" applyNumberFormat="1" applyFont="1" applyFill="1" applyBorder="1" applyAlignment="1" applyProtection="1">
      <alignment horizontal="right" vertical="center"/>
    </xf>
    <xf numFmtId="167" fontId="28" fillId="0" borderId="72" xfId="0" applyNumberFormat="1" applyFont="1" applyFill="1" applyBorder="1" applyAlignment="1" applyProtection="1">
      <alignment horizontal="right" vertical="center"/>
    </xf>
    <xf numFmtId="167" fontId="0" fillId="0" borderId="57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 applyProtection="1">
      <alignment horizontal="right" vertical="center"/>
      <protection locked="0"/>
    </xf>
    <xf numFmtId="167" fontId="0" fillId="0" borderId="57" xfId="0" applyNumberFormat="1" applyFont="1" applyFill="1" applyBorder="1" applyAlignment="1" applyProtection="1">
      <alignment horizontal="right" vertical="center"/>
      <protection locked="0"/>
    </xf>
    <xf numFmtId="167" fontId="0" fillId="0" borderId="31" xfId="0" applyNumberFormat="1" applyFont="1" applyFill="1" applyBorder="1" applyAlignment="1" applyProtection="1">
      <alignment horizontal="right" vertical="center"/>
      <protection locked="0"/>
    </xf>
    <xf numFmtId="167" fontId="0" fillId="0" borderId="4" xfId="0" applyNumberFormat="1" applyFont="1" applyFill="1" applyBorder="1" applyAlignment="1" applyProtection="1">
      <alignment horizontal="right" vertical="center"/>
      <protection locked="0"/>
    </xf>
    <xf numFmtId="167" fontId="0" fillId="0" borderId="66" xfId="0" applyNumberFormat="1" applyFont="1" applyFill="1" applyBorder="1" applyAlignment="1" applyProtection="1">
      <alignment horizontal="right" vertical="center"/>
      <protection locked="0"/>
    </xf>
    <xf numFmtId="167" fontId="0" fillId="0" borderId="62" xfId="0" applyNumberFormat="1" applyFont="1" applyFill="1" applyBorder="1" applyAlignment="1" applyProtection="1">
      <alignment horizontal="right" vertical="center"/>
      <protection locked="0"/>
    </xf>
    <xf numFmtId="167" fontId="0" fillId="0" borderId="6" xfId="0" applyNumberFormat="1" applyFont="1" applyFill="1" applyBorder="1" applyAlignment="1" applyProtection="1">
      <alignment horizontal="right" vertical="center"/>
      <protection locked="0"/>
    </xf>
    <xf numFmtId="167" fontId="0" fillId="0" borderId="23" xfId="0" applyNumberFormat="1" applyFont="1" applyFill="1" applyBorder="1" applyAlignment="1" applyProtection="1">
      <alignment horizontal="right" vertical="center"/>
      <protection locked="0"/>
    </xf>
    <xf numFmtId="167" fontId="0" fillId="0" borderId="63" xfId="0" applyNumberFormat="1" applyFont="1" applyFill="1" applyBorder="1" applyAlignment="1" applyProtection="1">
      <alignment horizontal="right" vertical="center"/>
      <protection locked="0"/>
    </xf>
    <xf numFmtId="167" fontId="0" fillId="0" borderId="36" xfId="0" applyNumberFormat="1" applyFont="1" applyFill="1" applyBorder="1" applyAlignment="1" applyProtection="1">
      <alignment horizontal="right" vertical="center"/>
      <protection locked="0"/>
    </xf>
    <xf numFmtId="167" fontId="28" fillId="0" borderId="14" xfId="0" applyNumberFormat="1" applyFont="1" applyFill="1" applyBorder="1" applyAlignment="1" applyProtection="1">
      <alignment horizontal="right" vertical="center"/>
      <protection locked="0"/>
    </xf>
    <xf numFmtId="167" fontId="28" fillId="0" borderId="40" xfId="0" applyNumberFormat="1" applyFont="1" applyFill="1" applyBorder="1" applyAlignment="1" applyProtection="1">
      <alignment horizontal="right" vertical="center"/>
      <protection locked="0"/>
    </xf>
    <xf numFmtId="167" fontId="28" fillId="0" borderId="42" xfId="0" applyNumberFormat="1" applyFont="1" applyFill="1" applyBorder="1" applyAlignment="1" applyProtection="1">
      <alignment horizontal="right" vertical="center"/>
      <protection locked="0"/>
    </xf>
    <xf numFmtId="167" fontId="28" fillId="0" borderId="34" xfId="0" applyNumberFormat="1" applyFont="1" applyFill="1" applyBorder="1" applyAlignment="1" applyProtection="1">
      <alignment horizontal="right" vertical="center"/>
      <protection locked="0"/>
    </xf>
    <xf numFmtId="167" fontId="28" fillId="0" borderId="21" xfId="0" applyNumberFormat="1" applyFont="1" applyFill="1" applyBorder="1" applyAlignment="1" applyProtection="1">
      <alignment horizontal="right" vertical="center"/>
      <protection locked="0"/>
    </xf>
    <xf numFmtId="167" fontId="28" fillId="0" borderId="3" xfId="0" applyNumberFormat="1" applyFont="1" applyFill="1" applyBorder="1" applyAlignment="1" applyProtection="1">
      <alignment horizontal="right" vertical="center"/>
      <protection locked="0"/>
    </xf>
    <xf numFmtId="167" fontId="28" fillId="0" borderId="56" xfId="0" applyNumberFormat="1" applyFont="1" applyFill="1" applyBorder="1" applyAlignment="1" applyProtection="1">
      <alignment horizontal="right" vertical="center"/>
      <protection locked="0"/>
    </xf>
    <xf numFmtId="167" fontId="28" fillId="0" borderId="2" xfId="0" applyNumberFormat="1" applyFont="1" applyFill="1" applyBorder="1" applyAlignment="1" applyProtection="1">
      <alignment horizontal="right" vertical="center"/>
      <protection locked="0"/>
    </xf>
    <xf numFmtId="167" fontId="28" fillId="0" borderId="47" xfId="0" applyNumberFormat="1" applyFont="1" applyFill="1" applyBorder="1" applyAlignment="1" applyProtection="1">
      <alignment horizontal="right" vertical="center"/>
      <protection locked="0"/>
    </xf>
    <xf numFmtId="167" fontId="28" fillId="0" borderId="37" xfId="0" applyNumberFormat="1" applyFont="1" applyFill="1" applyBorder="1" applyAlignment="1" applyProtection="1">
      <alignment horizontal="right" vertical="center"/>
      <protection locked="0"/>
    </xf>
    <xf numFmtId="167" fontId="0" fillId="0" borderId="56" xfId="0" applyNumberFormat="1" applyFont="1" applyFill="1" applyBorder="1" applyAlignment="1" applyProtection="1">
      <alignment horizontal="right" vertical="center"/>
      <protection locked="0"/>
    </xf>
    <xf numFmtId="167" fontId="0" fillId="0" borderId="56" xfId="0" applyNumberFormat="1" applyFont="1" applyFill="1" applyBorder="1" applyAlignment="1">
      <alignment horizontal="right" vertical="center"/>
    </xf>
    <xf numFmtId="167" fontId="0" fillId="0" borderId="55" xfId="0" applyNumberFormat="1" applyFont="1" applyFill="1" applyBorder="1" applyAlignment="1" applyProtection="1">
      <alignment horizontal="right" vertical="center"/>
      <protection locked="0"/>
    </xf>
    <xf numFmtId="3" fontId="28" fillId="0" borderId="73" xfId="0" applyNumberFormat="1" applyFont="1" applyFill="1" applyBorder="1" applyAlignment="1" applyProtection="1">
      <alignment horizontal="center" vertical="center"/>
    </xf>
    <xf numFmtId="3" fontId="28" fillId="0" borderId="70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left" wrapText="1"/>
    </xf>
    <xf numFmtId="167" fontId="28" fillId="0" borderId="25" xfId="0" applyNumberFormat="1" applyFont="1" applyFill="1" applyBorder="1" applyAlignment="1" applyProtection="1">
      <alignment horizontal="right" vertical="center"/>
    </xf>
    <xf numFmtId="167" fontId="0" fillId="0" borderId="29" xfId="0" applyNumberFormat="1" applyFont="1" applyFill="1" applyBorder="1" applyAlignment="1">
      <alignment horizontal="right" vertical="center"/>
    </xf>
    <xf numFmtId="167" fontId="0" fillId="0" borderId="27" xfId="0" applyNumberFormat="1" applyFont="1" applyFill="1" applyBorder="1" applyAlignment="1">
      <alignment horizontal="right" vertical="center"/>
    </xf>
    <xf numFmtId="167" fontId="28" fillId="0" borderId="60" xfId="0" applyNumberFormat="1" applyFont="1" applyFill="1" applyBorder="1" applyAlignment="1" applyProtection="1">
      <alignment horizontal="right" vertical="center"/>
    </xf>
    <xf numFmtId="167" fontId="28" fillId="0" borderId="28" xfId="0" applyNumberFormat="1" applyFont="1" applyFill="1" applyBorder="1" applyAlignment="1" applyProtection="1">
      <alignment horizontal="right" vertical="center"/>
    </xf>
    <xf numFmtId="167" fontId="0" fillId="0" borderId="28" xfId="0" applyNumberFormat="1" applyFont="1" applyFill="1" applyBorder="1" applyAlignment="1">
      <alignment horizontal="right" vertical="center"/>
    </xf>
    <xf numFmtId="167" fontId="0" fillId="0" borderId="26" xfId="0" applyNumberFormat="1" applyFont="1" applyFill="1" applyBorder="1" applyAlignment="1">
      <alignment horizontal="right" vertical="center"/>
    </xf>
    <xf numFmtId="167" fontId="0" fillId="0" borderId="59" xfId="0" applyNumberFormat="1" applyFont="1" applyFill="1" applyBorder="1" applyAlignment="1">
      <alignment horizontal="right" vertical="center"/>
    </xf>
    <xf numFmtId="167" fontId="28" fillId="0" borderId="25" xfId="0" applyNumberFormat="1" applyFont="1" applyFill="1" applyBorder="1" applyAlignment="1" applyProtection="1">
      <alignment horizontal="right" vertical="center"/>
      <protection locked="0"/>
    </xf>
    <xf numFmtId="167" fontId="28" fillId="0" borderId="28" xfId="0" applyNumberFormat="1" applyFont="1" applyFill="1" applyBorder="1" applyAlignment="1" applyProtection="1">
      <alignment horizontal="right" vertical="center"/>
      <protection locked="0"/>
    </xf>
    <xf numFmtId="167" fontId="28" fillId="0" borderId="26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Alignment="1" applyProtection="1"/>
    <xf numFmtId="167" fontId="28" fillId="0" borderId="42" xfId="0" applyNumberFormat="1" applyFont="1" applyFill="1" applyBorder="1" applyAlignment="1" applyProtection="1">
      <alignment horizontal="right" vertical="center" wrapText="1"/>
    </xf>
    <xf numFmtId="167" fontId="0" fillId="0" borderId="72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57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167" fontId="15" fillId="0" borderId="2" xfId="0" applyNumberFormat="1" applyFont="1" applyFill="1" applyBorder="1" applyAlignment="1" applyProtection="1">
      <alignment horizontal="right" vertical="center" indent="2"/>
      <protection locked="0"/>
    </xf>
    <xf numFmtId="167" fontId="15" fillId="0" borderId="47" xfId="0" applyNumberFormat="1" applyFont="1" applyFill="1" applyBorder="1" applyAlignment="1" applyProtection="1">
      <alignment horizontal="right" vertical="center" indent="2"/>
      <protection locked="0"/>
    </xf>
    <xf numFmtId="167" fontId="0" fillId="0" borderId="47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Alignment="1" applyProtection="1">
      <alignment horizontal="right" vertical="center"/>
    </xf>
    <xf numFmtId="16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167" fontId="28" fillId="0" borderId="26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27" xfId="0" applyNumberFormat="1" applyFont="1" applyFill="1" applyBorder="1" applyAlignment="1" applyProtection="1">
      <alignment horizontal="right" vertical="center"/>
      <protection locked="0"/>
    </xf>
    <xf numFmtId="167" fontId="4" fillId="0" borderId="23" xfId="4" applyNumberFormat="1" applyFont="1" applyFill="1" applyBorder="1" applyAlignment="1" applyProtection="1">
      <alignment horizontal="right" vertical="center"/>
    </xf>
    <xf numFmtId="167" fontId="4" fillId="0" borderId="68" xfId="4" applyNumberFormat="1" applyFont="1" applyFill="1" applyBorder="1" applyAlignment="1" applyProtection="1">
      <alignment horizontal="right" vertical="center"/>
    </xf>
    <xf numFmtId="167" fontId="28" fillId="0" borderId="68" xfId="0" applyNumberFormat="1" applyFont="1" applyFill="1" applyBorder="1" applyAlignment="1" applyProtection="1">
      <alignment horizontal="right" vertical="center"/>
    </xf>
    <xf numFmtId="167" fontId="13" fillId="0" borderId="3" xfId="4" applyNumberFormat="1" applyFont="1" applyFill="1" applyBorder="1" applyAlignment="1" applyProtection="1">
      <alignment horizontal="right" vertical="center"/>
      <protection locked="0"/>
    </xf>
    <xf numFmtId="167" fontId="0" fillId="0" borderId="72" xfId="0" applyNumberFormat="1" applyFont="1" applyFill="1" applyBorder="1" applyAlignment="1">
      <alignment horizontal="right" vertical="center"/>
    </xf>
    <xf numFmtId="167" fontId="13" fillId="0" borderId="2" xfId="4" applyNumberFormat="1" applyFont="1" applyFill="1" applyBorder="1" applyAlignment="1" applyProtection="1">
      <alignment horizontal="right" vertical="center"/>
      <protection locked="0"/>
    </xf>
    <xf numFmtId="167" fontId="0" fillId="0" borderId="51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Fill="1" applyBorder="1" applyAlignment="1" applyProtection="1">
      <alignment horizontal="right" vertical="center"/>
    </xf>
    <xf numFmtId="167" fontId="0" fillId="0" borderId="62" xfId="0" applyNumberFormat="1" applyFont="1" applyFill="1" applyBorder="1" applyAlignment="1" applyProtection="1">
      <alignment horizontal="right" vertical="center"/>
    </xf>
    <xf numFmtId="167" fontId="0" fillId="0" borderId="4" xfId="0" applyNumberFormat="1" applyFont="1" applyFill="1" applyBorder="1" applyAlignment="1" applyProtection="1">
      <alignment horizontal="right" vertical="center"/>
    </xf>
    <xf numFmtId="167" fontId="0" fillId="0" borderId="54" xfId="0" applyNumberFormat="1" applyFont="1" applyFill="1" applyBorder="1" applyAlignment="1" applyProtection="1">
      <alignment horizontal="right" vertical="center"/>
    </xf>
    <xf numFmtId="167" fontId="0" fillId="0" borderId="2" xfId="0" applyNumberFormat="1" applyFont="1" applyFill="1" applyBorder="1" applyAlignment="1" applyProtection="1">
      <alignment horizontal="right" vertical="center"/>
    </xf>
    <xf numFmtId="167" fontId="0" fillId="0" borderId="47" xfId="0" applyNumberFormat="1" applyFont="1" applyFill="1" applyBorder="1" applyAlignment="1" applyProtection="1">
      <alignment horizontal="right" vertical="center"/>
    </xf>
    <xf numFmtId="167" fontId="0" fillId="0" borderId="6" xfId="0" applyNumberFormat="1" applyFont="1" applyFill="1" applyBorder="1" applyAlignment="1" applyProtection="1">
      <alignment horizontal="right" vertical="center"/>
    </xf>
    <xf numFmtId="167" fontId="0" fillId="0" borderId="55" xfId="0" applyNumberFormat="1" applyFont="1" applyFill="1" applyBorder="1" applyAlignment="1" applyProtection="1">
      <alignment horizontal="right" vertical="center"/>
    </xf>
    <xf numFmtId="167" fontId="0" fillId="0" borderId="56" xfId="0" applyNumberFormat="1" applyFont="1" applyFill="1" applyBorder="1" applyAlignment="1" applyProtection="1">
      <alignment horizontal="right" vertical="center"/>
    </xf>
    <xf numFmtId="167" fontId="0" fillId="0" borderId="30" xfId="0" applyNumberFormat="1" applyFont="1" applyFill="1" applyBorder="1" applyAlignment="1" applyProtection="1">
      <alignment horizontal="right" vertical="center"/>
      <protection locked="0"/>
    </xf>
    <xf numFmtId="167" fontId="0" fillId="0" borderId="16" xfId="0" applyNumberFormat="1" applyFont="1" applyFill="1" applyBorder="1" applyAlignment="1" applyProtection="1">
      <alignment horizontal="right" vertical="center"/>
      <protection locked="0"/>
    </xf>
    <xf numFmtId="167" fontId="0" fillId="0" borderId="18" xfId="0" applyNumberFormat="1" applyFont="1" applyFill="1" applyBorder="1" applyAlignment="1" applyProtection="1">
      <alignment horizontal="right" vertical="center"/>
      <protection locked="0"/>
    </xf>
    <xf numFmtId="167" fontId="0" fillId="0" borderId="55" xfId="0" applyNumberFormat="1" applyFont="1" applyFill="1" applyBorder="1" applyAlignment="1">
      <alignment horizontal="right" vertical="center"/>
    </xf>
    <xf numFmtId="167" fontId="28" fillId="0" borderId="34" xfId="0" applyNumberFormat="1" applyFont="1" applyFill="1" applyBorder="1" applyAlignment="1">
      <alignment horizontal="right" vertical="center"/>
    </xf>
    <xf numFmtId="0" fontId="28" fillId="0" borderId="0" xfId="4" applyFont="1" applyFill="1" applyAlignment="1" applyProtection="1">
      <alignment horizontal="center"/>
    </xf>
    <xf numFmtId="167" fontId="1" fillId="0" borderId="0" xfId="0" applyNumberFormat="1" applyFont="1" applyFill="1" applyBorder="1" applyAlignment="1">
      <alignment horizontal="right" vertical="center"/>
    </xf>
    <xf numFmtId="49" fontId="28" fillId="0" borderId="0" xfId="4" applyNumberFormat="1" applyFont="1" applyFill="1" applyAlignment="1" applyProtection="1">
      <alignment horizontal="center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Font="1" applyFill="1" applyBorder="1" applyAlignment="1" applyProtection="1">
      <alignment vertical="center" wrapText="1"/>
    </xf>
    <xf numFmtId="167" fontId="0" fillId="0" borderId="0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 applyFont="1" applyFill="1" applyBorder="1" applyAlignment="1" applyProtection="1">
      <alignment horizontal="right" vertical="center"/>
    </xf>
    <xf numFmtId="165" fontId="51" fillId="0" borderId="0" xfId="0" applyNumberFormat="1" applyFont="1" applyFill="1" applyAlignment="1" applyProtection="1">
      <alignment horizontal="left" vertical="center"/>
    </xf>
    <xf numFmtId="167" fontId="28" fillId="0" borderId="25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Alignment="1" applyProtection="1">
      <alignment vertical="center"/>
    </xf>
    <xf numFmtId="3" fontId="52" fillId="0" borderId="0" xfId="0" applyNumberFormat="1" applyFont="1" applyAlignment="1" applyProtection="1">
      <alignment horizontal="center" vertical="center"/>
    </xf>
    <xf numFmtId="3" fontId="52" fillId="0" borderId="0" xfId="0" applyNumberFormat="1" applyFont="1" applyAlignment="1" applyProtection="1">
      <alignment vertical="center"/>
    </xf>
    <xf numFmtId="0" fontId="44" fillId="0" borderId="0" xfId="5" applyFont="1" applyFill="1" applyAlignment="1" applyProtection="1">
      <alignment horizontal="right" wrapText="1"/>
    </xf>
    <xf numFmtId="0" fontId="22" fillId="0" borderId="2" xfId="5" applyFont="1" applyFill="1" applyBorder="1" applyAlignment="1" applyProtection="1">
      <alignment horizontal="left" vertical="center" indent="1"/>
    </xf>
    <xf numFmtId="167" fontId="22" fillId="0" borderId="6" xfId="5" applyNumberFormat="1" applyFont="1" applyFill="1" applyBorder="1" applyAlignment="1" applyProtection="1">
      <alignment vertical="center"/>
    </xf>
    <xf numFmtId="167" fontId="22" fillId="0" borderId="2" xfId="5" applyNumberFormat="1" applyFont="1" applyFill="1" applyBorder="1" applyAlignment="1" applyProtection="1">
      <alignment vertical="center"/>
    </xf>
    <xf numFmtId="167" fontId="35" fillId="0" borderId="2" xfId="0" applyNumberFormat="1" applyFont="1" applyFill="1" applyBorder="1" applyAlignment="1" applyProtection="1">
      <alignment vertical="center"/>
      <protection locked="0"/>
    </xf>
    <xf numFmtId="167" fontId="27" fillId="0" borderId="2" xfId="0" applyNumberFormat="1" applyFont="1" applyFill="1" applyBorder="1" applyAlignment="1" applyProtection="1">
      <alignment vertical="center"/>
    </xf>
    <xf numFmtId="167" fontId="35" fillId="0" borderId="0" xfId="0" applyNumberFormat="1" applyFont="1" applyFill="1" applyAlignment="1" applyProtection="1">
      <alignment vertical="center"/>
    </xf>
    <xf numFmtId="165" fontId="35" fillId="0" borderId="0" xfId="0" applyNumberFormat="1" applyFont="1" applyFill="1" applyAlignment="1" applyProtection="1">
      <alignment horizontal="center" vertical="center"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165" fontId="27" fillId="0" borderId="0" xfId="0" applyNumberFormat="1" applyFont="1" applyFill="1" applyAlignment="1" applyProtection="1">
      <alignment horizontal="center" vertical="center" wrapText="1"/>
    </xf>
    <xf numFmtId="167" fontId="60" fillId="0" borderId="16" xfId="0" applyNumberFormat="1" applyFont="1" applyFill="1" applyBorder="1" applyAlignment="1" applyProtection="1">
      <alignment vertical="center"/>
      <protection locked="0"/>
    </xf>
    <xf numFmtId="167" fontId="27" fillId="0" borderId="16" xfId="0" applyNumberFormat="1" applyFont="1" applyFill="1" applyBorder="1" applyAlignment="1" applyProtection="1">
      <alignment vertical="center"/>
      <protection locked="0"/>
    </xf>
    <xf numFmtId="167" fontId="27" fillId="0" borderId="18" xfId="0" applyNumberFormat="1" applyFont="1" applyFill="1" applyBorder="1" applyAlignment="1" applyProtection="1">
      <alignment vertical="center"/>
      <protection locked="0"/>
    </xf>
    <xf numFmtId="165" fontId="35" fillId="0" borderId="26" xfId="0" applyNumberFormat="1" applyFont="1" applyFill="1" applyBorder="1" applyAlignment="1" applyProtection="1">
      <alignment horizontal="left" vertical="center" wrapText="1" indent="1"/>
    </xf>
    <xf numFmtId="165" fontId="35" fillId="0" borderId="78" xfId="0" applyNumberFormat="1" applyFont="1" applyFill="1" applyBorder="1" applyAlignment="1" applyProtection="1">
      <alignment horizontal="center" vertical="center" wrapText="1"/>
    </xf>
    <xf numFmtId="0" fontId="36" fillId="0" borderId="2" xfId="5" applyFont="1" applyFill="1" applyBorder="1" applyAlignment="1" applyProtection="1">
      <alignment horizontal="left" vertical="center" wrapText="1" indent="1"/>
    </xf>
    <xf numFmtId="167" fontId="36" fillId="0" borderId="16" xfId="5" applyNumberFormat="1" applyFont="1" applyFill="1" applyBorder="1" applyAlignment="1" applyProtection="1">
      <alignment vertical="center"/>
      <protection locked="0"/>
    </xf>
    <xf numFmtId="0" fontId="36" fillId="0" borderId="2" xfId="5" applyFont="1" applyFill="1" applyBorder="1" applyAlignment="1" applyProtection="1">
      <alignment horizontal="left" vertical="center" indent="1"/>
    </xf>
    <xf numFmtId="16" fontId="36" fillId="0" borderId="2" xfId="5" applyNumberFormat="1" applyFont="1" applyFill="1" applyBorder="1" applyAlignment="1" applyProtection="1">
      <alignment horizontal="left" vertical="center" indent="1"/>
    </xf>
    <xf numFmtId="16" fontId="36" fillId="0" borderId="6" xfId="5" applyNumberFormat="1" applyFont="1" applyFill="1" applyBorder="1" applyAlignment="1" applyProtection="1">
      <alignment horizontal="left" vertical="center" indent="1"/>
    </xf>
    <xf numFmtId="165" fontId="27" fillId="0" borderId="40" xfId="0" applyNumberFormat="1" applyFont="1" applyFill="1" applyBorder="1" applyAlignment="1" applyProtection="1">
      <alignment horizontal="left" vertical="center" wrapText="1" indent="1"/>
    </xf>
    <xf numFmtId="165" fontId="35" fillId="0" borderId="48" xfId="0" applyNumberFormat="1" applyFont="1" applyFill="1" applyBorder="1" applyAlignment="1" applyProtection="1">
      <alignment vertical="center" wrapText="1"/>
    </xf>
    <xf numFmtId="0" fontId="22" fillId="0" borderId="2" xfId="5" applyFont="1" applyFill="1" applyBorder="1" applyAlignment="1" applyProtection="1">
      <alignment horizontal="center" vertical="center" textRotation="90" wrapText="1"/>
    </xf>
    <xf numFmtId="165" fontId="8" fillId="0" borderId="2" xfId="0" applyNumberFormat="1" applyFont="1" applyFill="1" applyBorder="1" applyAlignment="1" applyProtection="1">
      <alignment horizontal="center" vertical="center" wrapText="1"/>
    </xf>
    <xf numFmtId="167" fontId="8" fillId="0" borderId="2" xfId="0" applyNumberFormat="1" applyFont="1" applyFill="1" applyBorder="1" applyAlignment="1" applyProtection="1">
      <alignment horizontal="center" vertical="center" wrapText="1"/>
    </xf>
    <xf numFmtId="167" fontId="8" fillId="0" borderId="16" xfId="0" applyNumberFormat="1" applyFont="1" applyFill="1" applyBorder="1" applyAlignment="1" applyProtection="1">
      <alignment horizontal="center" vertical="center" wrapText="1"/>
    </xf>
    <xf numFmtId="167" fontId="35" fillId="0" borderId="2" xfId="0" applyNumberFormat="1" applyFont="1" applyFill="1" applyBorder="1" applyAlignment="1" applyProtection="1">
      <alignment horizontal="right" vertical="center" indent="2"/>
      <protection locked="0"/>
    </xf>
    <xf numFmtId="167" fontId="35" fillId="0" borderId="16" xfId="0" applyNumberFormat="1" applyFont="1" applyFill="1" applyBorder="1" applyAlignment="1" applyProtection="1">
      <alignment horizontal="right" vertical="center" indent="2"/>
      <protection locked="0"/>
    </xf>
    <xf numFmtId="167" fontId="48" fillId="0" borderId="2" xfId="0" applyNumberFormat="1" applyFont="1" applyFill="1" applyBorder="1" applyAlignment="1" applyProtection="1">
      <alignment horizontal="right" vertical="center" indent="2"/>
      <protection locked="0"/>
    </xf>
    <xf numFmtId="167" fontId="48" fillId="0" borderId="16" xfId="0" applyNumberFormat="1" applyFont="1" applyFill="1" applyBorder="1" applyAlignment="1" applyProtection="1">
      <alignment horizontal="right" vertical="center" indent="2"/>
      <protection locked="0"/>
    </xf>
    <xf numFmtId="167" fontId="48" fillId="0" borderId="6" xfId="0" applyNumberFormat="1" applyFont="1" applyFill="1" applyBorder="1" applyAlignment="1" applyProtection="1">
      <alignment horizontal="right" vertical="center" indent="2"/>
      <protection locked="0"/>
    </xf>
    <xf numFmtId="167" fontId="48" fillId="0" borderId="18" xfId="0" applyNumberFormat="1" applyFont="1" applyFill="1" applyBorder="1" applyAlignment="1" applyProtection="1">
      <alignment horizontal="right" vertical="center" indent="2"/>
      <protection locked="0"/>
    </xf>
    <xf numFmtId="167" fontId="35" fillId="0" borderId="2" xfId="0" applyNumberFormat="1" applyFont="1" applyFill="1" applyBorder="1" applyAlignment="1" applyProtection="1">
      <alignment vertical="center"/>
    </xf>
    <xf numFmtId="0" fontId="22" fillId="0" borderId="3" xfId="5" applyFont="1" applyFill="1" applyBorder="1" applyAlignment="1" applyProtection="1">
      <alignment horizontal="left" vertical="center" indent="1"/>
    </xf>
    <xf numFmtId="167" fontId="27" fillId="0" borderId="3" xfId="0" applyNumberFormat="1" applyFont="1" applyFill="1" applyBorder="1" applyAlignment="1" applyProtection="1">
      <alignment vertical="center"/>
    </xf>
    <xf numFmtId="165" fontId="35" fillId="0" borderId="60" xfId="0" applyNumberFormat="1" applyFont="1" applyFill="1" applyBorder="1" applyAlignment="1" applyProtection="1">
      <alignment horizontal="left" vertical="center" wrapText="1" indent="1"/>
    </xf>
    <xf numFmtId="165" fontId="35" fillId="0" borderId="26" xfId="0" applyNumberFormat="1" applyFont="1" applyFill="1" applyBorder="1" applyAlignment="1" applyProtection="1">
      <alignment horizontal="left" wrapText="1" indent="1"/>
    </xf>
    <xf numFmtId="165" fontId="35" fillId="0" borderId="27" xfId="0" applyNumberFormat="1" applyFont="1" applyFill="1" applyBorder="1" applyAlignment="1" applyProtection="1">
      <alignment horizontal="left" vertical="center" wrapText="1" indent="1"/>
    </xf>
    <xf numFmtId="165" fontId="35" fillId="0" borderId="28" xfId="0" applyNumberFormat="1" applyFont="1" applyFill="1" applyBorder="1" applyAlignment="1" applyProtection="1">
      <alignment horizontal="left" vertical="center" wrapText="1" indent="1"/>
    </xf>
    <xf numFmtId="167" fontId="60" fillId="0" borderId="6" xfId="0" applyNumberFormat="1" applyFont="1" applyFill="1" applyBorder="1" applyAlignment="1" applyProtection="1">
      <protection locked="0"/>
    </xf>
    <xf numFmtId="0" fontId="22" fillId="0" borderId="52" xfId="5" applyFont="1" applyFill="1" applyBorder="1" applyAlignment="1" applyProtection="1">
      <alignment horizontal="center" vertical="center"/>
    </xf>
    <xf numFmtId="0" fontId="22" fillId="0" borderId="69" xfId="5" applyFont="1" applyFill="1" applyBorder="1" applyAlignment="1" applyProtection="1">
      <alignment horizontal="center" vertical="center"/>
    </xf>
    <xf numFmtId="165" fontId="35" fillId="0" borderId="77" xfId="0" applyNumberFormat="1" applyFont="1" applyFill="1" applyBorder="1" applyAlignment="1" applyProtection="1">
      <alignment horizontal="center" vertical="center" wrapText="1"/>
    </xf>
    <xf numFmtId="165" fontId="60" fillId="0" borderId="2" xfId="0" applyNumberFormat="1" applyFont="1" applyFill="1" applyBorder="1" applyAlignment="1" applyProtection="1">
      <alignment horizontal="left" vertical="center" wrapText="1" indent="1"/>
    </xf>
    <xf numFmtId="165" fontId="60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6" xfId="5" applyFont="1" applyFill="1" applyBorder="1" applyAlignment="1" applyProtection="1">
      <alignment horizontal="left" vertical="center" indent="1"/>
    </xf>
    <xf numFmtId="0" fontId="22" fillId="0" borderId="69" xfId="5" applyFont="1" applyFill="1" applyBorder="1" applyAlignment="1" applyProtection="1">
      <alignment horizontal="center" vertical="center"/>
      <protection locked="0"/>
    </xf>
    <xf numFmtId="167" fontId="8" fillId="0" borderId="69" xfId="0" applyNumberFormat="1" applyFont="1" applyFill="1" applyBorder="1" applyAlignment="1" applyProtection="1">
      <alignment horizontal="center"/>
      <protection locked="0"/>
    </xf>
    <xf numFmtId="0" fontId="36" fillId="0" borderId="69" xfId="5" applyFont="1" applyFill="1" applyBorder="1" applyAlignment="1" applyProtection="1">
      <alignment vertical="center"/>
      <protection locked="0"/>
    </xf>
    <xf numFmtId="167" fontId="8" fillId="0" borderId="69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5" applyFont="1" applyFill="1" applyBorder="1" applyAlignment="1" applyProtection="1">
      <alignment horizontal="left" vertical="center" indent="1"/>
      <protection locked="0"/>
    </xf>
    <xf numFmtId="0" fontId="22" fillId="0" borderId="6" xfId="5" applyFont="1" applyFill="1" applyBorder="1" applyAlignment="1" applyProtection="1">
      <alignment horizontal="left" vertical="center" indent="1"/>
      <protection locked="0"/>
    </xf>
    <xf numFmtId="165" fontId="35" fillId="0" borderId="2" xfId="0" applyNumberFormat="1" applyFont="1" applyFill="1" applyBorder="1" applyAlignment="1" applyProtection="1">
      <alignment horizontal="left" vertical="center" wrapText="1" indent="1"/>
    </xf>
    <xf numFmtId="165" fontId="35" fillId="0" borderId="1" xfId="0" applyNumberFormat="1" applyFont="1" applyFill="1" applyBorder="1" applyAlignment="1" applyProtection="1">
      <alignment horizontal="left" vertical="center" wrapText="1" indent="1"/>
    </xf>
    <xf numFmtId="165" fontId="63" fillId="0" borderId="0" xfId="0" applyNumberFormat="1" applyFont="1" applyFill="1" applyBorder="1" applyAlignment="1" applyProtection="1">
      <alignment vertical="center" wrapText="1"/>
    </xf>
    <xf numFmtId="167" fontId="27" fillId="0" borderId="20" xfId="0" applyNumberFormat="1" applyFont="1" applyFill="1" applyBorder="1" applyAlignment="1" applyProtection="1">
      <alignment horizontal="right" indent="1"/>
    </xf>
    <xf numFmtId="165" fontId="27" fillId="0" borderId="66" xfId="0" applyNumberFormat="1" applyFont="1" applyFill="1" applyBorder="1" applyAlignment="1" applyProtection="1">
      <alignment horizontal="left" vertical="center" wrapText="1" indent="1"/>
    </xf>
    <xf numFmtId="167" fontId="27" fillId="0" borderId="66" xfId="0" applyNumberFormat="1" applyFont="1" applyFill="1" applyBorder="1" applyAlignment="1" applyProtection="1">
      <alignment horizontal="right"/>
    </xf>
    <xf numFmtId="165" fontId="27" fillId="0" borderId="64" xfId="0" applyNumberFormat="1" applyFont="1" applyFill="1" applyBorder="1" applyAlignment="1" applyProtection="1">
      <alignment horizontal="left" vertical="center" wrapText="1" indent="1"/>
    </xf>
    <xf numFmtId="167" fontId="27" fillId="0" borderId="64" xfId="0" applyNumberFormat="1" applyFont="1" applyFill="1" applyBorder="1" applyAlignment="1" applyProtection="1">
      <alignment horizontal="right"/>
    </xf>
    <xf numFmtId="167" fontId="27" fillId="0" borderId="6" xfId="0" applyNumberFormat="1" applyFont="1" applyFill="1" applyBorder="1" applyAlignment="1" applyProtection="1">
      <alignment horizontal="right" indent="1"/>
    </xf>
    <xf numFmtId="167" fontId="27" fillId="0" borderId="18" xfId="0" applyNumberFormat="1" applyFont="1" applyFill="1" applyBorder="1" applyAlignment="1" applyProtection="1">
      <alignment horizontal="right" indent="1"/>
    </xf>
    <xf numFmtId="167" fontId="27" fillId="0" borderId="40" xfId="0" applyNumberFormat="1" applyFont="1" applyFill="1" applyBorder="1" applyAlignment="1" applyProtection="1">
      <alignment horizontal="right"/>
    </xf>
    <xf numFmtId="0" fontId="40" fillId="0" borderId="0" xfId="5" applyFont="1" applyFill="1" applyBorder="1" applyAlignment="1" applyProtection="1">
      <alignment horizontal="center"/>
      <protection locked="0"/>
    </xf>
    <xf numFmtId="0" fontId="40" fillId="0" borderId="0" xfId="5" applyFont="1" applyFill="1" applyBorder="1" applyProtection="1"/>
    <xf numFmtId="0" fontId="40" fillId="0" borderId="0" xfId="5" applyFont="1" applyFill="1" applyBorder="1" applyProtection="1">
      <protection locked="0"/>
    </xf>
    <xf numFmtId="3" fontId="40" fillId="0" borderId="0" xfId="5" applyNumberFormat="1" applyFont="1" applyFill="1" applyBorder="1" applyProtection="1">
      <protection locked="0"/>
    </xf>
    <xf numFmtId="0" fontId="40" fillId="0" borderId="0" xfId="5" applyFont="1" applyFill="1" applyBorder="1" applyAlignment="1" applyProtection="1">
      <protection locked="0"/>
    </xf>
    <xf numFmtId="0" fontId="40" fillId="0" borderId="0" xfId="5" applyFont="1" applyFill="1" applyBorder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>
      <alignment horizontal="right" vertical="center"/>
    </xf>
    <xf numFmtId="0" fontId="40" fillId="0" borderId="0" xfId="5" applyFont="1" applyFill="1" applyBorder="1" applyAlignment="1" applyProtection="1">
      <alignment vertical="center"/>
    </xf>
    <xf numFmtId="167" fontId="67" fillId="0" borderId="0" xfId="5" applyNumberFormat="1" applyFont="1" applyFill="1" applyBorder="1" applyAlignment="1" applyProtection="1">
      <alignment horizontal="right" vertical="center"/>
    </xf>
    <xf numFmtId="167" fontId="40" fillId="0" borderId="0" xfId="5" applyNumberFormat="1" applyFont="1" applyFill="1" applyBorder="1" applyAlignment="1" applyProtection="1">
      <protection locked="0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 applyProtection="1">
      <alignment horizontal="left" vertical="center" wrapText="1" indent="1"/>
    </xf>
    <xf numFmtId="1" fontId="4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" fontId="4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8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 applyProtection="1">
      <alignment horizontal="left" vertical="center" wrapText="1" indent="1"/>
    </xf>
    <xf numFmtId="1" fontId="4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" fontId="4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5" xfId="0" applyFont="1" applyFill="1" applyBorder="1" applyAlignment="1" applyProtection="1">
      <alignment horizontal="left" vertical="center" wrapText="1" indent="1"/>
    </xf>
    <xf numFmtId="0" fontId="40" fillId="0" borderId="5" xfId="0" applyFont="1" applyFill="1" applyBorder="1" applyAlignment="1" applyProtection="1">
      <alignment horizontal="left" vertical="center" wrapText="1" indent="8"/>
    </xf>
    <xf numFmtId="0" fontId="40" fillId="0" borderId="3" xfId="0" applyFont="1" applyFill="1" applyBorder="1" applyAlignment="1" applyProtection="1">
      <alignment vertical="center" wrapText="1"/>
      <protection locked="0"/>
    </xf>
    <xf numFmtId="1" fontId="4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2" xfId="0" applyFont="1" applyFill="1" applyBorder="1" applyAlignment="1" applyProtection="1">
      <alignment vertical="center" wrapText="1"/>
      <protection locked="0"/>
    </xf>
    <xf numFmtId="0" fontId="40" fillId="0" borderId="10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 applyProtection="1">
      <alignment vertical="center" wrapText="1"/>
      <protection locked="0"/>
    </xf>
    <xf numFmtId="1" fontId="4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" fontId="4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23" xfId="0" applyFont="1" applyFill="1" applyBorder="1" applyAlignment="1" applyProtection="1">
      <alignment vertical="center" wrapText="1"/>
    </xf>
    <xf numFmtId="1" fontId="39" fillId="0" borderId="23" xfId="0" applyNumberFormat="1" applyFont="1" applyFill="1" applyBorder="1" applyAlignment="1" applyProtection="1">
      <alignment vertical="center" wrapText="1"/>
    </xf>
    <xf numFmtId="1" fontId="39" fillId="0" borderId="24" xfId="0" applyNumberFormat="1" applyFont="1" applyFill="1" applyBorder="1" applyAlignment="1" applyProtection="1">
      <alignment vertical="center" wrapText="1"/>
    </xf>
    <xf numFmtId="0" fontId="44" fillId="0" borderId="0" xfId="0" applyFont="1" applyFill="1" applyAlignment="1">
      <alignment horizontal="right" vertical="center" wrapText="1"/>
    </xf>
    <xf numFmtId="0" fontId="40" fillId="0" borderId="0" xfId="0" applyFont="1" applyFill="1" applyAlignment="1" applyProtection="1">
      <alignment horizontal="center" vertical="center" wrapText="1"/>
    </xf>
    <xf numFmtId="165" fontId="40" fillId="0" borderId="0" xfId="0" applyNumberFormat="1" applyFont="1" applyFill="1" applyAlignment="1">
      <alignment vertical="center" wrapText="1"/>
    </xf>
    <xf numFmtId="0" fontId="40" fillId="0" borderId="0" xfId="0" applyFont="1" applyFill="1" applyAlignment="1" applyProtection="1">
      <alignment vertical="center" wrapText="1"/>
    </xf>
    <xf numFmtId="0" fontId="44" fillId="0" borderId="0" xfId="0" applyFont="1"/>
    <xf numFmtId="0" fontId="44" fillId="0" borderId="0" xfId="0" applyFont="1" applyProtection="1"/>
    <xf numFmtId="0" fontId="39" fillId="0" borderId="74" xfId="0" applyFont="1" applyBorder="1" applyAlignment="1" applyProtection="1">
      <alignment horizontal="center" vertical="center" wrapText="1"/>
    </xf>
    <xf numFmtId="0" fontId="39" fillId="0" borderId="25" xfId="0" applyFont="1" applyBorder="1" applyAlignment="1" applyProtection="1">
      <alignment horizontal="center" vertical="center"/>
    </xf>
    <xf numFmtId="0" fontId="39" fillId="0" borderId="37" xfId="0" applyFont="1" applyBorder="1" applyAlignment="1" applyProtection="1">
      <alignment horizontal="center" vertical="center"/>
    </xf>
    <xf numFmtId="0" fontId="39" fillId="0" borderId="58" xfId="0" applyFont="1" applyBorder="1" applyAlignment="1" applyProtection="1">
      <alignment horizontal="center" vertical="center" wrapText="1"/>
    </xf>
    <xf numFmtId="0" fontId="40" fillId="0" borderId="52" xfId="0" applyFont="1" applyBorder="1" applyAlignment="1" applyProtection="1">
      <alignment horizontal="right" vertical="center" indent="1"/>
    </xf>
    <xf numFmtId="0" fontId="40" fillId="0" borderId="60" xfId="0" applyFont="1" applyBorder="1" applyAlignment="1" applyProtection="1">
      <alignment horizontal="left" vertical="center" indent="1"/>
      <protection locked="0"/>
    </xf>
    <xf numFmtId="0" fontId="40" fillId="0" borderId="62" xfId="0" applyFont="1" applyBorder="1" applyAlignment="1" applyProtection="1">
      <alignment horizontal="left" vertical="center" indent="1"/>
      <protection locked="0"/>
    </xf>
    <xf numFmtId="3" fontId="40" fillId="0" borderId="52" xfId="0" applyNumberFormat="1" applyFont="1" applyBorder="1" applyAlignment="1" applyProtection="1">
      <alignment horizontal="right" vertical="center" indent="1"/>
      <protection locked="0"/>
    </xf>
    <xf numFmtId="0" fontId="44" fillId="0" borderId="60" xfId="0" applyFont="1" applyBorder="1"/>
    <xf numFmtId="0" fontId="40" fillId="0" borderId="69" xfId="0" applyFont="1" applyBorder="1" applyAlignment="1" applyProtection="1">
      <alignment horizontal="right" vertical="center" indent="1"/>
    </xf>
    <xf numFmtId="0" fontId="40" fillId="0" borderId="26" xfId="0" applyFont="1" applyBorder="1" applyAlignment="1" applyProtection="1">
      <alignment horizontal="left" vertical="center" indent="1"/>
      <protection locked="0"/>
    </xf>
    <xf numFmtId="0" fontId="40" fillId="0" borderId="57" xfId="0" applyFont="1" applyBorder="1" applyAlignment="1" applyProtection="1">
      <alignment horizontal="left" vertical="center" indent="1"/>
      <protection locked="0"/>
    </xf>
    <xf numFmtId="3" fontId="40" fillId="0" borderId="69" xfId="0" applyNumberFormat="1" applyFont="1" applyBorder="1" applyAlignment="1" applyProtection="1">
      <alignment horizontal="right" vertical="center" indent="1"/>
      <protection locked="0"/>
    </xf>
    <xf numFmtId="0" fontId="44" fillId="0" borderId="26" xfId="0" applyFont="1" applyBorder="1"/>
    <xf numFmtId="3" fontId="40" fillId="0" borderId="69" xfId="0" applyNumberFormat="1" applyFont="1" applyFill="1" applyBorder="1" applyAlignment="1" applyProtection="1">
      <alignment horizontal="right" vertical="center" indent="1"/>
      <protection locked="0"/>
    </xf>
    <xf numFmtId="0" fontId="40" fillId="0" borderId="76" xfId="0" applyFont="1" applyBorder="1" applyAlignment="1" applyProtection="1">
      <alignment horizontal="right" vertical="center" indent="1"/>
    </xf>
    <xf numFmtId="0" fontId="40" fillId="0" borderId="61" xfId="0" applyFont="1" applyBorder="1" applyAlignment="1" applyProtection="1">
      <alignment horizontal="left" vertical="center" indent="1"/>
      <protection locked="0"/>
    </xf>
    <xf numFmtId="0" fontId="40" fillId="0" borderId="38" xfId="0" applyFont="1" applyBorder="1" applyAlignment="1" applyProtection="1">
      <alignment horizontal="left" vertical="center" indent="1"/>
      <protection locked="0"/>
    </xf>
    <xf numFmtId="3" fontId="40" fillId="0" borderId="77" xfId="0" applyNumberFormat="1" applyFont="1" applyFill="1" applyBorder="1" applyAlignment="1" applyProtection="1">
      <alignment horizontal="right" vertical="center" indent="1"/>
      <protection locked="0"/>
    </xf>
    <xf numFmtId="0" fontId="44" fillId="0" borderId="27" xfId="0" applyFont="1" applyBorder="1"/>
    <xf numFmtId="165" fontId="40" fillId="10" borderId="41" xfId="0" applyNumberFormat="1" applyFont="1" applyFill="1" applyBorder="1" applyAlignment="1" applyProtection="1">
      <alignment horizontal="left" vertical="center" wrapText="1" indent="2"/>
    </xf>
    <xf numFmtId="3" fontId="40" fillId="0" borderId="41" xfId="0" applyNumberFormat="1" applyFont="1" applyBorder="1" applyAlignment="1" applyProtection="1">
      <alignment horizontal="right" vertical="center" indent="1"/>
      <protection locked="0"/>
    </xf>
    <xf numFmtId="0" fontId="44" fillId="0" borderId="25" xfId="0" applyFont="1" applyBorder="1"/>
    <xf numFmtId="167" fontId="4" fillId="0" borderId="25" xfId="4" applyNumberFormat="1" applyFont="1" applyFill="1" applyBorder="1" applyAlignment="1" applyProtection="1">
      <alignment horizontal="right" vertical="center" wrapText="1"/>
    </xf>
    <xf numFmtId="3" fontId="28" fillId="0" borderId="14" xfId="0" applyNumberFormat="1" applyFont="1" applyFill="1" applyBorder="1" applyAlignment="1" applyProtection="1">
      <alignment horizontal="right" wrapText="1"/>
    </xf>
    <xf numFmtId="0" fontId="28" fillId="0" borderId="0" xfId="0" applyFont="1" applyFill="1" applyBorder="1" applyAlignment="1" applyProtection="1">
      <alignment horizontal="center" wrapText="1"/>
    </xf>
    <xf numFmtId="0" fontId="28" fillId="0" borderId="0" xfId="0" applyFont="1" applyFill="1" applyBorder="1" applyAlignment="1" applyProtection="1">
      <alignment horizontal="left" vertical="center" wrapText="1"/>
    </xf>
    <xf numFmtId="0" fontId="43" fillId="0" borderId="63" xfId="0" applyFont="1" applyFill="1" applyBorder="1" applyAlignment="1" applyProtection="1">
      <alignment horizontal="left" vertical="center" wrapText="1"/>
    </xf>
    <xf numFmtId="167" fontId="28" fillId="0" borderId="60" xfId="0" applyNumberFormat="1" applyFont="1" applyFill="1" applyBorder="1" applyAlignment="1" applyProtection="1">
      <alignment horizontal="right" vertical="center" wrapText="1"/>
      <protection locked="0"/>
    </xf>
    <xf numFmtId="165" fontId="28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8" fillId="0" borderId="23" xfId="0" applyNumberFormat="1" applyFont="1" applyFill="1" applyBorder="1" applyAlignment="1" applyProtection="1">
      <alignment horizontal="right" vertical="center" wrapText="1"/>
      <protection locked="0"/>
    </xf>
    <xf numFmtId="167" fontId="28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indent="1"/>
    </xf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3" fontId="0" fillId="0" borderId="0" xfId="0" applyNumberFormat="1" applyFont="1" applyFill="1"/>
    <xf numFmtId="0" fontId="44" fillId="0" borderId="77" xfId="0" applyFont="1" applyFill="1" applyBorder="1" applyAlignment="1">
      <alignment horizontal="left" indent="1"/>
    </xf>
    <xf numFmtId="0" fontId="44" fillId="0" borderId="69" xfId="0" applyFont="1" applyFill="1" applyBorder="1" applyAlignment="1">
      <alignment horizontal="left" indent="1"/>
    </xf>
    <xf numFmtId="0" fontId="45" fillId="0" borderId="41" xfId="0" applyFont="1" applyFill="1" applyBorder="1" applyAlignment="1">
      <alignment horizontal="left" indent="1"/>
    </xf>
    <xf numFmtId="0" fontId="45" fillId="0" borderId="58" xfId="0" applyFont="1" applyBorder="1" applyAlignment="1">
      <alignment horizont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167" fontId="4" fillId="0" borderId="25" xfId="4" applyNumberFormat="1" applyFont="1" applyFill="1" applyBorder="1" applyAlignment="1" applyProtection="1">
      <alignment horizontal="right" vertical="center"/>
    </xf>
    <xf numFmtId="167" fontId="0" fillId="0" borderId="28" xfId="0" applyNumberFormat="1" applyFont="1" applyFill="1" applyBorder="1" applyAlignment="1" applyProtection="1">
      <alignment horizontal="right" vertical="center"/>
      <protection locked="0"/>
    </xf>
    <xf numFmtId="167" fontId="0" fillId="0" borderId="38" xfId="0" applyNumberFormat="1" applyFont="1" applyFill="1" applyBorder="1" applyAlignment="1">
      <alignment horizontal="right" vertical="center"/>
    </xf>
    <xf numFmtId="167" fontId="48" fillId="0" borderId="2" xfId="0" applyNumberFormat="1" applyFont="1" applyFill="1" applyBorder="1" applyAlignment="1" applyProtection="1">
      <alignment horizontal="right" vertical="center" indent="1"/>
    </xf>
    <xf numFmtId="167" fontId="48" fillId="0" borderId="47" xfId="0" applyNumberFormat="1" applyFont="1" applyFill="1" applyBorder="1" applyAlignment="1" applyProtection="1">
      <alignment horizontal="right" vertical="center" indent="1"/>
    </xf>
    <xf numFmtId="167" fontId="48" fillId="0" borderId="28" xfId="0" applyNumberFormat="1" applyFont="1" applyFill="1" applyBorder="1" applyAlignment="1" applyProtection="1">
      <alignment horizontal="right" vertical="center" indent="1"/>
      <protection locked="0"/>
    </xf>
    <xf numFmtId="167" fontId="48" fillId="0" borderId="72" xfId="0" applyNumberFormat="1" applyFont="1" applyFill="1" applyBorder="1" applyAlignment="1" applyProtection="1">
      <alignment horizontal="right" vertical="center" indent="1"/>
      <protection locked="0"/>
    </xf>
    <xf numFmtId="167" fontId="48" fillId="0" borderId="56" xfId="0" applyNumberFormat="1" applyFont="1" applyFill="1" applyBorder="1" applyAlignment="1" applyProtection="1">
      <alignment horizontal="right" vertical="center" indent="1"/>
      <protection locked="0"/>
    </xf>
    <xf numFmtId="167" fontId="0" fillId="0" borderId="26" xfId="0" applyNumberFormat="1" applyFont="1" applyFill="1" applyBorder="1" applyAlignment="1" applyProtection="1">
      <alignment horizontal="right" vertical="center"/>
      <protection locked="0"/>
    </xf>
    <xf numFmtId="167" fontId="0" fillId="0" borderId="29" xfId="0" applyNumberFormat="1" applyFont="1" applyFill="1" applyBorder="1" applyAlignment="1" applyProtection="1">
      <alignment horizontal="right" vertical="center"/>
      <protection locked="0"/>
    </xf>
    <xf numFmtId="167" fontId="0" fillId="0" borderId="25" xfId="0" applyNumberFormat="1" applyFont="1" applyFill="1" applyBorder="1" applyAlignment="1" applyProtection="1">
      <alignment horizontal="right" vertical="center"/>
      <protection locked="0"/>
    </xf>
    <xf numFmtId="167" fontId="28" fillId="0" borderId="40" xfId="0" applyNumberFormat="1" applyFont="1" applyFill="1" applyBorder="1" applyAlignment="1" applyProtection="1">
      <alignment horizontal="right"/>
    </xf>
    <xf numFmtId="167" fontId="28" fillId="0" borderId="42" xfId="0" applyNumberFormat="1" applyFont="1" applyFill="1" applyBorder="1" applyAlignment="1" applyProtection="1">
      <alignment horizontal="right"/>
    </xf>
    <xf numFmtId="167" fontId="28" fillId="0" borderId="25" xfId="0" applyNumberFormat="1" applyFont="1" applyFill="1" applyBorder="1" applyAlignment="1" applyProtection="1">
      <alignment horizontal="right"/>
    </xf>
    <xf numFmtId="167" fontId="28" fillId="0" borderId="34" xfId="0" applyNumberFormat="1" applyFont="1" applyFill="1" applyBorder="1" applyAlignment="1" applyProtection="1">
      <alignment horizontal="right"/>
    </xf>
    <xf numFmtId="167" fontId="28" fillId="0" borderId="14" xfId="0" applyNumberFormat="1" applyFont="1" applyFill="1" applyBorder="1" applyAlignment="1" applyProtection="1">
      <alignment horizontal="right"/>
    </xf>
    <xf numFmtId="0" fontId="28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left" vertical="center"/>
    </xf>
    <xf numFmtId="167" fontId="28" fillId="0" borderId="23" xfId="0" applyNumberFormat="1" applyFont="1" applyFill="1" applyBorder="1" applyAlignment="1" applyProtection="1">
      <alignment horizontal="right" vertical="center"/>
    </xf>
    <xf numFmtId="167" fontId="28" fillId="0" borderId="63" xfId="0" applyNumberFormat="1" applyFont="1" applyFill="1" applyBorder="1" applyAlignment="1" applyProtection="1">
      <alignment horizontal="right" vertical="center"/>
    </xf>
    <xf numFmtId="167" fontId="28" fillId="0" borderId="36" xfId="0" applyNumberFormat="1" applyFont="1" applyFill="1" applyBorder="1" applyAlignment="1" applyProtection="1">
      <alignment horizontal="right" vertical="center"/>
    </xf>
    <xf numFmtId="167" fontId="28" fillId="0" borderId="59" xfId="0" applyNumberFormat="1" applyFont="1" applyFill="1" applyBorder="1" applyAlignment="1" applyProtection="1">
      <alignment horizontal="right" vertical="center"/>
    </xf>
    <xf numFmtId="167" fontId="0" fillId="0" borderId="45" xfId="0" applyNumberFormat="1" applyFont="1" applyFill="1" applyBorder="1" applyAlignment="1">
      <alignment horizontal="right" vertical="center"/>
    </xf>
    <xf numFmtId="167" fontId="35" fillId="0" borderId="47" xfId="0" applyNumberFormat="1" applyFont="1" applyFill="1" applyBorder="1" applyAlignment="1">
      <alignment horizontal="right" vertical="center" indent="2"/>
    </xf>
    <xf numFmtId="167" fontId="48" fillId="0" borderId="47" xfId="0" applyNumberFormat="1" applyFont="1" applyFill="1" applyBorder="1" applyAlignment="1" applyProtection="1">
      <alignment horizontal="right" vertical="center" indent="2"/>
      <protection locked="0"/>
    </xf>
    <xf numFmtId="167" fontId="48" fillId="0" borderId="47" xfId="0" applyNumberFormat="1" applyFont="1" applyFill="1" applyBorder="1" applyAlignment="1">
      <alignment horizontal="right" vertical="center" indent="2"/>
    </xf>
    <xf numFmtId="167" fontId="48" fillId="0" borderId="55" xfId="0" applyNumberFormat="1" applyFont="1" applyFill="1" applyBorder="1" applyAlignment="1">
      <alignment horizontal="right" vertical="center" indent="2"/>
    </xf>
    <xf numFmtId="0" fontId="28" fillId="0" borderId="66" xfId="0" applyFont="1" applyFill="1" applyBorder="1" applyAlignment="1" applyProtection="1">
      <alignment vertical="center"/>
    </xf>
    <xf numFmtId="167" fontId="28" fillId="0" borderId="4" xfId="0" applyNumberFormat="1" applyFont="1" applyFill="1" applyBorder="1" applyAlignment="1" applyProtection="1">
      <alignment horizontal="right" vertical="center"/>
      <protection locked="0"/>
    </xf>
    <xf numFmtId="167" fontId="28" fillId="0" borderId="54" xfId="0" applyNumberFormat="1" applyFont="1" applyFill="1" applyBorder="1" applyAlignment="1" applyProtection="1">
      <alignment horizontal="right" vertical="center"/>
      <protection locked="0"/>
    </xf>
    <xf numFmtId="167" fontId="28" fillId="0" borderId="60" xfId="0" applyNumberFormat="1" applyFont="1" applyFill="1" applyBorder="1" applyAlignment="1" applyProtection="1">
      <alignment horizontal="right" vertical="center"/>
      <protection locked="0"/>
    </xf>
    <xf numFmtId="167" fontId="28" fillId="0" borderId="11" xfId="0" applyNumberFormat="1" applyFont="1" applyFill="1" applyBorder="1" applyAlignment="1" applyProtection="1">
      <alignment horizontal="right" vertical="center"/>
      <protection locked="0"/>
    </xf>
    <xf numFmtId="167" fontId="28" fillId="0" borderId="66" xfId="0" applyNumberFormat="1" applyFont="1" applyFill="1" applyBorder="1" applyAlignment="1" applyProtection="1">
      <alignment horizontal="right" vertical="center"/>
      <protection locked="0"/>
    </xf>
    <xf numFmtId="167" fontId="28" fillId="0" borderId="49" xfId="0" applyNumberFormat="1" applyFont="1" applyFill="1" applyBorder="1" applyAlignment="1" applyProtection="1">
      <alignment horizontal="right" vertical="center"/>
      <protection locked="0"/>
    </xf>
    <xf numFmtId="0" fontId="28" fillId="0" borderId="63" xfId="0" applyFont="1" applyFill="1" applyBorder="1" applyAlignment="1" applyProtection="1">
      <alignment vertical="center"/>
    </xf>
    <xf numFmtId="167" fontId="28" fillId="0" borderId="23" xfId="0" applyNumberFormat="1" applyFont="1" applyFill="1" applyBorder="1" applyAlignment="1" applyProtection="1">
      <alignment horizontal="right" vertical="center"/>
      <protection locked="0"/>
    </xf>
    <xf numFmtId="167" fontId="28" fillId="0" borderId="68" xfId="0" applyNumberFormat="1" applyFont="1" applyFill="1" applyBorder="1" applyAlignment="1" applyProtection="1">
      <alignment horizontal="right" vertical="center"/>
      <protection locked="0"/>
    </xf>
    <xf numFmtId="167" fontId="28" fillId="0" borderId="59" xfId="0" applyNumberFormat="1" applyFont="1" applyFill="1" applyBorder="1" applyAlignment="1" applyProtection="1">
      <alignment horizontal="right" vertical="center"/>
      <protection locked="0"/>
    </xf>
    <xf numFmtId="167" fontId="28" fillId="0" borderId="22" xfId="0" applyNumberFormat="1" applyFont="1" applyFill="1" applyBorder="1" applyAlignment="1" applyProtection="1">
      <alignment horizontal="right" vertical="center"/>
      <protection locked="0"/>
    </xf>
    <xf numFmtId="167" fontId="28" fillId="0" borderId="63" xfId="0" applyNumberFormat="1" applyFont="1" applyFill="1" applyBorder="1" applyAlignment="1" applyProtection="1">
      <alignment horizontal="right" vertical="center"/>
      <protection locked="0"/>
    </xf>
    <xf numFmtId="167" fontId="28" fillId="0" borderId="7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>
      <alignment horizontal="right" vertical="center"/>
    </xf>
    <xf numFmtId="0" fontId="28" fillId="0" borderId="14" xfId="0" applyFont="1" applyFill="1" applyBorder="1" applyAlignment="1" applyProtection="1">
      <alignment horizontal="center" vertical="center" wrapText="1"/>
    </xf>
    <xf numFmtId="3" fontId="28" fillId="0" borderId="25" xfId="0" applyNumberFormat="1" applyFont="1" applyFill="1" applyBorder="1" applyAlignment="1" applyProtection="1">
      <alignment horizontal="center" vertical="center" wrapText="1"/>
    </xf>
    <xf numFmtId="3" fontId="28" fillId="0" borderId="21" xfId="0" applyNumberFormat="1" applyFont="1" applyFill="1" applyBorder="1" applyAlignment="1" applyProtection="1">
      <alignment horizontal="center" vertical="center" wrapText="1"/>
    </xf>
    <xf numFmtId="167" fontId="20" fillId="0" borderId="3" xfId="0" applyNumberFormat="1" applyFont="1" applyFill="1" applyBorder="1" applyAlignment="1" applyProtection="1">
      <alignment horizontal="center" vertical="center"/>
    </xf>
    <xf numFmtId="167" fontId="20" fillId="0" borderId="56" xfId="0" applyNumberFormat="1" applyFont="1" applyFill="1" applyBorder="1" applyAlignment="1" applyProtection="1">
      <alignment horizontal="center" vertical="center"/>
    </xf>
    <xf numFmtId="167" fontId="20" fillId="0" borderId="2" xfId="0" applyNumberFormat="1" applyFont="1" applyFill="1" applyBorder="1" applyAlignment="1" applyProtection="1">
      <alignment horizontal="center" vertical="center"/>
    </xf>
    <xf numFmtId="167" fontId="20" fillId="0" borderId="47" xfId="0" applyNumberFormat="1" applyFont="1" applyFill="1" applyBorder="1" applyAlignment="1" applyProtection="1">
      <alignment horizontal="center" vertical="center"/>
    </xf>
    <xf numFmtId="167" fontId="15" fillId="0" borderId="72" xfId="0" applyNumberFormat="1" applyFont="1" applyFill="1" applyBorder="1" applyAlignment="1" applyProtection="1">
      <alignment horizontal="right" vertical="center"/>
      <protection locked="0"/>
    </xf>
    <xf numFmtId="167" fontId="15" fillId="0" borderId="3" xfId="0" applyNumberFormat="1" applyFont="1" applyFill="1" applyBorder="1" applyAlignment="1" applyProtection="1">
      <alignment horizontal="right" vertical="center"/>
      <protection locked="0"/>
    </xf>
    <xf numFmtId="167" fontId="15" fillId="0" borderId="56" xfId="0" applyNumberFormat="1" applyFont="1" applyFill="1" applyBorder="1" applyAlignment="1" applyProtection="1">
      <alignment horizontal="right" vertical="center"/>
      <protection locked="0"/>
    </xf>
    <xf numFmtId="167" fontId="0" fillId="0" borderId="27" xfId="0" applyNumberFormat="1" applyFont="1" applyFill="1" applyBorder="1" applyAlignment="1" applyProtection="1">
      <alignment horizontal="right" vertical="center"/>
    </xf>
    <xf numFmtId="167" fontId="0" fillId="0" borderId="28" xfId="0" applyNumberFormat="1" applyFont="1" applyFill="1" applyBorder="1" applyAlignment="1" applyProtection="1">
      <alignment horizontal="right" vertical="center"/>
    </xf>
    <xf numFmtId="167" fontId="0" fillId="0" borderId="26" xfId="0" applyNumberFormat="1" applyFont="1" applyFill="1" applyBorder="1" applyAlignment="1" applyProtection="1">
      <alignment horizontal="right" vertical="center"/>
    </xf>
    <xf numFmtId="167" fontId="28" fillId="0" borderId="59" xfId="0" applyNumberFormat="1" applyFont="1" applyFill="1" applyBorder="1" applyAlignment="1">
      <alignment horizontal="right" vertical="center"/>
    </xf>
    <xf numFmtId="167" fontId="15" fillId="0" borderId="2" xfId="0" applyNumberFormat="1" applyFont="1" applyFill="1" applyBorder="1" applyAlignment="1" applyProtection="1">
      <alignment horizontal="right" vertical="center" wrapText="1" indent="2"/>
      <protection locked="0"/>
    </xf>
    <xf numFmtId="167" fontId="15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167" fontId="28" fillId="0" borderId="4" xfId="0" applyNumberFormat="1" applyFont="1" applyFill="1" applyBorder="1" applyAlignment="1" applyProtection="1">
      <alignment horizontal="right" vertical="center" wrapText="1"/>
      <protection locked="0"/>
    </xf>
    <xf numFmtId="167" fontId="28" fillId="0" borderId="54" xfId="0" applyNumberFormat="1" applyFont="1" applyFill="1" applyBorder="1" applyAlignment="1" applyProtection="1">
      <alignment horizontal="right" vertical="center" wrapText="1"/>
      <protection locked="0"/>
    </xf>
    <xf numFmtId="167" fontId="28" fillId="0" borderId="23" xfId="0" applyNumberFormat="1" applyFont="1" applyFill="1" applyBorder="1" applyAlignment="1" applyProtection="1">
      <alignment horizontal="right" vertical="center" wrapText="1"/>
      <protection locked="0"/>
    </xf>
    <xf numFmtId="167" fontId="28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0" xfId="0" applyFont="1" applyFill="1"/>
    <xf numFmtId="3" fontId="52" fillId="0" borderId="0" xfId="0" applyNumberFormat="1" applyFont="1" applyFill="1" applyAlignment="1" applyProtection="1">
      <alignment horizontal="center" vertical="center"/>
    </xf>
    <xf numFmtId="165" fontId="60" fillId="0" borderId="3" xfId="0" applyNumberFormat="1" applyFont="1" applyFill="1" applyBorder="1" applyAlignment="1" applyProtection="1">
      <alignment horizontal="left" vertical="center" wrapText="1" indent="3"/>
    </xf>
    <xf numFmtId="167" fontId="60" fillId="0" borderId="3" xfId="0" applyNumberFormat="1" applyFont="1" applyFill="1" applyBorder="1" applyAlignment="1" applyProtection="1">
      <protection locked="0"/>
    </xf>
    <xf numFmtId="165" fontId="60" fillId="0" borderId="2" xfId="0" applyNumberFormat="1" applyFont="1" applyFill="1" applyBorder="1" applyAlignment="1" applyProtection="1">
      <alignment horizontal="left" vertical="center" wrapText="1" indent="3"/>
    </xf>
    <xf numFmtId="16" fontId="36" fillId="0" borderId="2" xfId="5" applyNumberFormat="1" applyFont="1" applyFill="1" applyBorder="1" applyAlignment="1" applyProtection="1">
      <alignment horizontal="left" vertical="center" wrapText="1" indent="1"/>
    </xf>
    <xf numFmtId="165" fontId="35" fillId="0" borderId="25" xfId="0" applyNumberFormat="1" applyFont="1" applyFill="1" applyBorder="1" applyAlignment="1" applyProtection="1">
      <alignment horizontal="left" vertical="center" wrapText="1" indent="1"/>
    </xf>
    <xf numFmtId="165" fontId="27" fillId="0" borderId="41" xfId="0" applyNumberFormat="1" applyFont="1" applyFill="1" applyBorder="1" applyAlignment="1" applyProtection="1">
      <alignment horizontal="center" vertical="center" wrapText="1"/>
    </xf>
    <xf numFmtId="0" fontId="22" fillId="0" borderId="14" xfId="5" applyFont="1" applyFill="1" applyBorder="1" applyAlignment="1" applyProtection="1">
      <alignment vertical="center"/>
    </xf>
    <xf numFmtId="167" fontId="27" fillId="0" borderId="14" xfId="0" applyNumberFormat="1" applyFont="1" applyFill="1" applyBorder="1" applyAlignment="1" applyProtection="1">
      <alignment vertical="center"/>
    </xf>
    <xf numFmtId="167" fontId="27" fillId="0" borderId="41" xfId="0" applyNumberFormat="1" applyFont="1" applyFill="1" applyBorder="1" applyAlignment="1" applyProtection="1">
      <alignment horizontal="center" vertical="center" wrapText="1"/>
    </xf>
    <xf numFmtId="167" fontId="27" fillId="0" borderId="21" xfId="0" applyNumberFormat="1" applyFont="1" applyFill="1" applyBorder="1" applyAlignment="1" applyProtection="1">
      <alignment vertical="center"/>
    </xf>
    <xf numFmtId="167" fontId="35" fillId="0" borderId="2" xfId="0" applyNumberFormat="1" applyFont="1" applyFill="1" applyBorder="1" applyAlignment="1" applyProtection="1">
      <alignment vertical="center" wrapText="1"/>
    </xf>
    <xf numFmtId="165" fontId="35" fillId="0" borderId="1" xfId="0" applyNumberFormat="1" applyFont="1" applyFill="1" applyBorder="1" applyAlignment="1" applyProtection="1">
      <alignment horizontal="left" vertical="center" wrapText="1" indent="3"/>
    </xf>
    <xf numFmtId="0" fontId="22" fillId="0" borderId="41" xfId="5" applyFont="1" applyFill="1" applyBorder="1" applyAlignment="1" applyProtection="1">
      <alignment horizontal="center" vertical="center"/>
    </xf>
    <xf numFmtId="0" fontId="22" fillId="0" borderId="14" xfId="5" applyFont="1" applyFill="1" applyBorder="1" applyAlignment="1" applyProtection="1">
      <alignment vertical="center" wrapText="1"/>
    </xf>
    <xf numFmtId="167" fontId="27" fillId="0" borderId="14" xfId="0" applyNumberFormat="1" applyFont="1" applyFill="1" applyBorder="1" applyAlignment="1" applyProtection="1">
      <alignment vertical="center"/>
      <protection locked="0"/>
    </xf>
    <xf numFmtId="0" fontId="22" fillId="0" borderId="14" xfId="5" applyFont="1" applyFill="1" applyBorder="1" applyAlignment="1" applyProtection="1">
      <alignment vertical="center"/>
      <protection locked="0"/>
    </xf>
    <xf numFmtId="167" fontId="22" fillId="0" borderId="21" xfId="5" applyNumberFormat="1" applyFont="1" applyFill="1" applyBorder="1" applyAlignment="1" applyProtection="1">
      <alignment vertical="center"/>
      <protection locked="0"/>
    </xf>
    <xf numFmtId="165" fontId="27" fillId="0" borderId="14" xfId="0" applyNumberFormat="1" applyFont="1" applyFill="1" applyBorder="1" applyAlignment="1" applyProtection="1">
      <alignment horizontal="left" vertical="center" wrapText="1" indent="1"/>
    </xf>
    <xf numFmtId="167" fontId="27" fillId="0" borderId="42" xfId="0" applyNumberFormat="1" applyFont="1" applyFill="1" applyBorder="1" applyAlignment="1" applyProtection="1">
      <alignment vertical="center"/>
    </xf>
    <xf numFmtId="167" fontId="27" fillId="0" borderId="41" xfId="0" applyNumberFormat="1" applyFont="1" applyFill="1" applyBorder="1" applyAlignment="1" applyProtection="1">
      <alignment horizontal="center" vertical="center"/>
    </xf>
    <xf numFmtId="167" fontId="27" fillId="0" borderId="14" xfId="0" applyNumberFormat="1" applyFont="1" applyFill="1" applyBorder="1" applyAlignment="1" applyProtection="1">
      <alignment horizontal="left" vertical="center"/>
    </xf>
    <xf numFmtId="3" fontId="40" fillId="0" borderId="0" xfId="5" applyNumberFormat="1" applyFont="1" applyFill="1" applyBorder="1" applyAlignment="1" applyProtection="1">
      <alignment horizontal="center"/>
      <protection locked="0"/>
    </xf>
    <xf numFmtId="3" fontId="40" fillId="0" borderId="0" xfId="5" applyNumberFormat="1" applyFont="1" applyFill="1" applyBorder="1" applyAlignment="1" applyProtection="1">
      <protection locked="0"/>
    </xf>
    <xf numFmtId="0" fontId="39" fillId="0" borderId="0" xfId="5" applyFont="1" applyFill="1" applyBorder="1" applyProtection="1">
      <protection locked="0"/>
    </xf>
    <xf numFmtId="3" fontId="39" fillId="0" borderId="0" xfId="5" applyNumberFormat="1" applyFont="1" applyFill="1" applyBorder="1" applyProtection="1">
      <protection locked="0"/>
    </xf>
    <xf numFmtId="3" fontId="39" fillId="0" borderId="0" xfId="5" applyNumberFormat="1" applyFont="1" applyFill="1" applyBorder="1" applyAlignment="1" applyProtection="1">
      <protection locked="0"/>
    </xf>
    <xf numFmtId="3" fontId="39" fillId="0" borderId="0" xfId="5" applyNumberFormat="1" applyFont="1" applyFill="1" applyBorder="1" applyAlignment="1" applyProtection="1">
      <alignment horizontal="right"/>
      <protection locked="0"/>
    </xf>
    <xf numFmtId="167" fontId="36" fillId="0" borderId="18" xfId="5" applyNumberFormat="1" applyFont="1" applyFill="1" applyBorder="1" applyAlignment="1" applyProtection="1">
      <alignment vertical="center"/>
      <protection locked="0"/>
    </xf>
    <xf numFmtId="0" fontId="22" fillId="0" borderId="4" xfId="5" applyFont="1" applyFill="1" applyBorder="1" applyAlignment="1" applyProtection="1">
      <alignment horizontal="left" vertical="center" wrapText="1" indent="1"/>
    </xf>
    <xf numFmtId="167" fontId="27" fillId="0" borderId="4" xfId="0" applyNumberFormat="1" applyFont="1" applyFill="1" applyBorder="1" applyAlignment="1" applyProtection="1"/>
    <xf numFmtId="167" fontId="27" fillId="0" borderId="52" xfId="0" applyNumberFormat="1" applyFont="1" applyFill="1" applyBorder="1" applyAlignment="1" applyProtection="1">
      <alignment horizontal="right"/>
    </xf>
    <xf numFmtId="167" fontId="27" fillId="0" borderId="77" xfId="0" applyNumberFormat="1" applyFont="1" applyFill="1" applyBorder="1" applyAlignment="1" applyProtection="1">
      <alignment horizontal="right"/>
    </xf>
    <xf numFmtId="167" fontId="27" fillId="0" borderId="41" xfId="0" applyNumberFormat="1" applyFont="1" applyFill="1" applyBorder="1" applyAlignment="1" applyProtection="1">
      <alignment horizontal="right"/>
    </xf>
    <xf numFmtId="49" fontId="28" fillId="0" borderId="11" xfId="4" applyNumberFormat="1" applyFont="1" applyFill="1" applyBorder="1" applyAlignment="1" applyProtection="1">
      <alignment horizontal="left" vertical="center" wrapText="1" indent="2"/>
    </xf>
    <xf numFmtId="165" fontId="28" fillId="0" borderId="62" xfId="4" applyNumberFormat="1" applyFont="1" applyFill="1" applyBorder="1" applyAlignment="1" applyProtection="1">
      <alignment horizontal="right" vertical="center" wrapText="1" indent="1"/>
    </xf>
    <xf numFmtId="49" fontId="28" fillId="0" borderId="12" xfId="4" applyNumberFormat="1" applyFont="1" applyFill="1" applyBorder="1" applyAlignment="1" applyProtection="1">
      <alignment horizontal="left" vertical="center" wrapText="1" indent="2"/>
    </xf>
    <xf numFmtId="165" fontId="28" fillId="0" borderId="81" xfId="4" applyNumberFormat="1" applyFont="1" applyFill="1" applyBorder="1" applyAlignment="1" applyProtection="1">
      <alignment horizontal="right" vertical="center" wrapText="1" indent="1"/>
    </xf>
    <xf numFmtId="165" fontId="28" fillId="0" borderId="60" xfId="4" applyNumberFormat="1" applyFont="1" applyFill="1" applyBorder="1" applyAlignment="1" applyProtection="1">
      <alignment horizontal="right" vertical="center" wrapText="1" indent="1"/>
    </xf>
    <xf numFmtId="165" fontId="28" fillId="0" borderId="59" xfId="4" applyNumberFormat="1" applyFont="1" applyFill="1" applyBorder="1" applyAlignment="1" applyProtection="1">
      <alignment horizontal="right" vertical="center" wrapText="1" indent="1"/>
    </xf>
    <xf numFmtId="165" fontId="28" fillId="0" borderId="61" xfId="4" applyNumberFormat="1" applyFont="1" applyFill="1" applyBorder="1" applyAlignment="1" applyProtection="1">
      <alignment horizontal="right" vertical="center" wrapText="1" indent="1"/>
    </xf>
    <xf numFmtId="167" fontId="68" fillId="0" borderId="0" xfId="0" applyNumberFormat="1" applyFont="1" applyFill="1" applyAlignment="1" applyProtection="1">
      <alignment horizontal="right" vertical="center" wrapText="1"/>
    </xf>
    <xf numFmtId="3" fontId="68" fillId="0" borderId="0" xfId="0" applyNumberFormat="1" applyFont="1" applyFill="1" applyAlignment="1" applyProtection="1">
      <alignment horizontal="right" vertical="center"/>
    </xf>
    <xf numFmtId="167" fontId="44" fillId="0" borderId="0" xfId="0" applyNumberFormat="1" applyFont="1" applyFill="1" applyAlignment="1"/>
    <xf numFmtId="0" fontId="28" fillId="0" borderId="0" xfId="0" applyFont="1" applyBorder="1" applyAlignment="1" applyProtection="1">
      <alignment horizontal="center" wrapText="1"/>
    </xf>
    <xf numFmtId="165" fontId="35" fillId="0" borderId="2" xfId="0" applyNumberFormat="1" applyFont="1" applyFill="1" applyBorder="1" applyAlignment="1" applyProtection="1">
      <alignment horizontal="left" vertical="center" wrapText="1" indent="3"/>
    </xf>
    <xf numFmtId="0" fontId="40" fillId="0" borderId="5" xfId="0" quotePrefix="1" applyFont="1" applyFill="1" applyBorder="1" applyAlignment="1" applyProtection="1">
      <alignment horizontal="left" vertical="center" wrapText="1" indent="1"/>
    </xf>
    <xf numFmtId="167" fontId="15" fillId="0" borderId="26" xfId="0" applyNumberFormat="1" applyFont="1" applyFill="1" applyBorder="1" applyAlignment="1" applyProtection="1">
      <alignment horizontal="right" vertical="center" indent="1"/>
      <protection locked="0"/>
    </xf>
    <xf numFmtId="49" fontId="0" fillId="0" borderId="12" xfId="0" applyNumberFormat="1" applyFont="1" applyFill="1" applyBorder="1" applyAlignment="1" applyProtection="1">
      <alignment horizontal="left" vertical="center" wrapText="1" indent="1"/>
    </xf>
    <xf numFmtId="167" fontId="15" fillId="0" borderId="31" xfId="0" applyNumberFormat="1" applyFont="1" applyFill="1" applyBorder="1" applyAlignment="1" applyProtection="1">
      <alignment horizontal="right" vertical="center" indent="2"/>
      <protection locked="0"/>
    </xf>
    <xf numFmtId="167" fontId="15" fillId="0" borderId="46" xfId="0" applyNumberFormat="1" applyFont="1" applyFill="1" applyBorder="1" applyAlignment="1" applyProtection="1">
      <alignment horizontal="right" vertical="center" indent="2"/>
      <protection locked="0"/>
    </xf>
    <xf numFmtId="167" fontId="48" fillId="0" borderId="31" xfId="0" applyNumberFormat="1" applyFont="1" applyFill="1" applyBorder="1" applyAlignment="1" applyProtection="1">
      <alignment horizontal="right" vertical="center" indent="2"/>
      <protection locked="0"/>
    </xf>
    <xf numFmtId="167" fontId="48" fillId="0" borderId="46" xfId="0" applyNumberFormat="1" applyFont="1" applyFill="1" applyBorder="1" applyAlignment="1" applyProtection="1">
      <alignment horizontal="right" vertical="center" indent="2"/>
      <protection locked="0"/>
    </xf>
    <xf numFmtId="167" fontId="48" fillId="0" borderId="2" xfId="0" applyNumberFormat="1" applyFont="1" applyFill="1" applyBorder="1" applyAlignment="1" applyProtection="1">
      <alignment vertical="center"/>
      <protection locked="0"/>
    </xf>
    <xf numFmtId="167" fontId="35" fillId="0" borderId="2" xfId="0" applyNumberFormat="1" applyFont="1" applyFill="1" applyBorder="1" applyAlignment="1" applyProtection="1">
      <alignment horizontal="right" vertical="center" indent="1"/>
      <protection locked="0"/>
    </xf>
    <xf numFmtId="167" fontId="48" fillId="0" borderId="2" xfId="0" applyNumberFormat="1" applyFont="1" applyFill="1" applyBorder="1" applyAlignment="1" applyProtection="1">
      <alignment horizontal="right" vertical="center" indent="1"/>
      <protection locked="0"/>
    </xf>
    <xf numFmtId="167" fontId="35" fillId="0" borderId="47" xfId="0" applyNumberFormat="1" applyFont="1" applyFill="1" applyBorder="1" applyAlignment="1" applyProtection="1">
      <alignment vertical="center"/>
      <protection locked="0"/>
    </xf>
    <xf numFmtId="167" fontId="48" fillId="0" borderId="47" xfId="0" applyNumberFormat="1" applyFont="1" applyFill="1" applyBorder="1" applyAlignment="1" applyProtection="1">
      <alignment vertical="center"/>
      <protection locked="0"/>
    </xf>
    <xf numFmtId="167" fontId="0" fillId="0" borderId="66" xfId="0" applyNumberFormat="1" applyFont="1" applyFill="1" applyBorder="1" applyAlignment="1" applyProtection="1">
      <alignment horizontal="right" vertical="center"/>
    </xf>
    <xf numFmtId="167" fontId="0" fillId="0" borderId="35" xfId="0" applyNumberFormat="1" applyFont="1" applyFill="1" applyBorder="1" applyAlignment="1" applyProtection="1">
      <alignment horizontal="right" vertical="center"/>
    </xf>
    <xf numFmtId="167" fontId="0" fillId="0" borderId="72" xfId="0" applyNumberFormat="1" applyFont="1" applyFill="1" applyBorder="1" applyAlignment="1" applyProtection="1">
      <alignment horizontal="right" vertical="center"/>
    </xf>
    <xf numFmtId="167" fontId="0" fillId="0" borderId="0" xfId="0" applyNumberFormat="1" applyFont="1" applyFill="1" applyAlignment="1" applyProtection="1">
      <alignment vertical="center"/>
    </xf>
    <xf numFmtId="0" fontId="28" fillId="0" borderId="14" xfId="4" applyFont="1" applyFill="1" applyBorder="1" applyAlignment="1" applyProtection="1">
      <alignment vertical="center" wrapText="1"/>
    </xf>
    <xf numFmtId="0" fontId="20" fillId="0" borderId="42" xfId="0" applyFont="1" applyFill="1" applyBorder="1" applyAlignment="1" applyProtection="1">
      <alignment vertical="center"/>
    </xf>
    <xf numFmtId="0" fontId="20" fillId="0" borderId="37" xfId="0" applyFont="1" applyFill="1" applyBorder="1" applyAlignment="1" applyProtection="1">
      <alignment vertical="center"/>
    </xf>
    <xf numFmtId="0" fontId="20" fillId="0" borderId="42" xfId="0" applyFont="1" applyFill="1" applyBorder="1" applyAlignment="1" applyProtection="1">
      <alignment vertical="center" wrapText="1"/>
    </xf>
    <xf numFmtId="0" fontId="20" fillId="0" borderId="37" xfId="0" applyFont="1" applyFill="1" applyBorder="1" applyAlignment="1" applyProtection="1">
      <alignment vertical="center" wrapText="1"/>
    </xf>
    <xf numFmtId="3" fontId="28" fillId="0" borderId="36" xfId="0" applyNumberFormat="1" applyFont="1" applyFill="1" applyBorder="1" applyAlignment="1" applyProtection="1">
      <alignment horizontal="left" vertical="center"/>
    </xf>
    <xf numFmtId="3" fontId="28" fillId="0" borderId="70" xfId="0" applyNumberFormat="1" applyFont="1" applyFill="1" applyBorder="1" applyAlignment="1" applyProtection="1">
      <alignment horizontal="left" vertical="center"/>
    </xf>
    <xf numFmtId="167" fontId="28" fillId="0" borderId="4" xfId="4" applyNumberFormat="1" applyFont="1" applyFill="1" applyBorder="1" applyAlignment="1" applyProtection="1">
      <alignment horizontal="right" vertical="center"/>
    </xf>
    <xf numFmtId="167" fontId="28" fillId="0" borderId="31" xfId="4" applyNumberFormat="1" applyFont="1" applyFill="1" applyBorder="1" applyAlignment="1" applyProtection="1">
      <alignment horizontal="right" vertical="center"/>
    </xf>
    <xf numFmtId="165" fontId="28" fillId="0" borderId="60" xfId="4" applyNumberFormat="1" applyFont="1" applyFill="1" applyBorder="1" applyAlignment="1" applyProtection="1">
      <alignment vertical="center" wrapText="1"/>
    </xf>
    <xf numFmtId="165" fontId="28" fillId="0" borderId="59" xfId="4" applyNumberFormat="1" applyFont="1" applyFill="1" applyBorder="1" applyAlignment="1" applyProtection="1">
      <alignment vertical="center" wrapText="1"/>
    </xf>
    <xf numFmtId="167" fontId="28" fillId="0" borderId="0" xfId="0" applyNumberFormat="1" applyFont="1" applyFill="1" applyBorder="1" applyAlignment="1" applyProtection="1">
      <alignment horizontal="center" vertical="center" wrapText="1"/>
    </xf>
    <xf numFmtId="167" fontId="28" fillId="0" borderId="0" xfId="0" applyNumberFormat="1" applyFont="1" applyFill="1" applyBorder="1" applyAlignment="1" applyProtection="1">
      <alignment horizontal="center" vertical="center"/>
    </xf>
    <xf numFmtId="167" fontId="28" fillId="0" borderId="0" xfId="0" applyNumberFormat="1" applyFont="1" applyBorder="1" applyAlignment="1" applyProtection="1">
      <alignment horizontal="center"/>
    </xf>
    <xf numFmtId="167" fontId="28" fillId="0" borderId="0" xfId="0" applyNumberFormat="1" applyFont="1" applyFill="1" applyAlignment="1" applyProtection="1">
      <alignment vertical="center" wrapText="1"/>
    </xf>
    <xf numFmtId="0" fontId="32" fillId="0" borderId="0" xfId="0" applyFont="1" applyFill="1" applyBorder="1" applyAlignment="1" applyProtection="1">
      <alignment vertical="center" wrapText="1"/>
    </xf>
    <xf numFmtId="167" fontId="1" fillId="0" borderId="0" xfId="4" applyNumberFormat="1" applyFont="1" applyFill="1" applyAlignment="1" applyProtection="1"/>
    <xf numFmtId="167" fontId="28" fillId="0" borderId="0" xfId="0" applyNumberFormat="1" applyFont="1" applyFill="1" applyBorder="1" applyAlignment="1" applyProtection="1">
      <alignment vertical="center"/>
    </xf>
    <xf numFmtId="3" fontId="28" fillId="0" borderId="0" xfId="4" applyNumberFormat="1" applyFont="1" applyFill="1" applyProtection="1"/>
    <xf numFmtId="0" fontId="28" fillId="0" borderId="0" xfId="4" applyFont="1" applyFill="1" applyProtection="1"/>
    <xf numFmtId="167" fontId="28" fillId="0" borderId="0" xfId="0" applyNumberFormat="1" applyFont="1" applyFill="1" applyAlignment="1" applyProtection="1">
      <alignment horizontal="center" wrapText="1"/>
    </xf>
    <xf numFmtId="0" fontId="46" fillId="0" borderId="0" xfId="5" applyFont="1" applyFill="1" applyBorder="1" applyAlignment="1" applyProtection="1">
      <alignment wrapText="1"/>
    </xf>
    <xf numFmtId="165" fontId="26" fillId="0" borderId="12" xfId="0" applyNumberFormat="1" applyFont="1" applyFill="1" applyBorder="1" applyAlignment="1" applyProtection="1">
      <alignment horizontal="center" vertical="center" wrapText="1"/>
    </xf>
    <xf numFmtId="165" fontId="26" fillId="0" borderId="46" xfId="0" applyNumberFormat="1" applyFont="1" applyFill="1" applyBorder="1" applyAlignment="1" applyProtection="1">
      <alignment horizontal="center" vertical="center" wrapText="1"/>
    </xf>
    <xf numFmtId="165" fontId="26" fillId="0" borderId="31" xfId="0" applyNumberFormat="1" applyFont="1" applyFill="1" applyBorder="1" applyAlignment="1" applyProtection="1">
      <alignment horizontal="center" vertical="center" wrapText="1"/>
    </xf>
    <xf numFmtId="167" fontId="26" fillId="0" borderId="31" xfId="0" applyNumberFormat="1" applyFont="1" applyFill="1" applyBorder="1" applyAlignment="1" applyProtection="1">
      <alignment horizontal="center" vertical="center" wrapText="1"/>
    </xf>
    <xf numFmtId="165" fontId="26" fillId="0" borderId="0" xfId="0" applyNumberFormat="1" applyFont="1" applyFill="1" applyAlignment="1" applyProtection="1">
      <alignment horizontal="center" vertical="center" wrapText="1"/>
    </xf>
    <xf numFmtId="0" fontId="49" fillId="0" borderId="0" xfId="5" applyFont="1" applyFill="1" applyBorder="1" applyAlignment="1" applyProtection="1">
      <protection locked="0"/>
    </xf>
    <xf numFmtId="0" fontId="49" fillId="0" borderId="0" xfId="5" applyFont="1" applyFill="1" applyBorder="1" applyAlignment="1" applyProtection="1">
      <alignment horizontal="right" indent="1"/>
      <protection locked="0"/>
    </xf>
    <xf numFmtId="165" fontId="8" fillId="0" borderId="49" xfId="0" applyNumberFormat="1" applyFont="1" applyFill="1" applyBorder="1" applyAlignment="1" applyProtection="1">
      <alignment vertical="center" wrapText="1"/>
    </xf>
    <xf numFmtId="167" fontId="8" fillId="0" borderId="44" xfId="0" applyNumberFormat="1" applyFont="1" applyFill="1" applyBorder="1" applyAlignment="1" applyProtection="1">
      <alignment horizontal="center" vertical="center" wrapText="1"/>
    </xf>
    <xf numFmtId="167" fontId="26" fillId="0" borderId="80" xfId="0" applyNumberFormat="1" applyFont="1" applyFill="1" applyBorder="1" applyAlignment="1" applyProtection="1">
      <alignment horizontal="center" vertical="center"/>
    </xf>
    <xf numFmtId="167" fontId="27" fillId="0" borderId="37" xfId="0" applyNumberFormat="1" applyFont="1" applyFill="1" applyBorder="1" applyAlignment="1" applyProtection="1">
      <alignment vertical="center"/>
    </xf>
    <xf numFmtId="167" fontId="60" fillId="0" borderId="30" xfId="0" applyNumberFormat="1" applyFont="1" applyFill="1" applyBorder="1" applyAlignment="1" applyProtection="1">
      <alignment vertical="center"/>
      <protection locked="0"/>
    </xf>
    <xf numFmtId="167" fontId="27" fillId="0" borderId="21" xfId="0" applyNumberFormat="1" applyFont="1" applyFill="1" applyBorder="1" applyAlignment="1" applyProtection="1">
      <alignment horizontal="right" indent="2"/>
    </xf>
    <xf numFmtId="167" fontId="27" fillId="0" borderId="14" xfId="0" applyNumberFormat="1" applyFont="1" applyFill="1" applyBorder="1" applyAlignment="1" applyProtection="1">
      <alignment horizontal="right" indent="1"/>
    </xf>
    <xf numFmtId="0" fontId="46" fillId="0" borderId="37" xfId="0" applyFont="1" applyFill="1" applyBorder="1" applyAlignment="1">
      <alignment horizontal="center" vertical="center" wrapText="1"/>
    </xf>
    <xf numFmtId="3" fontId="61" fillId="0" borderId="0" xfId="0" applyNumberFormat="1" applyFont="1" applyAlignment="1" applyProtection="1">
      <alignment horizontal="center" vertical="center"/>
    </xf>
    <xf numFmtId="165" fontId="27" fillId="0" borderId="62" xfId="0" applyNumberFormat="1" applyFont="1" applyFill="1" applyBorder="1" applyAlignment="1" applyProtection="1">
      <alignment horizontal="center" vertical="center" wrapText="1"/>
    </xf>
    <xf numFmtId="165" fontId="27" fillId="0" borderId="38" xfId="0" applyNumberFormat="1" applyFont="1" applyFill="1" applyBorder="1" applyAlignment="1" applyProtection="1">
      <alignment horizontal="center" vertical="center" wrapText="1"/>
    </xf>
    <xf numFmtId="165" fontId="27" fillId="0" borderId="42" xfId="0" applyNumberFormat="1" applyFont="1" applyFill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vertical="center"/>
    </xf>
    <xf numFmtId="1" fontId="39" fillId="12" borderId="25" xfId="0" applyNumberFormat="1" applyFont="1" applyFill="1" applyBorder="1" applyAlignment="1" applyProtection="1">
      <alignment horizontal="center" vertical="center" wrapText="1"/>
      <protection locked="0"/>
    </xf>
    <xf numFmtId="1" fontId="39" fillId="12" borderId="14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17" xfId="0" applyNumberFormat="1" applyFont="1" applyFill="1" applyBorder="1" applyAlignment="1" applyProtection="1">
      <alignment horizontal="right" vertical="center"/>
      <protection locked="0"/>
    </xf>
    <xf numFmtId="0" fontId="32" fillId="0" borderId="82" xfId="0" applyFont="1" applyFill="1" applyBorder="1" applyAlignment="1" applyProtection="1">
      <alignment horizontal="center" vertical="center" wrapText="1"/>
    </xf>
    <xf numFmtId="0" fontId="32" fillId="0" borderId="63" xfId="0" applyFont="1" applyFill="1" applyBorder="1" applyAlignment="1" applyProtection="1">
      <alignment horizontal="center" vertical="center" wrapText="1"/>
    </xf>
    <xf numFmtId="49" fontId="28" fillId="0" borderId="40" xfId="4" applyNumberFormat="1" applyFont="1" applyFill="1" applyBorder="1" applyAlignment="1" applyProtection="1">
      <alignment horizontal="center" vertical="center" wrapText="1"/>
    </xf>
    <xf numFmtId="49" fontId="1" fillId="0" borderId="35" xfId="4" applyNumberFormat="1" applyFont="1" applyFill="1" applyBorder="1" applyAlignment="1" applyProtection="1">
      <alignment horizontal="center" vertical="center" wrapText="1"/>
    </xf>
    <xf numFmtId="49" fontId="1" fillId="0" borderId="5" xfId="4" applyNumberFormat="1" applyFont="1" applyFill="1" applyBorder="1" applyAlignment="1" applyProtection="1">
      <alignment horizontal="center" vertical="center" wrapText="1"/>
    </xf>
    <xf numFmtId="49" fontId="28" fillId="0" borderId="40" xfId="0" applyNumberFormat="1" applyFont="1" applyFill="1" applyBorder="1" applyAlignment="1" applyProtection="1">
      <alignment horizontal="left" vertical="center" wrapText="1" indent="1"/>
    </xf>
    <xf numFmtId="49" fontId="1" fillId="0" borderId="35" xfId="0" applyNumberFormat="1" applyFont="1" applyFill="1" applyBorder="1" applyAlignment="1" applyProtection="1">
      <alignment horizontal="left" vertical="center" wrapText="1" indent="1"/>
    </xf>
    <xf numFmtId="49" fontId="1" fillId="0" borderId="5" xfId="0" applyNumberFormat="1" applyFont="1" applyFill="1" applyBorder="1" applyAlignment="1" applyProtection="1">
      <alignment horizontal="left" vertical="center" wrapText="1" indent="1"/>
    </xf>
    <xf numFmtId="49" fontId="0" fillId="0" borderId="57" xfId="0" applyNumberFormat="1" applyFont="1" applyFill="1" applyBorder="1" applyAlignment="1" applyProtection="1">
      <alignment horizontal="left" vertical="center" wrapText="1" indent="1"/>
    </xf>
    <xf numFmtId="49" fontId="0" fillId="0" borderId="5" xfId="0" applyNumberFormat="1" applyFont="1" applyFill="1" applyBorder="1" applyAlignment="1" applyProtection="1">
      <alignment horizontal="left" vertical="center" wrapText="1" indent="1"/>
    </xf>
    <xf numFmtId="49" fontId="28" fillId="0" borderId="82" xfId="4" applyNumberFormat="1" applyFont="1" applyFill="1" applyBorder="1" applyAlignment="1" applyProtection="1">
      <alignment horizontal="left" vertical="center" wrapText="1" indent="1"/>
    </xf>
    <xf numFmtId="49" fontId="28" fillId="0" borderId="40" xfId="4" applyNumberFormat="1" applyFont="1" applyFill="1" applyBorder="1" applyAlignment="1" applyProtection="1">
      <alignment horizontal="left" vertical="center" wrapText="1" indent="1"/>
    </xf>
    <xf numFmtId="0" fontId="28" fillId="0" borderId="66" xfId="0" applyFont="1" applyFill="1" applyBorder="1" applyAlignment="1" applyProtection="1">
      <alignment horizontal="left" vertical="center" indent="1"/>
    </xf>
    <xf numFmtId="0" fontId="28" fillId="0" borderId="63" xfId="0" applyFont="1" applyFill="1" applyBorder="1" applyAlignment="1" applyProtection="1">
      <alignment horizontal="left" vertical="center" indent="1"/>
    </xf>
    <xf numFmtId="49" fontId="28" fillId="0" borderId="36" xfId="4" applyNumberFormat="1" applyFont="1" applyFill="1" applyBorder="1" applyAlignment="1" applyProtection="1">
      <alignment horizontal="left" vertical="center" wrapText="1" indent="2"/>
    </xf>
    <xf numFmtId="49" fontId="28" fillId="0" borderId="62" xfId="4" applyNumberFormat="1" applyFont="1" applyFill="1" applyBorder="1" applyAlignment="1" applyProtection="1">
      <alignment horizontal="left" vertical="center" wrapText="1" indent="2"/>
    </xf>
    <xf numFmtId="49" fontId="28" fillId="0" borderId="81" xfId="4" applyNumberFormat="1" applyFont="1" applyFill="1" applyBorder="1" applyAlignment="1" applyProtection="1">
      <alignment horizontal="left" vertical="center" wrapText="1" indent="2"/>
    </xf>
    <xf numFmtId="0" fontId="28" fillId="0" borderId="40" xfId="0" applyFont="1" applyFill="1" applyBorder="1" applyAlignment="1" applyProtection="1">
      <alignment horizontal="center" vertical="center" wrapText="1"/>
    </xf>
    <xf numFmtId="49" fontId="28" fillId="0" borderId="40" xfId="0" applyNumberFormat="1" applyFont="1" applyFill="1" applyBorder="1" applyAlignment="1" applyProtection="1">
      <alignment horizontal="center" vertical="center" wrapText="1"/>
    </xf>
    <xf numFmtId="49" fontId="1" fillId="0" borderId="35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0" fillId="0" borderId="57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horizontal="center" vertical="center" wrapText="1"/>
    </xf>
    <xf numFmtId="49" fontId="1" fillId="0" borderId="72" xfId="4" applyNumberFormat="1" applyFont="1" applyFill="1" applyBorder="1" applyAlignment="1" applyProtection="1">
      <alignment horizontal="center" vertical="center" wrapText="1"/>
    </xf>
    <xf numFmtId="49" fontId="1" fillId="0" borderId="57" xfId="4" applyNumberFormat="1" applyFont="1" applyFill="1" applyBorder="1" applyAlignment="1" applyProtection="1">
      <alignment horizontal="center" vertical="center" wrapText="1"/>
    </xf>
    <xf numFmtId="49" fontId="1" fillId="0" borderId="57" xfId="0" applyNumberFormat="1" applyFont="1" applyFill="1" applyBorder="1" applyAlignment="1" applyProtection="1">
      <alignment horizontal="center" vertical="center" wrapText="1"/>
    </xf>
    <xf numFmtId="49" fontId="0" fillId="0" borderId="65" xfId="0" applyNumberFormat="1" applyFont="1" applyFill="1" applyBorder="1" applyAlignment="1" applyProtection="1">
      <alignment horizontal="center" vertical="center" wrapText="1"/>
    </xf>
    <xf numFmtId="49" fontId="1" fillId="0" borderId="38" xfId="4" applyNumberFormat="1" applyFont="1" applyFill="1" applyBorder="1" applyAlignment="1" applyProtection="1">
      <alignment horizontal="center" vertical="center" wrapText="1"/>
    </xf>
    <xf numFmtId="49" fontId="1" fillId="0" borderId="65" xfId="4" applyNumberFormat="1" applyFont="1" applyFill="1" applyBorder="1" applyAlignment="1" applyProtection="1">
      <alignment horizontal="center" vertical="center" wrapText="1"/>
    </xf>
    <xf numFmtId="49" fontId="1" fillId="0" borderId="0" xfId="4" applyNumberFormat="1" applyFont="1" applyFill="1" applyBorder="1" applyAlignment="1" applyProtection="1">
      <alignment horizontal="center" vertical="center" wrapText="1"/>
    </xf>
    <xf numFmtId="49" fontId="0" fillId="0" borderId="38" xfId="4" applyNumberFormat="1" applyFont="1" applyFill="1" applyBorder="1" applyAlignment="1" applyProtection="1">
      <alignment horizontal="center" vertical="center" wrapText="1"/>
    </xf>
    <xf numFmtId="49" fontId="1" fillId="0" borderId="64" xfId="4" applyNumberFormat="1" applyFont="1" applyFill="1" applyBorder="1" applyAlignment="1" applyProtection="1">
      <alignment horizontal="center" vertical="center" wrapText="1"/>
    </xf>
    <xf numFmtId="49" fontId="28" fillId="0" borderId="42" xfId="0" applyNumberFormat="1" applyFont="1" applyFill="1" applyBorder="1" applyAlignment="1" applyProtection="1">
      <alignment horizontal="center" vertical="center" wrapText="1"/>
    </xf>
    <xf numFmtId="49" fontId="1" fillId="0" borderId="72" xfId="0" applyNumberFormat="1" applyFont="1" applyFill="1" applyBorder="1" applyAlignment="1" applyProtection="1">
      <alignment horizontal="center"/>
    </xf>
    <xf numFmtId="49" fontId="1" fillId="0" borderId="57" xfId="0" applyNumberFormat="1" applyFont="1" applyFill="1" applyBorder="1" applyAlignment="1" applyProtection="1">
      <alignment horizontal="center"/>
    </xf>
    <xf numFmtId="49" fontId="1" fillId="0" borderId="38" xfId="0" applyNumberFormat="1" applyFont="1" applyFill="1" applyBorder="1" applyAlignment="1" applyProtection="1">
      <alignment horizontal="center"/>
    </xf>
    <xf numFmtId="49" fontId="28" fillId="0" borderId="63" xfId="0" applyNumberFormat="1" applyFont="1" applyFill="1" applyBorder="1" applyAlignment="1" applyProtection="1">
      <alignment horizontal="center" vertical="center" wrapText="1"/>
    </xf>
    <xf numFmtId="49" fontId="0" fillId="0" borderId="5" xfId="4" applyNumberFormat="1" applyFont="1" applyFill="1" applyBorder="1" applyAlignment="1" applyProtection="1">
      <alignment horizontal="center" vertical="center" wrapText="1"/>
    </xf>
    <xf numFmtId="49" fontId="0" fillId="0" borderId="9" xfId="4" applyNumberFormat="1" applyFont="1" applyFill="1" applyBorder="1" applyAlignment="1" applyProtection="1">
      <alignment horizontal="left" vertical="center" wrapText="1" indent="1"/>
    </xf>
    <xf numFmtId="49" fontId="0" fillId="0" borderId="10" xfId="4" applyNumberFormat="1" applyFont="1" applyFill="1" applyBorder="1" applyAlignment="1" applyProtection="1">
      <alignment horizontal="left" vertical="center" wrapText="1" indent="1"/>
    </xf>
    <xf numFmtId="167" fontId="28" fillId="0" borderId="58" xfId="0" applyNumberFormat="1" applyFont="1" applyFill="1" applyBorder="1" applyAlignment="1" applyProtection="1">
      <alignment horizontal="right" vertical="center" wrapText="1"/>
    </xf>
    <xf numFmtId="167" fontId="0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15" xfId="0" applyNumberFormat="1" applyFont="1" applyFill="1" applyBorder="1" applyAlignment="1" applyProtection="1">
      <alignment horizontal="left" vertical="center" wrapText="1" indent="1"/>
    </xf>
    <xf numFmtId="49" fontId="28" fillId="0" borderId="82" xfId="0" applyNumberFormat="1" applyFont="1" applyFill="1" applyBorder="1" applyAlignment="1" applyProtection="1">
      <alignment horizontal="center" vertical="center" wrapText="1"/>
    </xf>
    <xf numFmtId="3" fontId="28" fillId="0" borderId="19" xfId="0" applyNumberFormat="1" applyFont="1" applyFill="1" applyBorder="1" applyAlignment="1" applyProtection="1">
      <alignment horizontal="right" vertical="center" wrapText="1"/>
    </xf>
    <xf numFmtId="3" fontId="28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63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" xfId="4" applyNumberFormat="1" applyFont="1" applyFill="1" applyBorder="1" applyAlignment="1" applyProtection="1">
      <alignment horizontal="center" vertical="center" wrapText="1"/>
    </xf>
    <xf numFmtId="49" fontId="1" fillId="0" borderId="2" xfId="4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12" xfId="4" applyNumberFormat="1" applyFont="1" applyFill="1" applyBorder="1" applyAlignment="1" applyProtection="1">
      <alignment horizontal="left" vertical="center" wrapText="1" indent="1"/>
    </xf>
    <xf numFmtId="49" fontId="1" fillId="0" borderId="31" xfId="4" applyNumberFormat="1" applyFont="1" applyFill="1" applyBorder="1" applyAlignment="1" applyProtection="1">
      <alignment horizontal="center" vertical="center" wrapText="1"/>
    </xf>
    <xf numFmtId="165" fontId="0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1" xfId="0" applyNumberFormat="1" applyFont="1" applyFill="1" applyBorder="1" applyAlignment="1" applyProtection="1">
      <alignment horizontal="left" vertical="center" wrapText="1" indent="1"/>
    </xf>
    <xf numFmtId="49" fontId="28" fillId="0" borderId="8" xfId="0" applyNumberFormat="1" applyFont="1" applyFill="1" applyBorder="1" applyAlignment="1" applyProtection="1">
      <alignment horizontal="left" vertical="center" wrapText="1" indent="1"/>
    </xf>
    <xf numFmtId="49" fontId="1" fillId="0" borderId="6" xfId="4" applyNumberFormat="1" applyFont="1" applyFill="1" applyBorder="1" applyAlignment="1" applyProtection="1">
      <alignment horizontal="center" vertical="center" wrapText="1"/>
    </xf>
    <xf numFmtId="49" fontId="28" fillId="0" borderId="42" xfId="0" applyNumberFormat="1" applyFont="1" applyFill="1" applyBorder="1" applyAlignment="1" applyProtection="1">
      <alignment horizontal="center"/>
    </xf>
    <xf numFmtId="49" fontId="28" fillId="0" borderId="13" xfId="0" applyNumberFormat="1" applyFont="1" applyFill="1" applyBorder="1" applyAlignment="1" applyProtection="1">
      <alignment horizontal="left" indent="1"/>
    </xf>
    <xf numFmtId="49" fontId="28" fillId="0" borderId="40" xfId="0" applyNumberFormat="1" applyFont="1" applyFill="1" applyBorder="1" applyAlignment="1" applyProtection="1">
      <alignment horizontal="center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 indent="1"/>
    </xf>
    <xf numFmtId="49" fontId="0" fillId="0" borderId="3" xfId="4" applyNumberFormat="1" applyFont="1" applyFill="1" applyBorder="1" applyAlignment="1" applyProtection="1">
      <alignment horizontal="center" vertical="center" wrapText="1"/>
    </xf>
    <xf numFmtId="3" fontId="0" fillId="0" borderId="3" xfId="0" applyNumberFormat="1" applyFont="1" applyFill="1" applyBorder="1" applyAlignment="1" applyProtection="1">
      <alignment horizontal="right" vertical="center" wrapText="1"/>
    </xf>
    <xf numFmtId="3" fontId="0" fillId="0" borderId="56" xfId="0" applyNumberFormat="1" applyFont="1" applyFill="1" applyBorder="1" applyAlignment="1" applyProtection="1">
      <alignment horizontal="right" vertical="center" wrapText="1"/>
    </xf>
    <xf numFmtId="49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Alignment="1" applyProtection="1">
      <alignment vertical="center" wrapText="1"/>
    </xf>
    <xf numFmtId="49" fontId="28" fillId="0" borderId="10" xfId="0" applyNumberFormat="1" applyFont="1" applyFill="1" applyBorder="1" applyAlignment="1" applyProtection="1">
      <alignment horizontal="left" vertical="center" wrapText="1" indent="1"/>
    </xf>
    <xf numFmtId="0" fontId="28" fillId="0" borderId="6" xfId="4" applyFont="1" applyFill="1" applyBorder="1" applyAlignment="1" applyProtection="1">
      <alignment horizontal="left" vertical="center" wrapText="1"/>
    </xf>
    <xf numFmtId="3" fontId="28" fillId="0" borderId="0" xfId="0" applyNumberFormat="1" applyFont="1" applyFill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horizontal="left" vertical="center" wrapText="1" indent="1"/>
    </xf>
    <xf numFmtId="0" fontId="15" fillId="0" borderId="1" xfId="4" quotePrefix="1" applyFont="1" applyFill="1" applyBorder="1" applyAlignment="1" applyProtection="1">
      <alignment horizontal="left" vertical="center" indent="2"/>
    </xf>
    <xf numFmtId="0" fontId="0" fillId="0" borderId="3" xfId="4" quotePrefix="1" applyFont="1" applyFill="1" applyBorder="1" applyAlignment="1" applyProtection="1">
      <alignment horizontal="left" vertical="center" wrapText="1" indent="2"/>
    </xf>
    <xf numFmtId="0" fontId="0" fillId="0" borderId="2" xfId="4" quotePrefix="1" applyFont="1" applyFill="1" applyBorder="1" applyAlignment="1" applyProtection="1">
      <alignment horizontal="left" vertical="center" wrapText="1" indent="2"/>
    </xf>
    <xf numFmtId="49" fontId="28" fillId="0" borderId="82" xfId="4" applyNumberFormat="1" applyFont="1" applyFill="1" applyBorder="1" applyAlignment="1" applyProtection="1">
      <alignment horizontal="center" vertical="center" wrapText="1"/>
    </xf>
    <xf numFmtId="49" fontId="1" fillId="0" borderId="66" xfId="0" applyNumberFormat="1" applyFont="1" applyFill="1" applyBorder="1" applyAlignment="1" applyProtection="1">
      <alignment horizontal="center" vertical="center" wrapText="1"/>
    </xf>
    <xf numFmtId="49" fontId="28" fillId="0" borderId="64" xfId="0" applyNumberFormat="1" applyFont="1" applyFill="1" applyBorder="1" applyAlignment="1" applyProtection="1">
      <alignment horizontal="center" vertical="center" wrapText="1"/>
    </xf>
    <xf numFmtId="49" fontId="0" fillId="0" borderId="64" xfId="0" applyNumberFormat="1" applyFont="1" applyFill="1" applyBorder="1" applyAlignment="1" applyProtection="1">
      <alignment horizontal="center" vertical="center" wrapText="1"/>
    </xf>
    <xf numFmtId="49" fontId="28" fillId="0" borderId="5" xfId="0" applyNumberFormat="1" applyFont="1" applyFill="1" applyBorder="1" applyAlignment="1" applyProtection="1">
      <alignment horizontal="center" vertical="center" wrapText="1"/>
    </xf>
    <xf numFmtId="49" fontId="0" fillId="0" borderId="35" xfId="0" applyNumberFormat="1" applyFont="1" applyFill="1" applyBorder="1" applyAlignment="1" applyProtection="1">
      <alignment horizontal="center" vertical="center" wrapText="1"/>
    </xf>
    <xf numFmtId="49" fontId="1" fillId="0" borderId="40" xfId="4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/>
    </xf>
    <xf numFmtId="0" fontId="28" fillId="0" borderId="14" xfId="4" applyFont="1" applyFill="1" applyBorder="1" applyAlignment="1" applyProtection="1">
      <alignment horizontal="left" vertical="center"/>
    </xf>
    <xf numFmtId="49" fontId="0" fillId="0" borderId="9" xfId="0" applyNumberFormat="1" applyFont="1" applyFill="1" applyBorder="1" applyAlignment="1" applyProtection="1">
      <alignment horizontal="left" indent="1"/>
    </xf>
    <xf numFmtId="49" fontId="0" fillId="0" borderId="8" xfId="0" applyNumberFormat="1" applyFont="1" applyFill="1" applyBorder="1" applyAlignment="1" applyProtection="1">
      <alignment horizontal="left" indent="1"/>
    </xf>
    <xf numFmtId="49" fontId="0" fillId="0" borderId="10" xfId="0" applyNumberFormat="1" applyFont="1" applyFill="1" applyBorder="1" applyAlignment="1" applyProtection="1">
      <alignment horizontal="left" indent="1"/>
    </xf>
    <xf numFmtId="0" fontId="28" fillId="0" borderId="13" xfId="0" applyFont="1" applyFill="1" applyBorder="1" applyAlignment="1" applyProtection="1">
      <alignment horizontal="left" vertical="center" wrapText="1" indent="1"/>
    </xf>
    <xf numFmtId="0" fontId="28" fillId="0" borderId="15" xfId="0" applyFont="1" applyFill="1" applyBorder="1" applyAlignment="1" applyProtection="1">
      <alignment horizontal="left" vertical="center" wrapText="1" indent="1"/>
    </xf>
    <xf numFmtId="0" fontId="28" fillId="0" borderId="19" xfId="4" applyFont="1" applyFill="1" applyBorder="1" applyAlignment="1" applyProtection="1">
      <alignment horizontal="left" vertical="center"/>
    </xf>
    <xf numFmtId="49" fontId="28" fillId="0" borderId="22" xfId="4" applyNumberFormat="1" applyFont="1" applyFill="1" applyBorder="1" applyAlignment="1" applyProtection="1">
      <alignment horizontal="left" vertical="center" wrapText="1" indent="1"/>
    </xf>
    <xf numFmtId="49" fontId="28" fillId="0" borderId="63" xfId="4" applyNumberFormat="1" applyFont="1" applyFill="1" applyBorder="1" applyAlignment="1" applyProtection="1">
      <alignment horizontal="center" vertical="center" wrapText="1"/>
    </xf>
    <xf numFmtId="0" fontId="28" fillId="0" borderId="23" xfId="4" applyFont="1" applyFill="1" applyBorder="1" applyAlignment="1" applyProtection="1">
      <alignment horizontal="left" vertical="center" wrapText="1"/>
    </xf>
    <xf numFmtId="167" fontId="28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1" xfId="4" applyNumberFormat="1" applyFont="1" applyFill="1" applyBorder="1" applyAlignment="1" applyProtection="1">
      <alignment horizontal="left" vertical="center" wrapText="1" indent="1"/>
    </xf>
    <xf numFmtId="49" fontId="1" fillId="0" borderId="4" xfId="4" applyNumberFormat="1" applyFont="1" applyFill="1" applyBorder="1" applyAlignment="1" applyProtection="1">
      <alignment horizontal="center" vertical="center" wrapText="1"/>
    </xf>
    <xf numFmtId="0" fontId="0" fillId="0" borderId="4" xfId="4" applyFont="1" applyFill="1" applyBorder="1" applyAlignment="1" applyProtection="1">
      <alignment horizontal="left" vertical="center" wrapText="1"/>
    </xf>
    <xf numFmtId="0" fontId="0" fillId="0" borderId="31" xfId="4" applyFont="1" applyFill="1" applyBorder="1" applyAlignment="1" applyProtection="1">
      <alignment horizontal="left" vertical="center" wrapText="1"/>
    </xf>
    <xf numFmtId="167" fontId="28" fillId="0" borderId="47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</xf>
    <xf numFmtId="3" fontId="28" fillId="0" borderId="53" xfId="0" applyNumberFormat="1" applyFont="1" applyFill="1" applyBorder="1" applyAlignment="1" applyProtection="1">
      <alignment horizontal="right" vertical="center" wrapText="1"/>
    </xf>
    <xf numFmtId="49" fontId="28" fillId="0" borderId="40" xfId="0" applyNumberFormat="1" applyFont="1" applyFill="1" applyBorder="1" applyAlignment="1" applyProtection="1">
      <alignment horizontal="center" vertical="center"/>
    </xf>
    <xf numFmtId="49" fontId="28" fillId="0" borderId="14" xfId="0" applyNumberFormat="1" applyFont="1" applyFill="1" applyBorder="1" applyAlignment="1" applyProtection="1">
      <alignment horizontal="center" wrapText="1"/>
    </xf>
    <xf numFmtId="0" fontId="28" fillId="0" borderId="14" xfId="4" applyFont="1" applyFill="1" applyBorder="1" applyAlignment="1" applyProtection="1">
      <alignment horizontal="left"/>
    </xf>
    <xf numFmtId="165" fontId="28" fillId="0" borderId="14" xfId="0" applyNumberFormat="1" applyFont="1" applyFill="1" applyBorder="1" applyAlignment="1" applyProtection="1">
      <alignment horizontal="right" wrapText="1"/>
      <protection locked="0"/>
    </xf>
    <xf numFmtId="165" fontId="28" fillId="0" borderId="34" xfId="0" applyNumberFormat="1" applyFont="1" applyFill="1" applyBorder="1" applyAlignment="1" applyProtection="1">
      <alignment horizontal="right" wrapText="1"/>
      <protection locked="0"/>
    </xf>
    <xf numFmtId="167" fontId="28" fillId="0" borderId="25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Alignment="1" applyProtection="1">
      <alignment wrapText="1"/>
    </xf>
    <xf numFmtId="0" fontId="28" fillId="0" borderId="50" xfId="0" applyFont="1" applyFill="1" applyBorder="1" applyAlignment="1" applyProtection="1">
      <alignment horizontal="center" vertical="center"/>
    </xf>
    <xf numFmtId="0" fontId="28" fillId="0" borderId="36" xfId="0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28" fillId="0" borderId="66" xfId="0" applyFont="1" applyFill="1" applyBorder="1" applyAlignment="1" applyProtection="1">
      <alignment horizontal="center" vertical="center"/>
    </xf>
    <xf numFmtId="0" fontId="28" fillId="0" borderId="63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Alignment="1" applyProtection="1">
      <alignment horizontal="center" vertical="center"/>
    </xf>
    <xf numFmtId="49" fontId="28" fillId="0" borderId="82" xfId="4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49" fontId="0" fillId="0" borderId="22" xfId="0" applyNumberFormat="1" applyFont="1" applyFill="1" applyBorder="1" applyAlignment="1" applyProtection="1">
      <alignment horizontal="left" vertical="center" wrapText="1" indent="1"/>
    </xf>
    <xf numFmtId="0" fontId="15" fillId="0" borderId="23" xfId="4" quotePrefix="1" applyFont="1" applyFill="1" applyBorder="1" applyAlignment="1" applyProtection="1">
      <alignment horizontal="left" vertical="center" indent="2"/>
    </xf>
    <xf numFmtId="167" fontId="28" fillId="0" borderId="64" xfId="0" applyNumberFormat="1" applyFont="1" applyFill="1" applyBorder="1" applyAlignment="1" applyProtection="1">
      <alignment horizontal="right" vertical="center"/>
      <protection locked="0"/>
    </xf>
    <xf numFmtId="167" fontId="28" fillId="0" borderId="38" xfId="0" applyNumberFormat="1" applyFont="1" applyFill="1" applyBorder="1" applyAlignment="1" applyProtection="1">
      <alignment horizontal="right" vertical="center"/>
      <protection locked="0"/>
    </xf>
    <xf numFmtId="167" fontId="28" fillId="0" borderId="27" xfId="0" applyNumberFormat="1" applyFont="1" applyFill="1" applyBorder="1" applyAlignment="1" applyProtection="1">
      <alignment horizontal="right" vertical="center"/>
      <protection locked="0"/>
    </xf>
    <xf numFmtId="0" fontId="28" fillId="0" borderId="3" xfId="4" applyFont="1" applyFill="1" applyBorder="1" applyAlignment="1" applyProtection="1">
      <alignment horizontal="left" vertical="center" wrapText="1"/>
    </xf>
    <xf numFmtId="167" fontId="15" fillId="0" borderId="6" xfId="0" applyNumberFormat="1" applyFont="1" applyFill="1" applyBorder="1" applyAlignment="1" applyProtection="1">
      <alignment horizontal="right" vertical="center" wrapText="1" indent="2"/>
      <protection locked="0"/>
    </xf>
    <xf numFmtId="167" fontId="15" fillId="0" borderId="55" xfId="0" applyNumberFormat="1" applyFont="1" applyFill="1" applyBorder="1" applyAlignment="1" applyProtection="1">
      <alignment horizontal="right" vertical="center" wrapText="1" indent="2"/>
      <protection locked="0"/>
    </xf>
    <xf numFmtId="49" fontId="28" fillId="0" borderId="9" xfId="0" applyNumberFormat="1" applyFont="1" applyFill="1" applyBorder="1" applyAlignment="1" applyProtection="1">
      <alignment horizontal="left" vertical="center" wrapText="1" indent="1"/>
    </xf>
    <xf numFmtId="49" fontId="28" fillId="0" borderId="35" xfId="0" applyNumberFormat="1" applyFont="1" applyFill="1" applyBorder="1" applyAlignment="1" applyProtection="1">
      <alignment horizontal="center" vertical="center" wrapText="1"/>
    </xf>
    <xf numFmtId="49" fontId="1" fillId="0" borderId="3" xfId="4" applyNumberFormat="1" applyFont="1" applyFill="1" applyBorder="1" applyAlignment="1" applyProtection="1">
      <alignment horizontal="center" vertical="center" wrapText="1"/>
    </xf>
    <xf numFmtId="167" fontId="0" fillId="0" borderId="51" xfId="0" applyNumberFormat="1" applyFont="1" applyFill="1" applyBorder="1" applyAlignment="1">
      <alignment horizontal="right" vertical="center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0" fillId="0" borderId="20" xfId="0" applyNumberFormat="1" applyFont="1" applyFill="1" applyBorder="1" applyAlignment="1" applyProtection="1">
      <alignment horizontal="right" vertical="center"/>
      <protection locked="0"/>
    </xf>
    <xf numFmtId="167" fontId="0" fillId="0" borderId="32" xfId="0" applyNumberFormat="1" applyFont="1" applyFill="1" applyBorder="1" applyAlignment="1" applyProtection="1">
      <alignment horizontal="right" vertical="center"/>
      <protection locked="0"/>
    </xf>
    <xf numFmtId="167" fontId="28" fillId="0" borderId="19" xfId="0" applyNumberFormat="1" applyFont="1" applyFill="1" applyBorder="1" applyAlignment="1" applyProtection="1">
      <alignment horizontal="right" vertical="center"/>
      <protection locked="0"/>
    </xf>
    <xf numFmtId="167" fontId="28" fillId="0" borderId="53" xfId="0" applyNumberFormat="1" applyFont="1" applyFill="1" applyBorder="1" applyAlignment="1" applyProtection="1">
      <alignment horizontal="right" vertical="center"/>
      <protection locked="0"/>
    </xf>
    <xf numFmtId="167" fontId="15" fillId="0" borderId="2" xfId="0" applyNumberFormat="1" applyFont="1" applyFill="1" applyBorder="1" applyAlignment="1" applyProtection="1">
      <alignment horizontal="right" vertical="center" indent="1"/>
      <protection locked="0"/>
    </xf>
    <xf numFmtId="167" fontId="15" fillId="0" borderId="47" xfId="0" applyNumberFormat="1" applyFont="1" applyFill="1" applyBorder="1" applyAlignment="1" applyProtection="1">
      <alignment horizontal="right" vertical="center" indent="1"/>
      <protection locked="0"/>
    </xf>
    <xf numFmtId="0" fontId="0" fillId="0" borderId="2" xfId="0" quotePrefix="1" applyFont="1" applyFill="1" applyBorder="1" applyAlignment="1" applyProtection="1">
      <alignment vertical="center" wrapText="1"/>
    </xf>
    <xf numFmtId="0" fontId="36" fillId="0" borderId="2" xfId="5" applyFont="1" applyFill="1" applyBorder="1" applyAlignment="1" applyProtection="1">
      <alignment horizontal="left" vertical="center" indent="1"/>
      <protection locked="0"/>
    </xf>
    <xf numFmtId="49" fontId="28" fillId="0" borderId="54" xfId="4" applyNumberFormat="1" applyFont="1" applyFill="1" applyBorder="1" applyAlignment="1" applyProtection="1">
      <alignment horizontal="left" vertical="center" wrapText="1" indent="2"/>
    </xf>
    <xf numFmtId="0" fontId="0" fillId="0" borderId="66" xfId="4" applyFont="1" applyFill="1" applyBorder="1" applyAlignment="1" applyProtection="1">
      <alignment horizontal="right" vertical="center" indent="1"/>
    </xf>
    <xf numFmtId="0" fontId="0" fillId="0" borderId="36" xfId="4" applyFont="1" applyFill="1" applyBorder="1" applyAlignment="1" applyProtection="1">
      <alignment horizontal="right" vertical="center" indent="1"/>
    </xf>
    <xf numFmtId="167" fontId="74" fillId="0" borderId="0" xfId="0" applyNumberFormat="1" applyFont="1" applyFill="1" applyAlignment="1" applyProtection="1">
      <alignment horizontal="right" vertical="center" wrapText="1"/>
    </xf>
    <xf numFmtId="167" fontId="74" fillId="0" borderId="0" xfId="0" applyNumberFormat="1" applyFont="1" applyFill="1" applyAlignment="1" applyProtection="1">
      <alignment horizontal="right" vertical="center"/>
    </xf>
    <xf numFmtId="49" fontId="28" fillId="0" borderId="41" xfId="4" applyNumberFormat="1" applyFont="1" applyFill="1" applyBorder="1" applyAlignment="1" applyProtection="1">
      <alignment horizontal="left" vertical="center" wrapText="1" indent="1"/>
    </xf>
    <xf numFmtId="49" fontId="28" fillId="0" borderId="41" xfId="0" applyNumberFormat="1" applyFont="1" applyFill="1" applyBorder="1" applyAlignment="1" applyProtection="1">
      <alignment horizontal="left" vertical="center" wrapText="1" indent="1"/>
    </xf>
    <xf numFmtId="49" fontId="28" fillId="0" borderId="13" xfId="0" applyNumberFormat="1" applyFont="1" applyFill="1" applyBorder="1" applyAlignment="1" applyProtection="1">
      <alignment horizontal="center" vertical="center" wrapText="1"/>
    </xf>
    <xf numFmtId="3" fontId="28" fillId="0" borderId="34" xfId="0" applyNumberFormat="1" applyFont="1" applyFill="1" applyBorder="1" applyAlignment="1" applyProtection="1">
      <alignment horizontal="right" wrapText="1"/>
    </xf>
    <xf numFmtId="3" fontId="28" fillId="0" borderId="68" xfId="0" applyNumberFormat="1" applyFont="1" applyFill="1" applyBorder="1" applyAlignment="1" applyProtection="1">
      <alignment horizontal="right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72" xfId="0" applyNumberFormat="1" applyFont="1" applyFill="1" applyBorder="1" applyAlignment="1" applyProtection="1">
      <alignment horizontal="right" vertical="center"/>
      <protection locked="0"/>
    </xf>
    <xf numFmtId="167" fontId="28" fillId="0" borderId="41" xfId="0" applyNumberFormat="1" applyFont="1" applyFill="1" applyBorder="1" applyAlignment="1" applyProtection="1">
      <alignment horizontal="right" wrapText="1"/>
      <protection locked="0"/>
    </xf>
    <xf numFmtId="167" fontId="0" fillId="0" borderId="69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7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" xfId="0" applyNumberFormat="1" applyFont="1" applyFill="1" applyBorder="1" applyAlignment="1" applyProtection="1">
      <alignment horizontal="right" vertical="center" wrapText="1"/>
    </xf>
    <xf numFmtId="167" fontId="28" fillId="0" borderId="41" xfId="0" applyNumberFormat="1" applyFont="1" applyFill="1" applyBorder="1" applyAlignment="1" applyProtection="1">
      <alignment horizontal="right" vertical="center"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</xf>
    <xf numFmtId="3" fontId="0" fillId="0" borderId="8" xfId="0" applyNumberFormat="1" applyFont="1" applyFill="1" applyBorder="1" applyAlignment="1" applyProtection="1">
      <alignment horizontal="right" vertical="center" wrapText="1"/>
    </xf>
    <xf numFmtId="167" fontId="28" fillId="0" borderId="67" xfId="0" applyNumberFormat="1" applyFont="1" applyFill="1" applyBorder="1" applyAlignment="1" applyProtection="1">
      <alignment horizontal="right" vertical="center"/>
      <protection locked="0"/>
    </xf>
    <xf numFmtId="167" fontId="0" fillId="0" borderId="78" xfId="0" applyNumberFormat="1" applyFont="1" applyFill="1" applyBorder="1" applyAlignment="1" applyProtection="1">
      <alignment horizontal="right" vertical="center"/>
      <protection locked="0"/>
    </xf>
    <xf numFmtId="3" fontId="28" fillId="0" borderId="13" xfId="0" applyNumberFormat="1" applyFont="1" applyFill="1" applyBorder="1" applyAlignment="1" applyProtection="1">
      <alignment horizontal="right" vertical="center" wrapText="1"/>
    </xf>
    <xf numFmtId="3" fontId="28" fillId="0" borderId="34" xfId="0" applyNumberFormat="1" applyFont="1" applyFill="1" applyBorder="1" applyAlignment="1" applyProtection="1">
      <alignment horizontal="right" vertical="center" wrapText="1"/>
    </xf>
    <xf numFmtId="3" fontId="28" fillId="0" borderId="13" xfId="0" applyNumberFormat="1" applyFont="1" applyFill="1" applyBorder="1" applyAlignment="1" applyProtection="1">
      <alignment horizontal="right" vertical="center" wrapText="1"/>
      <protection locked="0"/>
    </xf>
    <xf numFmtId="167" fontId="28" fillId="0" borderId="41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/>
    </xf>
    <xf numFmtId="167" fontId="0" fillId="0" borderId="2" xfId="0" applyNumberFormat="1" applyFont="1" applyFill="1" applyBorder="1" applyAlignment="1" applyProtection="1">
      <alignment horizontal="right"/>
      <protection locked="0"/>
    </xf>
    <xf numFmtId="167" fontId="0" fillId="0" borderId="69" xfId="0" applyNumberFormat="1" applyFont="1" applyFill="1" applyBorder="1" applyAlignment="1" applyProtection="1">
      <alignment horizontal="right" vertical="center"/>
      <protection locked="0"/>
    </xf>
    <xf numFmtId="167" fontId="0" fillId="0" borderId="48" xfId="0" applyNumberFormat="1" applyFont="1" applyFill="1" applyBorder="1" applyAlignment="1" applyProtection="1">
      <alignment horizontal="right" vertical="center"/>
      <protection locked="0"/>
    </xf>
    <xf numFmtId="167" fontId="0" fillId="0" borderId="41" xfId="0" applyNumberFormat="1" applyFont="1" applyFill="1" applyBorder="1" applyAlignment="1" applyProtection="1">
      <alignment horizontal="right" vertical="center"/>
      <protection locked="0"/>
    </xf>
    <xf numFmtId="167" fontId="28" fillId="0" borderId="15" xfId="0" applyNumberFormat="1" applyFont="1" applyFill="1" applyBorder="1" applyAlignment="1">
      <alignment horizontal="right" vertical="center"/>
    </xf>
    <xf numFmtId="167" fontId="0" fillId="0" borderId="19" xfId="0" applyNumberFormat="1" applyFont="1" applyFill="1" applyBorder="1" applyAlignment="1" applyProtection="1">
      <alignment horizontal="right" vertical="center"/>
      <protection locked="0"/>
    </xf>
    <xf numFmtId="167" fontId="28" fillId="0" borderId="33" xfId="0" applyNumberFormat="1" applyFont="1" applyFill="1" applyBorder="1" applyAlignment="1">
      <alignment horizontal="right" vertical="center"/>
    </xf>
    <xf numFmtId="167" fontId="28" fillId="0" borderId="41" xfId="0" applyNumberFormat="1" applyFont="1" applyFill="1" applyBorder="1" applyAlignment="1" applyProtection="1">
      <alignment horizontal="right"/>
    </xf>
    <xf numFmtId="167" fontId="28" fillId="0" borderId="21" xfId="0" applyNumberFormat="1" applyFont="1" applyFill="1" applyBorder="1" applyAlignment="1" applyProtection="1">
      <alignment horizontal="right"/>
    </xf>
    <xf numFmtId="167" fontId="0" fillId="0" borderId="64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65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15" fillId="0" borderId="3" xfId="0" applyNumberFormat="1" applyFont="1" applyFill="1" applyBorder="1" applyAlignment="1" applyProtection="1">
      <alignment horizontal="right" vertical="center" wrapText="1" indent="2"/>
      <protection locked="0"/>
    </xf>
    <xf numFmtId="167" fontId="15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167" fontId="28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41" xfId="0" applyNumberFormat="1" applyFont="1" applyFill="1" applyBorder="1" applyAlignment="1" applyProtection="1">
      <alignment horizontal="right" vertical="center" wrapText="1"/>
    </xf>
    <xf numFmtId="167" fontId="75" fillId="0" borderId="0" xfId="0" applyNumberFormat="1" applyFont="1" applyFill="1" applyAlignment="1" applyProtection="1">
      <alignment horizontal="right" vertical="center" wrapText="1"/>
    </xf>
    <xf numFmtId="0" fontId="15" fillId="0" borderId="6" xfId="4" quotePrefix="1" applyFont="1" applyFill="1" applyBorder="1" applyAlignment="1" applyProtection="1">
      <alignment horizontal="left" vertical="center" indent="2"/>
    </xf>
    <xf numFmtId="167" fontId="0" fillId="0" borderId="1" xfId="0" applyNumberFormat="1" applyFont="1" applyFill="1" applyBorder="1" applyAlignment="1">
      <alignment horizontal="right" vertical="center"/>
    </xf>
    <xf numFmtId="167" fontId="48" fillId="0" borderId="47" xfId="0" applyNumberFormat="1" applyFont="1" applyFill="1" applyBorder="1" applyAlignment="1">
      <alignment vertical="center"/>
    </xf>
    <xf numFmtId="167" fontId="48" fillId="0" borderId="16" xfId="0" applyNumberFormat="1" applyFont="1" applyFill="1" applyBorder="1" applyAlignment="1" applyProtection="1">
      <alignment vertical="center"/>
      <protection locked="0"/>
    </xf>
    <xf numFmtId="167" fontId="48" fillId="0" borderId="16" xfId="0" applyNumberFormat="1" applyFont="1" applyFill="1" applyBorder="1" applyAlignment="1">
      <alignment vertical="center"/>
    </xf>
    <xf numFmtId="167" fontId="48" fillId="0" borderId="55" xfId="0" applyNumberFormat="1" applyFont="1" applyFill="1" applyBorder="1" applyAlignment="1">
      <alignment vertical="center"/>
    </xf>
    <xf numFmtId="167" fontId="48" fillId="0" borderId="6" xfId="0" applyNumberFormat="1" applyFont="1" applyFill="1" applyBorder="1" applyAlignment="1" applyProtection="1">
      <alignment vertical="center"/>
      <protection locked="0"/>
    </xf>
    <xf numFmtId="167" fontId="48" fillId="0" borderId="18" xfId="0" applyNumberFormat="1" applyFont="1" applyFill="1" applyBorder="1" applyAlignment="1" applyProtection="1">
      <alignment vertical="center"/>
      <protection locked="0"/>
    </xf>
    <xf numFmtId="167" fontId="48" fillId="0" borderId="18" xfId="0" applyNumberFormat="1" applyFont="1" applyFill="1" applyBorder="1" applyAlignment="1">
      <alignment vertical="center"/>
    </xf>
    <xf numFmtId="167" fontId="0" fillId="11" borderId="2" xfId="0" applyNumberFormat="1" applyFont="1" applyFill="1" applyBorder="1" applyAlignment="1">
      <alignment horizontal="right" vertical="center"/>
    </xf>
    <xf numFmtId="167" fontId="28" fillId="0" borderId="41" xfId="0" applyNumberFormat="1" applyFont="1" applyFill="1" applyBorder="1" applyAlignment="1" applyProtection="1">
      <alignment horizontal="right" vertical="center"/>
    </xf>
    <xf numFmtId="167" fontId="0" fillId="0" borderId="60" xfId="0" applyNumberFormat="1" applyFont="1" applyFill="1" applyBorder="1" applyAlignment="1" applyProtection="1">
      <alignment horizontal="right" vertical="center"/>
      <protection locked="0"/>
    </xf>
    <xf numFmtId="167" fontId="0" fillId="11" borderId="72" xfId="0" applyNumberFormat="1" applyFont="1" applyFill="1" applyBorder="1" applyAlignment="1">
      <alignment horizontal="right" vertical="center"/>
    </xf>
    <xf numFmtId="167" fontId="0" fillId="11" borderId="38" xfId="0" applyNumberFormat="1" applyFont="1" applyFill="1" applyBorder="1" applyAlignment="1">
      <alignment horizontal="right" vertical="center"/>
    </xf>
    <xf numFmtId="167" fontId="0" fillId="11" borderId="57" xfId="0" applyNumberFormat="1" applyFont="1" applyFill="1" applyBorder="1" applyAlignment="1">
      <alignment horizontal="right" vertical="center"/>
    </xf>
    <xf numFmtId="167" fontId="48" fillId="0" borderId="26" xfId="0" applyNumberFormat="1" applyFont="1" applyFill="1" applyBorder="1" applyAlignment="1" applyProtection="1">
      <alignment vertical="center"/>
      <protection locked="0"/>
    </xf>
    <xf numFmtId="167" fontId="48" fillId="0" borderId="61" xfId="0" applyNumberFormat="1" applyFont="1" applyFill="1" applyBorder="1" applyAlignment="1" applyProtection="1">
      <alignment vertical="center"/>
      <protection locked="0"/>
    </xf>
    <xf numFmtId="3" fontId="0" fillId="0" borderId="47" xfId="0" applyNumberFormat="1" applyFont="1" applyFill="1" applyBorder="1" applyAlignment="1" applyProtection="1">
      <alignment horizontal="right" vertical="center" wrapText="1"/>
    </xf>
    <xf numFmtId="3" fontId="0" fillId="0" borderId="60" xfId="0" applyNumberFormat="1" applyFont="1" applyFill="1" applyBorder="1" applyAlignment="1" applyProtection="1">
      <alignment horizontal="right" vertical="center" wrapText="1"/>
    </xf>
    <xf numFmtId="3" fontId="0" fillId="0" borderId="26" xfId="0" applyNumberFormat="1" applyFont="1" applyFill="1" applyBorder="1" applyAlignment="1" applyProtection="1">
      <alignment horizontal="right"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</xf>
    <xf numFmtId="3" fontId="0" fillId="0" borderId="6" xfId="0" applyNumberFormat="1" applyFont="1" applyFill="1" applyBorder="1" applyAlignment="1" applyProtection="1">
      <alignment horizontal="right" vertical="center" wrapText="1"/>
    </xf>
    <xf numFmtId="3" fontId="0" fillId="0" borderId="55" xfId="0" applyNumberFormat="1" applyFont="1" applyFill="1" applyBorder="1" applyAlignment="1" applyProtection="1">
      <alignment horizontal="right" vertical="center" wrapText="1"/>
    </xf>
    <xf numFmtId="3" fontId="0" fillId="0" borderId="27" xfId="0" applyNumberFormat="1" applyFont="1" applyFill="1" applyBorder="1" applyAlignment="1" applyProtection="1">
      <alignment horizontal="right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167" fontId="15" fillId="0" borderId="26" xfId="0" applyNumberFormat="1" applyFont="1" applyFill="1" applyBorder="1" applyAlignment="1" applyProtection="1">
      <alignment vertical="center"/>
      <protection locked="0"/>
    </xf>
    <xf numFmtId="167" fontId="0" fillId="0" borderId="47" xfId="0" applyNumberFormat="1" applyFont="1" applyFill="1" applyBorder="1" applyAlignment="1">
      <alignment vertical="center"/>
    </xf>
    <xf numFmtId="167" fontId="0" fillId="0" borderId="2" xfId="0" applyNumberFormat="1" applyFont="1" applyFill="1" applyBorder="1" applyAlignment="1" applyProtection="1">
      <alignment vertical="center"/>
      <protection locked="0"/>
    </xf>
    <xf numFmtId="167" fontId="0" fillId="0" borderId="47" xfId="0" applyNumberFormat="1" applyFont="1" applyFill="1" applyBorder="1" applyAlignment="1" applyProtection="1">
      <alignment vertical="center"/>
      <protection locked="0"/>
    </xf>
    <xf numFmtId="167" fontId="15" fillId="0" borderId="26" xfId="0" applyNumberFormat="1" applyFont="1" applyFill="1" applyBorder="1" applyAlignment="1">
      <alignment vertical="center"/>
    </xf>
    <xf numFmtId="167" fontId="15" fillId="0" borderId="2" xfId="0" applyNumberFormat="1" applyFont="1" applyFill="1" applyBorder="1" applyAlignment="1" applyProtection="1">
      <alignment vertical="center"/>
      <protection locked="0"/>
    </xf>
    <xf numFmtId="167" fontId="15" fillId="0" borderId="47" xfId="0" applyNumberFormat="1" applyFont="1" applyFill="1" applyBorder="1" applyAlignment="1" applyProtection="1">
      <alignment vertical="center"/>
      <protection locked="0"/>
    </xf>
    <xf numFmtId="167" fontId="15" fillId="0" borderId="47" xfId="0" applyNumberFormat="1" applyFont="1" applyFill="1" applyBorder="1" applyAlignment="1">
      <alignment vertical="center"/>
    </xf>
    <xf numFmtId="167" fontId="0" fillId="0" borderId="28" xfId="0" applyNumberFormat="1" applyFont="1" applyFill="1" applyBorder="1" applyAlignment="1" applyProtection="1">
      <alignment vertical="center"/>
      <protection locked="0"/>
    </xf>
    <xf numFmtId="167" fontId="0" fillId="0" borderId="56" xfId="0" applyNumberFormat="1" applyFont="1" applyFill="1" applyBorder="1" applyAlignment="1">
      <alignment vertical="center"/>
    </xf>
    <xf numFmtId="167" fontId="0" fillId="0" borderId="3" xfId="0" applyNumberFormat="1" applyFont="1" applyFill="1" applyBorder="1" applyAlignment="1" applyProtection="1">
      <alignment vertical="center"/>
      <protection locked="0"/>
    </xf>
    <xf numFmtId="167" fontId="0" fillId="0" borderId="56" xfId="0" applyNumberFormat="1" applyFont="1" applyFill="1" applyBorder="1" applyAlignment="1" applyProtection="1">
      <alignment vertical="center"/>
      <protection locked="0"/>
    </xf>
    <xf numFmtId="167" fontId="0" fillId="0" borderId="28" xfId="0" applyNumberFormat="1" applyFont="1" applyFill="1" applyBorder="1" applyAlignment="1">
      <alignment vertical="center"/>
    </xf>
    <xf numFmtId="167" fontId="0" fillId="0" borderId="27" xfId="0" applyNumberFormat="1" applyFont="1" applyFill="1" applyBorder="1" applyAlignment="1" applyProtection="1">
      <alignment vertical="center"/>
      <protection locked="0"/>
    </xf>
    <xf numFmtId="167" fontId="0" fillId="0" borderId="55" xfId="0" applyNumberFormat="1" applyFont="1" applyFill="1" applyBorder="1" applyAlignment="1">
      <alignment vertical="center"/>
    </xf>
    <xf numFmtId="167" fontId="0" fillId="0" borderId="6" xfId="0" applyNumberFormat="1" applyFont="1" applyFill="1" applyBorder="1" applyAlignment="1" applyProtection="1">
      <alignment vertical="center"/>
      <protection locked="0"/>
    </xf>
    <xf numFmtId="167" fontId="0" fillId="0" borderId="55" xfId="0" applyNumberFormat="1" applyFont="1" applyFill="1" applyBorder="1" applyAlignment="1" applyProtection="1">
      <alignment vertical="center"/>
      <protection locked="0"/>
    </xf>
    <xf numFmtId="167" fontId="0" fillId="0" borderId="27" xfId="0" applyNumberFormat="1" applyFont="1" applyFill="1" applyBorder="1" applyAlignment="1">
      <alignment vertical="center"/>
    </xf>
    <xf numFmtId="167" fontId="28" fillId="0" borderId="25" xfId="0" applyNumberFormat="1" applyFont="1" applyFill="1" applyBorder="1" applyAlignment="1" applyProtection="1">
      <alignment vertical="center"/>
    </xf>
    <xf numFmtId="167" fontId="0" fillId="0" borderId="26" xfId="0" applyNumberFormat="1" applyFont="1" applyFill="1" applyBorder="1" applyAlignment="1" applyProtection="1">
      <alignment vertical="center"/>
      <protection locked="0"/>
    </xf>
    <xf numFmtId="167" fontId="0" fillId="0" borderId="26" xfId="0" applyNumberFormat="1" applyFont="1" applyFill="1" applyBorder="1" applyAlignment="1">
      <alignment vertical="center"/>
    </xf>
    <xf numFmtId="167" fontId="15" fillId="0" borderId="61" xfId="0" applyNumberFormat="1" applyFont="1" applyFill="1" applyBorder="1" applyAlignment="1" applyProtection="1">
      <alignment vertical="center"/>
      <protection locked="0"/>
    </xf>
    <xf numFmtId="167" fontId="15" fillId="0" borderId="55" xfId="0" applyNumberFormat="1" applyFont="1" applyFill="1" applyBorder="1" applyAlignment="1">
      <alignment vertical="center"/>
    </xf>
    <xf numFmtId="167" fontId="15" fillId="0" borderId="6" xfId="0" applyNumberFormat="1" applyFont="1" applyFill="1" applyBorder="1" applyAlignment="1" applyProtection="1">
      <alignment vertical="center"/>
      <protection locked="0"/>
    </xf>
    <xf numFmtId="167" fontId="15" fillId="0" borderId="55" xfId="0" applyNumberFormat="1" applyFont="1" applyFill="1" applyBorder="1" applyAlignment="1" applyProtection="1">
      <alignment vertical="center"/>
      <protection locked="0"/>
    </xf>
    <xf numFmtId="167" fontId="15" fillId="0" borderId="27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34" xfId="0" applyNumberFormat="1" applyFont="1" applyFill="1" applyBorder="1" applyAlignment="1">
      <alignment horizontal="center" vertical="center" wrapText="1"/>
    </xf>
    <xf numFmtId="167" fontId="0" fillId="0" borderId="11" xfId="0" applyNumberFormat="1" applyFont="1" applyFill="1" applyBorder="1" applyAlignment="1" applyProtection="1">
      <alignment horizontal="right" vertical="center"/>
      <protection locked="0"/>
    </xf>
    <xf numFmtId="167" fontId="0" fillId="0" borderId="54" xfId="0" applyNumberFormat="1" applyFont="1" applyFill="1" applyBorder="1" applyAlignment="1" applyProtection="1">
      <alignment horizontal="right" vertical="center"/>
      <protection locked="0"/>
    </xf>
    <xf numFmtId="167" fontId="0" fillId="0" borderId="52" xfId="0" applyNumberFormat="1" applyFont="1" applyFill="1" applyBorder="1" applyAlignment="1" applyProtection="1">
      <alignment horizontal="right" vertical="center"/>
      <protection locked="0"/>
    </xf>
    <xf numFmtId="167" fontId="0" fillId="0" borderId="54" xfId="0" applyNumberFormat="1" applyFont="1" applyFill="1" applyBorder="1" applyAlignment="1">
      <alignment horizontal="right" vertical="center"/>
    </xf>
    <xf numFmtId="167" fontId="0" fillId="0" borderId="60" xfId="0" applyNumberFormat="1" applyFont="1" applyFill="1" applyBorder="1" applyAlignment="1">
      <alignment horizontal="right" vertical="center"/>
    </xf>
    <xf numFmtId="167" fontId="0" fillId="0" borderId="59" xfId="0" applyNumberFormat="1" applyFont="1" applyFill="1" applyBorder="1" applyAlignment="1" applyProtection="1">
      <alignment horizontal="right" vertical="center"/>
      <protection locked="0"/>
    </xf>
    <xf numFmtId="167" fontId="15" fillId="0" borderId="28" xfId="0" applyNumberFormat="1" applyFont="1" applyFill="1" applyBorder="1" applyAlignment="1" applyProtection="1">
      <alignment vertical="center"/>
      <protection locked="0"/>
    </xf>
    <xf numFmtId="167" fontId="15" fillId="0" borderId="28" xfId="0" applyNumberFormat="1" applyFont="1" applyFill="1" applyBorder="1" applyAlignment="1">
      <alignment vertical="center"/>
    </xf>
    <xf numFmtId="167" fontId="15" fillId="0" borderId="27" xfId="0" applyNumberFormat="1" applyFont="1" applyFill="1" applyBorder="1" applyAlignment="1" applyProtection="1">
      <alignment vertical="center"/>
      <protection locked="0"/>
    </xf>
    <xf numFmtId="3" fontId="0" fillId="0" borderId="4" xfId="0" applyNumberFormat="1" applyFont="1" applyFill="1" applyBorder="1" applyAlignment="1" applyProtection="1">
      <alignment horizontal="right" vertical="center" wrapText="1"/>
    </xf>
    <xf numFmtId="3" fontId="0" fillId="0" borderId="54" xfId="0" applyNumberFormat="1" applyFont="1" applyFill="1" applyBorder="1" applyAlignment="1" applyProtection="1">
      <alignment horizontal="right" vertical="center" wrapText="1"/>
    </xf>
    <xf numFmtId="3" fontId="0" fillId="0" borderId="60" xfId="0" applyNumberFormat="1" applyFont="1" applyFill="1" applyBorder="1" applyAlignment="1" applyProtection="1">
      <alignment horizontal="right" vertical="center"/>
    </xf>
    <xf numFmtId="3" fontId="0" fillId="0" borderId="26" xfId="0" applyNumberFormat="1" applyFont="1" applyFill="1" applyBorder="1" applyAlignment="1" applyProtection="1">
      <alignment horizontal="right" vertical="center"/>
    </xf>
    <xf numFmtId="167" fontId="0" fillId="0" borderId="61" xfId="0" applyNumberFormat="1" applyFont="1" applyFill="1" applyBorder="1" applyAlignment="1">
      <alignment horizontal="right" vertical="center"/>
    </xf>
    <xf numFmtId="0" fontId="0" fillId="11" borderId="2" xfId="4" applyFont="1" applyFill="1" applyBorder="1" applyAlignment="1" applyProtection="1">
      <alignment horizontal="left" vertical="center" wrapText="1"/>
    </xf>
    <xf numFmtId="0" fontId="35" fillId="11" borderId="2" xfId="4" applyFont="1" applyFill="1" applyBorder="1" applyAlignment="1" applyProtection="1">
      <alignment horizontal="left" vertical="center" wrapText="1"/>
    </xf>
    <xf numFmtId="167" fontId="35" fillId="0" borderId="26" xfId="0" applyNumberFormat="1" applyFont="1" applyFill="1" applyBorder="1" applyAlignment="1" applyProtection="1">
      <alignment vertical="center"/>
      <protection locked="0"/>
    </xf>
    <xf numFmtId="167" fontId="35" fillId="0" borderId="47" xfId="0" applyNumberFormat="1" applyFont="1" applyFill="1" applyBorder="1" applyAlignment="1">
      <alignment vertical="center"/>
    </xf>
    <xf numFmtId="167" fontId="35" fillId="0" borderId="26" xfId="0" applyNumberFormat="1" applyFont="1" applyFill="1" applyBorder="1" applyAlignment="1">
      <alignment vertical="center"/>
    </xf>
    <xf numFmtId="167" fontId="48" fillId="0" borderId="26" xfId="0" applyNumberFormat="1" applyFont="1" applyFill="1" applyBorder="1" applyAlignment="1">
      <alignment vertical="center"/>
    </xf>
    <xf numFmtId="167" fontId="48" fillId="0" borderId="27" xfId="0" applyNumberFormat="1" applyFont="1" applyFill="1" applyBorder="1" applyAlignment="1">
      <alignment vertical="center"/>
    </xf>
    <xf numFmtId="167" fontId="0" fillId="0" borderId="52" xfId="0" applyNumberFormat="1" applyFont="1" applyFill="1" applyBorder="1" applyAlignment="1">
      <alignment horizontal="right" vertical="center"/>
    </xf>
    <xf numFmtId="167" fontId="0" fillId="0" borderId="69" xfId="0" applyNumberFormat="1" applyFont="1" applyFill="1" applyBorder="1" applyAlignment="1">
      <alignment horizontal="right" vertical="center"/>
    </xf>
    <xf numFmtId="167" fontId="0" fillId="11" borderId="8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167" fontId="0" fillId="0" borderId="67" xfId="0" applyNumberFormat="1" applyFont="1" applyFill="1" applyBorder="1" applyAlignment="1">
      <alignment horizontal="right" vertical="center"/>
    </xf>
    <xf numFmtId="167" fontId="0" fillId="0" borderId="68" xfId="0" applyNumberFormat="1" applyFont="1" applyFill="1" applyBorder="1" applyAlignment="1" applyProtection="1">
      <alignment horizontal="right" vertical="center"/>
      <protection locked="0"/>
    </xf>
    <xf numFmtId="49" fontId="28" fillId="0" borderId="54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68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" xfId="0" applyFont="1" applyFill="1" applyBorder="1" applyAlignment="1">
      <alignment horizontal="left" indent="1"/>
    </xf>
    <xf numFmtId="165" fontId="32" fillId="0" borderId="0" xfId="4" applyNumberFormat="1" applyFont="1" applyFill="1" applyBorder="1" applyAlignment="1" applyProtection="1">
      <alignment horizontal="center" vertical="center" wrapText="1"/>
    </xf>
    <xf numFmtId="165" fontId="20" fillId="0" borderId="0" xfId="4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Alignment="1">
      <alignment horizontal="right" vertical="center" wrapText="1"/>
    </xf>
    <xf numFmtId="3" fontId="61" fillId="0" borderId="0" xfId="0" applyNumberFormat="1" applyFont="1" applyFill="1" applyAlignment="1" applyProtection="1">
      <alignment horizontal="center" vertical="center"/>
    </xf>
    <xf numFmtId="165" fontId="8" fillId="0" borderId="49" xfId="0" applyNumberFormat="1" applyFont="1" applyFill="1" applyBorder="1" applyAlignment="1" applyProtection="1">
      <alignment horizontal="center" vertical="center" wrapText="1"/>
    </xf>
    <xf numFmtId="167" fontId="40" fillId="0" borderId="0" xfId="5" applyNumberFormat="1" applyFont="1" applyFill="1" applyBorder="1" applyAlignment="1" applyProtection="1">
      <alignment vertical="center"/>
    </xf>
    <xf numFmtId="167" fontId="39" fillId="0" borderId="0" xfId="5" applyNumberFormat="1" applyFont="1" applyFill="1" applyBorder="1" applyAlignment="1" applyProtection="1">
      <alignment vertical="center"/>
    </xf>
    <xf numFmtId="0" fontId="44" fillId="0" borderId="0" xfId="5" applyFont="1" applyFill="1" applyBorder="1" applyAlignment="1" applyProtection="1">
      <alignment horizontal="right" wrapText="1"/>
    </xf>
    <xf numFmtId="0" fontId="46" fillId="0" borderId="0" xfId="5" applyFont="1" applyFill="1" applyBorder="1" applyAlignment="1" applyProtection="1">
      <alignment horizontal="center" wrapText="1"/>
    </xf>
    <xf numFmtId="3" fontId="61" fillId="0" borderId="0" xfId="0" applyNumberFormat="1" applyFont="1" applyFill="1" applyAlignment="1" applyProtection="1">
      <alignment horizontal="left" vertical="center"/>
    </xf>
    <xf numFmtId="0" fontId="0" fillId="0" borderId="0" xfId="0" applyAlignment="1"/>
    <xf numFmtId="3" fontId="0" fillId="0" borderId="0" xfId="0" applyNumberFormat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3" fontId="17" fillId="0" borderId="0" xfId="0" applyNumberFormat="1" applyFont="1" applyFill="1" applyAlignment="1" applyProtection="1">
      <alignment horizontal="right" vertical="center"/>
    </xf>
    <xf numFmtId="3" fontId="27" fillId="0" borderId="25" xfId="0" applyNumberFormat="1" applyFont="1" applyFill="1" applyBorder="1" applyAlignment="1" applyProtection="1">
      <alignment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3" fontId="8" fillId="0" borderId="29" xfId="0" applyNumberFormat="1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0" fontId="16" fillId="0" borderId="40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 wrapText="1"/>
    </xf>
    <xf numFmtId="3" fontId="0" fillId="0" borderId="25" xfId="0" applyNumberFormat="1" applyBorder="1"/>
    <xf numFmtId="0" fontId="18" fillId="0" borderId="28" xfId="0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 applyProtection="1">
      <alignment horizontal="left" vertical="center" wrapText="1"/>
      <protection locked="0"/>
    </xf>
    <xf numFmtId="167" fontId="60" fillId="0" borderId="3" xfId="0" applyNumberFormat="1" applyFont="1" applyFill="1" applyBorder="1" applyAlignment="1" applyProtection="1">
      <alignment vertical="center"/>
      <protection locked="0"/>
    </xf>
    <xf numFmtId="167" fontId="60" fillId="0" borderId="3" xfId="0" applyNumberFormat="1" applyFont="1" applyFill="1" applyBorder="1" applyAlignment="1" applyProtection="1">
      <alignment vertical="center"/>
    </xf>
    <xf numFmtId="167" fontId="60" fillId="0" borderId="56" xfId="0" applyNumberFormat="1" applyFont="1" applyFill="1" applyBorder="1" applyAlignment="1" applyProtection="1">
      <alignment vertical="center"/>
      <protection locked="0"/>
    </xf>
    <xf numFmtId="167" fontId="60" fillId="0" borderId="28" xfId="0" applyNumberFormat="1" applyFont="1" applyBorder="1" applyAlignment="1">
      <alignment vertical="center"/>
    </xf>
    <xf numFmtId="0" fontId="18" fillId="0" borderId="29" xfId="0" applyFont="1" applyFill="1" applyBorder="1" applyAlignment="1" applyProtection="1">
      <alignment horizontal="center" vertical="center" wrapText="1"/>
    </xf>
    <xf numFmtId="0" fontId="13" fillId="0" borderId="65" xfId="0" applyFont="1" applyFill="1" applyBorder="1" applyAlignment="1" applyProtection="1">
      <alignment horizontal="left" vertical="center" wrapText="1"/>
      <protection locked="0"/>
    </xf>
    <xf numFmtId="167" fontId="60" fillId="0" borderId="1" xfId="0" applyNumberFormat="1" applyFont="1" applyFill="1" applyBorder="1" applyAlignment="1" applyProtection="1">
      <alignment vertical="center"/>
      <protection locked="0"/>
    </xf>
    <xf numFmtId="167" fontId="60" fillId="0" borderId="6" xfId="0" applyNumberFormat="1" applyFont="1" applyFill="1" applyBorder="1" applyAlignment="1" applyProtection="1">
      <alignment vertical="center"/>
      <protection locked="0"/>
    </xf>
    <xf numFmtId="167" fontId="60" fillId="0" borderId="1" xfId="0" applyNumberFormat="1" applyFont="1" applyFill="1" applyBorder="1" applyAlignment="1" applyProtection="1">
      <alignment vertical="center"/>
    </xf>
    <xf numFmtId="167" fontId="60" fillId="0" borderId="51" xfId="0" applyNumberFormat="1" applyFont="1" applyFill="1" applyBorder="1" applyAlignment="1" applyProtection="1">
      <alignment vertical="center"/>
      <protection locked="0"/>
    </xf>
    <xf numFmtId="167" fontId="60" fillId="0" borderId="27" xfId="0" applyNumberFormat="1" applyFont="1" applyBorder="1" applyAlignment="1"/>
    <xf numFmtId="0" fontId="18" fillId="0" borderId="60" xfId="0" applyFont="1" applyFill="1" applyBorder="1" applyAlignment="1" applyProtection="1">
      <alignment horizontal="center" vertical="center" wrapText="1"/>
    </xf>
    <xf numFmtId="0" fontId="13" fillId="0" borderId="66" xfId="0" applyFont="1" applyFill="1" applyBorder="1" applyAlignment="1" applyProtection="1">
      <alignment horizontal="left" vertical="center" wrapText="1"/>
      <protection locked="0"/>
    </xf>
    <xf numFmtId="167" fontId="60" fillId="0" borderId="4" xfId="0" applyNumberFormat="1" applyFont="1" applyFill="1" applyBorder="1" applyAlignment="1" applyProtection="1">
      <alignment vertical="center"/>
      <protection locked="0"/>
    </xf>
    <xf numFmtId="167" fontId="60" fillId="0" borderId="4" xfId="0" applyNumberFormat="1" applyFont="1" applyFill="1" applyBorder="1" applyAlignment="1" applyProtection="1">
      <alignment vertical="center"/>
    </xf>
    <xf numFmtId="167" fontId="60" fillId="0" borderId="54" xfId="0" applyNumberFormat="1" applyFont="1" applyFill="1" applyBorder="1" applyAlignment="1" applyProtection="1">
      <alignment vertical="center"/>
      <protection locked="0"/>
    </xf>
    <xf numFmtId="167" fontId="60" fillId="0" borderId="60" xfId="0" applyNumberFormat="1" applyFont="1" applyBorder="1" applyAlignment="1">
      <alignment vertical="center"/>
    </xf>
    <xf numFmtId="0" fontId="18" fillId="0" borderId="59" xfId="0" applyFont="1" applyFill="1" applyBorder="1" applyAlignment="1" applyProtection="1">
      <alignment horizontal="center" vertical="center" wrapText="1"/>
    </xf>
    <xf numFmtId="0" fontId="13" fillId="0" borderId="63" xfId="0" applyFont="1" applyFill="1" applyBorder="1" applyAlignment="1" applyProtection="1">
      <alignment horizontal="left" vertical="center" wrapText="1"/>
      <protection locked="0"/>
    </xf>
    <xf numFmtId="167" fontId="60" fillId="0" borderId="23" xfId="0" applyNumberFormat="1" applyFont="1" applyFill="1" applyBorder="1" applyAlignment="1" applyProtection="1">
      <alignment vertical="center"/>
      <protection locked="0"/>
    </xf>
    <xf numFmtId="167" fontId="60" fillId="0" borderId="23" xfId="0" applyNumberFormat="1" applyFont="1" applyFill="1" applyBorder="1" applyAlignment="1" applyProtection="1">
      <alignment vertical="center"/>
    </xf>
    <xf numFmtId="167" fontId="60" fillId="0" borderId="68" xfId="0" applyNumberFormat="1" applyFont="1" applyFill="1" applyBorder="1" applyAlignment="1" applyProtection="1">
      <alignment vertical="center"/>
      <protection locked="0"/>
    </xf>
    <xf numFmtId="167" fontId="60" fillId="0" borderId="59" xfId="0" applyNumberFormat="1" applyFont="1" applyBorder="1" applyAlignment="1"/>
    <xf numFmtId="167" fontId="60" fillId="0" borderId="20" xfId="0" applyNumberFormat="1" applyFont="1" applyFill="1" applyBorder="1" applyAlignment="1" applyProtection="1">
      <alignment vertical="center"/>
      <protection locked="0"/>
    </xf>
    <xf numFmtId="0" fontId="18" fillId="0" borderId="59" xfId="0" applyFont="1" applyFill="1" applyBorder="1" applyAlignment="1" applyProtection="1">
      <alignment horizontal="right" vertical="center" wrapText="1" indent="1"/>
    </xf>
    <xf numFmtId="0" fontId="18" fillId="0" borderId="22" xfId="0" applyFont="1" applyFill="1" applyBorder="1" applyAlignment="1" applyProtection="1">
      <alignment horizontal="left" vertical="center" wrapText="1"/>
      <protection locked="0"/>
    </xf>
    <xf numFmtId="167" fontId="60" fillId="0" borderId="61" xfId="0" applyNumberFormat="1" applyFont="1" applyBorder="1" applyAlignment="1"/>
    <xf numFmtId="0" fontId="28" fillId="0" borderId="0" xfId="0" applyFont="1"/>
    <xf numFmtId="0" fontId="36" fillId="0" borderId="38" xfId="5" applyFont="1" applyFill="1" applyBorder="1" applyAlignment="1" applyProtection="1">
      <alignment vertical="center"/>
      <protection locked="0"/>
    </xf>
    <xf numFmtId="0" fontId="36" fillId="0" borderId="72" xfId="5" applyFont="1" applyFill="1" applyBorder="1" applyAlignment="1" applyProtection="1">
      <alignment vertical="center"/>
      <protection locked="0"/>
    </xf>
    <xf numFmtId="0" fontId="36" fillId="0" borderId="57" xfId="5" applyFont="1" applyFill="1" applyBorder="1" applyAlignment="1" applyProtection="1">
      <alignment vertical="center"/>
      <protection locked="0"/>
    </xf>
    <xf numFmtId="0" fontId="22" fillId="0" borderId="42" xfId="5" applyFont="1" applyFill="1" applyBorder="1" applyAlignment="1" applyProtection="1">
      <alignment horizontal="center" vertical="center"/>
      <protection locked="0"/>
    </xf>
    <xf numFmtId="3" fontId="61" fillId="0" borderId="0" xfId="0" applyNumberFormat="1" applyFont="1" applyBorder="1" applyAlignment="1" applyProtection="1">
      <alignment vertical="center"/>
    </xf>
    <xf numFmtId="0" fontId="1" fillId="0" borderId="0" xfId="5" applyFont="1" applyFill="1" applyBorder="1" applyProtection="1">
      <protection locked="0"/>
    </xf>
    <xf numFmtId="0" fontId="39" fillId="0" borderId="0" xfId="5" applyFont="1" applyFill="1" applyBorder="1" applyAlignment="1" applyProtection="1">
      <alignment horizontal="center" vertical="center" wrapText="1"/>
    </xf>
    <xf numFmtId="0" fontId="39" fillId="0" borderId="0" xfId="5" applyFont="1" applyFill="1" applyBorder="1" applyAlignment="1" applyProtection="1">
      <alignment wrapText="1"/>
    </xf>
    <xf numFmtId="167" fontId="36" fillId="0" borderId="0" xfId="5" applyNumberFormat="1" applyFont="1" applyFill="1" applyBorder="1" applyAlignment="1" applyProtection="1">
      <alignment vertical="center"/>
    </xf>
    <xf numFmtId="167" fontId="73" fillId="0" borderId="0" xfId="5" applyNumberFormat="1" applyFont="1" applyFill="1" applyBorder="1" applyAlignment="1" applyProtection="1">
      <alignment vertical="center"/>
    </xf>
    <xf numFmtId="0" fontId="73" fillId="0" borderId="0" xfId="5" applyFont="1" applyFill="1" applyBorder="1" applyAlignment="1" applyProtection="1">
      <alignment vertical="center"/>
      <protection locked="0"/>
    </xf>
    <xf numFmtId="0" fontId="40" fillId="0" borderId="0" xfId="5" applyFont="1" applyFill="1" applyBorder="1" applyAlignment="1" applyProtection="1">
      <alignment vertical="center"/>
      <protection locked="0"/>
    </xf>
    <xf numFmtId="0" fontId="39" fillId="0" borderId="0" xfId="5" applyFont="1" applyFill="1" applyBorder="1" applyAlignment="1" applyProtection="1">
      <alignment vertical="center"/>
      <protection locked="0"/>
    </xf>
    <xf numFmtId="0" fontId="39" fillId="0" borderId="0" xfId="5" applyFont="1" applyFill="1" applyBorder="1" applyAlignment="1" applyProtection="1">
      <alignment horizontal="center"/>
      <protection locked="0"/>
    </xf>
    <xf numFmtId="167" fontId="40" fillId="0" borderId="0" xfId="5" applyNumberFormat="1" applyFont="1" applyFill="1" applyBorder="1" applyAlignment="1" applyProtection="1"/>
    <xf numFmtId="0" fontId="40" fillId="0" borderId="0" xfId="5" applyFont="1" applyFill="1" applyBorder="1" applyAlignment="1" applyProtection="1">
      <alignment horizontal="center" vertical="center"/>
    </xf>
    <xf numFmtId="2" fontId="40" fillId="0" borderId="0" xfId="5" applyNumberFormat="1" applyFont="1" applyFill="1" applyBorder="1" applyAlignment="1" applyProtection="1">
      <alignment vertical="center"/>
    </xf>
    <xf numFmtId="2" fontId="65" fillId="0" borderId="0" xfId="5" applyNumberFormat="1" applyFont="1" applyFill="1" applyBorder="1" applyAlignment="1" applyProtection="1">
      <alignment vertical="center"/>
    </xf>
    <xf numFmtId="167" fontId="40" fillId="0" borderId="0" xfId="5" applyNumberFormat="1" applyFont="1" applyFill="1" applyBorder="1" applyAlignment="1" applyProtection="1">
      <alignment vertical="center"/>
      <protection locked="0"/>
    </xf>
    <xf numFmtId="2" fontId="39" fillId="0" borderId="0" xfId="5" applyNumberFormat="1" applyFont="1" applyFill="1" applyBorder="1" applyAlignment="1" applyProtection="1">
      <alignment vertical="center"/>
    </xf>
    <xf numFmtId="2" fontId="40" fillId="0" borderId="0" xfId="5" applyNumberFormat="1" applyFont="1" applyFill="1" applyBorder="1" applyAlignment="1" applyProtection="1">
      <alignment horizontal="right" vertical="center" indent="1"/>
    </xf>
    <xf numFmtId="2" fontId="65" fillId="0" borderId="0" xfId="5" applyNumberFormat="1" applyFont="1" applyFill="1" applyBorder="1" applyAlignment="1" applyProtection="1">
      <alignment horizontal="right" vertical="center" indent="1"/>
    </xf>
    <xf numFmtId="2" fontId="39" fillId="0" borderId="0" xfId="5" applyNumberFormat="1" applyFont="1" applyFill="1" applyBorder="1" applyAlignment="1" applyProtection="1">
      <alignment horizontal="right" vertical="center" indent="1"/>
    </xf>
    <xf numFmtId="168" fontId="40" fillId="0" borderId="0" xfId="5" applyNumberFormat="1" applyFont="1" applyFill="1" applyBorder="1" applyAlignment="1" applyProtection="1">
      <alignment vertical="center"/>
    </xf>
    <xf numFmtId="168" fontId="65" fillId="0" borderId="0" xfId="5" applyNumberFormat="1" applyFont="1" applyFill="1" applyBorder="1" applyAlignment="1" applyProtection="1">
      <alignment vertical="center"/>
    </xf>
    <xf numFmtId="168" fontId="65" fillId="0" borderId="0" xfId="5" applyNumberFormat="1" applyFont="1" applyFill="1" applyBorder="1" applyAlignment="1" applyProtection="1">
      <alignment horizontal="right" vertical="center" indent="1"/>
    </xf>
    <xf numFmtId="168" fontId="39" fillId="0" borderId="0" xfId="5" applyNumberFormat="1" applyFont="1" applyFill="1" applyBorder="1" applyAlignment="1" applyProtection="1">
      <alignment vertical="center"/>
    </xf>
    <xf numFmtId="168" fontId="40" fillId="0" borderId="0" xfId="5" applyNumberFormat="1" applyFont="1" applyFill="1" applyBorder="1" applyAlignment="1" applyProtection="1">
      <alignment horizontal="right" vertical="center" indent="1"/>
    </xf>
    <xf numFmtId="3" fontId="61" fillId="0" borderId="0" xfId="0" applyNumberFormat="1" applyFont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170" fontId="27" fillId="0" borderId="30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77" fillId="0" borderId="2" xfId="0" applyFont="1" applyFill="1" applyBorder="1" applyAlignment="1">
      <alignment horizontal="left" vertical="center" indent="5"/>
    </xf>
    <xf numFmtId="170" fontId="35" fillId="0" borderId="16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indent="1"/>
    </xf>
    <xf numFmtId="170" fontId="35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/>
    </xf>
    <xf numFmtId="170" fontId="27" fillId="0" borderId="20" xfId="0" applyNumberFormat="1" applyFont="1" applyFill="1" applyBorder="1" applyAlignment="1" applyProtection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77" fillId="0" borderId="31" xfId="0" applyFont="1" applyFill="1" applyBorder="1" applyAlignment="1">
      <alignment horizontal="left" vertical="center" indent="5"/>
    </xf>
    <xf numFmtId="170" fontId="35" fillId="0" borderId="32" xfId="0" applyNumberFormat="1" applyFont="1" applyFill="1" applyBorder="1" applyAlignment="1" applyProtection="1">
      <alignment horizontal="right" vertical="center"/>
      <protection locked="0"/>
    </xf>
    <xf numFmtId="3" fontId="68" fillId="0" borderId="0" xfId="0" applyNumberFormat="1" applyFont="1" applyFill="1"/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64" fillId="0" borderId="0" xfId="5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65" fontId="26" fillId="0" borderId="47" xfId="0" applyNumberFormat="1" applyFont="1" applyFill="1" applyBorder="1" applyAlignment="1" applyProtection="1">
      <alignment vertical="center"/>
      <protection locked="0"/>
    </xf>
    <xf numFmtId="165" fontId="26" fillId="0" borderId="55" xfId="0" applyNumberFormat="1" applyFont="1" applyFill="1" applyBorder="1" applyAlignment="1" applyProtection="1">
      <alignment vertical="center"/>
      <protection locked="0"/>
    </xf>
    <xf numFmtId="0" fontId="26" fillId="0" borderId="12" xfId="0" applyFont="1" applyFill="1" applyBorder="1" applyAlignment="1" applyProtection="1">
      <alignment horizontal="center" vertical="center"/>
    </xf>
    <xf numFmtId="0" fontId="26" fillId="0" borderId="31" xfId="0" applyFont="1" applyFill="1" applyBorder="1" applyAlignment="1" applyProtection="1">
      <alignment vertical="center" wrapText="1"/>
    </xf>
    <xf numFmtId="165" fontId="26" fillId="0" borderId="31" xfId="0" applyNumberFormat="1" applyFont="1" applyFill="1" applyBorder="1" applyAlignment="1" applyProtection="1">
      <alignment vertical="center"/>
      <protection locked="0"/>
    </xf>
    <xf numFmtId="165" fontId="26" fillId="0" borderId="46" xfId="0" applyNumberFormat="1" applyFont="1" applyFill="1" applyBorder="1" applyAlignment="1" applyProtection="1">
      <alignment vertical="center"/>
      <protection locked="0"/>
    </xf>
    <xf numFmtId="165" fontId="25" fillId="0" borderId="34" xfId="0" applyNumberFormat="1" applyFont="1" applyFill="1" applyBorder="1" applyAlignment="1" applyProtection="1">
      <alignment vertical="center"/>
    </xf>
    <xf numFmtId="165" fontId="27" fillId="0" borderId="14" xfId="0" applyNumberFormat="1" applyFont="1" applyFill="1" applyBorder="1" applyAlignment="1" applyProtection="1">
      <alignment vertical="center"/>
    </xf>
    <xf numFmtId="0" fontId="6" fillId="0" borderId="19" xfId="9" applyFont="1" applyFill="1" applyBorder="1" applyAlignment="1" applyProtection="1">
      <alignment horizontal="center" vertical="center" textRotation="90"/>
    </xf>
    <xf numFmtId="0" fontId="23" fillId="0" borderId="0" xfId="8" applyFont="1" applyFill="1"/>
    <xf numFmtId="0" fontId="78" fillId="0" borderId="0" xfId="8" applyFill="1"/>
    <xf numFmtId="0" fontId="62" fillId="0" borderId="0" xfId="8" applyFont="1" applyFill="1" applyAlignment="1">
      <alignment horizontal="center" vertical="center" wrapText="1"/>
    </xf>
    <xf numFmtId="0" fontId="62" fillId="0" borderId="0" xfId="8" applyFont="1" applyFill="1" applyAlignment="1">
      <alignment horizontal="center" vertical="center"/>
    </xf>
    <xf numFmtId="0" fontId="14" fillId="0" borderId="0" xfId="8" applyFont="1" applyFill="1"/>
    <xf numFmtId="0" fontId="39" fillId="0" borderId="15" xfId="8" applyFont="1" applyFill="1" applyBorder="1" applyAlignment="1">
      <alignment horizontal="center" vertical="center"/>
    </xf>
    <xf numFmtId="0" fontId="39" fillId="0" borderId="19" xfId="8" applyFont="1" applyFill="1" applyBorder="1" applyAlignment="1">
      <alignment horizontal="center" vertical="center" wrapText="1"/>
    </xf>
    <xf numFmtId="0" fontId="39" fillId="0" borderId="33" xfId="8" applyFont="1" applyFill="1" applyBorder="1" applyAlignment="1">
      <alignment horizontal="center" vertical="center" wrapText="1"/>
    </xf>
    <xf numFmtId="0" fontId="40" fillId="0" borderId="0" xfId="8" applyFont="1" applyFill="1"/>
    <xf numFmtId="0" fontId="23" fillId="0" borderId="13" xfId="8" applyFont="1" applyFill="1" applyBorder="1" applyAlignment="1">
      <alignment horizontal="center" vertical="center"/>
    </xf>
    <xf numFmtId="0" fontId="23" fillId="0" borderId="14" xfId="8" applyFont="1" applyFill="1" applyBorder="1" applyAlignment="1">
      <alignment horizontal="center" vertical="center" wrapText="1"/>
    </xf>
    <xf numFmtId="0" fontId="23" fillId="0" borderId="21" xfId="8" applyFont="1" applyFill="1" applyBorder="1" applyAlignment="1">
      <alignment horizontal="center" vertical="center" wrapText="1"/>
    </xf>
    <xf numFmtId="0" fontId="40" fillId="0" borderId="8" xfId="8" applyFont="1" applyFill="1" applyBorder="1" applyProtection="1">
      <protection locked="0"/>
    </xf>
    <xf numFmtId="0" fontId="40" fillId="0" borderId="3" xfId="8" applyFont="1" applyFill="1" applyBorder="1" applyAlignment="1">
      <alignment horizontal="right" indent="1"/>
    </xf>
    <xf numFmtId="3" fontId="40" fillId="0" borderId="3" xfId="8" applyNumberFormat="1" applyFont="1" applyFill="1" applyBorder="1" applyProtection="1">
      <protection locked="0"/>
    </xf>
    <xf numFmtId="3" fontId="40" fillId="0" borderId="30" xfId="8" applyNumberFormat="1" applyFont="1" applyFill="1" applyBorder="1" applyProtection="1">
      <protection locked="0"/>
    </xf>
    <xf numFmtId="0" fontId="40" fillId="0" borderId="2" xfId="8" applyFont="1" applyFill="1" applyBorder="1" applyAlignment="1">
      <alignment horizontal="right" indent="1"/>
    </xf>
    <xf numFmtId="3" fontId="40" fillId="13" borderId="2" xfId="8" applyNumberFormat="1" applyFont="1" applyFill="1" applyBorder="1" applyProtection="1">
      <protection locked="0"/>
    </xf>
    <xf numFmtId="3" fontId="40" fillId="13" borderId="16" xfId="8" applyNumberFormat="1" applyFont="1" applyFill="1" applyBorder="1" applyProtection="1">
      <protection locked="0"/>
    </xf>
    <xf numFmtId="3" fontId="40" fillId="0" borderId="2" xfId="8" applyNumberFormat="1" applyFont="1" applyFill="1" applyBorder="1" applyProtection="1">
      <protection locked="0"/>
    </xf>
    <xf numFmtId="3" fontId="40" fillId="0" borderId="16" xfId="8" applyNumberFormat="1" applyFont="1" applyFill="1" applyBorder="1" applyProtection="1">
      <protection locked="0"/>
    </xf>
    <xf numFmtId="0" fontId="40" fillId="0" borderId="10" xfId="8" applyFont="1" applyFill="1" applyBorder="1" applyProtection="1">
      <protection locked="0"/>
    </xf>
    <xf numFmtId="0" fontId="40" fillId="0" borderId="6" xfId="8" applyFont="1" applyFill="1" applyBorder="1" applyAlignment="1">
      <alignment horizontal="right" indent="1"/>
    </xf>
    <xf numFmtId="3" fontId="40" fillId="13" borderId="6" xfId="8" applyNumberFormat="1" applyFont="1" applyFill="1" applyBorder="1" applyProtection="1">
      <protection locked="0"/>
    </xf>
    <xf numFmtId="3" fontId="40" fillId="13" borderId="18" xfId="8" applyNumberFormat="1" applyFont="1" applyFill="1" applyBorder="1" applyProtection="1">
      <protection locked="0"/>
    </xf>
    <xf numFmtId="0" fontId="39" fillId="0" borderId="13" xfId="8" applyFont="1" applyFill="1" applyBorder="1" applyProtection="1">
      <protection locked="0"/>
    </xf>
    <xf numFmtId="0" fontId="40" fillId="0" borderId="14" xfId="8" applyFont="1" applyFill="1" applyBorder="1" applyAlignment="1">
      <alignment horizontal="right" indent="1"/>
    </xf>
    <xf numFmtId="3" fontId="40" fillId="13" borderId="14" xfId="8" applyNumberFormat="1" applyFont="1" applyFill="1" applyBorder="1" applyProtection="1">
      <protection locked="0"/>
    </xf>
    <xf numFmtId="173" fontId="4" fillId="13" borderId="21" xfId="9" applyNumberFormat="1" applyFont="1" applyFill="1" applyBorder="1" applyAlignment="1" applyProtection="1">
      <alignment vertical="center"/>
    </xf>
    <xf numFmtId="0" fontId="40" fillId="0" borderId="9" xfId="8" applyFont="1" applyFill="1" applyBorder="1" applyProtection="1">
      <protection locked="0"/>
    </xf>
    <xf numFmtId="3" fontId="40" fillId="13" borderId="3" xfId="8" applyNumberFormat="1" applyFont="1" applyFill="1" applyBorder="1" applyProtection="1">
      <protection locked="0"/>
    </xf>
    <xf numFmtId="3" fontId="40" fillId="13" borderId="30" xfId="8" applyNumberFormat="1" applyFont="1" applyFill="1" applyBorder="1" applyProtection="1">
      <protection locked="0"/>
    </xf>
    <xf numFmtId="3" fontId="40" fillId="0" borderId="83" xfId="8" applyNumberFormat="1" applyFont="1" applyFill="1" applyBorder="1"/>
    <xf numFmtId="173" fontId="4" fillId="0" borderId="21" xfId="9" applyNumberFormat="1" applyFont="1" applyFill="1" applyBorder="1" applyAlignment="1" applyProtection="1">
      <alignment vertical="center"/>
    </xf>
    <xf numFmtId="0" fontId="82" fillId="0" borderId="0" xfId="8" applyFont="1" applyFill="1"/>
    <xf numFmtId="0" fontId="49" fillId="0" borderId="0" xfId="8" applyFont="1" applyFill="1"/>
    <xf numFmtId="0" fontId="39" fillId="0" borderId="13" xfId="8" applyFont="1" applyFill="1" applyBorder="1" applyAlignment="1">
      <alignment horizontal="center" vertical="center"/>
    </xf>
    <xf numFmtId="0" fontId="39" fillId="0" borderId="14" xfId="8" applyFont="1" applyFill="1" applyBorder="1" applyAlignment="1">
      <alignment horizontal="center" vertical="center" wrapText="1"/>
    </xf>
    <xf numFmtId="0" fontId="39" fillId="0" borderId="21" xfId="8" applyFont="1" applyFill="1" applyBorder="1" applyAlignment="1">
      <alignment horizontal="center" vertical="center" wrapText="1"/>
    </xf>
    <xf numFmtId="0" fontId="40" fillId="0" borderId="12" xfId="8" applyFont="1" applyFill="1" applyBorder="1" applyProtection="1">
      <protection locked="0"/>
    </xf>
    <xf numFmtId="0" fontId="40" fillId="0" borderId="31" xfId="8" applyFont="1" applyFill="1" applyBorder="1" applyAlignment="1">
      <alignment horizontal="right" indent="1"/>
    </xf>
    <xf numFmtId="3" fontId="40" fillId="13" borderId="31" xfId="8" applyNumberFormat="1" applyFont="1" applyFill="1" applyBorder="1" applyProtection="1">
      <protection locked="0"/>
    </xf>
    <xf numFmtId="3" fontId="40" fillId="13" borderId="32" xfId="8" applyNumberFormat="1" applyFont="1" applyFill="1" applyBorder="1" applyProtection="1">
      <protection locked="0"/>
    </xf>
    <xf numFmtId="3" fontId="40" fillId="3" borderId="2" xfId="8" applyNumberFormat="1" applyFont="1" applyFill="1" applyBorder="1" applyProtection="1">
      <protection locked="0"/>
    </xf>
    <xf numFmtId="3" fontId="40" fillId="3" borderId="16" xfId="8" applyNumberFormat="1" applyFont="1" applyFill="1" applyBorder="1" applyProtection="1">
      <protection locked="0"/>
    </xf>
    <xf numFmtId="0" fontId="0" fillId="0" borderId="0" xfId="0" applyProtection="1"/>
    <xf numFmtId="0" fontId="15" fillId="0" borderId="0" xfId="0" applyFont="1" applyAlignment="1" applyProtection="1">
      <alignment textRotation="180"/>
    </xf>
    <xf numFmtId="0" fontId="83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47" fillId="0" borderId="0" xfId="0" applyFont="1" applyAlignment="1" applyProtection="1">
      <alignment horizontal="center"/>
    </xf>
    <xf numFmtId="0" fontId="45" fillId="0" borderId="13" xfId="0" applyFont="1" applyBorder="1" applyAlignment="1" applyProtection="1">
      <alignment horizontal="center" vertical="center" wrapText="1"/>
    </xf>
    <xf numFmtId="0" fontId="45" fillId="0" borderId="14" xfId="0" applyFont="1" applyBorder="1" applyAlignment="1" applyProtection="1">
      <alignment horizontal="center" vertical="center" wrapText="1"/>
    </xf>
    <xf numFmtId="0" fontId="45" fillId="0" borderId="21" xfId="0" applyFont="1" applyBorder="1" applyAlignment="1" applyProtection="1">
      <alignment horizontal="center" vertical="center" wrapText="1"/>
    </xf>
    <xf numFmtId="0" fontId="45" fillId="0" borderId="9" xfId="0" applyFont="1" applyBorder="1" applyAlignment="1" applyProtection="1">
      <alignment horizontal="center" vertical="top" wrapText="1"/>
    </xf>
    <xf numFmtId="0" fontId="40" fillId="14" borderId="0" xfId="0" applyFont="1" applyFill="1"/>
    <xf numFmtId="9" fontId="44" fillId="0" borderId="3" xfId="7" applyFont="1" applyBorder="1" applyAlignment="1" applyProtection="1">
      <alignment horizontal="center" vertical="center" wrapText="1"/>
      <protection locked="0"/>
    </xf>
    <xf numFmtId="1" fontId="44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44" fillId="0" borderId="30" xfId="1" applyNumberFormat="1" applyFont="1" applyBorder="1" applyAlignment="1" applyProtection="1">
      <alignment horizontal="center" vertical="top" wrapText="1"/>
      <protection locked="0"/>
    </xf>
    <xf numFmtId="0" fontId="45" fillId="0" borderId="8" xfId="0" applyFont="1" applyBorder="1" applyAlignment="1" applyProtection="1">
      <alignment horizontal="center" vertical="top" wrapText="1"/>
    </xf>
    <xf numFmtId="0" fontId="40" fillId="0" borderId="2" xfId="0" applyFont="1" applyBorder="1"/>
    <xf numFmtId="9" fontId="44" fillId="0" borderId="2" xfId="7" applyFont="1" applyBorder="1" applyAlignment="1" applyProtection="1">
      <alignment horizontal="center" vertical="center" wrapText="1"/>
      <protection locked="0"/>
    </xf>
    <xf numFmtId="1" fontId="44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44" fillId="0" borderId="16" xfId="1" applyNumberFormat="1" applyFont="1" applyBorder="1" applyAlignment="1" applyProtection="1">
      <alignment horizontal="center" vertical="top" wrapText="1"/>
      <protection locked="0"/>
    </xf>
    <xf numFmtId="0" fontId="44" fillId="0" borderId="2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Protection="1"/>
    <xf numFmtId="1" fontId="0" fillId="0" borderId="2" xfId="0" applyNumberFormat="1" applyFont="1" applyFill="1" applyBorder="1" applyProtection="1"/>
    <xf numFmtId="0" fontId="59" fillId="0" borderId="2" xfId="0" applyFont="1" applyBorder="1" applyAlignment="1" applyProtection="1">
      <alignment horizontal="left" vertical="top" wrapText="1"/>
      <protection locked="0"/>
    </xf>
    <xf numFmtId="1" fontId="44" fillId="0" borderId="2" xfId="1" applyNumberFormat="1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top" wrapText="1"/>
    </xf>
    <xf numFmtId="0" fontId="44" fillId="0" borderId="6" xfId="0" applyFont="1" applyBorder="1" applyAlignment="1" applyProtection="1">
      <alignment horizontal="left" vertical="top" wrapText="1"/>
      <protection locked="0"/>
    </xf>
    <xf numFmtId="9" fontId="44" fillId="0" borderId="6" xfId="7" applyFont="1" applyBorder="1" applyAlignment="1" applyProtection="1">
      <alignment horizontal="center" vertical="center" wrapText="1"/>
      <protection locked="0"/>
    </xf>
    <xf numFmtId="1" fontId="44" fillId="0" borderId="6" xfId="1" applyNumberFormat="1" applyFont="1" applyBorder="1" applyAlignment="1" applyProtection="1">
      <alignment horizontal="center" vertical="center" wrapText="1"/>
      <protection locked="0"/>
    </xf>
    <xf numFmtId="1" fontId="44" fillId="0" borderId="18" xfId="1" applyNumberFormat="1" applyFont="1" applyBorder="1" applyAlignment="1" applyProtection="1">
      <alignment horizontal="center" vertical="top" wrapText="1"/>
      <protection locked="0"/>
    </xf>
    <xf numFmtId="0" fontId="45" fillId="15" borderId="14" xfId="0" applyFont="1" applyFill="1" applyBorder="1" applyAlignment="1" applyProtection="1">
      <alignment horizontal="center" vertical="top" wrapText="1"/>
    </xf>
    <xf numFmtId="1" fontId="44" fillId="0" borderId="14" xfId="1" applyNumberFormat="1" applyFont="1" applyBorder="1" applyAlignment="1" applyProtection="1">
      <alignment horizontal="center" vertical="center" wrapText="1"/>
    </xf>
    <xf numFmtId="1" fontId="44" fillId="0" borderId="21" xfId="1" applyNumberFormat="1" applyFont="1" applyBorder="1" applyAlignment="1" applyProtection="1">
      <alignment horizontal="center" vertical="top" wrapText="1"/>
    </xf>
    <xf numFmtId="0" fontId="47" fillId="0" borderId="36" xfId="0" applyFont="1" applyBorder="1" applyAlignment="1" applyProtection="1">
      <alignment horizontal="center"/>
    </xf>
    <xf numFmtId="3" fontId="0" fillId="0" borderId="52" xfId="0" applyNumberFormat="1" applyFont="1" applyFill="1" applyBorder="1" applyAlignment="1" applyProtection="1">
      <alignment horizontal="right" vertical="center" wrapText="1"/>
    </xf>
    <xf numFmtId="3" fontId="0" fillId="0" borderId="69" xfId="0" applyNumberFormat="1" applyFont="1" applyFill="1" applyBorder="1" applyAlignment="1" applyProtection="1">
      <alignment horizontal="right" vertical="center" wrapText="1"/>
    </xf>
    <xf numFmtId="3" fontId="0" fillId="0" borderId="77" xfId="0" applyNumberFormat="1" applyFont="1" applyFill="1" applyBorder="1" applyAlignment="1" applyProtection="1">
      <alignment horizontal="right" vertical="center" wrapText="1"/>
    </xf>
    <xf numFmtId="167" fontId="28" fillId="0" borderId="52" xfId="0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7" fontId="32" fillId="0" borderId="0" xfId="0" applyNumberFormat="1" applyFont="1" applyFill="1" applyBorder="1" applyAlignment="1" applyProtection="1">
      <alignment vertical="center"/>
    </xf>
    <xf numFmtId="167" fontId="28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167" fontId="51" fillId="0" borderId="0" xfId="0" applyNumberFormat="1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167" fontId="29" fillId="0" borderId="0" xfId="0" applyNumberFormat="1" applyFont="1" applyFill="1" applyBorder="1" applyAlignment="1" applyProtection="1">
      <alignment vertical="center"/>
    </xf>
    <xf numFmtId="3" fontId="15" fillId="0" borderId="0" xfId="0" applyNumberFormat="1" applyFont="1" applyFill="1" applyBorder="1" applyAlignment="1" applyProtection="1">
      <alignment vertical="center"/>
    </xf>
    <xf numFmtId="167" fontId="72" fillId="0" borderId="0" xfId="0" applyNumberFormat="1" applyFont="1" applyFill="1" applyBorder="1" applyAlignment="1" applyProtection="1">
      <alignment vertical="center"/>
    </xf>
    <xf numFmtId="3" fontId="51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wrapText="1"/>
    </xf>
    <xf numFmtId="167" fontId="28" fillId="0" borderId="0" xfId="0" applyNumberFormat="1" applyFont="1" applyFill="1" applyBorder="1" applyAlignment="1" applyProtection="1">
      <alignment wrapText="1"/>
    </xf>
    <xf numFmtId="0" fontId="0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vertical="center"/>
    </xf>
    <xf numFmtId="3" fontId="0" fillId="0" borderId="0" xfId="0" applyNumberFormat="1" applyFont="1" applyFill="1" applyBorder="1" applyAlignment="1" applyProtection="1">
      <alignment vertical="center"/>
    </xf>
    <xf numFmtId="3" fontId="5" fillId="0" borderId="42" xfId="0" applyNumberFormat="1" applyFont="1" applyFill="1" applyBorder="1" applyAlignment="1" applyProtection="1">
      <alignment horizontal="center" vertical="center" wrapText="1"/>
    </xf>
    <xf numFmtId="3" fontId="32" fillId="0" borderId="29" xfId="0" applyNumberFormat="1" applyFont="1" applyFill="1" applyBorder="1" applyAlignment="1" applyProtection="1">
      <alignment horizontal="center" vertical="center" wrapText="1"/>
    </xf>
    <xf numFmtId="0" fontId="20" fillId="0" borderId="25" xfId="0" applyFont="1" applyFill="1" applyBorder="1" applyAlignment="1" applyProtection="1">
      <alignment vertical="center" wrapText="1"/>
    </xf>
    <xf numFmtId="0" fontId="20" fillId="0" borderId="25" xfId="0" applyFont="1" applyFill="1" applyBorder="1" applyAlignment="1" applyProtection="1">
      <alignment horizontal="center" vertical="center" wrapText="1"/>
    </xf>
    <xf numFmtId="167" fontId="26" fillId="0" borderId="32" xfId="0" applyNumberFormat="1" applyFont="1" applyFill="1" applyBorder="1" applyAlignment="1" applyProtection="1">
      <alignment horizontal="center" vertical="center" wrapText="1"/>
    </xf>
    <xf numFmtId="0" fontId="49" fillId="0" borderId="0" xfId="5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 applyProtection="1">
      <alignment horizontal="left" vertical="center" wrapText="1" indent="1"/>
      <protection locked="0"/>
    </xf>
    <xf numFmtId="0" fontId="46" fillId="0" borderId="0" xfId="5" applyFont="1" applyFill="1" applyAlignment="1" applyProtection="1">
      <alignment horizontal="center" wrapText="1"/>
    </xf>
    <xf numFmtId="165" fontId="8" fillId="0" borderId="62" xfId="0" applyNumberFormat="1" applyFont="1" applyFill="1" applyBorder="1" applyAlignment="1" applyProtection="1">
      <alignment horizontal="center" vertical="center" wrapText="1"/>
    </xf>
    <xf numFmtId="167" fontId="13" fillId="0" borderId="1" xfId="4" applyNumberFormat="1" applyFont="1" applyFill="1" applyBorder="1" applyAlignment="1" applyProtection="1">
      <alignment horizontal="right" vertical="center"/>
      <protection locked="0"/>
    </xf>
    <xf numFmtId="167" fontId="28" fillId="0" borderId="13" xfId="4" applyNumberFormat="1" applyFont="1" applyFill="1" applyBorder="1" applyAlignment="1" applyProtection="1">
      <alignment horizontal="right" vertical="center"/>
      <protection locked="0"/>
    </xf>
    <xf numFmtId="167" fontId="28" fillId="0" borderId="37" xfId="0" applyNumberFormat="1" applyFont="1" applyFill="1" applyBorder="1" applyAlignment="1">
      <alignment horizontal="right" vertical="center"/>
    </xf>
    <xf numFmtId="167" fontId="28" fillId="0" borderId="25" xfId="4" applyNumberFormat="1" applyFont="1" applyFill="1" applyBorder="1" applyAlignment="1" applyProtection="1">
      <alignment horizontal="right" vertical="center"/>
      <protection locked="0"/>
    </xf>
    <xf numFmtId="0" fontId="28" fillId="0" borderId="34" xfId="4" applyFont="1" applyFill="1" applyBorder="1" applyAlignment="1" applyProtection="1">
      <alignment horizontal="left" vertical="center" wrapText="1"/>
    </xf>
    <xf numFmtId="167" fontId="28" fillId="0" borderId="14" xfId="4" applyNumberFormat="1" applyFont="1" applyFill="1" applyBorder="1" applyAlignment="1" applyProtection="1">
      <alignment horizontal="right" vertical="center"/>
      <protection locked="0"/>
    </xf>
    <xf numFmtId="167" fontId="28" fillId="0" borderId="34" xfId="4" applyNumberFormat="1" applyFont="1" applyFill="1" applyBorder="1" applyAlignment="1" applyProtection="1">
      <alignment horizontal="right" vertical="center"/>
      <protection locked="0"/>
    </xf>
    <xf numFmtId="167" fontId="28" fillId="0" borderId="37" xfId="4" applyNumberFormat="1" applyFont="1" applyFill="1" applyBorder="1" applyAlignment="1" applyProtection="1">
      <alignment horizontal="right" vertical="center"/>
      <protection locked="0"/>
    </xf>
    <xf numFmtId="167" fontId="28" fillId="0" borderId="22" xfId="4" applyNumberFormat="1" applyFont="1" applyFill="1" applyBorder="1" applyAlignment="1" applyProtection="1">
      <alignment horizontal="right" vertical="center"/>
      <protection locked="0"/>
    </xf>
    <xf numFmtId="167" fontId="28" fillId="0" borderId="23" xfId="4" applyNumberFormat="1" applyFont="1" applyFill="1" applyBorder="1" applyAlignment="1" applyProtection="1">
      <alignment horizontal="right" vertical="center"/>
      <protection locked="0"/>
    </xf>
    <xf numFmtId="167" fontId="28" fillId="0" borderId="68" xfId="4" applyNumberFormat="1" applyFont="1" applyFill="1" applyBorder="1" applyAlignment="1" applyProtection="1">
      <alignment horizontal="right" vertical="center"/>
      <protection locked="0"/>
    </xf>
    <xf numFmtId="167" fontId="28" fillId="0" borderId="70" xfId="4" applyNumberFormat="1" applyFont="1" applyFill="1" applyBorder="1" applyAlignment="1" applyProtection="1">
      <alignment horizontal="right" vertical="center"/>
      <protection locked="0"/>
    </xf>
    <xf numFmtId="0" fontId="28" fillId="0" borderId="53" xfId="4" applyFont="1" applyFill="1" applyBorder="1" applyAlignment="1" applyProtection="1">
      <alignment horizontal="left" vertical="center" wrapText="1"/>
    </xf>
    <xf numFmtId="0" fontId="28" fillId="0" borderId="34" xfId="4" applyFont="1" applyFill="1" applyBorder="1" applyAlignment="1" applyProtection="1">
      <alignment horizontal="left" vertical="center"/>
    </xf>
    <xf numFmtId="0" fontId="43" fillId="0" borderId="36" xfId="0" applyFont="1" applyFill="1" applyBorder="1" applyAlignment="1" applyProtection="1">
      <alignment horizontal="left" vertical="center" wrapText="1"/>
    </xf>
    <xf numFmtId="167" fontId="28" fillId="0" borderId="70" xfId="0" applyNumberFormat="1" applyFont="1" applyFill="1" applyBorder="1" applyAlignment="1">
      <alignment horizontal="right" vertical="center"/>
    </xf>
    <xf numFmtId="167" fontId="28" fillId="0" borderId="15" xfId="4" applyNumberFormat="1" applyFont="1" applyFill="1" applyBorder="1" applyAlignment="1" applyProtection="1">
      <alignment horizontal="right" vertical="center"/>
      <protection locked="0"/>
    </xf>
    <xf numFmtId="167" fontId="28" fillId="0" borderId="19" xfId="4" applyNumberFormat="1" applyFont="1" applyFill="1" applyBorder="1" applyAlignment="1" applyProtection="1">
      <alignment horizontal="right" vertical="center"/>
      <protection locked="0"/>
    </xf>
    <xf numFmtId="167" fontId="28" fillId="0" borderId="53" xfId="4" applyNumberFormat="1" applyFont="1" applyFill="1" applyBorder="1" applyAlignment="1" applyProtection="1">
      <alignment horizontal="right" vertical="center"/>
      <protection locked="0"/>
    </xf>
    <xf numFmtId="167" fontId="28" fillId="0" borderId="73" xfId="4" applyNumberFormat="1" applyFont="1" applyFill="1" applyBorder="1" applyAlignment="1" applyProtection="1">
      <alignment horizontal="right" vertical="center"/>
      <protection locked="0"/>
    </xf>
    <xf numFmtId="167" fontId="0" fillId="0" borderId="71" xfId="0" applyNumberFormat="1" applyFont="1" applyFill="1" applyBorder="1" applyAlignment="1">
      <alignment horizontal="right" vertical="center"/>
    </xf>
    <xf numFmtId="167" fontId="48" fillId="0" borderId="56" xfId="0" applyNumberFormat="1" applyFont="1" applyFill="1" applyBorder="1" applyAlignment="1">
      <alignment horizontal="right" vertical="center" indent="2"/>
    </xf>
    <xf numFmtId="167" fontId="35" fillId="0" borderId="3" xfId="0" applyNumberFormat="1" applyFont="1" applyFill="1" applyBorder="1" applyAlignment="1" applyProtection="1">
      <alignment horizontal="right" vertical="center" indent="2"/>
      <protection locked="0"/>
    </xf>
    <xf numFmtId="167" fontId="35" fillId="0" borderId="30" xfId="0" applyNumberFormat="1" applyFont="1" applyFill="1" applyBorder="1" applyAlignment="1" applyProtection="1">
      <alignment horizontal="right" vertical="center" indent="2"/>
      <protection locked="0"/>
    </xf>
    <xf numFmtId="0" fontId="86" fillId="0" borderId="0" xfId="0" applyFont="1" applyFill="1"/>
    <xf numFmtId="167" fontId="26" fillId="0" borderId="46" xfId="0" applyNumberFormat="1" applyFont="1" applyFill="1" applyBorder="1" applyAlignment="1" applyProtection="1">
      <alignment horizontal="center" vertical="center" wrapText="1"/>
    </xf>
    <xf numFmtId="167" fontId="28" fillId="0" borderId="37" xfId="0" applyNumberFormat="1" applyFont="1" applyFill="1" applyBorder="1" applyAlignment="1" applyProtection="1">
      <alignment horizontal="right" vertical="center"/>
    </xf>
    <xf numFmtId="167" fontId="28" fillId="0" borderId="78" xfId="0" applyNumberFormat="1" applyFont="1" applyFill="1" applyBorder="1" applyAlignment="1" applyProtection="1">
      <alignment horizontal="right" vertical="center"/>
      <protection locked="0"/>
    </xf>
    <xf numFmtId="167" fontId="0" fillId="0" borderId="62" xfId="0" applyNumberFormat="1" applyFont="1" applyFill="1" applyBorder="1" applyAlignment="1">
      <alignment horizontal="right" vertical="center"/>
    </xf>
    <xf numFmtId="167" fontId="35" fillId="0" borderId="57" xfId="0" applyNumberFormat="1" applyFont="1" applyFill="1" applyBorder="1" applyAlignment="1">
      <alignment vertical="center"/>
    </xf>
    <xf numFmtId="167" fontId="48" fillId="0" borderId="57" xfId="0" applyNumberFormat="1" applyFont="1" applyFill="1" applyBorder="1" applyAlignment="1">
      <alignment vertical="center"/>
    </xf>
    <xf numFmtId="167" fontId="48" fillId="0" borderId="38" xfId="0" applyNumberFormat="1" applyFont="1" applyFill="1" applyBorder="1" applyAlignment="1">
      <alignment vertical="center"/>
    </xf>
    <xf numFmtId="167" fontId="28" fillId="0" borderId="45" xfId="0" applyNumberFormat="1" applyFont="1" applyFill="1" applyBorder="1" applyAlignment="1" applyProtection="1">
      <alignment horizontal="right" vertical="center"/>
      <protection locked="0"/>
    </xf>
    <xf numFmtId="167" fontId="0" fillId="0" borderId="81" xfId="0" applyNumberFormat="1" applyFont="1" applyFill="1" applyBorder="1" applyAlignment="1">
      <alignment horizontal="right" vertical="center"/>
    </xf>
    <xf numFmtId="167" fontId="0" fillId="0" borderId="61" xfId="0" applyNumberFormat="1" applyFont="1" applyFill="1" applyBorder="1" applyAlignment="1">
      <alignment vertical="center"/>
    </xf>
    <xf numFmtId="0" fontId="25" fillId="0" borderId="25" xfId="0" applyFont="1" applyFill="1" applyBorder="1" applyAlignment="1" applyProtection="1">
      <alignment horizontal="right" vertical="center" wrapText="1" indent="1"/>
    </xf>
    <xf numFmtId="167" fontId="8" fillId="0" borderId="14" xfId="0" applyNumberFormat="1" applyFont="1" applyFill="1" applyBorder="1" applyAlignment="1" applyProtection="1">
      <alignment vertical="center"/>
      <protection locked="0"/>
    </xf>
    <xf numFmtId="167" fontId="8" fillId="0" borderId="34" xfId="0" applyNumberFormat="1" applyFont="1" applyFill="1" applyBorder="1" applyAlignment="1" applyProtection="1">
      <alignment vertical="center"/>
      <protection locked="0"/>
    </xf>
    <xf numFmtId="167" fontId="8" fillId="0" borderId="25" xfId="0" applyNumberFormat="1" applyFont="1" applyFill="1" applyBorder="1" applyAlignment="1" applyProtection="1">
      <alignment vertical="center"/>
      <protection locked="0"/>
    </xf>
    <xf numFmtId="167" fontId="8" fillId="0" borderId="40" xfId="0" applyNumberFormat="1" applyFont="1" applyFill="1" applyBorder="1" applyAlignment="1" applyProtection="1">
      <alignment vertical="center"/>
      <protection locked="0"/>
    </xf>
    <xf numFmtId="0" fontId="20" fillId="0" borderId="25" xfId="0" applyFont="1" applyFill="1" applyBorder="1" applyAlignment="1" applyProtection="1">
      <alignment horizontal="right" vertical="center" wrapText="1" indent="2"/>
      <protection locked="0"/>
    </xf>
    <xf numFmtId="170" fontId="27" fillId="0" borderId="60" xfId="0" applyNumberFormat="1" applyFont="1" applyFill="1" applyBorder="1" applyAlignment="1" applyProtection="1">
      <alignment horizontal="right" vertical="center"/>
    </xf>
    <xf numFmtId="170" fontId="27" fillId="0" borderId="26" xfId="0" applyNumberFormat="1" applyFont="1" applyFill="1" applyBorder="1" applyAlignment="1" applyProtection="1">
      <alignment horizontal="right" vertical="center"/>
      <protection locked="0"/>
    </xf>
    <xf numFmtId="0" fontId="40" fillId="11" borderId="0" xfId="10" applyFont="1" applyFill="1"/>
    <xf numFmtId="0" fontId="85" fillId="11" borderId="0" xfId="10" applyFont="1" applyFill="1" applyAlignment="1">
      <alignment horizontal="center"/>
    </xf>
    <xf numFmtId="0" fontId="40" fillId="11" borderId="0" xfId="10" applyFont="1" applyFill="1" applyAlignment="1">
      <alignment horizontal="center"/>
    </xf>
    <xf numFmtId="0" fontId="39" fillId="11" borderId="0" xfId="10" applyFont="1" applyFill="1" applyAlignment="1">
      <alignment horizontal="center"/>
    </xf>
    <xf numFmtId="0" fontId="49" fillId="11" borderId="0" xfId="10" applyFont="1" applyFill="1" applyAlignment="1">
      <alignment horizontal="center"/>
    </xf>
    <xf numFmtId="0" fontId="39" fillId="11" borderId="13" xfId="10" applyFont="1" applyFill="1" applyBorder="1" applyAlignment="1">
      <alignment horizontal="center" vertical="center" wrapText="1"/>
    </xf>
    <xf numFmtId="0" fontId="39" fillId="11" borderId="14" xfId="10" applyFont="1" applyFill="1" applyBorder="1" applyAlignment="1">
      <alignment horizontal="center" vertical="center" wrapText="1"/>
    </xf>
    <xf numFmtId="0" fontId="39" fillId="11" borderId="0" xfId="10" applyFont="1" applyFill="1" applyAlignment="1">
      <alignment wrapText="1"/>
    </xf>
    <xf numFmtId="0" fontId="40" fillId="11" borderId="9" xfId="10" applyFont="1" applyFill="1" applyBorder="1" applyAlignment="1">
      <alignment horizontal="center" vertical="top" wrapText="1"/>
    </xf>
    <xf numFmtId="0" fontId="40" fillId="11" borderId="3" xfId="10" applyFont="1" applyFill="1" applyBorder="1" applyAlignment="1">
      <alignment horizontal="left" vertical="top" wrapText="1"/>
    </xf>
    <xf numFmtId="3" fontId="40" fillId="11" borderId="3" xfId="10" applyNumberFormat="1" applyFont="1" applyFill="1" applyBorder="1" applyAlignment="1">
      <alignment horizontal="right" vertical="top" wrapText="1"/>
    </xf>
    <xf numFmtId="3" fontId="40" fillId="11" borderId="30" xfId="10" applyNumberFormat="1" applyFont="1" applyFill="1" applyBorder="1" applyAlignment="1">
      <alignment horizontal="right" vertical="top" wrapText="1"/>
    </xf>
    <xf numFmtId="0" fontId="40" fillId="11" borderId="8" xfId="10" applyFont="1" applyFill="1" applyBorder="1" applyAlignment="1">
      <alignment horizontal="center" vertical="top" wrapText="1"/>
    </xf>
    <xf numFmtId="0" fontId="40" fillId="11" borderId="2" xfId="10" applyFont="1" applyFill="1" applyBorder="1" applyAlignment="1">
      <alignment horizontal="left" vertical="top" wrapText="1"/>
    </xf>
    <xf numFmtId="3" fontId="40" fillId="11" borderId="2" xfId="10" applyNumberFormat="1" applyFont="1" applyFill="1" applyBorder="1" applyAlignment="1">
      <alignment horizontal="right" vertical="top" wrapText="1"/>
    </xf>
    <xf numFmtId="0" fontId="39" fillId="11" borderId="8" xfId="10" applyFont="1" applyFill="1" applyBorder="1" applyAlignment="1">
      <alignment horizontal="center" vertical="top" wrapText="1"/>
    </xf>
    <xf numFmtId="0" fontId="39" fillId="11" borderId="2" xfId="10" applyFont="1" applyFill="1" applyBorder="1" applyAlignment="1">
      <alignment horizontal="left" vertical="top" wrapText="1"/>
    </xf>
    <xf numFmtId="3" fontId="39" fillId="11" borderId="2" xfId="10" applyNumberFormat="1" applyFont="1" applyFill="1" applyBorder="1" applyAlignment="1">
      <alignment horizontal="right" vertical="top" wrapText="1"/>
    </xf>
    <xf numFmtId="3" fontId="39" fillId="11" borderId="30" xfId="10" applyNumberFormat="1" applyFont="1" applyFill="1" applyBorder="1" applyAlignment="1">
      <alignment horizontal="right" vertical="top" wrapText="1"/>
    </xf>
    <xf numFmtId="0" fontId="39" fillId="11" borderId="10" xfId="10" applyFont="1" applyFill="1" applyBorder="1" applyAlignment="1">
      <alignment horizontal="center" vertical="top" wrapText="1"/>
    </xf>
    <xf numFmtId="0" fontId="39" fillId="11" borderId="6" xfId="10" applyFont="1" applyFill="1" applyBorder="1" applyAlignment="1">
      <alignment horizontal="left" vertical="top" wrapText="1"/>
    </xf>
    <xf numFmtId="3" fontId="39" fillId="11" borderId="6" xfId="10" applyNumberFormat="1" applyFont="1" applyFill="1" applyBorder="1" applyAlignment="1">
      <alignment horizontal="right" vertical="top" wrapText="1"/>
    </xf>
    <xf numFmtId="0" fontId="39" fillId="11" borderId="13" xfId="10" applyFont="1" applyFill="1" applyBorder="1" applyAlignment="1">
      <alignment horizontal="center" vertical="top" wrapText="1"/>
    </xf>
    <xf numFmtId="0" fontId="39" fillId="11" borderId="14" xfId="10" applyFont="1" applyFill="1" applyBorder="1" applyAlignment="1">
      <alignment horizontal="left" vertical="top" wrapText="1"/>
    </xf>
    <xf numFmtId="3" fontId="39" fillId="11" borderId="14" xfId="10" applyNumberFormat="1" applyFont="1" applyFill="1" applyBorder="1" applyAlignment="1">
      <alignment horizontal="right" vertical="top" wrapText="1"/>
    </xf>
    <xf numFmtId="0" fontId="39" fillId="11" borderId="13" xfId="0" applyFont="1" applyFill="1" applyBorder="1" applyAlignment="1">
      <alignment horizontal="center" vertical="top" wrapText="1"/>
    </xf>
    <xf numFmtId="0" fontId="39" fillId="11" borderId="14" xfId="0" applyFont="1" applyFill="1" applyBorder="1" applyAlignment="1">
      <alignment horizontal="center" vertical="center" wrapText="1"/>
    </xf>
    <xf numFmtId="169" fontId="39" fillId="11" borderId="14" xfId="0" applyNumberFormat="1" applyFont="1" applyFill="1" applyBorder="1" applyAlignment="1">
      <alignment horizontal="center" vertical="center" wrapText="1"/>
    </xf>
    <xf numFmtId="169" fontId="39" fillId="11" borderId="21" xfId="0" applyNumberFormat="1" applyFont="1" applyFill="1" applyBorder="1" applyAlignment="1">
      <alignment horizontal="center" vertical="center" wrapText="1"/>
    </xf>
    <xf numFmtId="0" fontId="40" fillId="11" borderId="0" xfId="0" applyFont="1" applyFill="1"/>
    <xf numFmtId="0" fontId="40" fillId="11" borderId="3" xfId="0" applyFont="1" applyFill="1" applyBorder="1" applyAlignment="1">
      <alignment horizontal="center" vertical="center" wrapText="1"/>
    </xf>
    <xf numFmtId="0" fontId="40" fillId="11" borderId="3" xfId="0" applyFont="1" applyFill="1" applyBorder="1" applyAlignment="1">
      <alignment horizontal="left" vertical="center" wrapText="1"/>
    </xf>
    <xf numFmtId="169" fontId="40" fillId="11" borderId="3" xfId="0" applyNumberFormat="1" applyFont="1" applyFill="1" applyBorder="1" applyAlignment="1">
      <alignment horizontal="right" vertical="center"/>
    </xf>
    <xf numFmtId="0" fontId="40" fillId="11" borderId="0" xfId="0" applyFont="1" applyFill="1" applyAlignment="1">
      <alignment vertical="center"/>
    </xf>
    <xf numFmtId="0" fontId="40" fillId="11" borderId="2" xfId="0" applyFont="1" applyFill="1" applyBorder="1" applyAlignment="1">
      <alignment horizontal="center" vertical="center" wrapText="1"/>
    </xf>
    <xf numFmtId="0" fontId="40" fillId="11" borderId="2" xfId="0" applyFont="1" applyFill="1" applyBorder="1" applyAlignment="1">
      <alignment horizontal="left" vertical="center" wrapText="1"/>
    </xf>
    <xf numFmtId="169" fontId="40" fillId="11" borderId="2" xfId="0" applyNumberFormat="1" applyFont="1" applyFill="1" applyBorder="1" applyAlignment="1">
      <alignment horizontal="right" vertical="center"/>
    </xf>
    <xf numFmtId="0" fontId="39" fillId="11" borderId="2" xfId="0" applyFont="1" applyFill="1" applyBorder="1" applyAlignment="1">
      <alignment horizontal="center" vertical="center" wrapText="1"/>
    </xf>
    <xf numFmtId="0" fontId="39" fillId="11" borderId="2" xfId="0" applyFont="1" applyFill="1" applyBorder="1" applyAlignment="1">
      <alignment horizontal="left" vertical="center" wrapText="1"/>
    </xf>
    <xf numFmtId="169" fontId="39" fillId="11" borderId="2" xfId="0" applyNumberFormat="1" applyFont="1" applyFill="1" applyBorder="1" applyAlignment="1">
      <alignment horizontal="right" vertical="center"/>
    </xf>
    <xf numFmtId="0" fontId="39" fillId="11" borderId="6" xfId="0" applyFont="1" applyFill="1" applyBorder="1" applyAlignment="1">
      <alignment horizontal="center" vertical="center" wrapText="1"/>
    </xf>
    <xf numFmtId="0" fontId="39" fillId="11" borderId="6" xfId="0" applyFont="1" applyFill="1" applyBorder="1" applyAlignment="1">
      <alignment horizontal="left" vertical="center" wrapText="1"/>
    </xf>
    <xf numFmtId="169" fontId="39" fillId="11" borderId="6" xfId="0" applyNumberFormat="1" applyFont="1" applyFill="1" applyBorder="1" applyAlignment="1">
      <alignment horizontal="right" vertical="center"/>
    </xf>
    <xf numFmtId="0" fontId="39" fillId="11" borderId="13" xfId="0" applyFont="1" applyFill="1" applyBorder="1" applyAlignment="1">
      <alignment horizontal="center" vertical="center" wrapText="1"/>
    </xf>
    <xf numFmtId="0" fontId="39" fillId="11" borderId="14" xfId="0" applyFont="1" applyFill="1" applyBorder="1" applyAlignment="1">
      <alignment horizontal="left" vertical="center" wrapText="1"/>
    </xf>
    <xf numFmtId="169" fontId="39" fillId="11" borderId="14" xfId="0" applyNumberFormat="1" applyFont="1" applyFill="1" applyBorder="1" applyAlignment="1">
      <alignment horizontal="right" vertical="center"/>
    </xf>
    <xf numFmtId="0" fontId="40" fillId="11" borderId="6" xfId="0" applyFont="1" applyFill="1" applyBorder="1" applyAlignment="1">
      <alignment horizontal="left" vertical="center" wrapText="1"/>
    </xf>
    <xf numFmtId="169" fontId="40" fillId="11" borderId="6" xfId="0" applyNumberFormat="1" applyFont="1" applyFill="1" applyBorder="1" applyAlignment="1">
      <alignment horizontal="right" vertical="center"/>
    </xf>
    <xf numFmtId="0" fontId="26" fillId="11" borderId="0" xfId="9" applyFont="1" applyFill="1" applyAlignment="1" applyProtection="1">
      <alignment vertical="center"/>
    </xf>
    <xf numFmtId="14" fontId="33" fillId="11" borderId="0" xfId="9" applyNumberFormat="1" applyFont="1" applyFill="1" applyAlignment="1" applyProtection="1">
      <alignment horizontal="center" vertical="center" wrapText="1"/>
    </xf>
    <xf numFmtId="0" fontId="1" fillId="11" borderId="0" xfId="9" applyFill="1" applyAlignment="1" applyProtection="1">
      <alignment vertical="center"/>
    </xf>
    <xf numFmtId="0" fontId="1" fillId="11" borderId="0" xfId="9" applyFont="1" applyFill="1" applyAlignment="1" applyProtection="1">
      <alignment horizontal="center" vertical="center"/>
    </xf>
    <xf numFmtId="49" fontId="26" fillId="11" borderId="12" xfId="9" applyNumberFormat="1" applyFont="1" applyFill="1" applyBorder="1" applyAlignment="1" applyProtection="1">
      <alignment horizontal="center" vertical="center" wrapText="1"/>
    </xf>
    <xf numFmtId="49" fontId="26" fillId="11" borderId="31" xfId="9" applyNumberFormat="1" applyFont="1" applyFill="1" applyBorder="1" applyAlignment="1" applyProtection="1">
      <alignment horizontal="center" vertical="center"/>
    </xf>
    <xf numFmtId="49" fontId="26" fillId="11" borderId="32" xfId="9" applyNumberFormat="1" applyFont="1" applyFill="1" applyBorder="1" applyAlignment="1" applyProtection="1">
      <alignment horizontal="center" vertical="center"/>
    </xf>
    <xf numFmtId="49" fontId="13" fillId="11" borderId="0" xfId="9" applyNumberFormat="1" applyFont="1" applyFill="1" applyAlignment="1" applyProtection="1">
      <alignment horizontal="center" vertical="center"/>
    </xf>
    <xf numFmtId="0" fontId="40" fillId="11" borderId="8" xfId="8" applyFont="1" applyFill="1" applyBorder="1" applyAlignment="1" applyProtection="1">
      <alignment vertical="center" wrapText="1"/>
    </xf>
    <xf numFmtId="171" fontId="13" fillId="11" borderId="3" xfId="9" applyNumberFormat="1" applyFont="1" applyFill="1" applyBorder="1" applyAlignment="1" applyProtection="1">
      <alignment horizontal="center" vertical="center"/>
    </xf>
    <xf numFmtId="173" fontId="1" fillId="11" borderId="30" xfId="9" applyNumberFormat="1" applyFont="1" applyFill="1" applyBorder="1" applyAlignment="1" applyProtection="1">
      <alignment vertical="center"/>
      <protection locked="0"/>
    </xf>
    <xf numFmtId="0" fontId="1" fillId="11" borderId="0" xfId="9" applyFont="1" applyFill="1" applyAlignment="1" applyProtection="1">
      <alignment vertical="center"/>
    </xf>
    <xf numFmtId="171" fontId="13" fillId="11" borderId="2" xfId="9" applyNumberFormat="1" applyFont="1" applyFill="1" applyBorder="1" applyAlignment="1" applyProtection="1">
      <alignment horizontal="center" vertical="center"/>
    </xf>
    <xf numFmtId="173" fontId="1" fillId="11" borderId="16" xfId="9" applyNumberFormat="1" applyFont="1" applyFill="1" applyBorder="1" applyAlignment="1" applyProtection="1">
      <alignment vertical="center"/>
      <protection locked="0"/>
    </xf>
    <xf numFmtId="0" fontId="39" fillId="11" borderId="8" xfId="8" applyFont="1" applyFill="1" applyBorder="1" applyAlignment="1" applyProtection="1">
      <alignment vertical="center" wrapText="1"/>
    </xf>
    <xf numFmtId="171" fontId="4" fillId="11" borderId="2" xfId="9" applyNumberFormat="1" applyFont="1" applyFill="1" applyBorder="1" applyAlignment="1" applyProtection="1">
      <alignment horizontal="center" vertical="center"/>
    </xf>
    <xf numFmtId="173" fontId="28" fillId="11" borderId="16" xfId="9" applyNumberFormat="1" applyFont="1" applyFill="1" applyBorder="1" applyAlignment="1" applyProtection="1">
      <alignment vertical="center"/>
    </xf>
    <xf numFmtId="0" fontId="39" fillId="11" borderId="7" xfId="8" applyFont="1" applyFill="1" applyBorder="1" applyAlignment="1" applyProtection="1">
      <alignment vertical="center" wrapText="1"/>
    </xf>
    <xf numFmtId="171" fontId="4" fillId="11" borderId="1" xfId="9" applyNumberFormat="1" applyFont="1" applyFill="1" applyBorder="1" applyAlignment="1" applyProtection="1">
      <alignment horizontal="center" vertical="center"/>
    </xf>
    <xf numFmtId="0" fontId="1" fillId="11" borderId="0" xfId="0" applyFont="1" applyFill="1"/>
    <xf numFmtId="173" fontId="28" fillId="11" borderId="16" xfId="9" applyNumberFormat="1" applyFont="1" applyFill="1" applyBorder="1" applyAlignment="1" applyProtection="1">
      <alignment vertical="center"/>
      <protection locked="0"/>
    </xf>
    <xf numFmtId="0" fontId="13" fillId="11" borderId="0" xfId="9" applyFont="1" applyFill="1" applyAlignment="1" applyProtection="1">
      <alignment vertical="center"/>
    </xf>
    <xf numFmtId="0" fontId="39" fillId="11" borderId="10" xfId="8" applyFont="1" applyFill="1" applyBorder="1" applyAlignment="1" applyProtection="1">
      <alignment vertical="center" wrapText="1"/>
    </xf>
    <xf numFmtId="171" fontId="4" fillId="11" borderId="6" xfId="9" applyNumberFormat="1" applyFont="1" applyFill="1" applyBorder="1" applyAlignment="1" applyProtection="1">
      <alignment horizontal="center" vertical="center"/>
    </xf>
    <xf numFmtId="173" fontId="28" fillId="11" borderId="18" xfId="9" applyNumberFormat="1" applyFont="1" applyFill="1" applyBorder="1" applyAlignment="1" applyProtection="1">
      <alignment vertical="center"/>
      <protection locked="0"/>
    </xf>
    <xf numFmtId="0" fontId="4" fillId="11" borderId="13" xfId="9" applyFont="1" applyFill="1" applyBorder="1" applyAlignment="1" applyProtection="1">
      <alignment horizontal="left" vertical="center" wrapText="1"/>
    </xf>
    <xf numFmtId="171" fontId="4" fillId="11" borderId="14" xfId="9" applyNumberFormat="1" applyFont="1" applyFill="1" applyBorder="1" applyAlignment="1" applyProtection="1">
      <alignment horizontal="center" vertical="center"/>
    </xf>
    <xf numFmtId="173" fontId="4" fillId="11" borderId="21" xfId="9" applyNumberFormat="1" applyFont="1" applyFill="1" applyBorder="1" applyAlignment="1" applyProtection="1">
      <alignment vertical="center"/>
    </xf>
    <xf numFmtId="169" fontId="68" fillId="11" borderId="0" xfId="9" applyNumberFormat="1" applyFont="1" applyFill="1" applyAlignment="1" applyProtection="1">
      <alignment vertical="center"/>
    </xf>
    <xf numFmtId="0" fontId="40" fillId="11" borderId="0" xfId="8" applyFont="1" applyFill="1" applyProtection="1"/>
    <xf numFmtId="3" fontId="40" fillId="11" borderId="0" xfId="8" applyNumberFormat="1" applyFont="1" applyFill="1" applyProtection="1"/>
    <xf numFmtId="0" fontId="0" fillId="11" borderId="0" xfId="9" applyFont="1" applyFill="1" applyAlignment="1" applyProtection="1">
      <alignment vertical="center"/>
    </xf>
    <xf numFmtId="0" fontId="1" fillId="11" borderId="0" xfId="9" applyFont="1" applyFill="1" applyAlignment="1" applyProtection="1">
      <alignment vertical="center" wrapText="1"/>
    </xf>
    <xf numFmtId="0" fontId="13" fillId="11" borderId="0" xfId="9" applyFont="1" applyFill="1" applyAlignment="1" applyProtection="1">
      <alignment horizontal="center" vertical="center"/>
    </xf>
    <xf numFmtId="0" fontId="1" fillId="11" borderId="0" xfId="9" applyFill="1" applyAlignment="1" applyProtection="1">
      <alignment vertical="center" wrapText="1"/>
    </xf>
    <xf numFmtId="0" fontId="60" fillId="11" borderId="0" xfId="9" applyFont="1" applyFill="1" applyAlignment="1" applyProtection="1">
      <alignment horizontal="center" vertical="center"/>
    </xf>
    <xf numFmtId="0" fontId="78" fillId="11" borderId="0" xfId="8" applyFill="1" applyProtection="1"/>
    <xf numFmtId="0" fontId="79" fillId="11" borderId="0" xfId="8" applyFont="1" applyFill="1" applyProtection="1"/>
    <xf numFmtId="0" fontId="73" fillId="11" borderId="0" xfId="8" applyFont="1" applyFill="1" applyBorder="1" applyAlignment="1" applyProtection="1">
      <alignment horizontal="right"/>
    </xf>
    <xf numFmtId="0" fontId="65" fillId="11" borderId="12" xfId="8" applyFont="1" applyFill="1" applyBorder="1" applyAlignment="1" applyProtection="1">
      <alignment horizontal="center" vertical="center" wrapText="1"/>
    </xf>
    <xf numFmtId="0" fontId="65" fillId="11" borderId="31" xfId="8" applyFont="1" applyFill="1" applyBorder="1" applyAlignment="1" applyProtection="1">
      <alignment horizontal="center" vertical="center" wrapText="1"/>
    </xf>
    <xf numFmtId="167" fontId="65" fillId="11" borderId="31" xfId="8" applyNumberFormat="1" applyFont="1" applyFill="1" applyBorder="1" applyAlignment="1" applyProtection="1">
      <alignment horizontal="center" vertical="center" wrapText="1"/>
    </xf>
    <xf numFmtId="0" fontId="23" fillId="11" borderId="0" xfId="8" applyFont="1" applyFill="1" applyAlignment="1" applyProtection="1">
      <alignment horizontal="center" vertical="center"/>
    </xf>
    <xf numFmtId="0" fontId="22" fillId="11" borderId="11" xfId="8" applyFont="1" applyFill="1" applyBorder="1" applyAlignment="1" applyProtection="1">
      <alignment vertical="center" wrapText="1"/>
    </xf>
    <xf numFmtId="171" fontId="60" fillId="11" borderId="4" xfId="9" applyNumberFormat="1" applyFont="1" applyFill="1" applyBorder="1" applyAlignment="1" applyProtection="1">
      <alignment horizontal="center" vertical="center"/>
    </xf>
    <xf numFmtId="167" fontId="22" fillId="11" borderId="4" xfId="8" applyNumberFormat="1" applyFont="1" applyFill="1" applyBorder="1" applyAlignment="1" applyProtection="1">
      <alignment horizontal="right" vertical="center" wrapText="1"/>
      <protection locked="0"/>
    </xf>
    <xf numFmtId="0" fontId="36" fillId="11" borderId="0" xfId="8" applyFont="1" applyFill="1" applyAlignment="1" applyProtection="1">
      <alignment vertical="center"/>
    </xf>
    <xf numFmtId="0" fontId="22" fillId="11" borderId="8" xfId="8" applyFont="1" applyFill="1" applyBorder="1" applyAlignment="1" applyProtection="1">
      <alignment vertical="center" wrapText="1"/>
    </xf>
    <xf numFmtId="171" fontId="60" fillId="11" borderId="2" xfId="9" applyNumberFormat="1" applyFont="1" applyFill="1" applyBorder="1" applyAlignment="1" applyProtection="1">
      <alignment horizontal="center" vertical="center"/>
    </xf>
    <xf numFmtId="167" fontId="22" fillId="11" borderId="2" xfId="8" applyNumberFormat="1" applyFont="1" applyFill="1" applyBorder="1" applyAlignment="1" applyProtection="1">
      <alignment horizontal="right" vertical="center" wrapText="1"/>
    </xf>
    <xf numFmtId="167" fontId="36" fillId="11" borderId="2" xfId="8" applyNumberFormat="1" applyFont="1" applyFill="1" applyBorder="1" applyAlignment="1" applyProtection="1">
      <alignment horizontal="right" vertical="center" wrapText="1"/>
    </xf>
    <xf numFmtId="0" fontId="73" fillId="11" borderId="8" xfId="8" applyFont="1" applyFill="1" applyBorder="1" applyAlignment="1" applyProtection="1">
      <alignment horizontal="left" vertical="center" wrapText="1" indent="1"/>
    </xf>
    <xf numFmtId="167" fontId="73" fillId="11" borderId="2" xfId="8" applyNumberFormat="1" applyFont="1" applyFill="1" applyBorder="1" applyAlignment="1" applyProtection="1">
      <alignment horizontal="right" vertical="center" wrapText="1"/>
      <protection locked="0"/>
    </xf>
    <xf numFmtId="167" fontId="36" fillId="11" borderId="2" xfId="8" applyNumberFormat="1" applyFont="1" applyFill="1" applyBorder="1" applyAlignment="1" applyProtection="1">
      <alignment horizontal="right" vertical="center" wrapText="1"/>
      <protection locked="0"/>
    </xf>
    <xf numFmtId="171" fontId="8" fillId="11" borderId="2" xfId="9" applyNumberFormat="1" applyFont="1" applyFill="1" applyBorder="1" applyAlignment="1" applyProtection="1">
      <alignment horizontal="center" vertical="center"/>
    </xf>
    <xf numFmtId="167" fontId="22" fillId="11" borderId="2" xfId="8" applyNumberFormat="1" applyFont="1" applyFill="1" applyBorder="1" applyAlignment="1" applyProtection="1">
      <alignment horizontal="right" vertical="center" wrapText="1"/>
      <protection locked="0"/>
    </xf>
    <xf numFmtId="167" fontId="36" fillId="11" borderId="0" xfId="8" applyNumberFormat="1" applyFont="1" applyFill="1" applyAlignment="1" applyProtection="1">
      <alignment vertical="center"/>
    </xf>
    <xf numFmtId="0" fontId="22" fillId="11" borderId="10" xfId="8" applyFont="1" applyFill="1" applyBorder="1" applyAlignment="1" applyProtection="1">
      <alignment vertical="center" wrapText="1"/>
    </xf>
    <xf numFmtId="171" fontId="8" fillId="11" borderId="6" xfId="9" applyNumberFormat="1" applyFont="1" applyFill="1" applyBorder="1" applyAlignment="1" applyProtection="1">
      <alignment horizontal="center" vertical="center"/>
    </xf>
    <xf numFmtId="167" fontId="22" fillId="11" borderId="6" xfId="8" applyNumberFormat="1" applyFont="1" applyFill="1" applyBorder="1" applyAlignment="1" applyProtection="1">
      <alignment horizontal="right" vertical="center" wrapText="1"/>
      <protection locked="0"/>
    </xf>
    <xf numFmtId="0" fontId="22" fillId="11" borderId="13" xfId="8" applyFont="1" applyFill="1" applyBorder="1" applyAlignment="1" applyProtection="1">
      <alignment vertical="center" wrapText="1"/>
    </xf>
    <xf numFmtId="171" fontId="8" fillId="11" borderId="14" xfId="9" applyNumberFormat="1" applyFont="1" applyFill="1" applyBorder="1" applyAlignment="1" applyProtection="1">
      <alignment horizontal="center" vertical="center"/>
    </xf>
    <xf numFmtId="167" fontId="22" fillId="11" borderId="14" xfId="8" applyNumberFormat="1" applyFont="1" applyFill="1" applyBorder="1" applyAlignment="1" applyProtection="1">
      <alignment horizontal="right" vertical="center" wrapText="1"/>
    </xf>
    <xf numFmtId="3" fontId="36" fillId="11" borderId="0" xfId="8" applyNumberFormat="1" applyFont="1" applyFill="1" applyAlignment="1" applyProtection="1">
      <alignment vertical="center"/>
    </xf>
    <xf numFmtId="167" fontId="40" fillId="11" borderId="0" xfId="8" applyNumberFormat="1" applyFont="1" applyFill="1" applyProtection="1"/>
    <xf numFmtId="0" fontId="80" fillId="11" borderId="0" xfId="8" applyFont="1" applyFill="1" applyBorder="1" applyAlignment="1" applyProtection="1">
      <alignment horizontal="right"/>
    </xf>
    <xf numFmtId="167" fontId="80" fillId="11" borderId="2" xfId="8" applyNumberFormat="1" applyFont="1" applyFill="1" applyBorder="1" applyAlignment="1" applyProtection="1">
      <alignment horizontal="right" vertical="center" wrapText="1"/>
      <protection locked="0"/>
    </xf>
    <xf numFmtId="171" fontId="60" fillId="11" borderId="6" xfId="9" applyNumberFormat="1" applyFont="1" applyFill="1" applyBorder="1" applyAlignment="1" applyProtection="1">
      <alignment horizontal="center" vertical="center"/>
    </xf>
    <xf numFmtId="167" fontId="36" fillId="11" borderId="6" xfId="8" applyNumberFormat="1" applyFont="1" applyFill="1" applyBorder="1" applyAlignment="1" applyProtection="1">
      <alignment horizontal="right" vertical="center" wrapText="1"/>
      <protection locked="0"/>
    </xf>
    <xf numFmtId="171" fontId="60" fillId="11" borderId="14" xfId="9" applyNumberFormat="1" applyFont="1" applyFill="1" applyBorder="1" applyAlignment="1" applyProtection="1">
      <alignment horizontal="center" vertical="center"/>
    </xf>
    <xf numFmtId="172" fontId="36" fillId="11" borderId="0" xfId="8" applyNumberFormat="1" applyFont="1" applyFill="1" applyAlignment="1" applyProtection="1">
      <alignment vertical="center"/>
    </xf>
    <xf numFmtId="0" fontId="81" fillId="11" borderId="0" xfId="8" applyFont="1" applyFill="1" applyProtection="1"/>
    <xf numFmtId="167" fontId="78" fillId="11" borderId="0" xfId="8" applyNumberFormat="1" applyFill="1" applyProtection="1"/>
    <xf numFmtId="1" fontId="39" fillId="12" borderId="58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>
      <alignment wrapText="1"/>
    </xf>
    <xf numFmtId="169" fontId="40" fillId="0" borderId="0" xfId="0" applyNumberFormat="1" applyFont="1" applyFill="1" applyAlignment="1"/>
    <xf numFmtId="0" fontId="22" fillId="0" borderId="8" xfId="5" applyFont="1" applyFill="1" applyBorder="1" applyAlignment="1" applyProtection="1">
      <alignment horizontal="center" vertical="center" textRotation="90" wrapText="1"/>
    </xf>
    <xf numFmtId="167" fontId="1" fillId="0" borderId="0" xfId="4" applyNumberFormat="1" applyFont="1" applyFill="1" applyProtection="1"/>
    <xf numFmtId="49" fontId="35" fillId="0" borderId="32" xfId="0" applyNumberFormat="1" applyFont="1" applyFill="1" applyBorder="1" applyAlignment="1" applyProtection="1">
      <alignment horizontal="right" vertical="center"/>
      <protection locked="0"/>
    </xf>
    <xf numFmtId="49" fontId="27" fillId="0" borderId="61" xfId="0" applyNumberFormat="1" applyFont="1" applyFill="1" applyBorder="1" applyAlignment="1" applyProtection="1">
      <alignment horizontal="right" vertical="center"/>
      <protection locked="0"/>
    </xf>
    <xf numFmtId="170" fontId="27" fillId="0" borderId="18" xfId="0" applyNumberFormat="1" applyFont="1" applyFill="1" applyBorder="1" applyAlignment="1" applyProtection="1">
      <alignment horizontal="right" vertical="center"/>
      <protection locked="0"/>
    </xf>
    <xf numFmtId="49" fontId="25" fillId="0" borderId="47" xfId="0" applyNumberFormat="1" applyFont="1" applyFill="1" applyBorder="1" applyAlignment="1" applyProtection="1">
      <alignment horizontal="right" vertical="center"/>
    </xf>
    <xf numFmtId="49" fontId="25" fillId="0" borderId="34" xfId="0" applyNumberFormat="1" applyFont="1" applyFill="1" applyBorder="1" applyAlignment="1" applyProtection="1">
      <alignment horizontal="right" vertical="center"/>
    </xf>
    <xf numFmtId="49" fontId="26" fillId="0" borderId="2" xfId="0" applyNumberFormat="1" applyFont="1" applyFill="1" applyBorder="1" applyAlignment="1" applyProtection="1">
      <alignment horizontal="right" vertical="center"/>
      <protection locked="0"/>
    </xf>
    <xf numFmtId="49" fontId="26" fillId="0" borderId="6" xfId="0" applyNumberFormat="1" applyFont="1" applyFill="1" applyBorder="1" applyAlignment="1" applyProtection="1">
      <alignment horizontal="right" vertical="center"/>
      <protection locked="0"/>
    </xf>
    <xf numFmtId="49" fontId="25" fillId="0" borderId="16" xfId="0" applyNumberFormat="1" applyFont="1" applyFill="1" applyBorder="1" applyAlignment="1" applyProtection="1">
      <alignment horizontal="right" vertical="center"/>
    </xf>
    <xf numFmtId="49" fontId="26" fillId="11" borderId="2" xfId="0" applyNumberFormat="1" applyFont="1" applyFill="1" applyBorder="1" applyAlignment="1" applyProtection="1">
      <alignment horizontal="right" vertical="center"/>
      <protection locked="0"/>
    </xf>
    <xf numFmtId="49" fontId="26" fillId="11" borderId="47" xfId="0" applyNumberFormat="1" applyFont="1" applyFill="1" applyBorder="1" applyAlignment="1" applyProtection="1">
      <alignment horizontal="right" vertical="center"/>
      <protection locked="0"/>
    </xf>
    <xf numFmtId="49" fontId="25" fillId="11" borderId="47" xfId="0" applyNumberFormat="1" applyFont="1" applyFill="1" applyBorder="1" applyAlignment="1" applyProtection="1">
      <alignment horizontal="right" vertical="center"/>
    </xf>
    <xf numFmtId="49" fontId="25" fillId="11" borderId="16" xfId="0" applyNumberFormat="1" applyFont="1" applyFill="1" applyBorder="1" applyAlignment="1" applyProtection="1">
      <alignment horizontal="right" vertical="center"/>
    </xf>
    <xf numFmtId="49" fontId="26" fillId="11" borderId="31" xfId="0" applyNumberFormat="1" applyFont="1" applyFill="1" applyBorder="1" applyAlignment="1" applyProtection="1">
      <alignment horizontal="right" vertical="center"/>
      <protection locked="0"/>
    </xf>
    <xf numFmtId="49" fontId="26" fillId="11" borderId="46" xfId="0" applyNumberFormat="1" applyFont="1" applyFill="1" applyBorder="1" applyAlignment="1" applyProtection="1">
      <alignment horizontal="right" vertical="center"/>
      <protection locked="0"/>
    </xf>
    <xf numFmtId="49" fontId="25" fillId="11" borderId="32" xfId="0" applyNumberFormat="1" applyFont="1" applyFill="1" applyBorder="1" applyAlignment="1" applyProtection="1">
      <alignment horizontal="right" vertical="center"/>
    </xf>
    <xf numFmtId="49" fontId="25" fillId="11" borderId="14" xfId="0" applyNumberFormat="1" applyFont="1" applyFill="1" applyBorder="1" applyAlignment="1" applyProtection="1">
      <alignment horizontal="right" vertical="center"/>
    </xf>
    <xf numFmtId="49" fontId="25" fillId="11" borderId="34" xfId="0" applyNumberFormat="1" applyFont="1" applyFill="1" applyBorder="1" applyAlignment="1" applyProtection="1">
      <alignment horizontal="right" vertical="center"/>
    </xf>
    <xf numFmtId="49" fontId="25" fillId="11" borderId="21" xfId="0" applyNumberFormat="1" applyFont="1" applyFill="1" applyBorder="1" applyAlignment="1" applyProtection="1">
      <alignment horizontal="right" vertical="center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167" fontId="0" fillId="0" borderId="67" xfId="0" applyNumberFormat="1" applyFont="1" applyFill="1" applyBorder="1" applyAlignment="1" applyProtection="1">
      <alignment horizontal="right" vertical="center"/>
      <protection locked="0"/>
    </xf>
    <xf numFmtId="167" fontId="0" fillId="0" borderId="24" xfId="0" applyNumberFormat="1" applyFont="1" applyFill="1" applyBorder="1" applyAlignment="1" applyProtection="1">
      <alignment horizontal="right" vertical="center"/>
      <protection locked="0"/>
    </xf>
    <xf numFmtId="0" fontId="38" fillId="0" borderId="8" xfId="0" applyFont="1" applyFill="1" applyBorder="1" applyAlignment="1" applyProtection="1">
      <alignment vertical="center"/>
    </xf>
    <xf numFmtId="165" fontId="8" fillId="0" borderId="50" xfId="0" applyNumberFormat="1" applyFont="1" applyFill="1" applyBorder="1" applyAlignment="1" applyProtection="1">
      <alignment horizontal="center" vertical="center" wrapText="1"/>
    </xf>
    <xf numFmtId="167" fontId="26" fillId="0" borderId="12" xfId="0" applyNumberFormat="1" applyFont="1" applyFill="1" applyBorder="1" applyAlignment="1" applyProtection="1">
      <alignment horizontal="center" vertical="center" wrapText="1"/>
    </xf>
    <xf numFmtId="167" fontId="8" fillId="0" borderId="47" xfId="0" applyNumberFormat="1" applyFont="1" applyFill="1" applyBorder="1" applyAlignment="1" applyProtection="1">
      <alignment horizontal="center" vertical="center" wrapText="1"/>
    </xf>
    <xf numFmtId="167" fontId="26" fillId="0" borderId="46" xfId="0" applyNumberFormat="1" applyFont="1" applyFill="1" applyBorder="1" applyAlignment="1" applyProtection="1">
      <alignment horizontal="center" vertical="center"/>
    </xf>
    <xf numFmtId="167" fontId="27" fillId="0" borderId="30" xfId="0" applyNumberFormat="1" applyFont="1" applyFill="1" applyBorder="1" applyAlignment="1" applyProtection="1">
      <alignment vertical="center"/>
    </xf>
    <xf numFmtId="0" fontId="22" fillId="0" borderId="78" xfId="5" applyFont="1" applyFill="1" applyBorder="1" applyAlignment="1" applyProtection="1">
      <alignment horizontal="center" vertical="center"/>
    </xf>
    <xf numFmtId="0" fontId="36" fillId="0" borderId="3" xfId="5" applyFont="1" applyFill="1" applyBorder="1" applyAlignment="1" applyProtection="1">
      <alignment horizontal="left" vertical="center" indent="1"/>
    </xf>
    <xf numFmtId="167" fontId="26" fillId="0" borderId="31" xfId="0" applyNumberFormat="1" applyFont="1" applyFill="1" applyBorder="1" applyAlignment="1" applyProtection="1">
      <alignment horizontal="center" vertical="center"/>
    </xf>
    <xf numFmtId="3" fontId="40" fillId="11" borderId="17" xfId="10" applyNumberFormat="1" applyFont="1" applyFill="1" applyBorder="1" applyAlignment="1">
      <alignment horizontal="right" vertical="top" wrapText="1"/>
    </xf>
    <xf numFmtId="0" fontId="39" fillId="11" borderId="22" xfId="10" applyFont="1" applyFill="1" applyBorder="1" applyAlignment="1">
      <alignment horizontal="center" vertical="top" wrapText="1"/>
    </xf>
    <xf numFmtId="0" fontId="39" fillId="11" borderId="23" xfId="10" applyFont="1" applyFill="1" applyBorder="1" applyAlignment="1">
      <alignment horizontal="left" vertical="top" wrapText="1"/>
    </xf>
    <xf numFmtId="3" fontId="39" fillId="11" borderId="23" xfId="10" applyNumberFormat="1" applyFont="1" applyFill="1" applyBorder="1" applyAlignment="1">
      <alignment horizontal="right" vertical="top" wrapText="1"/>
    </xf>
    <xf numFmtId="3" fontId="39" fillId="11" borderId="21" xfId="10" applyNumberFormat="1" applyFont="1" applyFill="1" applyBorder="1" applyAlignment="1">
      <alignment horizontal="right" vertical="top" wrapText="1"/>
    </xf>
    <xf numFmtId="169" fontId="39" fillId="11" borderId="3" xfId="0" applyNumberFormat="1" applyFont="1" applyFill="1" applyBorder="1" applyAlignment="1">
      <alignment horizontal="center" vertical="center" wrapText="1"/>
    </xf>
    <xf numFmtId="3" fontId="45" fillId="0" borderId="25" xfId="0" applyNumberFormat="1" applyFont="1" applyFill="1" applyBorder="1"/>
    <xf numFmtId="3" fontId="45" fillId="0" borderId="28" xfId="0" applyNumberFormat="1" applyFont="1" applyFill="1" applyBorder="1"/>
    <xf numFmtId="3" fontId="44" fillId="0" borderId="26" xfId="0" applyNumberFormat="1" applyFont="1" applyFill="1" applyBorder="1"/>
    <xf numFmtId="3" fontId="61" fillId="0" borderId="26" xfId="0" applyNumberFormat="1" applyFont="1" applyFill="1" applyBorder="1"/>
    <xf numFmtId="3" fontId="45" fillId="0" borderId="26" xfId="0" applyNumberFormat="1" applyFont="1" applyFill="1" applyBorder="1"/>
    <xf numFmtId="3" fontId="44" fillId="0" borderId="27" xfId="0" applyNumberFormat="1" applyFont="1" applyFill="1" applyBorder="1"/>
    <xf numFmtId="3" fontId="44" fillId="0" borderId="28" xfId="0" applyNumberFormat="1" applyFont="1" applyFill="1" applyBorder="1"/>
    <xf numFmtId="3" fontId="45" fillId="0" borderId="27" xfId="0" applyNumberFormat="1" applyFont="1" applyFill="1" applyBorder="1"/>
    <xf numFmtId="3" fontId="46" fillId="0" borderId="25" xfId="0" applyNumberFormat="1" applyFont="1" applyFill="1" applyBorder="1"/>
    <xf numFmtId="0" fontId="46" fillId="0" borderId="25" xfId="0" applyFont="1" applyFill="1" applyBorder="1" applyAlignment="1">
      <alignment horizontal="center" vertical="center" wrapText="1"/>
    </xf>
    <xf numFmtId="0" fontId="45" fillId="0" borderId="78" xfId="0" applyFont="1" applyFill="1" applyBorder="1" applyAlignment="1">
      <alignment horizontal="left" indent="1"/>
    </xf>
    <xf numFmtId="0" fontId="61" fillId="0" borderId="69" xfId="0" applyFont="1" applyFill="1" applyBorder="1" applyAlignment="1">
      <alignment horizontal="left" indent="1"/>
    </xf>
    <xf numFmtId="0" fontId="45" fillId="0" borderId="69" xfId="0" applyFont="1" applyFill="1" applyBorder="1" applyAlignment="1">
      <alignment horizontal="left" indent="1"/>
    </xf>
    <xf numFmtId="16" fontId="45" fillId="0" borderId="78" xfId="0" quotePrefix="1" applyNumberFormat="1" applyFont="1" applyFill="1" applyBorder="1" applyAlignment="1">
      <alignment horizontal="left" indent="1"/>
    </xf>
    <xf numFmtId="16" fontId="45" fillId="0" borderId="69" xfId="0" quotePrefix="1" applyNumberFormat="1" applyFont="1" applyFill="1" applyBorder="1" applyAlignment="1">
      <alignment horizontal="left" indent="1"/>
    </xf>
    <xf numFmtId="0" fontId="45" fillId="0" borderId="77" xfId="0" applyFont="1" applyFill="1" applyBorder="1" applyAlignment="1">
      <alignment horizontal="left" indent="1"/>
    </xf>
    <xf numFmtId="0" fontId="46" fillId="0" borderId="41" xfId="0" applyFont="1" applyFill="1" applyBorder="1" applyAlignment="1">
      <alignment horizontal="left" indent="1"/>
    </xf>
    <xf numFmtId="0" fontId="46" fillId="0" borderId="25" xfId="0" applyFont="1" applyFill="1" applyBorder="1" applyAlignment="1">
      <alignment horizontal="center" vertical="center"/>
    </xf>
    <xf numFmtId="0" fontId="45" fillId="0" borderId="25" xfId="0" applyFont="1" applyFill="1" applyBorder="1"/>
    <xf numFmtId="0" fontId="45" fillId="0" borderId="28" xfId="0" applyFont="1" applyFill="1" applyBorder="1" applyAlignment="1">
      <alignment horizontal="left" indent="1"/>
    </xf>
    <xf numFmtId="0" fontId="44" fillId="0" borderId="26" xfId="0" applyFont="1" applyFill="1" applyBorder="1" applyAlignment="1">
      <alignment horizontal="left" indent="1"/>
    </xf>
    <xf numFmtId="0" fontId="61" fillId="0" borderId="26" xfId="0" applyFont="1" applyFill="1" applyBorder="1" applyAlignment="1">
      <alignment horizontal="left" indent="1"/>
    </xf>
    <xf numFmtId="0" fontId="45" fillId="0" borderId="26" xfId="0" applyFont="1" applyFill="1" applyBorder="1" applyAlignment="1">
      <alignment horizontal="left" indent="1"/>
    </xf>
    <xf numFmtId="0" fontId="44" fillId="0" borderId="27" xfId="0" applyFont="1" applyFill="1" applyBorder="1" applyAlignment="1">
      <alignment horizontal="left" indent="3"/>
    </xf>
    <xf numFmtId="0" fontId="0" fillId="0" borderId="29" xfId="0" applyFont="1" applyFill="1" applyBorder="1" applyAlignment="1">
      <alignment horizontal="left" indent="2"/>
    </xf>
    <xf numFmtId="0" fontId="44" fillId="0" borderId="26" xfId="0" applyFont="1" applyFill="1" applyBorder="1"/>
    <xf numFmtId="0" fontId="45" fillId="0" borderId="27" xfId="0" applyFont="1" applyFill="1" applyBorder="1"/>
    <xf numFmtId="0" fontId="46" fillId="0" borderId="25" xfId="0" applyFont="1" applyFill="1" applyBorder="1"/>
    <xf numFmtId="0" fontId="28" fillId="0" borderId="0" xfId="0" applyFont="1" applyAlignment="1">
      <alignment horizontal="center"/>
    </xf>
    <xf numFmtId="165" fontId="44" fillId="0" borderId="0" xfId="0" applyNumberFormat="1" applyFont="1" applyAlignment="1">
      <alignment vertical="center" wrapText="1"/>
    </xf>
    <xf numFmtId="165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167" fontId="44" fillId="0" borderId="0" xfId="0" applyNumberFormat="1" applyFont="1" applyAlignment="1">
      <alignment horizontal="center" vertical="center"/>
    </xf>
    <xf numFmtId="165" fontId="39" fillId="0" borderId="0" xfId="0" applyNumberFormat="1" applyFont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/>
    </xf>
    <xf numFmtId="167" fontId="39" fillId="0" borderId="0" xfId="0" applyNumberFormat="1" applyFont="1" applyAlignment="1">
      <alignment horizontal="center" vertical="center"/>
    </xf>
    <xf numFmtId="1" fontId="44" fillId="0" borderId="0" xfId="0" applyNumberFormat="1" applyFont="1" applyAlignment="1">
      <alignment vertical="center" wrapText="1"/>
    </xf>
    <xf numFmtId="167" fontId="44" fillId="0" borderId="0" xfId="0" applyNumberFormat="1" applyFont="1" applyAlignment="1">
      <alignment vertical="center"/>
    </xf>
    <xf numFmtId="165" fontId="39" fillId="0" borderId="0" xfId="0" applyNumberFormat="1" applyFont="1" applyAlignment="1">
      <alignment vertical="center"/>
    </xf>
    <xf numFmtId="167" fontId="39" fillId="0" borderId="46" xfId="0" applyNumberFormat="1" applyFont="1" applyBorder="1" applyAlignment="1">
      <alignment horizontal="center" vertical="center"/>
    </xf>
    <xf numFmtId="167" fontId="39" fillId="0" borderId="32" xfId="0" applyNumberFormat="1" applyFont="1" applyBorder="1" applyAlignment="1">
      <alignment horizontal="center" vertical="center" wrapText="1"/>
    </xf>
    <xf numFmtId="165" fontId="39" fillId="0" borderId="0" xfId="0" applyNumberFormat="1" applyFont="1" applyAlignment="1">
      <alignment horizontal="center" vertical="center"/>
    </xf>
    <xf numFmtId="165" fontId="39" fillId="0" borderId="41" xfId="0" applyNumberFormat="1" applyFont="1" applyBorder="1" applyAlignment="1">
      <alignment horizontal="center" vertical="center" wrapText="1"/>
    </xf>
    <xf numFmtId="165" fontId="39" fillId="0" borderId="25" xfId="0" applyNumberFormat="1" applyFont="1" applyBorder="1" applyAlignment="1">
      <alignment horizontal="center" vertical="center" wrapText="1"/>
    </xf>
    <xf numFmtId="1" fontId="39" fillId="0" borderId="34" xfId="0" applyNumberFormat="1" applyFont="1" applyBorder="1" applyAlignment="1">
      <alignment horizontal="center" vertical="center" wrapText="1"/>
    </xf>
    <xf numFmtId="167" fontId="39" fillId="0" borderId="25" xfId="0" applyNumberFormat="1" applyFont="1" applyBorder="1" applyAlignment="1">
      <alignment horizontal="center" vertical="center"/>
    </xf>
    <xf numFmtId="167" fontId="39" fillId="0" borderId="41" xfId="0" applyNumberFormat="1" applyFont="1" applyBorder="1" applyAlignment="1">
      <alignment horizontal="center" vertical="center"/>
    </xf>
    <xf numFmtId="167" fontId="39" fillId="0" borderId="34" xfId="0" applyNumberFormat="1" applyFont="1" applyBorder="1" applyAlignment="1">
      <alignment horizontal="center" vertical="center"/>
    </xf>
    <xf numFmtId="167" fontId="39" fillId="0" borderId="21" xfId="0" applyNumberFormat="1" applyFont="1" applyBorder="1" applyAlignment="1">
      <alignment horizontal="center" vertical="center"/>
    </xf>
    <xf numFmtId="167" fontId="39" fillId="0" borderId="29" xfId="0" applyNumberFormat="1" applyFont="1" applyBorder="1" applyAlignment="1">
      <alignment horizontal="center" vertical="center"/>
    </xf>
    <xf numFmtId="165" fontId="39" fillId="0" borderId="13" xfId="0" applyNumberFormat="1" applyFont="1" applyBorder="1" applyAlignment="1">
      <alignment horizontal="center" vertical="center" wrapText="1"/>
    </xf>
    <xf numFmtId="165" fontId="39" fillId="0" borderId="25" xfId="0" applyNumberFormat="1" applyFont="1" applyBorder="1" applyAlignment="1">
      <alignment horizontal="left" vertical="center" wrapText="1" indent="1"/>
    </xf>
    <xf numFmtId="167" fontId="39" fillId="0" borderId="25" xfId="0" applyNumberFormat="1" applyFont="1" applyBorder="1" applyAlignment="1">
      <alignment vertical="center"/>
    </xf>
    <xf numFmtId="167" fontId="39" fillId="0" borderId="13" xfId="0" applyNumberFormat="1" applyFont="1" applyBorder="1" applyAlignment="1">
      <alignment vertical="center"/>
    </xf>
    <xf numFmtId="167" fontId="39" fillId="0" borderId="14" xfId="0" applyNumberFormat="1" applyFont="1" applyBorder="1" applyAlignment="1">
      <alignment vertical="center"/>
    </xf>
    <xf numFmtId="167" fontId="39" fillId="0" borderId="21" xfId="0" applyNumberFormat="1" applyFont="1" applyBorder="1" applyAlignment="1">
      <alignment vertical="center"/>
    </xf>
    <xf numFmtId="165" fontId="39" fillId="0" borderId="8" xfId="0" applyNumberFormat="1" applyFont="1" applyBorder="1" applyAlignment="1">
      <alignment horizontal="center" vertical="center" wrapText="1"/>
    </xf>
    <xf numFmtId="165" fontId="40" fillId="0" borderId="69" xfId="0" applyNumberFormat="1" applyFont="1" applyBorder="1" applyAlignment="1" applyProtection="1">
      <alignment horizontal="left" vertical="center" wrapText="1" indent="1"/>
      <protection locked="0"/>
    </xf>
    <xf numFmtId="1" fontId="40" fillId="0" borderId="60" xfId="0" applyNumberFormat="1" applyFont="1" applyBorder="1" applyAlignment="1" applyProtection="1">
      <alignment horizontal="center" vertical="center" wrapText="1"/>
      <protection locked="0"/>
    </xf>
    <xf numFmtId="167" fontId="40" fillId="0" borderId="44" xfId="0" applyNumberFormat="1" applyFont="1" applyBorder="1" applyAlignment="1" applyProtection="1">
      <alignment vertical="center"/>
      <protection locked="0"/>
    </xf>
    <xf numFmtId="167" fontId="40" fillId="0" borderId="69" xfId="0" applyNumberFormat="1" applyFont="1" applyBorder="1" applyAlignment="1" applyProtection="1">
      <alignment vertical="center"/>
      <protection locked="0"/>
    </xf>
    <xf numFmtId="167" fontId="40" fillId="0" borderId="60" xfId="0" applyNumberFormat="1" applyFont="1" applyBorder="1" applyAlignment="1" applyProtection="1">
      <alignment vertical="center"/>
      <protection locked="0"/>
    </xf>
    <xf numFmtId="167" fontId="39" fillId="0" borderId="57" xfId="0" applyNumberFormat="1" applyFont="1" applyBorder="1" applyAlignment="1" applyProtection="1">
      <alignment vertical="center"/>
      <protection locked="0"/>
    </xf>
    <xf numFmtId="167" fontId="40" fillId="0" borderId="60" xfId="0" applyNumberFormat="1" applyFont="1" applyBorder="1" applyAlignment="1">
      <alignment vertical="center"/>
    </xf>
    <xf numFmtId="1" fontId="39" fillId="0" borderId="26" xfId="0" applyNumberFormat="1" applyFont="1" applyBorder="1" applyAlignment="1" applyProtection="1">
      <alignment horizontal="center" vertical="center" wrapText="1"/>
      <protection locked="0"/>
    </xf>
    <xf numFmtId="167" fontId="39" fillId="0" borderId="44" xfId="0" applyNumberFormat="1" applyFont="1" applyBorder="1" applyAlignment="1" applyProtection="1">
      <alignment vertical="center"/>
      <protection locked="0"/>
    </xf>
    <xf numFmtId="167" fontId="39" fillId="0" borderId="69" xfId="0" applyNumberFormat="1" applyFont="1" applyBorder="1" applyAlignment="1" applyProtection="1">
      <alignment vertical="center"/>
      <protection locked="0"/>
    </xf>
    <xf numFmtId="167" fontId="39" fillId="0" borderId="26" xfId="0" applyNumberFormat="1" applyFont="1" applyBorder="1" applyAlignment="1" applyProtection="1">
      <alignment vertical="center"/>
      <protection locked="0"/>
    </xf>
    <xf numFmtId="167" fontId="39" fillId="0" borderId="26" xfId="0" applyNumberFormat="1" applyFont="1" applyBorder="1" applyAlignment="1">
      <alignment vertical="center"/>
    </xf>
    <xf numFmtId="165" fontId="39" fillId="0" borderId="41" xfId="0" applyNumberFormat="1" applyFont="1" applyBorder="1" applyAlignment="1">
      <alignment horizontal="left" vertical="center" wrapText="1" indent="1"/>
    </xf>
    <xf numFmtId="167" fontId="39" fillId="0" borderId="41" xfId="0" applyNumberFormat="1" applyFont="1" applyBorder="1" applyAlignment="1">
      <alignment vertical="center"/>
    </xf>
    <xf numFmtId="167" fontId="39" fillId="0" borderId="42" xfId="0" applyNumberFormat="1" applyFont="1" applyBorder="1" applyAlignment="1">
      <alignment vertical="center"/>
    </xf>
    <xf numFmtId="167" fontId="39" fillId="11" borderId="25" xfId="0" applyNumberFormat="1" applyFont="1" applyFill="1" applyBorder="1" applyAlignment="1">
      <alignment vertical="center"/>
    </xf>
    <xf numFmtId="1" fontId="40" fillId="0" borderId="26" xfId="0" applyNumberFormat="1" applyFont="1" applyBorder="1" applyAlignment="1" applyProtection="1">
      <alignment horizontal="center" vertical="center" wrapText="1"/>
      <protection locked="0"/>
    </xf>
    <xf numFmtId="167" fontId="40" fillId="0" borderId="72" xfId="0" applyNumberFormat="1" applyFont="1" applyBorder="1" applyAlignment="1" applyProtection="1">
      <alignment vertical="center"/>
      <protection locked="0"/>
    </xf>
    <xf numFmtId="167" fontId="40" fillId="0" borderId="78" xfId="0" applyNumberFormat="1" applyFont="1" applyBorder="1" applyAlignment="1" applyProtection="1">
      <alignment vertical="center"/>
      <protection locked="0"/>
    </xf>
    <xf numFmtId="167" fontId="40" fillId="0" borderId="28" xfId="0" applyNumberFormat="1" applyFont="1" applyBorder="1" applyAlignment="1" applyProtection="1">
      <alignment vertical="center"/>
      <protection locked="0"/>
    </xf>
    <xf numFmtId="167" fontId="39" fillId="0" borderId="72" xfId="0" applyNumberFormat="1" applyFont="1" applyBorder="1" applyAlignment="1" applyProtection="1">
      <alignment vertical="center"/>
      <protection locked="0"/>
    </xf>
    <xf numFmtId="167" fontId="40" fillId="11" borderId="28" xfId="0" applyNumberFormat="1" applyFont="1" applyFill="1" applyBorder="1" applyAlignment="1">
      <alignment vertical="center"/>
    </xf>
    <xf numFmtId="165" fontId="39" fillId="0" borderId="2" xfId="0" applyNumberFormat="1" applyFont="1" applyBorder="1" applyAlignment="1">
      <alignment horizontal="center" vertical="center" wrapText="1"/>
    </xf>
    <xf numFmtId="165" fontId="40" fillId="0" borderId="47" xfId="0" applyNumberFormat="1" applyFont="1" applyBorder="1" applyAlignment="1" applyProtection="1">
      <alignment horizontal="left" vertical="center" wrapText="1" indent="1"/>
      <protection locked="0"/>
    </xf>
    <xf numFmtId="167" fontId="40" fillId="0" borderId="57" xfId="0" applyNumberFormat="1" applyFont="1" applyBorder="1" applyAlignment="1" applyProtection="1">
      <alignment vertical="center"/>
      <protection locked="0"/>
    </xf>
    <xf numFmtId="167" fontId="40" fillId="0" borderId="26" xfId="0" applyNumberFormat="1" applyFont="1" applyBorder="1" applyAlignment="1" applyProtection="1">
      <alignment vertical="center"/>
      <protection locked="0"/>
    </xf>
    <xf numFmtId="167" fontId="40" fillId="0" borderId="26" xfId="0" applyNumberFormat="1" applyFont="1" applyBorder="1" applyAlignment="1">
      <alignment vertical="center"/>
    </xf>
    <xf numFmtId="167" fontId="44" fillId="0" borderId="26" xfId="0" applyNumberFormat="1" applyFont="1" applyBorder="1" applyAlignment="1">
      <alignment vertical="center"/>
    </xf>
    <xf numFmtId="165" fontId="39" fillId="0" borderId="9" xfId="0" applyNumberFormat="1" applyFont="1" applyBorder="1" applyAlignment="1">
      <alignment horizontal="center" vertical="center" wrapText="1"/>
    </xf>
    <xf numFmtId="165" fontId="40" fillId="0" borderId="78" xfId="0" applyNumberFormat="1" applyFont="1" applyBorder="1" applyAlignment="1" applyProtection="1">
      <alignment horizontal="left" vertical="center" wrapText="1" indent="1"/>
      <protection locked="0"/>
    </xf>
    <xf numFmtId="167" fontId="40" fillId="0" borderId="28" xfId="0" applyNumberFormat="1" applyFont="1" applyBorder="1" applyAlignment="1">
      <alignment vertical="center"/>
    </xf>
    <xf numFmtId="165" fontId="40" fillId="0" borderId="77" xfId="0" applyNumberFormat="1" applyFont="1" applyBorder="1" applyAlignment="1" applyProtection="1">
      <alignment horizontal="left" vertical="center" wrapText="1" indent="1"/>
      <protection locked="0"/>
    </xf>
    <xf numFmtId="1" fontId="40" fillId="0" borderId="27" xfId="0" applyNumberFormat="1" applyFont="1" applyBorder="1" applyAlignment="1" applyProtection="1">
      <alignment horizontal="center" vertical="center" wrapText="1"/>
      <protection locked="0"/>
    </xf>
    <xf numFmtId="167" fontId="40" fillId="0" borderId="38" xfId="0" applyNumberFormat="1" applyFont="1" applyBorder="1" applyAlignment="1" applyProtection="1">
      <alignment vertical="center"/>
      <protection locked="0"/>
    </xf>
    <xf numFmtId="167" fontId="40" fillId="0" borderId="77" xfId="0" applyNumberFormat="1" applyFont="1" applyBorder="1" applyAlignment="1" applyProtection="1">
      <alignment vertical="center"/>
      <protection locked="0"/>
    </xf>
    <xf numFmtId="167" fontId="40" fillId="0" borderId="27" xfId="0" applyNumberFormat="1" applyFont="1" applyBorder="1" applyAlignment="1" applyProtection="1">
      <alignment vertical="center"/>
      <protection locked="0"/>
    </xf>
    <xf numFmtId="167" fontId="39" fillId="0" borderId="38" xfId="0" applyNumberFormat="1" applyFont="1" applyBorder="1" applyAlignment="1" applyProtection="1">
      <alignment vertical="center"/>
      <protection locked="0"/>
    </xf>
    <xf numFmtId="167" fontId="40" fillId="0" borderId="29" xfId="0" applyNumberFormat="1" applyFont="1" applyBorder="1" applyAlignment="1">
      <alignment vertical="center"/>
    </xf>
    <xf numFmtId="1" fontId="39" fillId="0" borderId="25" xfId="0" applyNumberFormat="1" applyFont="1" applyBorder="1" applyAlignment="1" applyProtection="1">
      <alignment horizontal="center" vertical="center" wrapText="1"/>
      <protection locked="0"/>
    </xf>
    <xf numFmtId="167" fontId="40" fillId="0" borderId="52" xfId="0" applyNumberFormat="1" applyFont="1" applyBorder="1" applyAlignment="1" applyProtection="1">
      <alignment vertical="center"/>
      <protection locked="0"/>
    </xf>
    <xf numFmtId="167" fontId="39" fillId="0" borderId="42" xfId="0" applyNumberFormat="1" applyFont="1" applyBorder="1" applyAlignment="1" applyProtection="1">
      <alignment horizontal="right" vertical="center"/>
      <protection locked="0"/>
    </xf>
    <xf numFmtId="167" fontId="39" fillId="0" borderId="41" xfId="0" applyNumberFormat="1" applyFont="1" applyBorder="1" applyAlignment="1" applyProtection="1">
      <alignment horizontal="right" vertical="center"/>
      <protection locked="0"/>
    </xf>
    <xf numFmtId="167" fontId="39" fillId="0" borderId="25" xfId="0" applyNumberFormat="1" applyFont="1" applyBorder="1" applyAlignment="1" applyProtection="1">
      <alignment horizontal="right" vertical="center"/>
      <protection locked="0"/>
    </xf>
    <xf numFmtId="167" fontId="39" fillId="0" borderId="25" xfId="0" applyNumberFormat="1" applyFont="1" applyBorder="1" applyAlignment="1">
      <alignment horizontal="right" vertical="center"/>
    </xf>
    <xf numFmtId="167" fontId="40" fillId="0" borderId="38" xfId="0" applyNumberFormat="1" applyFont="1" applyBorder="1" applyAlignment="1" applyProtection="1">
      <alignment horizontal="right" vertical="center"/>
      <protection locked="0"/>
    </xf>
    <xf numFmtId="167" fontId="40" fillId="0" borderId="77" xfId="0" applyNumberFormat="1" applyFont="1" applyBorder="1" applyAlignment="1" applyProtection="1">
      <alignment horizontal="right" vertical="center"/>
      <protection locked="0"/>
    </xf>
    <xf numFmtId="167" fontId="40" fillId="0" borderId="27" xfId="0" applyNumberFormat="1" applyFont="1" applyBorder="1" applyAlignment="1" applyProtection="1">
      <alignment horizontal="right" vertical="center"/>
      <protection locked="0"/>
    </xf>
    <xf numFmtId="167" fontId="39" fillId="0" borderId="38" xfId="0" applyNumberFormat="1" applyFont="1" applyBorder="1" applyAlignment="1" applyProtection="1">
      <alignment horizontal="right" vertical="center"/>
      <protection locked="0"/>
    </xf>
    <xf numFmtId="167" fontId="40" fillId="0" borderId="27" xfId="0" applyNumberFormat="1" applyFont="1" applyBorder="1" applyAlignment="1">
      <alignment horizontal="right" vertical="center"/>
    </xf>
    <xf numFmtId="167" fontId="40" fillId="0" borderId="0" xfId="0" applyNumberFormat="1" applyFont="1" applyAlignment="1" applyProtection="1">
      <alignment horizontal="right" vertical="center"/>
      <protection locked="0"/>
    </xf>
    <xf numFmtId="167" fontId="40" fillId="0" borderId="67" xfId="0" applyNumberFormat="1" applyFont="1" applyBorder="1" applyAlignment="1" applyProtection="1">
      <alignment horizontal="right" vertical="center"/>
      <protection locked="0"/>
    </xf>
    <xf numFmtId="167" fontId="40" fillId="0" borderId="29" xfId="0" applyNumberFormat="1" applyFont="1" applyBorder="1" applyAlignment="1" applyProtection="1">
      <alignment horizontal="right" vertical="center"/>
      <protection locked="0"/>
    </xf>
    <xf numFmtId="167" fontId="39" fillId="0" borderId="0" xfId="0" applyNumberFormat="1" applyFont="1" applyAlignment="1" applyProtection="1">
      <alignment horizontal="right" vertical="center"/>
      <protection locked="0"/>
    </xf>
    <xf numFmtId="167" fontId="40" fillId="0" borderId="29" xfId="0" applyNumberFormat="1" applyFont="1" applyBorder="1" applyAlignment="1">
      <alignment horizontal="right" vertical="center"/>
    </xf>
    <xf numFmtId="1" fontId="39" fillId="2" borderId="25" xfId="0" applyNumberFormat="1" applyFont="1" applyFill="1" applyBorder="1" applyAlignment="1">
      <alignment horizontal="left" vertical="center" wrapText="1" indent="2"/>
    </xf>
    <xf numFmtId="165" fontId="44" fillId="0" borderId="0" xfId="0" applyNumberFormat="1" applyFont="1" applyAlignment="1">
      <alignment horizontal="left" vertical="center"/>
    </xf>
    <xf numFmtId="165" fontId="44" fillId="0" borderId="0" xfId="0" applyNumberFormat="1" applyFont="1" applyAlignment="1">
      <alignment horizontal="left" vertical="center" wrapText="1"/>
    </xf>
    <xf numFmtId="165" fontId="40" fillId="0" borderId="0" xfId="0" applyNumberFormat="1" applyFont="1" applyAlignment="1">
      <alignment vertical="center" wrapText="1"/>
    </xf>
    <xf numFmtId="0" fontId="40" fillId="0" borderId="0" xfId="0" applyFont="1" applyAlignment="1">
      <alignment horizontal="center"/>
    </xf>
    <xf numFmtId="165" fontId="40" fillId="0" borderId="0" xfId="0" applyNumberFormat="1" applyFont="1" applyAlignment="1">
      <alignment horizontal="center" vertical="center" wrapText="1"/>
    </xf>
    <xf numFmtId="167" fontId="40" fillId="0" borderId="0" xfId="0" applyNumberFormat="1" applyFont="1" applyAlignment="1">
      <alignment vertical="center" wrapText="1"/>
    </xf>
    <xf numFmtId="167" fontId="13" fillId="0" borderId="0" xfId="0" applyNumberFormat="1" applyFont="1" applyAlignment="1">
      <alignment horizontal="center" vertical="center" wrapText="1"/>
    </xf>
    <xf numFmtId="167" fontId="48" fillId="0" borderId="0" xfId="0" applyNumberFormat="1" applyFont="1" applyAlignment="1">
      <alignment horizontal="right" vertical="center"/>
    </xf>
    <xf numFmtId="167" fontId="48" fillId="0" borderId="0" xfId="0" applyNumberFormat="1" applyFont="1" applyAlignment="1">
      <alignment horizontal="right"/>
    </xf>
    <xf numFmtId="165" fontId="40" fillId="0" borderId="0" xfId="0" applyNumberFormat="1" applyFont="1" applyAlignment="1">
      <alignment horizontal="left" vertical="center" textRotation="90"/>
    </xf>
    <xf numFmtId="165" fontId="39" fillId="0" borderId="41" xfId="0" applyNumberFormat="1" applyFont="1" applyBorder="1" applyAlignment="1">
      <alignment horizontal="left" vertical="center" indent="6"/>
    </xf>
    <xf numFmtId="165" fontId="39" fillId="0" borderId="42" xfId="0" applyNumberFormat="1" applyFont="1" applyBorder="1" applyAlignment="1">
      <alignment horizontal="center" vertical="center" wrapText="1"/>
    </xf>
    <xf numFmtId="165" fontId="39" fillId="0" borderId="37" xfId="0" applyNumberFormat="1" applyFont="1" applyBorder="1" applyAlignment="1">
      <alignment horizontal="center" vertical="center" wrapText="1"/>
    </xf>
    <xf numFmtId="167" fontId="39" fillId="0" borderId="41" xfId="0" applyNumberFormat="1" applyFont="1" applyBorder="1" applyAlignment="1">
      <alignment horizontal="center" vertical="center" wrapText="1"/>
    </xf>
    <xf numFmtId="167" fontId="39" fillId="0" borderId="25" xfId="0" applyNumberFormat="1" applyFont="1" applyBorder="1" applyAlignment="1">
      <alignment horizontal="center" vertical="center" wrapText="1"/>
    </xf>
    <xf numFmtId="167" fontId="39" fillId="0" borderId="37" xfId="0" applyNumberFormat="1" applyFont="1" applyBorder="1" applyAlignment="1">
      <alignment horizontal="center" vertical="center" wrapText="1"/>
    </xf>
    <xf numFmtId="165" fontId="39" fillId="0" borderId="74" xfId="0" applyNumberFormat="1" applyFont="1" applyBorder="1" applyAlignment="1">
      <alignment horizontal="left" vertical="center" indent="1"/>
    </xf>
    <xf numFmtId="165" fontId="39" fillId="0" borderId="50" xfId="0" applyNumberFormat="1" applyFont="1" applyBorder="1" applyAlignment="1">
      <alignment horizontal="left" vertical="center" wrapText="1"/>
    </xf>
    <xf numFmtId="165" fontId="39" fillId="0" borderId="73" xfId="0" applyNumberFormat="1" applyFont="1" applyBorder="1" applyAlignment="1">
      <alignment horizontal="left" vertical="center" wrapText="1"/>
    </xf>
    <xf numFmtId="167" fontId="22" fillId="0" borderId="41" xfId="0" applyNumberFormat="1" applyFont="1" applyBorder="1" applyAlignment="1">
      <alignment horizontal="center" vertical="center" wrapText="1"/>
    </xf>
    <xf numFmtId="167" fontId="22" fillId="0" borderId="25" xfId="0" applyNumberFormat="1" applyFont="1" applyBorder="1" applyAlignment="1">
      <alignment horizontal="center" vertical="center" wrapText="1"/>
    </xf>
    <xf numFmtId="167" fontId="22" fillId="0" borderId="37" xfId="0" applyNumberFormat="1" applyFont="1" applyBorder="1" applyAlignment="1">
      <alignment horizontal="center" vertical="center" wrapText="1"/>
    </xf>
    <xf numFmtId="165" fontId="40" fillId="0" borderId="52" xfId="0" applyNumberFormat="1" applyFont="1" applyBorder="1" applyAlignment="1">
      <alignment horizontal="left" vertical="center" indent="1"/>
    </xf>
    <xf numFmtId="165" fontId="40" fillId="0" borderId="62" xfId="0" applyNumberFormat="1" applyFont="1" applyBorder="1" applyAlignment="1">
      <alignment horizontal="left" vertical="center" wrapText="1"/>
    </xf>
    <xf numFmtId="165" fontId="40" fillId="0" borderId="49" xfId="0" applyNumberFormat="1" applyFont="1" applyBorder="1" applyAlignment="1">
      <alignment horizontal="left" vertical="center" wrapText="1"/>
    </xf>
    <xf numFmtId="167" fontId="40" fillId="0" borderId="52" xfId="0" applyNumberFormat="1" applyFont="1" applyBorder="1" applyAlignment="1">
      <alignment vertical="center"/>
    </xf>
    <xf numFmtId="165" fontId="40" fillId="0" borderId="69" xfId="0" applyNumberFormat="1" applyFont="1" applyBorder="1" applyAlignment="1">
      <alignment horizontal="left" vertical="center" indent="1"/>
    </xf>
    <xf numFmtId="165" fontId="40" fillId="0" borderId="57" xfId="0" applyNumberFormat="1" applyFont="1" applyBorder="1" applyAlignment="1">
      <alignment horizontal="left" vertical="center" wrapText="1"/>
    </xf>
    <xf numFmtId="165" fontId="40" fillId="0" borderId="44" xfId="0" applyNumberFormat="1" applyFont="1" applyBorder="1" applyAlignment="1">
      <alignment horizontal="left" vertical="center" wrapText="1"/>
    </xf>
    <xf numFmtId="167" fontId="40" fillId="0" borderId="69" xfId="0" applyNumberFormat="1" applyFont="1" applyBorder="1" applyAlignment="1">
      <alignment vertical="center"/>
    </xf>
    <xf numFmtId="0" fontId="40" fillId="0" borderId="77" xfId="0" applyFont="1" applyBorder="1" applyAlignment="1">
      <alignment horizontal="left" indent="1"/>
    </xf>
    <xf numFmtId="0" fontId="40" fillId="0" borderId="38" xfId="0" applyFont="1" applyBorder="1" applyAlignment="1">
      <alignment horizontal="left" wrapText="1"/>
    </xf>
    <xf numFmtId="0" fontId="40" fillId="0" borderId="39" xfId="0" applyFont="1" applyBorder="1" applyAlignment="1">
      <alignment horizontal="left" wrapText="1"/>
    </xf>
    <xf numFmtId="167" fontId="40" fillId="0" borderId="77" xfId="0" applyNumberFormat="1" applyFont="1" applyBorder="1" applyAlignment="1">
      <alignment vertical="center"/>
    </xf>
    <xf numFmtId="167" fontId="40" fillId="0" borderId="27" xfId="0" applyNumberFormat="1" applyFont="1" applyBorder="1" applyAlignment="1">
      <alignment vertical="center"/>
    </xf>
    <xf numFmtId="167" fontId="40" fillId="0" borderId="61" xfId="0" applyNumberFormat="1" applyFont="1" applyBorder="1" applyAlignment="1">
      <alignment vertical="center"/>
    </xf>
    <xf numFmtId="0" fontId="39" fillId="0" borderId="41" xfId="0" applyFont="1" applyBorder="1" applyAlignment="1">
      <alignment horizontal="left" vertical="center" indent="1"/>
    </xf>
    <xf numFmtId="0" fontId="39" fillId="0" borderId="42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167" fontId="39" fillId="0" borderId="37" xfId="0" applyNumberFormat="1" applyFont="1" applyBorder="1" applyAlignment="1">
      <alignment vertical="center"/>
    </xf>
    <xf numFmtId="0" fontId="40" fillId="0" borderId="41" xfId="0" applyFont="1" applyBorder="1" applyAlignment="1">
      <alignment horizontal="left" indent="1"/>
    </xf>
    <xf numFmtId="0" fontId="40" fillId="0" borderId="42" xfId="0" applyFont="1" applyBorder="1"/>
    <xf numFmtId="0" fontId="39" fillId="0" borderId="42" xfId="0" applyFont="1" applyBorder="1" applyAlignment="1">
      <alignment wrapText="1"/>
    </xf>
    <xf numFmtId="167" fontId="40" fillId="0" borderId="41" xfId="0" applyNumberFormat="1" applyFont="1" applyBorder="1" applyAlignment="1">
      <alignment vertical="center" wrapText="1"/>
    </xf>
    <xf numFmtId="167" fontId="40" fillId="0" borderId="25" xfId="0" applyNumberFormat="1" applyFont="1" applyBorder="1" applyAlignment="1">
      <alignment vertical="center" wrapText="1"/>
    </xf>
    <xf numFmtId="167" fontId="40" fillId="0" borderId="37" xfId="0" applyNumberFormat="1" applyFont="1" applyBorder="1" applyAlignment="1">
      <alignment vertical="center" wrapText="1"/>
    </xf>
    <xf numFmtId="0" fontId="40" fillId="0" borderId="52" xfId="0" applyFont="1" applyBorder="1" applyAlignment="1">
      <alignment horizontal="left" indent="1"/>
    </xf>
    <xf numFmtId="0" fontId="40" fillId="0" borderId="62" xfId="0" applyFont="1" applyBorder="1"/>
    <xf numFmtId="167" fontId="40" fillId="0" borderId="49" xfId="0" applyNumberFormat="1" applyFont="1" applyBorder="1" applyAlignment="1">
      <alignment vertical="center"/>
    </xf>
    <xf numFmtId="0" fontId="40" fillId="0" borderId="69" xfId="0" applyFont="1" applyBorder="1" applyAlignment="1">
      <alignment horizontal="left" indent="1"/>
    </xf>
    <xf numFmtId="0" fontId="40" fillId="0" borderId="57" xfId="0" applyFont="1" applyBorder="1"/>
    <xf numFmtId="0" fontId="40" fillId="0" borderId="57" xfId="0" applyFont="1" applyBorder="1" applyAlignment="1">
      <alignment wrapText="1"/>
    </xf>
    <xf numFmtId="167" fontId="40" fillId="0" borderId="44" xfId="0" applyNumberFormat="1" applyFont="1" applyBorder="1" applyAlignment="1">
      <alignment vertical="center"/>
    </xf>
    <xf numFmtId="165" fontId="40" fillId="0" borderId="57" xfId="0" applyNumberFormat="1" applyFont="1" applyBorder="1" applyAlignment="1">
      <alignment horizontal="left" vertical="center"/>
    </xf>
    <xf numFmtId="165" fontId="40" fillId="0" borderId="77" xfId="0" applyNumberFormat="1" applyFont="1" applyBorder="1" applyAlignment="1">
      <alignment horizontal="left" vertical="center" indent="1"/>
    </xf>
    <xf numFmtId="165" fontId="40" fillId="0" borderId="38" xfId="0" applyNumberFormat="1" applyFont="1" applyBorder="1" applyAlignment="1">
      <alignment horizontal="left" vertical="center"/>
    </xf>
    <xf numFmtId="165" fontId="40" fillId="0" borderId="38" xfId="0" applyNumberFormat="1" applyFont="1" applyBorder="1" applyAlignment="1">
      <alignment horizontal="left" vertical="center" wrapText="1"/>
    </xf>
    <xf numFmtId="167" fontId="40" fillId="0" borderId="39" xfId="0" applyNumberFormat="1" applyFont="1" applyBorder="1" applyAlignment="1">
      <alignment vertical="center"/>
    </xf>
    <xf numFmtId="0" fontId="39" fillId="0" borderId="41" xfId="0" applyFont="1" applyBorder="1" applyAlignment="1">
      <alignment horizontal="left" indent="1"/>
    </xf>
    <xf numFmtId="0" fontId="64" fillId="0" borderId="42" xfId="0" applyFont="1" applyBorder="1"/>
    <xf numFmtId="167" fontId="39" fillId="0" borderId="41" xfId="0" applyNumberFormat="1" applyFont="1" applyBorder="1"/>
    <xf numFmtId="167" fontId="39" fillId="0" borderId="25" xfId="0" applyNumberFormat="1" applyFont="1" applyBorder="1"/>
    <xf numFmtId="0" fontId="2" fillId="0" borderId="0" xfId="4" applyFont="1"/>
    <xf numFmtId="165" fontId="5" fillId="0" borderId="0" xfId="4" applyNumberFormat="1" applyFont="1" applyAlignment="1">
      <alignment vertical="center" wrapText="1"/>
    </xf>
    <xf numFmtId="165" fontId="5" fillId="0" borderId="0" xfId="4" applyNumberFormat="1" applyFont="1" applyAlignment="1">
      <alignment horizontal="centerContinuous" vertical="center"/>
    </xf>
    <xf numFmtId="0" fontId="15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8" fillId="0" borderId="0" xfId="4" applyFont="1" applyAlignment="1">
      <alignment vertical="center" wrapText="1"/>
    </xf>
    <xf numFmtId="0" fontId="60" fillId="0" borderId="0" xfId="4" applyFont="1"/>
    <xf numFmtId="0" fontId="60" fillId="0" borderId="41" xfId="4" applyFont="1" applyBorder="1" applyAlignment="1">
      <alignment horizontal="center" vertical="center"/>
    </xf>
    <xf numFmtId="0" fontId="60" fillId="0" borderId="25" xfId="4" applyFont="1" applyBorder="1" applyAlignment="1">
      <alignment horizontal="center" vertical="center"/>
    </xf>
    <xf numFmtId="0" fontId="60" fillId="0" borderId="13" xfId="4" applyFont="1" applyBorder="1" applyAlignment="1">
      <alignment horizontal="center" vertical="center"/>
    </xf>
    <xf numFmtId="0" fontId="60" fillId="0" borderId="14" xfId="4" applyFont="1" applyBorder="1" applyAlignment="1">
      <alignment horizontal="center" vertical="center"/>
    </xf>
    <xf numFmtId="0" fontId="60" fillId="0" borderId="21" xfId="4" applyFont="1" applyBorder="1" applyAlignment="1">
      <alignment horizontal="center" vertical="center"/>
    </xf>
    <xf numFmtId="0" fontId="13" fillId="0" borderId="78" xfId="4" applyFont="1" applyBorder="1" applyAlignment="1">
      <alignment horizontal="center" vertical="center"/>
    </xf>
    <xf numFmtId="0" fontId="13" fillId="0" borderId="28" xfId="4" applyFont="1" applyBorder="1" applyProtection="1">
      <protection locked="0"/>
    </xf>
    <xf numFmtId="167" fontId="13" fillId="0" borderId="11" xfId="1" applyNumberFormat="1" applyFont="1" applyBorder="1" applyAlignment="1" applyProtection="1">
      <alignment horizontal="right"/>
      <protection locked="0"/>
    </xf>
    <xf numFmtId="167" fontId="13" fillId="0" borderId="4" xfId="1" applyNumberFormat="1" applyFont="1" applyBorder="1" applyAlignment="1" applyProtection="1">
      <alignment horizontal="right"/>
      <protection locked="0"/>
    </xf>
    <xf numFmtId="167" fontId="13" fillId="0" borderId="20" xfId="1" applyNumberFormat="1" applyFont="1" applyBorder="1" applyAlignment="1" applyProtection="1">
      <alignment horizontal="right"/>
      <protection locked="0"/>
    </xf>
    <xf numFmtId="167" fontId="2" fillId="0" borderId="0" xfId="4" applyNumberFormat="1" applyFont="1"/>
    <xf numFmtId="0" fontId="13" fillId="0" borderId="69" xfId="4" applyFont="1" applyBorder="1" applyAlignment="1">
      <alignment horizontal="center" vertical="center"/>
    </xf>
    <xf numFmtId="0" fontId="13" fillId="0" borderId="26" xfId="4" applyFont="1" applyBorder="1" applyProtection="1">
      <protection locked="0"/>
    </xf>
    <xf numFmtId="167" fontId="13" fillId="0" borderId="8" xfId="1" applyNumberFormat="1" applyFont="1" applyBorder="1" applyAlignment="1" applyProtection="1">
      <alignment horizontal="right"/>
      <protection locked="0"/>
    </xf>
    <xf numFmtId="167" fontId="13" fillId="0" borderId="2" xfId="1" applyNumberFormat="1" applyFont="1" applyBorder="1" applyAlignment="1" applyProtection="1">
      <alignment horizontal="right"/>
      <protection locked="0"/>
    </xf>
    <xf numFmtId="167" fontId="13" fillId="0" borderId="16" xfId="1" applyNumberFormat="1" applyFont="1" applyBorder="1" applyAlignment="1" applyProtection="1">
      <alignment horizontal="right"/>
      <protection locked="0"/>
    </xf>
    <xf numFmtId="0" fontId="28" fillId="0" borderId="41" xfId="4" applyFont="1" applyBorder="1" applyAlignment="1">
      <alignment horizontal="center" vertical="center"/>
    </xf>
    <xf numFmtId="0" fontId="28" fillId="0" borderId="25" xfId="4" applyFont="1" applyBorder="1"/>
    <xf numFmtId="167" fontId="28" fillId="0" borderId="13" xfId="4" applyNumberFormat="1" applyFont="1" applyBorder="1"/>
    <xf numFmtId="167" fontId="28" fillId="0" borderId="25" xfId="4" applyNumberFormat="1" applyFont="1" applyBorder="1"/>
    <xf numFmtId="0" fontId="32" fillId="0" borderId="0" xfId="4" applyFont="1"/>
    <xf numFmtId="165" fontId="40" fillId="0" borderId="0" xfId="0" applyNumberFormat="1" applyFont="1" applyAlignment="1">
      <alignment horizontal="right" wrapText="1" indent="1"/>
    </xf>
    <xf numFmtId="165" fontId="40" fillId="0" borderId="0" xfId="0" applyNumberFormat="1" applyFont="1"/>
    <xf numFmtId="165" fontId="40" fillId="0" borderId="0" xfId="0" applyNumberFormat="1" applyFont="1" applyAlignment="1">
      <alignment horizontal="right" indent="1"/>
    </xf>
    <xf numFmtId="165" fontId="40" fillId="0" borderId="0" xfId="0" applyNumberFormat="1" applyFont="1" applyAlignment="1">
      <alignment horizontal="right"/>
    </xf>
    <xf numFmtId="167" fontId="40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3" fontId="28" fillId="0" borderId="31" xfId="0" applyNumberFormat="1" applyFont="1" applyBorder="1" applyAlignment="1">
      <alignment horizontal="center"/>
    </xf>
    <xf numFmtId="3" fontId="28" fillId="0" borderId="46" xfId="0" applyNumberFormat="1" applyFon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3" fontId="28" fillId="0" borderId="32" xfId="0" applyNumberFormat="1" applyFont="1" applyBorder="1" applyAlignment="1">
      <alignment horizontal="center"/>
    </xf>
    <xf numFmtId="3" fontId="28" fillId="0" borderId="79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left" vertical="center" wrapText="1"/>
    </xf>
    <xf numFmtId="3" fontId="0" fillId="0" borderId="40" xfId="0" applyNumberFormat="1" applyBorder="1" applyAlignment="1">
      <alignment horizontal="center" vertical="center" wrapText="1"/>
    </xf>
    <xf numFmtId="3" fontId="40" fillId="0" borderId="34" xfId="0" applyNumberFormat="1" applyFont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3" fillId="0" borderId="59" xfId="0" applyNumberFormat="1" applyFont="1" applyBorder="1" applyAlignment="1">
      <alignment horizontal="left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56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3" fontId="28" fillId="0" borderId="40" xfId="0" applyNumberFormat="1" applyFont="1" applyBorder="1" applyAlignment="1">
      <alignment horizontal="center" vertical="center" wrapText="1"/>
    </xf>
    <xf numFmtId="3" fontId="28" fillId="0" borderId="34" xfId="0" applyNumberFormat="1" applyFont="1" applyBorder="1" applyAlignment="1">
      <alignment horizontal="center" vertical="center" wrapText="1"/>
    </xf>
    <xf numFmtId="3" fontId="28" fillId="0" borderId="13" xfId="0" applyNumberFormat="1" applyFont="1" applyBorder="1" applyAlignment="1">
      <alignment horizontal="center" vertical="center" wrapText="1"/>
    </xf>
    <xf numFmtId="3" fontId="28" fillId="0" borderId="21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4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15" fillId="0" borderId="0" xfId="0" applyNumberFormat="1" applyFont="1" applyAlignment="1">
      <alignment horizontal="right" vertical="center" wrapText="1"/>
    </xf>
    <xf numFmtId="165" fontId="32" fillId="0" borderId="25" xfId="0" applyNumberFormat="1" applyFont="1" applyBorder="1" applyAlignment="1">
      <alignment horizontal="center" vertical="center" wrapText="1"/>
    </xf>
    <xf numFmtId="165" fontId="32" fillId="0" borderId="37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/>
    </xf>
    <xf numFmtId="165" fontId="10" fillId="0" borderId="45" xfId="0" applyNumberFormat="1" applyFont="1" applyBorder="1" applyAlignment="1" applyProtection="1">
      <alignment horizontal="center" vertical="center" wrapText="1"/>
      <protection locked="0"/>
    </xf>
    <xf numFmtId="165" fontId="10" fillId="0" borderId="44" xfId="0" applyNumberFormat="1" applyFont="1" applyBorder="1" applyAlignment="1" applyProtection="1">
      <alignment horizontal="center" vertical="center" wrapText="1"/>
      <protection locked="0"/>
    </xf>
    <xf numFmtId="165" fontId="10" fillId="0" borderId="28" xfId="0" applyNumberFormat="1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>
      <alignment horizontal="left" vertical="center" wrapText="1"/>
    </xf>
    <xf numFmtId="0" fontId="87" fillId="0" borderId="26" xfId="0" applyFont="1" applyBorder="1" applyAlignment="1">
      <alignment horizontal="left" vertical="center"/>
    </xf>
    <xf numFmtId="165" fontId="20" fillId="0" borderId="44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left" vertical="center"/>
    </xf>
    <xf numFmtId="49" fontId="10" fillId="0" borderId="44" xfId="0" applyNumberFormat="1" applyFont="1" applyBorder="1" applyAlignment="1" applyProtection="1">
      <alignment horizontal="center" vertical="center" wrapText="1"/>
      <protection locked="0"/>
    </xf>
    <xf numFmtId="165" fontId="20" fillId="0" borderId="25" xfId="0" applyNumberFormat="1" applyFont="1" applyBorder="1" applyAlignment="1">
      <alignment horizontal="left" vertical="center" wrapText="1"/>
    </xf>
    <xf numFmtId="165" fontId="20" fillId="11" borderId="37" xfId="0" applyNumberFormat="1" applyFont="1" applyFill="1" applyBorder="1" applyAlignment="1">
      <alignment horizontal="center" vertical="center" wrapText="1"/>
    </xf>
    <xf numFmtId="0" fontId="1" fillId="0" borderId="62" xfId="4" applyFont="1" applyFill="1" applyBorder="1" applyAlignment="1" applyProtection="1">
      <alignment vertical="center" wrapText="1"/>
    </xf>
    <xf numFmtId="0" fontId="1" fillId="0" borderId="81" xfId="4" applyFont="1" applyFill="1" applyBorder="1" applyAlignment="1" applyProtection="1">
      <alignment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5" fillId="0" borderId="0" xfId="0" applyFont="1" applyAlignment="1">
      <alignment wrapText="1"/>
    </xf>
    <xf numFmtId="0" fontId="57" fillId="0" borderId="0" xfId="0" applyFont="1"/>
    <xf numFmtId="169" fontId="40" fillId="0" borderId="0" xfId="0" applyNumberFormat="1" applyFont="1"/>
    <xf numFmtId="167" fontId="44" fillId="0" borderId="0" xfId="0" applyNumberFormat="1" applyFont="1"/>
    <xf numFmtId="0" fontId="46" fillId="0" borderId="0" xfId="0" applyFont="1"/>
    <xf numFmtId="0" fontId="45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169" fontId="39" fillId="0" borderId="25" xfId="0" applyNumberFormat="1" applyFont="1" applyBorder="1" applyAlignment="1">
      <alignment horizontal="center" vertical="center" wrapText="1"/>
    </xf>
    <xf numFmtId="167" fontId="45" fillId="0" borderId="25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/>
    </xf>
    <xf numFmtId="0" fontId="45" fillId="0" borderId="3" xfId="0" applyFont="1" applyBorder="1"/>
    <xf numFmtId="165" fontId="39" fillId="0" borderId="30" xfId="4" applyNumberFormat="1" applyFont="1" applyBorder="1" applyAlignment="1" applyProtection="1">
      <alignment horizontal="right" vertical="center" wrapText="1" indent="1"/>
      <protection locked="0"/>
    </xf>
    <xf numFmtId="169" fontId="40" fillId="0" borderId="28" xfId="0" applyNumberFormat="1" applyFont="1" applyBorder="1"/>
    <xf numFmtId="0" fontId="45" fillId="0" borderId="8" xfId="0" applyFont="1" applyBorder="1" applyAlignment="1">
      <alignment horizontal="center"/>
    </xf>
    <xf numFmtId="0" fontId="45" fillId="0" borderId="2" xfId="0" applyFont="1" applyBorder="1"/>
    <xf numFmtId="165" fontId="39" fillId="0" borderId="16" xfId="4" applyNumberFormat="1" applyFont="1" applyBorder="1" applyAlignment="1" applyProtection="1">
      <alignment horizontal="right" vertical="center" wrapText="1" indent="1"/>
      <protection locked="0"/>
    </xf>
    <xf numFmtId="169" fontId="40" fillId="0" borderId="26" xfId="0" applyNumberFormat="1" applyFont="1" applyBorder="1"/>
    <xf numFmtId="0" fontId="44" fillId="0" borderId="8" xfId="0" applyFont="1" applyBorder="1" applyAlignment="1">
      <alignment horizontal="center"/>
    </xf>
    <xf numFmtId="0" fontId="69" fillId="0" borderId="2" xfId="0" applyFont="1" applyBorder="1" applyAlignment="1">
      <alignment horizontal="left" indent="1"/>
    </xf>
    <xf numFmtId="165" fontId="49" fillId="0" borderId="16" xfId="4" applyNumberFormat="1" applyFont="1" applyBorder="1" applyAlignment="1" applyProtection="1">
      <alignment horizontal="right" vertical="center" wrapText="1" indent="3"/>
      <protection locked="0"/>
    </xf>
    <xf numFmtId="165" fontId="40" fillId="0" borderId="16" xfId="4" applyNumberFormat="1" applyFont="1" applyBorder="1" applyAlignment="1" applyProtection="1">
      <alignment horizontal="right" vertical="center" wrapText="1" indent="3"/>
      <protection locked="0"/>
    </xf>
    <xf numFmtId="0" fontId="45" fillId="0" borderId="10" xfId="0" applyFont="1" applyBorder="1" applyAlignment="1">
      <alignment horizontal="center"/>
    </xf>
    <xf numFmtId="0" fontId="45" fillId="0" borderId="6" xfId="0" applyFont="1" applyBorder="1"/>
    <xf numFmtId="165" fontId="39" fillId="0" borderId="18" xfId="4" applyNumberFormat="1" applyFont="1" applyBorder="1" applyAlignment="1" applyProtection="1">
      <alignment horizontal="right" vertical="center" wrapText="1" indent="1"/>
      <protection locked="0"/>
    </xf>
    <xf numFmtId="169" fontId="40" fillId="0" borderId="27" xfId="0" applyNumberFormat="1" applyFont="1" applyBorder="1"/>
    <xf numFmtId="0" fontId="45" fillId="0" borderId="13" xfId="0" applyFont="1" applyBorder="1" applyAlignment="1">
      <alignment horizontal="center"/>
    </xf>
    <xf numFmtId="0" fontId="45" fillId="0" borderId="14" xfId="0" applyFont="1" applyBorder="1"/>
    <xf numFmtId="167" fontId="39" fillId="0" borderId="21" xfId="4" applyNumberFormat="1" applyFont="1" applyBorder="1" applyAlignment="1" applyProtection="1">
      <alignment horizontal="right"/>
      <protection locked="0"/>
    </xf>
    <xf numFmtId="169" fontId="39" fillId="0" borderId="25" xfId="4" applyNumberFormat="1" applyFont="1" applyBorder="1" applyAlignment="1" applyProtection="1">
      <alignment horizontal="right"/>
      <protection locked="0"/>
    </xf>
    <xf numFmtId="165" fontId="39" fillId="0" borderId="21" xfId="4" applyNumberFormat="1" applyFont="1" applyBorder="1" applyAlignment="1" applyProtection="1">
      <alignment horizontal="right" vertical="center" wrapText="1" indent="1"/>
      <protection locked="0"/>
    </xf>
    <xf numFmtId="169" fontId="40" fillId="0" borderId="25" xfId="0" applyNumberFormat="1" applyFont="1" applyBorder="1"/>
    <xf numFmtId="0" fontId="45" fillId="0" borderId="41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40" xfId="0" applyFont="1" applyBorder="1"/>
    <xf numFmtId="169" fontId="39" fillId="0" borderId="25" xfId="0" applyNumberFormat="1" applyFont="1" applyBorder="1"/>
    <xf numFmtId="0" fontId="44" fillId="0" borderId="0" xfId="0" applyFont="1" applyAlignment="1">
      <alignment horizontal="center"/>
    </xf>
    <xf numFmtId="0" fontId="70" fillId="0" borderId="0" xfId="0" applyFont="1"/>
    <xf numFmtId="165" fontId="70" fillId="0" borderId="0" xfId="4" applyNumberFormat="1" applyFont="1" applyAlignment="1" applyProtection="1">
      <alignment horizontal="right" vertical="center" wrapText="1" indent="1"/>
      <protection locked="0"/>
    </xf>
    <xf numFmtId="0" fontId="45" fillId="0" borderId="11" xfId="0" applyFont="1" applyBorder="1" applyAlignment="1">
      <alignment horizontal="center"/>
    </xf>
    <xf numFmtId="0" fontId="39" fillId="0" borderId="4" xfId="0" applyFont="1" applyBorder="1"/>
    <xf numFmtId="165" fontId="39" fillId="0" borderId="20" xfId="4" applyNumberFormat="1" applyFont="1" applyBorder="1" applyAlignment="1" applyProtection="1">
      <alignment horizontal="right" vertical="center" wrapText="1" indent="1"/>
      <protection locked="0"/>
    </xf>
    <xf numFmtId="169" fontId="40" fillId="0" borderId="52" xfId="0" applyNumberFormat="1" applyFont="1" applyBorder="1"/>
    <xf numFmtId="167" fontId="45" fillId="0" borderId="60" xfId="0" applyNumberFormat="1" applyFont="1" applyBorder="1"/>
    <xf numFmtId="0" fontId="69" fillId="0" borderId="2" xfId="0" applyFont="1" applyBorder="1"/>
    <xf numFmtId="165" fontId="49" fillId="0" borderId="16" xfId="4" applyNumberFormat="1" applyFont="1" applyBorder="1" applyAlignment="1" applyProtection="1">
      <alignment horizontal="right" vertical="center" wrapText="1" indent="2"/>
      <protection locked="0"/>
    </xf>
    <xf numFmtId="169" fontId="40" fillId="0" borderId="69" xfId="0" applyNumberFormat="1" applyFont="1" applyBorder="1"/>
    <xf numFmtId="167" fontId="44" fillId="0" borderId="26" xfId="0" applyNumberFormat="1" applyFont="1" applyBorder="1" applyAlignment="1">
      <alignment horizontal="right" indent="3"/>
    </xf>
    <xf numFmtId="0" fontId="49" fillId="0" borderId="2" xfId="0" applyFont="1" applyBorder="1" applyAlignment="1" applyProtection="1">
      <alignment horizontal="left" vertical="center" wrapText="1"/>
      <protection locked="0"/>
    </xf>
    <xf numFmtId="0" fontId="39" fillId="0" borderId="2" xfId="0" applyFont="1" applyBorder="1" applyAlignment="1" applyProtection="1">
      <alignment horizontal="left" vertical="center" wrapText="1"/>
      <protection locked="0"/>
    </xf>
    <xf numFmtId="167" fontId="45" fillId="0" borderId="26" xfId="0" applyNumberFormat="1" applyFont="1" applyBorder="1"/>
    <xf numFmtId="0" fontId="73" fillId="0" borderId="2" xfId="0" applyFont="1" applyBorder="1" applyAlignment="1" applyProtection="1">
      <alignment horizontal="left" vertical="center" wrapText="1"/>
      <protection locked="0"/>
    </xf>
    <xf numFmtId="165" fontId="49" fillId="0" borderId="18" xfId="4" applyNumberFormat="1" applyFont="1" applyBorder="1" applyAlignment="1" applyProtection="1">
      <alignment horizontal="right" vertical="center" wrapText="1" indent="2"/>
      <protection locked="0"/>
    </xf>
    <xf numFmtId="169" fontId="40" fillId="0" borderId="76" xfId="0" applyNumberFormat="1" applyFont="1" applyBorder="1"/>
    <xf numFmtId="167" fontId="44" fillId="0" borderId="61" xfId="0" applyNumberFormat="1" applyFont="1" applyBorder="1" applyAlignment="1">
      <alignment horizontal="right" indent="3"/>
    </xf>
    <xf numFmtId="0" fontId="39" fillId="0" borderId="14" xfId="0" applyFont="1" applyBorder="1" applyAlignment="1" applyProtection="1">
      <alignment horizontal="left" wrapText="1"/>
      <protection locked="0"/>
    </xf>
    <xf numFmtId="169" fontId="39" fillId="0" borderId="68" xfId="4" applyNumberFormat="1" applyFont="1" applyBorder="1" applyAlignment="1" applyProtection="1">
      <alignment horizontal="right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167" fontId="40" fillId="0" borderId="0" xfId="4" applyNumberFormat="1" applyFont="1" applyAlignment="1" applyProtection="1">
      <alignment horizontal="right" vertical="center" indent="1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167" fontId="39" fillId="0" borderId="20" xfId="0" applyNumberFormat="1" applyFont="1" applyBorder="1" applyAlignment="1" applyProtection="1">
      <alignment horizontal="right" vertical="center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167" fontId="39" fillId="0" borderId="16" xfId="0" applyNumberFormat="1" applyFont="1" applyBorder="1" applyAlignment="1" applyProtection="1">
      <alignment horizontal="right" vertical="center"/>
      <protection locked="0"/>
    </xf>
    <xf numFmtId="167" fontId="49" fillId="0" borderId="16" xfId="0" applyNumberFormat="1" applyFont="1" applyBorder="1" applyAlignment="1" applyProtection="1">
      <alignment horizontal="right" vertical="center"/>
      <protection locked="0"/>
    </xf>
    <xf numFmtId="167" fontId="44" fillId="0" borderId="26" xfId="0" applyNumberFormat="1" applyFont="1" applyBorder="1" applyAlignment="1">
      <alignment horizontal="right" indent="4"/>
    </xf>
    <xf numFmtId="167" fontId="39" fillId="0" borderId="21" xfId="0" applyNumberFormat="1" applyFont="1" applyBorder="1" applyAlignment="1" applyProtection="1">
      <alignment horizontal="right"/>
      <protection locked="0"/>
    </xf>
    <xf numFmtId="169" fontId="39" fillId="0" borderId="41" xfId="0" applyNumberFormat="1" applyFont="1" applyBorder="1" applyAlignment="1" applyProtection="1">
      <alignment horizontal="right"/>
      <protection locked="0"/>
    </xf>
    <xf numFmtId="0" fontId="39" fillId="0" borderId="14" xfId="0" applyFont="1" applyBorder="1" applyAlignment="1" applyProtection="1">
      <alignment horizontal="left" vertical="center" wrapText="1"/>
      <protection locked="0"/>
    </xf>
    <xf numFmtId="167" fontId="39" fillId="0" borderId="21" xfId="0" applyNumberFormat="1" applyFont="1" applyBorder="1" applyAlignment="1" applyProtection="1">
      <alignment horizontal="right" vertical="center"/>
      <protection locked="0"/>
    </xf>
    <xf numFmtId="169" fontId="39" fillId="0" borderId="21" xfId="0" applyNumberFormat="1" applyFont="1" applyBorder="1" applyAlignment="1" applyProtection="1">
      <alignment horizontal="right" vertical="center"/>
      <protection locked="0"/>
    </xf>
    <xf numFmtId="0" fontId="45" fillId="0" borderId="65" xfId="0" applyFont="1" applyBorder="1" applyAlignment="1">
      <alignment horizontal="center"/>
    </xf>
    <xf numFmtId="0" fontId="39" fillId="0" borderId="1" xfId="0" applyFont="1" applyBorder="1" applyAlignment="1" applyProtection="1">
      <alignment horizontal="left" vertical="center" wrapText="1"/>
      <protection locked="0"/>
    </xf>
    <xf numFmtId="167" fontId="39" fillId="0" borderId="51" xfId="0" applyNumberFormat="1" applyFont="1" applyBorder="1" applyAlignment="1" applyProtection="1">
      <alignment horizontal="right" vertical="center"/>
      <protection locked="0"/>
    </xf>
    <xf numFmtId="169" fontId="39" fillId="0" borderId="71" xfId="0" applyNumberFormat="1" applyFont="1" applyBorder="1" applyAlignment="1" applyProtection="1">
      <alignment horizontal="right" vertical="center"/>
      <protection locked="0"/>
    </xf>
    <xf numFmtId="165" fontId="39" fillId="0" borderId="71" xfId="0" applyNumberFormat="1" applyFont="1" applyBorder="1" applyAlignment="1" applyProtection="1">
      <alignment horizontal="right" vertical="center" wrapText="1"/>
      <protection locked="0"/>
    </xf>
    <xf numFmtId="167" fontId="39" fillId="0" borderId="33" xfId="0" applyNumberFormat="1" applyFont="1" applyBorder="1" applyAlignment="1" applyProtection="1">
      <alignment horizontal="right" vertical="center"/>
      <protection locked="0"/>
    </xf>
    <xf numFmtId="0" fontId="44" fillId="0" borderId="15" xfId="0" applyFont="1" applyBorder="1" applyAlignment="1">
      <alignment horizontal="center"/>
    </xf>
    <xf numFmtId="0" fontId="73" fillId="0" borderId="19" xfId="0" applyFont="1" applyBorder="1" applyAlignment="1" applyProtection="1">
      <alignment horizontal="left" vertical="center" wrapText="1"/>
      <protection locked="0"/>
    </xf>
    <xf numFmtId="167" fontId="49" fillId="0" borderId="33" xfId="0" applyNumberFormat="1" applyFont="1" applyBorder="1" applyAlignment="1" applyProtection="1">
      <alignment horizontal="right" vertical="center"/>
      <protection locked="0"/>
    </xf>
    <xf numFmtId="167" fontId="44" fillId="0" borderId="11" xfId="0" applyNumberFormat="1" applyFont="1" applyBorder="1" applyAlignment="1">
      <alignment horizontal="right" indent="3"/>
    </xf>
    <xf numFmtId="167" fontId="49" fillId="0" borderId="20" xfId="0" applyNumberFormat="1" applyFont="1" applyBorder="1" applyAlignment="1" applyProtection="1">
      <alignment horizontal="right" vertical="center"/>
      <protection locked="0"/>
    </xf>
    <xf numFmtId="167" fontId="44" fillId="0" borderId="8" xfId="0" applyNumberFormat="1" applyFont="1" applyBorder="1" applyAlignment="1">
      <alignment horizontal="right" indent="3"/>
    </xf>
    <xf numFmtId="167" fontId="39" fillId="0" borderId="33" xfId="0" applyNumberFormat="1" applyFont="1" applyFill="1" applyBorder="1" applyAlignment="1" applyProtection="1">
      <alignment horizontal="right" vertical="center"/>
      <protection locked="0"/>
    </xf>
    <xf numFmtId="165" fontId="39" fillId="0" borderId="21" xfId="0" applyNumberFormat="1" applyFont="1" applyFill="1" applyBorder="1" applyAlignment="1" applyProtection="1">
      <alignment horizontal="right" vertical="center" wrapText="1"/>
      <protection locked="0"/>
    </xf>
    <xf numFmtId="167" fontId="39" fillId="0" borderId="21" xfId="0" applyNumberFormat="1" applyFont="1" applyFill="1" applyBorder="1" applyAlignment="1" applyProtection="1">
      <alignment horizontal="right"/>
      <protection locked="0"/>
    </xf>
    <xf numFmtId="167" fontId="39" fillId="0" borderId="59" xfId="4" applyNumberFormat="1" applyFont="1" applyFill="1" applyBorder="1" applyAlignment="1" applyProtection="1">
      <alignment horizontal="right"/>
      <protection locked="0"/>
    </xf>
    <xf numFmtId="165" fontId="39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0" xfId="5" applyFont="1" applyFill="1" applyBorder="1" applyAlignment="1" applyProtection="1">
      <alignment horizontal="center" vertical="center" wrapText="1"/>
    </xf>
    <xf numFmtId="0" fontId="40" fillId="11" borderId="0" xfId="8" applyFont="1" applyFill="1" applyAlignment="1" applyProtection="1">
      <alignment horizontal="center"/>
    </xf>
    <xf numFmtId="165" fontId="32" fillId="11" borderId="37" xfId="0" applyNumberFormat="1" applyFont="1" applyFill="1" applyBorder="1" applyAlignment="1">
      <alignment horizontal="center" vertical="center" wrapText="1"/>
    </xf>
    <xf numFmtId="0" fontId="28" fillId="0" borderId="19" xfId="9" applyFont="1" applyFill="1" applyBorder="1" applyAlignment="1" applyProtection="1">
      <alignment horizontal="center" vertical="center" textRotation="90"/>
    </xf>
    <xf numFmtId="49" fontId="61" fillId="0" borderId="0" xfId="0" applyNumberFormat="1" applyFont="1" applyFill="1" applyAlignment="1" applyProtection="1">
      <alignment horizontal="right" vertical="center"/>
    </xf>
    <xf numFmtId="3" fontId="5" fillId="0" borderId="33" xfId="0" applyNumberFormat="1" applyFont="1" applyFill="1" applyBorder="1" applyAlignment="1" applyProtection="1">
      <alignment horizontal="center" vertical="center" wrapText="1"/>
    </xf>
    <xf numFmtId="3" fontId="5" fillId="0" borderId="24" xfId="0" applyNumberFormat="1" applyFont="1" applyFill="1" applyBorder="1" applyAlignment="1" applyProtection="1">
      <alignment horizontal="center" vertical="center" wrapText="1"/>
    </xf>
    <xf numFmtId="167" fontId="32" fillId="0" borderId="58" xfId="0" applyNumberFormat="1" applyFont="1" applyFill="1" applyBorder="1" applyAlignment="1" applyProtection="1">
      <alignment horizontal="center" vertical="center" wrapText="1"/>
    </xf>
    <xf numFmtId="167" fontId="32" fillId="0" borderId="59" xfId="0" applyNumberFormat="1" applyFont="1" applyFill="1" applyBorder="1" applyAlignment="1" applyProtection="1">
      <alignment horizontal="center" vertical="center" wrapText="1"/>
    </xf>
    <xf numFmtId="165" fontId="32" fillId="0" borderId="0" xfId="4" applyNumberFormat="1" applyFont="1" applyFill="1" applyBorder="1" applyAlignment="1" applyProtection="1">
      <alignment horizontal="center" vertical="center" wrapText="1"/>
    </xf>
    <xf numFmtId="0" fontId="28" fillId="0" borderId="0" xfId="4" applyFont="1" applyFill="1" applyAlignment="1" applyProtection="1">
      <alignment horizontal="center"/>
    </xf>
    <xf numFmtId="0" fontId="71" fillId="11" borderId="0" xfId="0" applyFont="1" applyFill="1" applyAlignment="1" applyProtection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 applyProtection="1">
      <alignment horizontal="center" vertical="center" wrapText="1"/>
    </xf>
    <xf numFmtId="0" fontId="20" fillId="0" borderId="42" xfId="0" applyFont="1" applyFill="1" applyBorder="1" applyAlignment="1" applyProtection="1">
      <alignment horizontal="center" vertical="center" wrapText="1"/>
    </xf>
    <xf numFmtId="0" fontId="20" fillId="0" borderId="3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2" fillId="0" borderId="23" xfId="0" applyFont="1" applyFill="1" applyBorder="1" applyAlignment="1" applyProtection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2" fillId="0" borderId="0" xfId="0" applyFont="1" applyFill="1" applyAlignment="1" applyProtection="1">
      <alignment horizontal="center" vertical="center" wrapText="1"/>
    </xf>
    <xf numFmtId="0" fontId="0" fillId="5" borderId="76" xfId="0" applyFill="1" applyBorder="1" applyAlignment="1">
      <alignment horizontal="center" vertical="center"/>
    </xf>
    <xf numFmtId="0" fontId="0" fillId="5" borderId="80" xfId="0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0" fillId="0" borderId="0" xfId="0" applyFont="1" applyAlignment="1">
      <alignment horizontal="right"/>
    </xf>
    <xf numFmtId="2" fontId="32" fillId="0" borderId="0" xfId="0" applyNumberFormat="1" applyFont="1" applyAlignment="1">
      <alignment horizontal="center" vertical="top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3" fontId="28" fillId="11" borderId="4" xfId="0" applyNumberFormat="1" applyFont="1" applyFill="1" applyBorder="1" applyAlignment="1">
      <alignment horizontal="center"/>
    </xf>
    <xf numFmtId="3" fontId="28" fillId="11" borderId="54" xfId="0" applyNumberFormat="1" applyFont="1" applyFill="1" applyBorder="1" applyAlignment="1">
      <alignment horizontal="center"/>
    </xf>
    <xf numFmtId="3" fontId="28" fillId="0" borderId="11" xfId="0" applyNumberFormat="1" applyFont="1" applyBorder="1" applyAlignment="1">
      <alignment horizontal="center"/>
    </xf>
    <xf numFmtId="3" fontId="28" fillId="0" borderId="20" xfId="0" applyNumberFormat="1" applyFont="1" applyBorder="1" applyAlignment="1">
      <alignment horizontal="center"/>
    </xf>
    <xf numFmtId="3" fontId="28" fillId="0" borderId="66" xfId="0" applyNumberFormat="1" applyFont="1" applyBorder="1" applyAlignment="1">
      <alignment horizontal="center"/>
    </xf>
    <xf numFmtId="165" fontId="39" fillId="0" borderId="0" xfId="0" applyNumberFormat="1" applyFont="1" applyAlignment="1">
      <alignment horizontal="center" vertical="center" wrapText="1"/>
    </xf>
    <xf numFmtId="0" fontId="28" fillId="0" borderId="52" xfId="4" applyFont="1" applyBorder="1" applyAlignment="1">
      <alignment horizontal="center" vertical="center" wrapText="1"/>
    </xf>
    <xf numFmtId="0" fontId="28" fillId="0" borderId="77" xfId="4" applyFont="1" applyBorder="1" applyAlignment="1">
      <alignment horizontal="center" vertical="center" wrapText="1"/>
    </xf>
    <xf numFmtId="0" fontId="28" fillId="0" borderId="60" xfId="4" applyFont="1" applyBorder="1" applyAlignment="1">
      <alignment horizontal="center" vertical="center" wrapText="1"/>
    </xf>
    <xf numFmtId="0" fontId="28" fillId="0" borderId="27" xfId="4" applyFont="1" applyBorder="1" applyAlignment="1">
      <alignment horizontal="center" vertical="center" wrapText="1"/>
    </xf>
    <xf numFmtId="165" fontId="5" fillId="0" borderId="0" xfId="4" applyNumberFormat="1" applyFont="1" applyAlignment="1">
      <alignment horizontal="center" vertical="center"/>
    </xf>
    <xf numFmtId="0" fontId="28" fillId="0" borderId="41" xfId="4" applyFont="1" applyBorder="1" applyAlignment="1">
      <alignment horizontal="center" vertical="center" wrapText="1"/>
    </xf>
    <xf numFmtId="0" fontId="28" fillId="0" borderId="42" xfId="4" applyFont="1" applyBorder="1" applyAlignment="1">
      <alignment horizontal="center" vertical="center" wrapText="1"/>
    </xf>
    <xf numFmtId="0" fontId="28" fillId="0" borderId="37" xfId="4" applyFont="1" applyBorder="1" applyAlignment="1">
      <alignment horizontal="center" vertical="center" wrapText="1"/>
    </xf>
    <xf numFmtId="0" fontId="20" fillId="0" borderId="41" xfId="0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horizontal="center" vertical="center"/>
    </xf>
    <xf numFmtId="0" fontId="20" fillId="0" borderId="37" xfId="0" applyFont="1" applyFill="1" applyBorder="1" applyAlignment="1" applyProtection="1">
      <alignment horizontal="center" vertical="center"/>
    </xf>
    <xf numFmtId="3" fontId="61" fillId="0" borderId="0" xfId="0" applyNumberFormat="1" applyFont="1" applyFill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8" fillId="0" borderId="58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82" xfId="0" applyFont="1" applyFill="1" applyBorder="1" applyAlignment="1" applyProtection="1">
      <alignment horizontal="center" vertical="center" wrapText="1"/>
    </xf>
    <xf numFmtId="0" fontId="8" fillId="0" borderId="65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7" fillId="0" borderId="34" xfId="0" applyFont="1" applyFill="1" applyBorder="1" applyAlignment="1" applyProtection="1">
      <alignment horizontal="center" vertical="center" wrapText="1"/>
    </xf>
    <xf numFmtId="0" fontId="27" fillId="0" borderId="42" xfId="0" applyFont="1" applyFill="1" applyBorder="1" applyAlignment="1" applyProtection="1">
      <alignment horizontal="center" vertical="center" wrapText="1"/>
    </xf>
    <xf numFmtId="0" fontId="46" fillId="0" borderId="0" xfId="5" applyFont="1" applyFill="1" applyAlignment="1" applyProtection="1">
      <alignment horizontal="center" wrapText="1"/>
    </xf>
    <xf numFmtId="165" fontId="8" fillId="0" borderId="4" xfId="0" applyNumberFormat="1" applyFont="1" applyFill="1" applyBorder="1" applyAlignment="1" applyProtection="1">
      <alignment horizontal="center" vertical="center" wrapText="1"/>
    </xf>
    <xf numFmtId="0" fontId="22" fillId="0" borderId="11" xfId="5" applyFont="1" applyFill="1" applyBorder="1" applyAlignment="1" applyProtection="1">
      <alignment horizontal="center" vertical="center" textRotation="90" wrapText="1"/>
    </xf>
    <xf numFmtId="0" fontId="22" fillId="0" borderId="8" xfId="5" applyFont="1" applyFill="1" applyBorder="1" applyAlignment="1" applyProtection="1">
      <alignment horizontal="center" vertical="center" textRotation="90" wrapText="1"/>
    </xf>
    <xf numFmtId="165" fontId="8" fillId="0" borderId="52" xfId="0" applyNumberFormat="1" applyFont="1" applyFill="1" applyBorder="1" applyAlignment="1" applyProtection="1">
      <alignment horizontal="center" vertical="center" wrapText="1"/>
    </xf>
    <xf numFmtId="165" fontId="8" fillId="0" borderId="62" xfId="0" applyNumberFormat="1" applyFont="1" applyFill="1" applyBorder="1" applyAlignment="1" applyProtection="1">
      <alignment horizontal="center" vertical="center" wrapText="1"/>
    </xf>
    <xf numFmtId="3" fontId="61" fillId="0" borderId="0" xfId="0" applyNumberFormat="1" applyFont="1" applyAlignment="1" applyProtection="1">
      <alignment horizontal="right" vertical="center"/>
    </xf>
    <xf numFmtId="167" fontId="65" fillId="0" borderId="0" xfId="5" applyNumberFormat="1" applyFont="1" applyFill="1" applyBorder="1" applyAlignment="1" applyProtection="1">
      <alignment vertical="center"/>
    </xf>
    <xf numFmtId="167" fontId="39" fillId="0" borderId="0" xfId="5" applyNumberFormat="1" applyFont="1" applyFill="1" applyBorder="1" applyAlignment="1" applyProtection="1">
      <alignment vertical="center"/>
    </xf>
    <xf numFmtId="3" fontId="40" fillId="0" borderId="0" xfId="5" applyNumberFormat="1" applyFont="1" applyFill="1" applyBorder="1" applyAlignment="1" applyProtection="1">
      <alignment horizontal="center"/>
      <protection locked="0"/>
    </xf>
    <xf numFmtId="167" fontId="40" fillId="0" borderId="0" xfId="5" applyNumberFormat="1" applyFont="1" applyFill="1" applyBorder="1" applyAlignment="1" applyProtection="1">
      <alignment vertical="center"/>
    </xf>
    <xf numFmtId="167" fontId="66" fillId="0" borderId="0" xfId="5" applyNumberFormat="1" applyFont="1" applyFill="1" applyBorder="1" applyAlignment="1" applyProtection="1">
      <alignment vertical="center"/>
    </xf>
    <xf numFmtId="167" fontId="67" fillId="0" borderId="0" xfId="5" applyNumberFormat="1" applyFont="1" applyFill="1" applyBorder="1" applyAlignment="1" applyProtection="1">
      <alignment horizontal="right" vertical="center"/>
    </xf>
    <xf numFmtId="0" fontId="39" fillId="0" borderId="0" xfId="5" applyFont="1" applyFill="1" applyBorder="1" applyAlignment="1" applyProtection="1">
      <alignment horizontal="center" vertical="center" wrapText="1"/>
    </xf>
    <xf numFmtId="167" fontId="40" fillId="0" borderId="0" xfId="5" applyNumberFormat="1" applyFont="1" applyFill="1" applyBorder="1" applyAlignment="1" applyProtection="1">
      <alignment horizontal="center" vertical="center" wrapText="1"/>
    </xf>
    <xf numFmtId="3" fontId="40" fillId="0" borderId="0" xfId="5" applyNumberFormat="1" applyFont="1" applyFill="1" applyBorder="1" applyAlignment="1" applyProtection="1">
      <alignment horizontal="center" vertical="center" wrapText="1"/>
    </xf>
    <xf numFmtId="0" fontId="40" fillId="0" borderId="0" xfId="5" applyFont="1" applyFill="1" applyBorder="1" applyAlignment="1" applyProtection="1">
      <alignment horizontal="center" vertical="center"/>
    </xf>
    <xf numFmtId="0" fontId="40" fillId="0" borderId="0" xfId="5" applyFont="1" applyFill="1" applyBorder="1" applyAlignment="1" applyProtection="1">
      <alignment horizontal="center" vertical="center" wrapText="1"/>
    </xf>
    <xf numFmtId="0" fontId="39" fillId="0" borderId="0" xfId="5" applyFont="1" applyFill="1" applyBorder="1" applyAlignment="1" applyProtection="1">
      <alignment horizontal="center" vertical="center"/>
    </xf>
    <xf numFmtId="167" fontId="40" fillId="0" borderId="0" xfId="5" applyNumberFormat="1" applyFont="1" applyFill="1" applyBorder="1" applyAlignment="1" applyProtection="1">
      <alignment horizontal="right" vertical="center"/>
    </xf>
    <xf numFmtId="167" fontId="39" fillId="0" borderId="0" xfId="5" applyNumberFormat="1" applyFont="1" applyFill="1" applyBorder="1" applyAlignment="1" applyProtection="1">
      <alignment horizontal="right" vertical="center"/>
    </xf>
    <xf numFmtId="167" fontId="65" fillId="0" borderId="0" xfId="5" applyNumberFormat="1" applyFont="1" applyFill="1" applyBorder="1" applyAlignment="1" applyProtection="1">
      <alignment horizontal="right" vertical="center"/>
    </xf>
    <xf numFmtId="167" fontId="40" fillId="0" borderId="0" xfId="5" applyNumberFormat="1" applyFont="1" applyFill="1" applyBorder="1" applyAlignment="1" applyProtection="1">
      <alignment horizontal="right" vertical="center"/>
      <protection locked="0"/>
    </xf>
    <xf numFmtId="0" fontId="40" fillId="0" borderId="0" xfId="5" applyFont="1" applyFill="1" applyBorder="1" applyAlignment="1" applyProtection="1">
      <alignment horizontal="right" vertical="center"/>
      <protection locked="0"/>
    </xf>
    <xf numFmtId="167" fontId="39" fillId="0" borderId="0" xfId="5" applyNumberFormat="1" applyFont="1" applyFill="1" applyBorder="1" applyAlignment="1" applyProtection="1">
      <alignment horizontal="center" vertical="center" wrapText="1"/>
    </xf>
    <xf numFmtId="167" fontId="39" fillId="0" borderId="0" xfId="5" applyNumberFormat="1" applyFont="1" applyFill="1" applyBorder="1" applyAlignment="1" applyProtection="1">
      <alignment horizontal="center" vertical="center"/>
    </xf>
    <xf numFmtId="3" fontId="39" fillId="0" borderId="0" xfId="5" applyNumberFormat="1" applyFont="1" applyFill="1" applyBorder="1" applyAlignment="1" applyProtection="1">
      <alignment horizontal="center" vertical="center" wrapText="1"/>
    </xf>
    <xf numFmtId="167" fontId="64" fillId="0" borderId="0" xfId="5" applyNumberFormat="1" applyFont="1" applyFill="1" applyBorder="1" applyAlignment="1" applyProtection="1">
      <alignment horizontal="right" vertical="center"/>
    </xf>
    <xf numFmtId="167" fontId="49" fillId="0" borderId="0" xfId="5" applyNumberFormat="1" applyFont="1" applyFill="1" applyBorder="1" applyAlignment="1" applyProtection="1">
      <alignment horizontal="right" vertical="center"/>
    </xf>
    <xf numFmtId="167" fontId="66" fillId="0" borderId="0" xfId="5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6" fillId="0" borderId="0" xfId="5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165" fontId="44" fillId="0" borderId="0" xfId="0" applyNumberFormat="1" applyFont="1" applyAlignment="1">
      <alignment horizontal="right" vertical="center" wrapText="1"/>
    </xf>
    <xf numFmtId="165" fontId="39" fillId="0" borderId="41" xfId="0" applyNumberFormat="1" applyFont="1" applyBorder="1" applyAlignment="1">
      <alignment horizontal="left" vertical="center" wrapText="1" indent="2"/>
    </xf>
    <xf numFmtId="165" fontId="39" fillId="0" borderId="42" xfId="0" applyNumberFormat="1" applyFont="1" applyBorder="1" applyAlignment="1">
      <alignment horizontal="left" vertical="center" wrapText="1" indent="2"/>
    </xf>
    <xf numFmtId="165" fontId="62" fillId="0" borderId="0" xfId="0" applyNumberFormat="1" applyFont="1" applyAlignment="1">
      <alignment horizontal="center" vertical="center" wrapText="1"/>
    </xf>
    <xf numFmtId="165" fontId="69" fillId="0" borderId="36" xfId="0" applyNumberFormat="1" applyFont="1" applyBorder="1" applyAlignment="1">
      <alignment horizontal="right" vertical="center" wrapText="1"/>
    </xf>
    <xf numFmtId="165" fontId="39" fillId="0" borderId="58" xfId="0" applyNumberFormat="1" applyFont="1" applyBorder="1" applyAlignment="1">
      <alignment horizontal="center" vertical="center" wrapText="1"/>
    </xf>
    <xf numFmtId="165" fontId="39" fillId="0" borderId="59" xfId="0" applyNumberFormat="1" applyFont="1" applyBorder="1" applyAlignment="1">
      <alignment horizontal="center" vertical="center" wrapText="1"/>
    </xf>
    <xf numFmtId="165" fontId="39" fillId="0" borderId="58" xfId="0" applyNumberFormat="1" applyFont="1" applyBorder="1" applyAlignment="1">
      <alignment horizontal="center" vertical="center"/>
    </xf>
    <xf numFmtId="165" fontId="39" fillId="0" borderId="59" xfId="0" applyNumberFormat="1" applyFont="1" applyBorder="1" applyAlignment="1">
      <alignment horizontal="center" vertical="center"/>
    </xf>
    <xf numFmtId="1" fontId="39" fillId="0" borderId="58" xfId="0" applyNumberFormat="1" applyFont="1" applyBorder="1" applyAlignment="1">
      <alignment horizontal="center" vertical="center" wrapText="1"/>
    </xf>
    <xf numFmtId="1" fontId="39" fillId="0" borderId="59" xfId="0" applyNumberFormat="1" applyFont="1" applyBorder="1" applyAlignment="1">
      <alignment horizontal="center" vertical="center"/>
    </xf>
    <xf numFmtId="167" fontId="39" fillId="0" borderId="58" xfId="0" applyNumberFormat="1" applyFont="1" applyBorder="1" applyAlignment="1">
      <alignment horizontal="center" vertical="center" wrapText="1"/>
    </xf>
    <xf numFmtId="167" fontId="39" fillId="0" borderId="59" xfId="0" applyNumberFormat="1" applyFont="1" applyBorder="1" applyAlignment="1">
      <alignment horizontal="center" vertical="center" wrapText="1"/>
    </xf>
    <xf numFmtId="167" fontId="39" fillId="0" borderId="52" xfId="0" applyNumberFormat="1" applyFont="1" applyBorder="1" applyAlignment="1">
      <alignment horizontal="center" vertical="center"/>
    </xf>
    <xf numFmtId="167" fontId="39" fillId="0" borderId="62" xfId="0" applyNumberFormat="1" applyFont="1" applyBorder="1" applyAlignment="1">
      <alignment horizontal="center" vertical="center"/>
    </xf>
    <xf numFmtId="167" fontId="39" fillId="0" borderId="49" xfId="0" applyNumberFormat="1" applyFont="1" applyBorder="1" applyAlignment="1">
      <alignment horizontal="center" vertical="center"/>
    </xf>
    <xf numFmtId="167" fontId="39" fillId="0" borderId="58" xfId="0" applyNumberFormat="1" applyFont="1" applyBorder="1" applyAlignment="1">
      <alignment horizontal="center" vertical="center"/>
    </xf>
    <xf numFmtId="167" fontId="39" fillId="0" borderId="5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5" fillId="0" borderId="41" xfId="0" applyFont="1" applyFill="1" applyBorder="1" applyAlignment="1" applyProtection="1">
      <alignment horizontal="left" vertical="center"/>
    </xf>
    <xf numFmtId="0" fontId="25" fillId="0" borderId="40" xfId="0" applyFont="1" applyFill="1" applyBorder="1" applyAlignment="1" applyProtection="1">
      <alignment horizontal="left" vertical="center"/>
    </xf>
    <xf numFmtId="0" fontId="8" fillId="0" borderId="74" xfId="0" applyFont="1" applyFill="1" applyBorder="1" applyAlignment="1" applyProtection="1">
      <alignment horizontal="left" wrapText="1"/>
    </xf>
    <xf numFmtId="0" fontId="8" fillId="0" borderId="50" xfId="0" applyFont="1" applyFill="1" applyBorder="1" applyAlignment="1" applyProtection="1">
      <alignment horizontal="left" wrapText="1"/>
    </xf>
    <xf numFmtId="0" fontId="8" fillId="0" borderId="73" xfId="0" applyFont="1" applyFill="1" applyBorder="1" applyAlignment="1" applyProtection="1">
      <alignment horizontal="left" wrapText="1"/>
    </xf>
    <xf numFmtId="0" fontId="28" fillId="0" borderId="41" xfId="0" applyFont="1" applyFill="1" applyBorder="1" applyAlignment="1" applyProtection="1">
      <alignment horizontal="left" vertical="center"/>
    </xf>
    <xf numFmtId="0" fontId="28" fillId="0" borderId="40" xfId="0" applyFont="1" applyFill="1" applyBorder="1" applyAlignment="1" applyProtection="1">
      <alignment horizontal="left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30" fillId="0" borderId="36" xfId="0" applyFont="1" applyFill="1" applyBorder="1" applyAlignment="1">
      <alignment horizontal="right"/>
    </xf>
    <xf numFmtId="0" fontId="8" fillId="0" borderId="74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left" wrapText="1"/>
    </xf>
    <xf numFmtId="0" fontId="8" fillId="0" borderId="50" xfId="0" applyFont="1" applyFill="1" applyBorder="1" applyAlignment="1">
      <alignment horizontal="left" wrapText="1"/>
    </xf>
    <xf numFmtId="0" fontId="8" fillId="0" borderId="73" xfId="0" applyFont="1" applyFill="1" applyBorder="1" applyAlignment="1">
      <alignment horizontal="left" wrapText="1"/>
    </xf>
    <xf numFmtId="0" fontId="46" fillId="0" borderId="0" xfId="0" applyFont="1" applyAlignment="1">
      <alignment horizontal="center" wrapText="1"/>
    </xf>
    <xf numFmtId="0" fontId="40" fillId="0" borderId="50" xfId="0" applyFont="1" applyFill="1" applyBorder="1" applyAlignment="1">
      <alignment horizontal="justify" vertical="center" wrapText="1"/>
    </xf>
    <xf numFmtId="0" fontId="64" fillId="0" borderId="0" xfId="0" applyFont="1" applyAlignment="1" applyProtection="1">
      <alignment horizontal="right"/>
    </xf>
    <xf numFmtId="0" fontId="39" fillId="0" borderId="41" xfId="0" applyFont="1" applyBorder="1" applyAlignment="1" applyProtection="1">
      <alignment horizontal="left" vertical="center" indent="2"/>
    </xf>
    <xf numFmtId="0" fontId="39" fillId="0" borderId="40" xfId="0" applyFont="1" applyBorder="1" applyAlignment="1" applyProtection="1">
      <alignment horizontal="left" vertical="center" indent="2"/>
    </xf>
    <xf numFmtId="0" fontId="46" fillId="0" borderId="0" xfId="0" applyFont="1" applyAlignment="1">
      <alignment horizontal="center" vertical="center" wrapText="1"/>
    </xf>
    <xf numFmtId="0" fontId="40" fillId="0" borderId="0" xfId="0" applyFont="1" applyFill="1" applyAlignment="1" applyProtection="1">
      <alignment horizontal="right" vertical="center" wrapText="1"/>
    </xf>
    <xf numFmtId="0" fontId="27" fillId="0" borderId="13" xfId="4" applyFont="1" applyFill="1" applyBorder="1" applyAlignment="1" applyProtection="1">
      <alignment horizontal="left"/>
    </xf>
    <xf numFmtId="0" fontId="27" fillId="0" borderId="14" xfId="4" applyFont="1" applyFill="1" applyBorder="1" applyAlignment="1" applyProtection="1">
      <alignment horizontal="left"/>
    </xf>
    <xf numFmtId="0" fontId="18" fillId="0" borderId="50" xfId="4" applyFont="1" applyFill="1" applyBorder="1" applyAlignment="1">
      <alignment horizontal="justify" vertical="center" wrapText="1"/>
    </xf>
    <xf numFmtId="165" fontId="5" fillId="0" borderId="0" xfId="4" applyNumberFormat="1" applyFont="1" applyFill="1" applyBorder="1" applyAlignment="1" applyProtection="1">
      <alignment horizontal="center" vertical="center" wrapText="1"/>
    </xf>
    <xf numFmtId="165" fontId="27" fillId="0" borderId="60" xfId="0" applyNumberFormat="1" applyFont="1" applyFill="1" applyBorder="1" applyAlignment="1" applyProtection="1">
      <alignment horizontal="center" vertical="center" wrapText="1"/>
    </xf>
    <xf numFmtId="165" fontId="27" fillId="0" borderId="61" xfId="0" applyNumberFormat="1" applyFont="1" applyFill="1" applyBorder="1" applyAlignment="1" applyProtection="1">
      <alignment horizontal="center" vertical="center" wrapText="1"/>
    </xf>
    <xf numFmtId="165" fontId="15" fillId="0" borderId="0" xfId="0" applyNumberFormat="1" applyFont="1" applyFill="1" applyAlignment="1" applyProtection="1">
      <alignment horizontal="center" textRotation="180" wrapText="1"/>
    </xf>
    <xf numFmtId="0" fontId="2" fillId="0" borderId="0" xfId="4" applyFont="1" applyFill="1" applyAlignment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28" fillId="0" borderId="20" xfId="4" applyFont="1" applyFill="1" applyBorder="1" applyAlignment="1">
      <alignment horizontal="center" vertical="center" wrapText="1"/>
    </xf>
    <xf numFmtId="0" fontId="28" fillId="0" borderId="18" xfId="4" applyFont="1" applyFill="1" applyBorder="1" applyAlignment="1">
      <alignment horizontal="center" vertical="center" wrapText="1"/>
    </xf>
    <xf numFmtId="0" fontId="28" fillId="0" borderId="11" xfId="4" applyFont="1" applyFill="1" applyBorder="1" applyAlignment="1">
      <alignment horizontal="center" vertical="center" wrapText="1"/>
    </xf>
    <xf numFmtId="0" fontId="28" fillId="0" borderId="10" xfId="4" applyFont="1" applyFill="1" applyBorder="1" applyAlignment="1">
      <alignment horizontal="center" vertical="center" wrapText="1"/>
    </xf>
    <xf numFmtId="0" fontId="28" fillId="0" borderId="4" xfId="4" applyFont="1" applyFill="1" applyBorder="1" applyAlignment="1">
      <alignment horizontal="center" vertical="center" wrapText="1"/>
    </xf>
    <xf numFmtId="0" fontId="28" fillId="0" borderId="6" xfId="4" applyFont="1" applyFill="1" applyBorder="1" applyAlignment="1">
      <alignment horizontal="center" vertical="center" wrapText="1"/>
    </xf>
    <xf numFmtId="0" fontId="28" fillId="0" borderId="66" xfId="4" applyFont="1" applyFill="1" applyBorder="1" applyAlignment="1">
      <alignment horizontal="center" vertical="center" wrapText="1"/>
    </xf>
    <xf numFmtId="165" fontId="20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 horizontal="center" wrapText="1"/>
    </xf>
    <xf numFmtId="165" fontId="7" fillId="0" borderId="0" xfId="4" applyNumberFormat="1" applyFont="1" applyFill="1" applyBorder="1" applyAlignment="1" applyProtection="1">
      <alignment horizontal="center" vertical="center"/>
    </xf>
    <xf numFmtId="165" fontId="33" fillId="0" borderId="36" xfId="4" applyNumberFormat="1" applyFont="1" applyFill="1" applyBorder="1" applyAlignment="1" applyProtection="1">
      <alignment horizontal="left"/>
    </xf>
    <xf numFmtId="165" fontId="33" fillId="0" borderId="36" xfId="4" applyNumberFormat="1" applyFont="1" applyFill="1" applyBorder="1" applyAlignment="1" applyProtection="1">
      <alignment horizontal="left" vertical="center"/>
    </xf>
    <xf numFmtId="165" fontId="20" fillId="0" borderId="0" xfId="0" applyNumberFormat="1" applyFont="1" applyFill="1" applyAlignment="1" applyProtection="1">
      <alignment horizontal="center" vertical="center" wrapText="1"/>
    </xf>
    <xf numFmtId="165" fontId="8" fillId="0" borderId="41" xfId="0" applyNumberFormat="1" applyFont="1" applyFill="1" applyBorder="1" applyAlignment="1" applyProtection="1">
      <alignment horizontal="left" vertical="center" wrapText="1" indent="2"/>
    </xf>
    <xf numFmtId="165" fontId="8" fillId="0" borderId="37" xfId="0" applyNumberFormat="1" applyFont="1" applyFill="1" applyBorder="1" applyAlignment="1" applyProtection="1">
      <alignment horizontal="left" vertical="center" wrapText="1" indent="2"/>
    </xf>
    <xf numFmtId="165" fontId="8" fillId="0" borderId="58" xfId="0" applyNumberFormat="1" applyFont="1" applyFill="1" applyBorder="1" applyAlignment="1" applyProtection="1">
      <alignment horizontal="center" vertical="center"/>
    </xf>
    <xf numFmtId="165" fontId="8" fillId="0" borderId="59" xfId="0" applyNumberFormat="1" applyFont="1" applyFill="1" applyBorder="1" applyAlignment="1" applyProtection="1">
      <alignment horizontal="center" vertical="center"/>
    </xf>
    <xf numFmtId="165" fontId="8" fillId="0" borderId="52" xfId="0" applyNumberFormat="1" applyFont="1" applyFill="1" applyBorder="1" applyAlignment="1" applyProtection="1">
      <alignment horizontal="center" vertical="center"/>
    </xf>
    <xf numFmtId="165" fontId="8" fillId="0" borderId="62" xfId="0" applyNumberFormat="1" applyFont="1" applyFill="1" applyBorder="1" applyAlignment="1" applyProtection="1">
      <alignment horizontal="center" vertical="center"/>
    </xf>
    <xf numFmtId="165" fontId="8" fillId="0" borderId="49" xfId="0" applyNumberFormat="1" applyFont="1" applyFill="1" applyBorder="1" applyAlignment="1" applyProtection="1">
      <alignment horizontal="center" vertical="center"/>
    </xf>
    <xf numFmtId="165" fontId="8" fillId="0" borderId="58" xfId="0" applyNumberFormat="1" applyFont="1" applyFill="1" applyBorder="1" applyAlignment="1" applyProtection="1">
      <alignment horizontal="center" vertical="center" wrapText="1"/>
    </xf>
    <xf numFmtId="165" fontId="8" fillId="0" borderId="59" xfId="0" applyNumberFormat="1" applyFont="1" applyFill="1" applyBorder="1" applyAlignment="1" applyProtection="1">
      <alignment horizontal="center" vertical="center" wrapText="1"/>
    </xf>
    <xf numFmtId="0" fontId="7" fillId="7" borderId="41" xfId="5" applyFont="1" applyFill="1" applyBorder="1" applyAlignment="1" applyProtection="1">
      <alignment horizontal="left" vertical="center" indent="1"/>
    </xf>
    <xf numFmtId="0" fontId="7" fillId="7" borderId="42" xfId="5" applyFont="1" applyFill="1" applyBorder="1" applyAlignment="1" applyProtection="1">
      <alignment horizontal="left" vertical="center" indent="1"/>
    </xf>
    <xf numFmtId="0" fontId="7" fillId="7" borderId="37" xfId="5" applyFont="1" applyFill="1" applyBorder="1" applyAlignment="1" applyProtection="1">
      <alignment horizontal="left" vertical="center" indent="1"/>
    </xf>
    <xf numFmtId="0" fontId="20" fillId="7" borderId="68" xfId="5" applyFont="1" applyFill="1" applyBorder="1" applyAlignment="1" applyProtection="1">
      <alignment horizontal="left" vertical="center" indent="1"/>
    </xf>
    <xf numFmtId="0" fontId="20" fillId="7" borderId="0" xfId="5" applyFont="1" applyFill="1" applyBorder="1" applyAlignment="1" applyProtection="1">
      <alignment horizontal="left" vertical="center" indent="1"/>
    </xf>
    <xf numFmtId="0" fontId="20" fillId="7" borderId="71" xfId="5" applyFont="1" applyFill="1" applyBorder="1" applyAlignment="1" applyProtection="1">
      <alignment horizontal="left" vertical="center" indent="1"/>
    </xf>
    <xf numFmtId="0" fontId="20" fillId="0" borderId="0" xfId="5" applyFont="1" applyFill="1" applyAlignment="1" applyProtection="1">
      <alignment horizontal="center" wrapText="1"/>
    </xf>
    <xf numFmtId="0" fontId="20" fillId="0" borderId="0" xfId="5" applyFont="1" applyFill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39" fillId="11" borderId="15" xfId="8" applyFont="1" applyFill="1" applyBorder="1" applyAlignment="1" applyProtection="1">
      <alignment horizontal="center" vertical="center" wrapText="1"/>
    </xf>
    <xf numFmtId="0" fontId="39" fillId="11" borderId="7" xfId="8" applyFont="1" applyFill="1" applyBorder="1" applyAlignment="1" applyProtection="1">
      <alignment horizontal="center" vertical="center" wrapText="1"/>
    </xf>
    <xf numFmtId="0" fontId="39" fillId="11" borderId="9" xfId="8" applyFont="1" applyFill="1" applyBorder="1" applyAlignment="1" applyProtection="1">
      <alignment horizontal="center" vertical="center" wrapText="1"/>
    </xf>
    <xf numFmtId="0" fontId="4" fillId="11" borderId="19" xfId="9" applyFont="1" applyFill="1" applyBorder="1" applyAlignment="1" applyProtection="1">
      <alignment horizontal="center" vertical="center" textRotation="90"/>
    </xf>
    <xf numFmtId="0" fontId="4" fillId="11" borderId="1" xfId="9" applyFont="1" applyFill="1" applyBorder="1" applyAlignment="1" applyProtection="1">
      <alignment horizontal="center" vertical="center" textRotation="90"/>
    </xf>
    <xf numFmtId="0" fontId="4" fillId="11" borderId="3" xfId="9" applyFont="1" applyFill="1" applyBorder="1" applyAlignment="1" applyProtection="1">
      <alignment horizontal="center" vertical="center" textRotation="90"/>
    </xf>
    <xf numFmtId="167" fontId="39" fillId="11" borderId="64" xfId="8" applyNumberFormat="1" applyFont="1" applyFill="1" applyBorder="1" applyAlignment="1" applyProtection="1">
      <alignment horizontal="center" vertical="center" wrapText="1"/>
    </xf>
    <xf numFmtId="167" fontId="39" fillId="11" borderId="65" xfId="8" applyNumberFormat="1" applyFont="1" applyFill="1" applyBorder="1" applyAlignment="1" applyProtection="1">
      <alignment horizontal="center" vertical="center" wrapText="1"/>
    </xf>
    <xf numFmtId="167" fontId="39" fillId="11" borderId="35" xfId="8" applyNumberFormat="1" applyFont="1" applyFill="1" applyBorder="1" applyAlignment="1" applyProtection="1">
      <alignment horizontal="center" vertical="center" wrapText="1"/>
    </xf>
    <xf numFmtId="0" fontId="39" fillId="11" borderId="0" xfId="8" applyFont="1" applyFill="1" applyAlignment="1" applyProtection="1">
      <alignment horizontal="center"/>
    </xf>
    <xf numFmtId="0" fontId="8" fillId="11" borderId="19" xfId="9" applyFont="1" applyFill="1" applyBorder="1" applyAlignment="1" applyProtection="1">
      <alignment horizontal="center" textRotation="90"/>
    </xf>
    <xf numFmtId="0" fontId="8" fillId="11" borderId="1" xfId="9" applyFont="1" applyFill="1" applyBorder="1" applyAlignment="1" applyProtection="1">
      <alignment horizontal="center" textRotation="90"/>
    </xf>
    <xf numFmtId="0" fontId="8" fillId="11" borderId="3" xfId="9" applyFont="1" applyFill="1" applyBorder="1" applyAlignment="1" applyProtection="1">
      <alignment horizontal="center" textRotation="90"/>
    </xf>
    <xf numFmtId="0" fontId="40" fillId="11" borderId="0" xfId="8" applyFont="1" applyFill="1" applyAlignment="1" applyProtection="1">
      <alignment horizontal="right"/>
    </xf>
    <xf numFmtId="0" fontId="39" fillId="11" borderId="0" xfId="8" applyFont="1" applyFill="1" applyAlignment="1" applyProtection="1">
      <alignment horizontal="center" wrapText="1"/>
    </xf>
    <xf numFmtId="0" fontId="4" fillId="11" borderId="19" xfId="9" applyFont="1" applyFill="1" applyBorder="1" applyAlignment="1" applyProtection="1">
      <alignment horizontal="center" textRotation="90"/>
    </xf>
    <xf numFmtId="0" fontId="4" fillId="11" borderId="1" xfId="9" applyFont="1" applyFill="1" applyBorder="1" applyAlignment="1" applyProtection="1">
      <alignment horizontal="center" textRotation="90"/>
    </xf>
    <xf numFmtId="0" fontId="4" fillId="11" borderId="3" xfId="9" applyFont="1" applyFill="1" applyBorder="1" applyAlignment="1" applyProtection="1">
      <alignment horizontal="center" textRotation="90"/>
    </xf>
    <xf numFmtId="14" fontId="28" fillId="11" borderId="0" xfId="9" applyNumberFormat="1" applyFont="1" applyFill="1" applyAlignment="1" applyProtection="1">
      <alignment horizontal="center" vertical="center" wrapText="1"/>
    </xf>
    <xf numFmtId="0" fontId="28" fillId="11" borderId="0" xfId="9" applyFont="1" applyFill="1" applyAlignment="1" applyProtection="1">
      <alignment horizontal="center" vertical="center" wrapText="1"/>
    </xf>
    <xf numFmtId="0" fontId="33" fillId="11" borderId="36" xfId="9" applyFont="1" applyFill="1" applyBorder="1" applyAlignment="1" applyProtection="1">
      <alignment horizontal="right" vertical="center"/>
    </xf>
    <xf numFmtId="14" fontId="0" fillId="11" borderId="0" xfId="9" applyNumberFormat="1" applyFont="1" applyFill="1" applyAlignment="1" applyProtection="1">
      <alignment horizontal="right" vertical="center" wrapText="1"/>
    </xf>
    <xf numFmtId="0" fontId="28" fillId="11" borderId="33" xfId="9" applyFont="1" applyFill="1" applyBorder="1" applyAlignment="1" applyProtection="1">
      <alignment horizontal="center" vertical="center" wrapText="1"/>
    </xf>
    <xf numFmtId="0" fontId="28" fillId="11" borderId="30" xfId="9" applyFont="1" applyFill="1" applyBorder="1" applyAlignment="1" applyProtection="1">
      <alignment horizontal="center" vertical="center" wrapText="1"/>
    </xf>
    <xf numFmtId="0" fontId="28" fillId="11" borderId="15" xfId="9" applyFont="1" applyFill="1" applyBorder="1" applyAlignment="1" applyProtection="1">
      <alignment horizontal="center" vertical="center" wrapText="1"/>
    </xf>
    <xf numFmtId="0" fontId="28" fillId="11" borderId="9" xfId="9" applyFont="1" applyFill="1" applyBorder="1" applyAlignment="1" applyProtection="1">
      <alignment horizontal="center" vertical="center" wrapText="1"/>
    </xf>
    <xf numFmtId="0" fontId="28" fillId="11" borderId="19" xfId="9" applyFont="1" applyFill="1" applyBorder="1" applyAlignment="1" applyProtection="1">
      <alignment horizontal="center" textRotation="90"/>
    </xf>
    <xf numFmtId="0" fontId="28" fillId="11" borderId="3" xfId="9" applyFont="1" applyFill="1" applyBorder="1" applyAlignment="1" applyProtection="1">
      <alignment horizontal="center" textRotation="90"/>
    </xf>
    <xf numFmtId="0" fontId="29" fillId="11" borderId="36" xfId="9" applyFont="1" applyFill="1" applyBorder="1" applyAlignment="1" applyProtection="1">
      <alignment horizontal="right" vertical="center"/>
    </xf>
    <xf numFmtId="0" fontId="6" fillId="11" borderId="19" xfId="9" applyFont="1" applyFill="1" applyBorder="1" applyAlignment="1" applyProtection="1">
      <alignment horizontal="center" vertical="center" textRotation="90"/>
    </xf>
    <xf numFmtId="0" fontId="6" fillId="11" borderId="3" xfId="9" applyFont="1" applyFill="1" applyBorder="1" applyAlignment="1" applyProtection="1">
      <alignment horizontal="center" vertical="center" textRotation="90"/>
    </xf>
    <xf numFmtId="0" fontId="40" fillId="0" borderId="0" xfId="8" applyFont="1" applyFill="1" applyAlignment="1">
      <alignment horizontal="right"/>
    </xf>
    <xf numFmtId="0" fontId="39" fillId="0" borderId="41" xfId="8" applyFont="1" applyFill="1" applyBorder="1" applyAlignment="1">
      <alignment horizontal="left"/>
    </xf>
    <xf numFmtId="0" fontId="39" fillId="0" borderId="40" xfId="8" applyFont="1" applyFill="1" applyBorder="1" applyAlignment="1">
      <alignment horizontal="left"/>
    </xf>
    <xf numFmtId="0" fontId="39" fillId="0" borderId="0" xfId="8" applyFont="1" applyFill="1" applyAlignment="1">
      <alignment horizontal="center"/>
    </xf>
    <xf numFmtId="0" fontId="62" fillId="0" borderId="0" xfId="8" applyFont="1" applyFill="1" applyAlignment="1">
      <alignment horizontal="center" vertical="center" wrapText="1"/>
    </xf>
    <xf numFmtId="0" fontId="62" fillId="0" borderId="0" xfId="8" applyFont="1" applyFill="1" applyAlignment="1">
      <alignment horizontal="center" vertical="center"/>
    </xf>
    <xf numFmtId="0" fontId="14" fillId="0" borderId="0" xfId="8" applyFont="1" applyFill="1" applyAlignment="1">
      <alignment horizontal="center"/>
    </xf>
    <xf numFmtId="3" fontId="40" fillId="0" borderId="0" xfId="8" applyNumberFormat="1" applyFont="1" applyFill="1" applyAlignment="1">
      <alignment horizontal="center"/>
    </xf>
    <xf numFmtId="0" fontId="0" fillId="0" borderId="0" xfId="0" applyFont="1" applyAlignment="1" applyProtection="1">
      <alignment horizontal="right"/>
    </xf>
    <xf numFmtId="0" fontId="46" fillId="0" borderId="0" xfId="0" applyFont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wrapText="1"/>
    </xf>
    <xf numFmtId="0" fontId="45" fillId="0" borderId="14" xfId="0" applyFont="1" applyBorder="1" applyAlignment="1" applyProtection="1">
      <alignment wrapText="1"/>
    </xf>
    <xf numFmtId="0" fontId="47" fillId="0" borderId="36" xfId="0" applyFont="1" applyBorder="1" applyAlignment="1" applyProtection="1">
      <alignment horizontal="center"/>
    </xf>
    <xf numFmtId="0" fontId="39" fillId="11" borderId="0" xfId="10" applyFont="1" applyFill="1" applyAlignment="1">
      <alignment horizontal="center"/>
    </xf>
    <xf numFmtId="0" fontId="40" fillId="11" borderId="0" xfId="10" applyFont="1" applyFill="1" applyAlignment="1">
      <alignment horizontal="right"/>
    </xf>
  </cellXfs>
  <cellStyles count="11">
    <cellStyle name="Ezres" xfId="1" builtinId="3"/>
    <cellStyle name="Hiperhivatkozás" xfId="2" xr:uid="{00000000-0005-0000-0000-000001000000}"/>
    <cellStyle name="Már látott hiperhivatkozás" xfId="3" xr:uid="{00000000-0005-0000-0000-000002000000}"/>
    <cellStyle name="Normál" xfId="0" builtinId="0"/>
    <cellStyle name="Normál 2" xfId="6" xr:uid="{00000000-0005-0000-0000-000004000000}"/>
    <cellStyle name="Normál 4" xfId="10" xr:uid="{00000000-0005-0000-0000-000005000000}"/>
    <cellStyle name="Normál_KVRENMUNKA" xfId="4" xr:uid="{00000000-0005-0000-0000-000006000000}"/>
    <cellStyle name="Normál_SEGEDLETEK" xfId="5" xr:uid="{00000000-0005-0000-0000-000007000000}"/>
    <cellStyle name="Normál_VAGYONK" xfId="9" xr:uid="{00000000-0005-0000-0000-000008000000}"/>
    <cellStyle name="Normál_VAGYONKIM" xfId="8" xr:uid="{00000000-0005-0000-0000-000009000000}"/>
    <cellStyle name="Százalék" xfId="7" builtinId="5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CCFF"/>
      <color rgb="FFFFCC99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S&#214;R&#214;G\HILDA\2017\2017%20KTSG%20Z&#193;RSZ&#193;MAD&#193;S\Et.%202017%20Z&#193;RSZ&#193;MAD&#193;S%20%20R%2019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ELET-MELLÉKLETEK"/>
      <sheetName val="1mÖNKORMBEVÉTELEKIADÁSA"/>
      <sheetName val="2mÖNKORMKÖZPONTtám"/>
      <sheetName val="3mÖNKORMTARTALÉKOK"/>
      <sheetName val="4mÖNKORMBeruházás"/>
      <sheetName val="5mÖNKORMEUprojektek"/>
      <sheetName val="6mÖNKORMAdósságkeletk"/>
      <sheetName val="7mÖNKORMktsg"/>
      <sheetName val="8mHIVATALktsg"/>
      <sheetName val="9mINTÉZMÉNYktsg"/>
      <sheetName val="10mMaradvány"/>
      <sheetName val="11.táj.Közg.MÉRLEG"/>
      <sheetName val="12.táj.PÉNZeszköz vált."/>
      <sheetName val="13.táj.TÖBBÉVESDÖNTÉSEK"/>
      <sheetName val="14.táj.ADÓSSÁG állomány"/>
      <sheetName val="15.táj.KÖZVETETT támogas"/>
      <sheetName val="16.táj.CÉLJELLEGŰ támogatás"/>
      <sheetName val="17.1.táj.ESZKÖZ-Vagyon"/>
      <sheetName val="17.2.táj.FORRÁS-Vagyon"/>
      <sheetName val="17.3.táj.ÉRT.NÉLK-vagyon"/>
      <sheetName val="18.táj.TULAJdonban áll.kötelez."/>
      <sheetName val="19.táj.EREDMÉNY-konszolidált"/>
      <sheetName val="Munka4"/>
      <sheetName val="6.sz.mell."/>
      <sheetName val="4.2.sz.mell  "/>
      <sheetName val="5.sz.mell.  "/>
      <sheetName val="7.sz.mell."/>
      <sheetName val="10.sz.mell"/>
      <sheetName val="1. sz tájékoztató t."/>
      <sheetName val="2. sz tájékoztató t"/>
      <sheetName val="4.sz tájékoztató t."/>
      <sheetName val="5.sz tájékoztató 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>
        <row r="13">
          <cell r="D13">
            <v>623424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72">
          <cell r="E72">
            <v>1400186416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ZE252"/>
  <sheetViews>
    <sheetView view="pageBreakPreview" zoomScale="115" zoomScaleNormal="115" zoomScaleSheetLayoutView="115" workbookViewId="0">
      <selection sqref="A1:J1"/>
    </sheetView>
  </sheetViews>
  <sheetFormatPr defaultColWidth="9.33203125" defaultRowHeight="13.2" x14ac:dyDescent="0.25"/>
  <cols>
    <col min="1" max="1" width="1.33203125" style="315" customWidth="1"/>
    <col min="2" max="2" width="7.44140625" style="349" customWidth="1"/>
    <col min="3" max="3" width="8.109375" style="349" customWidth="1"/>
    <col min="4" max="4" width="55.6640625" style="315" customWidth="1"/>
    <col min="5" max="5" width="13.77734375" style="463" customWidth="1"/>
    <col min="6" max="6" width="0.109375" style="319" hidden="1" customWidth="1"/>
    <col min="7" max="7" width="0.33203125" style="319" hidden="1" customWidth="1"/>
    <col min="8" max="8" width="13.77734375" style="319" hidden="1" customWidth="1"/>
    <col min="9" max="10" width="16.109375" style="463" customWidth="1"/>
    <col min="11" max="11" width="24.77734375" style="315" customWidth="1"/>
    <col min="12" max="12" width="2.44140625" style="315" customWidth="1"/>
    <col min="13" max="13" width="13.6640625" style="550" customWidth="1"/>
    <col min="14" max="14" width="13.44140625" style="315" customWidth="1"/>
    <col min="15" max="16384" width="9.33203125" style="315"/>
  </cols>
  <sheetData>
    <row r="1" spans="1:13" s="505" customFormat="1" ht="12" customHeight="1" x14ac:dyDescent="0.25">
      <c r="A1" s="2067" t="s">
        <v>1222</v>
      </c>
      <c r="B1" s="2067"/>
      <c r="C1" s="2067"/>
      <c r="D1" s="2067"/>
      <c r="E1" s="2067"/>
      <c r="F1" s="2067"/>
      <c r="G1" s="2067"/>
      <c r="H1" s="2067"/>
      <c r="I1" s="2067"/>
      <c r="J1" s="2067"/>
      <c r="M1" s="550"/>
    </row>
    <row r="2" spans="1:13" s="240" customFormat="1" ht="6" customHeight="1" x14ac:dyDescent="0.3">
      <c r="B2" s="571"/>
      <c r="C2" s="571"/>
      <c r="D2" s="1285"/>
      <c r="E2" s="241"/>
      <c r="M2" s="988"/>
    </row>
    <row r="3" spans="1:13" s="240" customFormat="1" ht="33.75" customHeight="1" x14ac:dyDescent="0.3">
      <c r="B3" s="2072" t="s">
        <v>1180</v>
      </c>
      <c r="C3" s="2072"/>
      <c r="D3" s="2072"/>
      <c r="E3" s="2072"/>
      <c r="F3" s="2072"/>
      <c r="G3" s="2072"/>
      <c r="H3" s="2072"/>
      <c r="I3" s="2072"/>
      <c r="J3" s="1284"/>
      <c r="M3" s="988"/>
    </row>
    <row r="4" spans="1:13" s="326" customFormat="1" ht="15" customHeight="1" thickBot="1" x14ac:dyDescent="0.3">
      <c r="B4" s="347"/>
      <c r="C4" s="347"/>
      <c r="D4" s="342"/>
      <c r="E4" s="556"/>
      <c r="F4" s="556"/>
      <c r="G4" s="556"/>
      <c r="H4" s="556"/>
      <c r="I4" s="450" t="s">
        <v>541</v>
      </c>
      <c r="J4" s="450" t="s">
        <v>556</v>
      </c>
      <c r="M4" s="989"/>
    </row>
    <row r="5" spans="1:13" s="344" customFormat="1" ht="34.5" customHeight="1" x14ac:dyDescent="0.25">
      <c r="B5" s="2080" t="s">
        <v>432</v>
      </c>
      <c r="C5" s="1017"/>
      <c r="D5" s="2082" t="s">
        <v>51</v>
      </c>
      <c r="E5" s="2070" t="s">
        <v>1177</v>
      </c>
      <c r="F5" s="2075" t="s">
        <v>852</v>
      </c>
      <c r="G5" s="2075" t="s">
        <v>440</v>
      </c>
      <c r="H5" s="2075" t="s">
        <v>441</v>
      </c>
      <c r="I5" s="2068" t="s">
        <v>1178</v>
      </c>
      <c r="J5" s="2068" t="s">
        <v>1179</v>
      </c>
      <c r="M5" s="983"/>
    </row>
    <row r="6" spans="1:13" s="449" customFormat="1" ht="15" customHeight="1" thickBot="1" x14ac:dyDescent="0.3">
      <c r="B6" s="2081"/>
      <c r="C6" s="1018"/>
      <c r="D6" s="2083"/>
      <c r="E6" s="2071"/>
      <c r="F6" s="2076"/>
      <c r="G6" s="2076"/>
      <c r="H6" s="2076"/>
      <c r="I6" s="2069"/>
      <c r="J6" s="2069"/>
      <c r="M6" s="983"/>
    </row>
    <row r="7" spans="1:13" s="359" customFormat="1" ht="2.25" customHeight="1" thickBot="1" x14ac:dyDescent="0.3">
      <c r="B7" s="410"/>
      <c r="C7" s="410"/>
      <c r="D7" s="410"/>
      <c r="E7" s="464"/>
      <c r="F7" s="412"/>
      <c r="G7" s="412"/>
      <c r="H7" s="412"/>
      <c r="I7" s="464"/>
      <c r="J7" s="464"/>
      <c r="M7" s="983"/>
    </row>
    <row r="8" spans="1:13" s="449" customFormat="1" ht="15.75" customHeight="1" thickBot="1" x14ac:dyDescent="0.3">
      <c r="B8" s="2077" t="s">
        <v>52</v>
      </c>
      <c r="C8" s="2078"/>
      <c r="D8" s="2078"/>
      <c r="E8" s="2079"/>
      <c r="F8" s="975"/>
      <c r="G8" s="975"/>
      <c r="H8" s="975"/>
      <c r="I8" s="976"/>
      <c r="J8" s="976"/>
      <c r="M8" s="983"/>
    </row>
    <row r="9" spans="1:13" s="359" customFormat="1" ht="12.75" customHeight="1" thickBot="1" x14ac:dyDescent="0.3">
      <c r="B9" s="519" t="s">
        <v>14</v>
      </c>
      <c r="C9" s="1019" t="s">
        <v>694</v>
      </c>
      <c r="D9" s="325" t="s">
        <v>206</v>
      </c>
      <c r="E9" s="826">
        <f>SUM(E10:E15)</f>
        <v>150614756</v>
      </c>
      <c r="F9" s="667">
        <f>SUM(F10:F15)</f>
        <v>134959574</v>
      </c>
      <c r="G9" s="593">
        <f t="shared" ref="G9:J9" si="0">SUM(G10:G15)</f>
        <v>0</v>
      </c>
      <c r="H9" s="596">
        <f t="shared" si="0"/>
        <v>0</v>
      </c>
      <c r="I9" s="826">
        <f t="shared" si="0"/>
        <v>162243962</v>
      </c>
      <c r="J9" s="826">
        <f t="shared" si="0"/>
        <v>163331053</v>
      </c>
      <c r="M9" s="983"/>
    </row>
    <row r="10" spans="1:13" s="359" customFormat="1" ht="12.75" customHeight="1" x14ac:dyDescent="0.25">
      <c r="B10" s="417" t="s">
        <v>96</v>
      </c>
      <c r="C10" s="1020" t="s">
        <v>695</v>
      </c>
      <c r="D10" s="433" t="s">
        <v>207</v>
      </c>
      <c r="E10" s="668">
        <f>'7mÖNKORMktsg'!H9+'8mHIVATALktsg'!H10+'9mÓVODAktsg'!H10</f>
        <v>80627048</v>
      </c>
      <c r="F10" s="669">
        <v>63357150</v>
      </c>
      <c r="G10" s="476"/>
      <c r="H10" s="636"/>
      <c r="I10" s="668">
        <f>'7mÖNKORMktsg'!L9+'8mHIVATALktsg'!L10+'9mÓVODAktsg'!L10</f>
        <v>83810373</v>
      </c>
      <c r="J10" s="668">
        <f>'7mÖNKORMktsg'!M9+'8mHIVATALktsg'!M10+'9mÓVODAktsg'!M10</f>
        <v>84897464</v>
      </c>
      <c r="L10" s="456"/>
      <c r="M10" s="983"/>
    </row>
    <row r="11" spans="1:13" s="359" customFormat="1" ht="12.75" customHeight="1" x14ac:dyDescent="0.25">
      <c r="B11" s="418" t="s">
        <v>97</v>
      </c>
      <c r="C11" s="1021" t="s">
        <v>696</v>
      </c>
      <c r="D11" s="434" t="s">
        <v>208</v>
      </c>
      <c r="E11" s="668">
        <f>'7mÖNKORMktsg'!H10+'8mHIVATALktsg'!H11+'9mÓVODAktsg'!H11</f>
        <v>44846267</v>
      </c>
      <c r="F11" s="669">
        <v>41945873</v>
      </c>
      <c r="G11" s="476"/>
      <c r="H11" s="636"/>
      <c r="I11" s="668">
        <f>'7mÖNKORMktsg'!L10+'8mHIVATALktsg'!L11+'9mÓVODAktsg'!L11</f>
        <v>44314050</v>
      </c>
      <c r="J11" s="668">
        <f>'7mÖNKORMktsg'!M10+'8mHIVATALktsg'!M11+'9mÓVODAktsg'!M11</f>
        <v>44314050</v>
      </c>
      <c r="M11" s="983"/>
    </row>
    <row r="12" spans="1:13" s="359" customFormat="1" ht="12.75" customHeight="1" x14ac:dyDescent="0.25">
      <c r="B12" s="418" t="s">
        <v>98</v>
      </c>
      <c r="C12" s="1021" t="s">
        <v>697</v>
      </c>
      <c r="D12" s="434" t="s">
        <v>435</v>
      </c>
      <c r="E12" s="668">
        <f>'7mÖNKORMktsg'!H11+'8mHIVATALktsg'!H12+'9mÓVODAktsg'!H12</f>
        <v>22542361</v>
      </c>
      <c r="F12" s="669">
        <v>21510304</v>
      </c>
      <c r="G12" s="476"/>
      <c r="H12" s="636"/>
      <c r="I12" s="668">
        <f>'7mÖNKORMktsg'!L11+'8mHIVATALktsg'!L12+'9mÓVODAktsg'!L12</f>
        <v>23310946</v>
      </c>
      <c r="J12" s="668">
        <f>'7mÖNKORMktsg'!M11+'8mHIVATALktsg'!M12+'9mÓVODAktsg'!M12</f>
        <v>23310946</v>
      </c>
      <c r="M12" s="983"/>
    </row>
    <row r="13" spans="1:13" s="359" customFormat="1" ht="12.75" customHeight="1" x14ac:dyDescent="0.25">
      <c r="B13" s="418" t="s">
        <v>99</v>
      </c>
      <c r="C13" s="1021" t="s">
        <v>698</v>
      </c>
      <c r="D13" s="434" t="s">
        <v>210</v>
      </c>
      <c r="E13" s="668">
        <f>'7mÖNKORMktsg'!H12+'8mHIVATALktsg'!H13+'9mÓVODAktsg'!H13</f>
        <v>2599080</v>
      </c>
      <c r="F13" s="669">
        <v>2372340</v>
      </c>
      <c r="G13" s="476"/>
      <c r="H13" s="636"/>
      <c r="I13" s="668">
        <f>'7mÖNKORMktsg'!L12+'8mHIVATALktsg'!L13+'9mÓVODAktsg'!L13</f>
        <v>2687080</v>
      </c>
      <c r="J13" s="668">
        <f>'7mÖNKORMktsg'!M12+'8mHIVATALktsg'!M13+'9mÓVODAktsg'!M13</f>
        <v>2687080</v>
      </c>
      <c r="M13" s="983"/>
    </row>
    <row r="14" spans="1:13" s="359" customFormat="1" ht="12.75" customHeight="1" x14ac:dyDescent="0.25">
      <c r="B14" s="418" t="s">
        <v>120</v>
      </c>
      <c r="C14" s="1021" t="s">
        <v>699</v>
      </c>
      <c r="D14" s="434" t="s">
        <v>211</v>
      </c>
      <c r="E14" s="668">
        <f>'7mÖNKORMktsg'!H13+'8mHIVATALktsg'!H14+'9mÓVODAktsg'!H14</f>
        <v>0</v>
      </c>
      <c r="F14" s="669">
        <v>4500333</v>
      </c>
      <c r="G14" s="476"/>
      <c r="H14" s="636"/>
      <c r="I14" s="668">
        <f>'7mÖNKORMktsg'!L13+'8mHIVATALktsg'!L14+'9mÓVODAktsg'!L14</f>
        <v>8121513</v>
      </c>
      <c r="J14" s="668">
        <f>'7mÖNKORMktsg'!M13+'8mHIVATALktsg'!M14+'9mÓVODAktsg'!M14</f>
        <v>8121513</v>
      </c>
      <c r="M14" s="983"/>
    </row>
    <row r="15" spans="1:13" s="359" customFormat="1" ht="12.75" customHeight="1" thickBot="1" x14ac:dyDescent="0.3">
      <c r="B15" s="418" t="s">
        <v>100</v>
      </c>
      <c r="C15" s="1054" t="s">
        <v>1107</v>
      </c>
      <c r="D15" s="434" t="s">
        <v>212</v>
      </c>
      <c r="E15" s="1511">
        <f>'7mÖNKORMktsg'!H14+'8mHIVATALktsg'!H15+'9mÓVODAktsg'!H15</f>
        <v>0</v>
      </c>
      <c r="F15" s="552">
        <v>1273574</v>
      </c>
      <c r="G15" s="1199"/>
      <c r="H15" s="1145"/>
      <c r="I15" s="668">
        <f>'7mÖNKORMktsg'!L14+'8mHIVATALktsg'!L15+'9mÓVODAktsg'!L15</f>
        <v>0</v>
      </c>
      <c r="J15" s="668">
        <f>'7mÖNKORMktsg'!M14+'8mHIVATALktsg'!M15+'9mÓVODAktsg'!M15</f>
        <v>0</v>
      </c>
      <c r="M15" s="983"/>
    </row>
    <row r="16" spans="1:13" s="449" customFormat="1" ht="12.75" customHeight="1" thickBot="1" x14ac:dyDescent="0.3">
      <c r="B16" s="520" t="s">
        <v>15</v>
      </c>
      <c r="C16" s="1035" t="s">
        <v>700</v>
      </c>
      <c r="D16" s="360" t="s">
        <v>444</v>
      </c>
      <c r="E16" s="1514">
        <f>'7mÖNKORMktsg'!H15+'8mHIVATALktsg'!H16+'9mÓVODAktsg'!H16</f>
        <v>0</v>
      </c>
      <c r="F16" s="595">
        <f t="shared" ref="F16:H16" si="1">SUM(F17:F21)</f>
        <v>13518200</v>
      </c>
      <c r="G16" s="593">
        <f t="shared" si="1"/>
        <v>0</v>
      </c>
      <c r="H16" s="596">
        <f t="shared" si="1"/>
        <v>0</v>
      </c>
      <c r="I16" s="694">
        <f>'7mÖNKORMktsg'!L15+'8mHIVATALktsg'!L16+'9mÓVODAktsg'!L16</f>
        <v>3230675</v>
      </c>
      <c r="J16" s="1513">
        <f>'7mÖNKORMktsg'!M15+'8mHIVATALktsg'!M16+'9mÓVODAktsg'!M16</f>
        <v>3230675</v>
      </c>
      <c r="M16" s="983"/>
    </row>
    <row r="17" spans="2:13" s="449" customFormat="1" ht="12.75" customHeight="1" x14ac:dyDescent="0.25">
      <c r="B17" s="419" t="s">
        <v>102</v>
      </c>
      <c r="C17" s="1036"/>
      <c r="D17" s="420" t="s">
        <v>214</v>
      </c>
      <c r="E17" s="668">
        <f>'7mÖNKORMktsg'!H16+'8mHIVATALktsg'!H17+'9mÓVODAktsg'!H17</f>
        <v>0</v>
      </c>
      <c r="F17" s="668"/>
      <c r="G17" s="668"/>
      <c r="H17" s="668"/>
      <c r="I17" s="668">
        <f>'7mÖNKORMktsg'!L16+'8mHIVATALktsg'!L17+'9mÓVODAktsg'!L17</f>
        <v>1385633</v>
      </c>
      <c r="J17" s="668">
        <f>'7mÖNKORMktsg'!M16+'8mHIVATALktsg'!M17+'9mÓVODAktsg'!M17</f>
        <v>1385633</v>
      </c>
      <c r="M17" s="983"/>
    </row>
    <row r="18" spans="2:13" s="449" customFormat="1" ht="12.75" customHeight="1" x14ac:dyDescent="0.25">
      <c r="B18" s="419" t="s">
        <v>102</v>
      </c>
      <c r="C18" s="1036"/>
      <c r="D18" s="420" t="s">
        <v>425</v>
      </c>
      <c r="E18" s="668">
        <f>'7mÖNKORMktsg'!H17+'8mHIVATALktsg'!H18+'9mÓVODAktsg'!H18</f>
        <v>0</v>
      </c>
      <c r="F18" s="668"/>
      <c r="G18" s="668"/>
      <c r="H18" s="668"/>
      <c r="I18" s="668">
        <f>'7mÖNKORMktsg'!L17+'8mHIVATALktsg'!L18+'9mÓVODAktsg'!L18</f>
        <v>0</v>
      </c>
      <c r="J18" s="668">
        <f>'7mÖNKORMktsg'!M17+'8mHIVATALktsg'!M18+'9mÓVODAktsg'!M18</f>
        <v>0</v>
      </c>
      <c r="M18" s="983"/>
    </row>
    <row r="19" spans="2:13" s="449" customFormat="1" ht="12.75" customHeight="1" x14ac:dyDescent="0.25">
      <c r="B19" s="419" t="s">
        <v>102</v>
      </c>
      <c r="C19" s="1037"/>
      <c r="D19" s="357" t="s">
        <v>434</v>
      </c>
      <c r="E19" s="668">
        <f>'7mÖNKORMktsg'!H18+'8mHIVATALktsg'!H19+'9mÓVODAktsg'!H19</f>
        <v>0</v>
      </c>
      <c r="F19" s="668"/>
      <c r="G19" s="668"/>
      <c r="H19" s="668"/>
      <c r="I19" s="668">
        <f>'7mÖNKORMktsg'!L18+'8mHIVATALktsg'!L19+'9mÓVODAktsg'!L19</f>
        <v>0</v>
      </c>
      <c r="J19" s="668">
        <f>'7mÖNKORMktsg'!M18+'8mHIVATALktsg'!M19+'9mÓVODAktsg'!M19</f>
        <v>0</v>
      </c>
      <c r="M19" s="983"/>
    </row>
    <row r="20" spans="2:13" s="449" customFormat="1" ht="12.75" customHeight="1" x14ac:dyDescent="0.25">
      <c r="B20" s="348" t="s">
        <v>105</v>
      </c>
      <c r="C20" s="1038"/>
      <c r="D20" s="421" t="s">
        <v>426</v>
      </c>
      <c r="E20" s="668">
        <f>'7mÖNKORMktsg'!H19+'8mHIVATALktsg'!H20+'9mÓVODAktsg'!H20</f>
        <v>0</v>
      </c>
      <c r="F20" s="668"/>
      <c r="G20" s="668"/>
      <c r="H20" s="668"/>
      <c r="I20" s="668">
        <f>'7mÖNKORMktsg'!L19+'8mHIVATALktsg'!L20+'9mÓVODAktsg'!L20</f>
        <v>0</v>
      </c>
      <c r="J20" s="668">
        <f>'7mÖNKORMktsg'!M19+'8mHIVATALktsg'!M20+'9mÓVODAktsg'!M20</f>
        <v>0</v>
      </c>
      <c r="M20" s="983"/>
    </row>
    <row r="21" spans="2:13" s="449" customFormat="1" ht="12.75" customHeight="1" x14ac:dyDescent="0.25">
      <c r="B21" s="419" t="s">
        <v>106</v>
      </c>
      <c r="C21" s="1037"/>
      <c r="D21" s="357" t="s">
        <v>433</v>
      </c>
      <c r="E21" s="668">
        <f>'7mÖNKORMktsg'!H20+'8mHIVATALktsg'!H21+'9mÓVODAktsg'!H21</f>
        <v>0</v>
      </c>
      <c r="F21" s="668">
        <v>13518200</v>
      </c>
      <c r="G21" s="668"/>
      <c r="H21" s="668"/>
      <c r="I21" s="668">
        <f>'7mÖNKORMktsg'!L20+'8mHIVATALktsg'!L21+'9mÓVODAktsg'!L21</f>
        <v>1845042</v>
      </c>
      <c r="J21" s="668">
        <f>'7mÖNKORMktsg'!M20+'8mHIVATALktsg'!M21+'9mÓVODAktsg'!M21</f>
        <v>1845042</v>
      </c>
      <c r="M21" s="983"/>
    </row>
    <row r="22" spans="2:13" s="449" customFormat="1" ht="12.75" customHeight="1" thickBot="1" x14ac:dyDescent="0.3">
      <c r="B22" s="348" t="s">
        <v>115</v>
      </c>
      <c r="C22" s="1039"/>
      <c r="D22" s="524" t="s">
        <v>416</v>
      </c>
      <c r="E22" s="668">
        <f>'7mÖNKORMktsg'!H21+'8mHIVATALktsg'!H22+'9mÓVODAktsg'!H22</f>
        <v>0</v>
      </c>
      <c r="F22" s="668"/>
      <c r="G22" s="668"/>
      <c r="H22" s="668"/>
      <c r="I22" s="668">
        <f>'7mÖNKORMktsg'!L21+'8mHIVATALktsg'!L22+'9mÓVODAktsg'!L22</f>
        <v>0</v>
      </c>
      <c r="J22" s="668">
        <f>'7mÖNKORMktsg'!M21+'8mHIVATALktsg'!M22+'9mÓVODAktsg'!M22</f>
        <v>0</v>
      </c>
      <c r="M22" s="983"/>
    </row>
    <row r="23" spans="2:13" s="344" customFormat="1" ht="12.75" customHeight="1" thickBot="1" x14ac:dyDescent="0.3">
      <c r="B23" s="520" t="s">
        <v>16</v>
      </c>
      <c r="C23" s="1035" t="s">
        <v>562</v>
      </c>
      <c r="D23" s="1515" t="s">
        <v>443</v>
      </c>
      <c r="E23" s="1512">
        <f>'7mÖNKORMktsg'!H22+'8mHIVATALktsg'!H23+'9mÓVODAktsg'!H23</f>
        <v>0</v>
      </c>
      <c r="F23" s="596">
        <f t="shared" ref="F23:H23" si="2">SUM(F24:F28)</f>
        <v>152109526</v>
      </c>
      <c r="G23" s="593">
        <f t="shared" si="2"/>
        <v>0</v>
      </c>
      <c r="H23" s="596">
        <f t="shared" si="2"/>
        <v>0</v>
      </c>
      <c r="I23" s="694">
        <f>'7mÖNKORMktsg'!L22+'8mHIVATALktsg'!L23+'9mÓVODAktsg'!L23</f>
        <v>94131244</v>
      </c>
      <c r="J23" s="694">
        <f>'7mÖNKORMktsg'!M22+'8mHIVATALktsg'!M23+'9mÓVODAktsg'!M23</f>
        <v>94131244</v>
      </c>
      <c r="M23" s="983"/>
    </row>
    <row r="24" spans="2:13" s="344" customFormat="1" ht="12.75" customHeight="1" x14ac:dyDescent="0.25">
      <c r="B24" s="422" t="s">
        <v>85</v>
      </c>
      <c r="C24" s="1040" t="s">
        <v>701</v>
      </c>
      <c r="D24" s="423" t="s">
        <v>219</v>
      </c>
      <c r="E24" s="668">
        <f>'7mÖNKORMktsg'!H23+'8mHIVATALktsg'!H24+'9mÓVODAktsg'!H24</f>
        <v>0</v>
      </c>
      <c r="F24" s="668">
        <v>152109526</v>
      </c>
      <c r="G24" s="668"/>
      <c r="H24" s="668"/>
      <c r="I24" s="668">
        <f>'7mÖNKORMktsg'!L23+'8mHIVATALktsg'!L24+'9mÓVODAktsg'!L24</f>
        <v>40000000</v>
      </c>
      <c r="J24" s="668">
        <f>'7mÖNKORMktsg'!M23+'8mHIVATALktsg'!M24+'9mÓVODAktsg'!M24</f>
        <v>40000000</v>
      </c>
      <c r="M24" s="983"/>
    </row>
    <row r="25" spans="2:13" s="344" customFormat="1" ht="12.75" customHeight="1" x14ac:dyDescent="0.25">
      <c r="B25" s="426" t="s">
        <v>86</v>
      </c>
      <c r="C25" s="1041" t="s">
        <v>702</v>
      </c>
      <c r="D25" s="421" t="s">
        <v>220</v>
      </c>
      <c r="E25" s="668">
        <f>'7mÖNKORMktsg'!H24+'8mHIVATALktsg'!H25+'9mÓVODAktsg'!H25</f>
        <v>0</v>
      </c>
      <c r="F25" s="668"/>
      <c r="G25" s="668"/>
      <c r="H25" s="668"/>
      <c r="I25" s="668">
        <f>'7mÖNKORMktsg'!L24+'8mHIVATALktsg'!L25+'9mÓVODAktsg'!L25</f>
        <v>0</v>
      </c>
      <c r="J25" s="668">
        <f>'7mÖNKORMktsg'!M24+'8mHIVATALktsg'!M25+'9mÓVODAktsg'!M25</f>
        <v>0</v>
      </c>
      <c r="M25" s="983"/>
    </row>
    <row r="26" spans="2:13" s="344" customFormat="1" ht="12.75" customHeight="1" x14ac:dyDescent="0.25">
      <c r="B26" s="424" t="s">
        <v>87</v>
      </c>
      <c r="C26" s="1036" t="s">
        <v>703</v>
      </c>
      <c r="D26" s="420" t="s">
        <v>382</v>
      </c>
      <c r="E26" s="668">
        <f>'7mÖNKORMktsg'!H25+'8mHIVATALktsg'!H26+'9mÓVODAktsg'!H26</f>
        <v>0</v>
      </c>
      <c r="F26" s="668"/>
      <c r="G26" s="668"/>
      <c r="H26" s="668"/>
      <c r="I26" s="668">
        <f>'7mÖNKORMktsg'!L25+'8mHIVATALktsg'!L26+'9mÓVODAktsg'!L26</f>
        <v>0</v>
      </c>
      <c r="J26" s="668">
        <f>'7mÖNKORMktsg'!M25+'8mHIVATALktsg'!M26+'9mÓVODAktsg'!M26</f>
        <v>0</v>
      </c>
      <c r="M26" s="983"/>
    </row>
    <row r="27" spans="2:13" s="344" customFormat="1" ht="12.75" customHeight="1" x14ac:dyDescent="0.25">
      <c r="B27" s="419" t="s">
        <v>88</v>
      </c>
      <c r="C27" s="1042" t="s">
        <v>704</v>
      </c>
      <c r="D27" s="421" t="s">
        <v>391</v>
      </c>
      <c r="E27" s="668">
        <f>'7mÖNKORMktsg'!H26+'8mHIVATALktsg'!H27+'9mÓVODAktsg'!H27</f>
        <v>0</v>
      </c>
      <c r="F27" s="668"/>
      <c r="G27" s="668"/>
      <c r="H27" s="668"/>
      <c r="I27" s="668">
        <f>'7mÖNKORMktsg'!L26+'8mHIVATALktsg'!L27+'9mÓVODAktsg'!L27</f>
        <v>0</v>
      </c>
      <c r="J27" s="668">
        <f>'7mÖNKORMktsg'!M26+'8mHIVATALktsg'!M27+'9mÓVODAktsg'!M27</f>
        <v>0</v>
      </c>
      <c r="M27" s="983"/>
    </row>
    <row r="28" spans="2:13" s="344" customFormat="1" ht="12.75" customHeight="1" x14ac:dyDescent="0.25">
      <c r="B28" s="424" t="s">
        <v>129</v>
      </c>
      <c r="C28" s="1036" t="s">
        <v>705</v>
      </c>
      <c r="D28" s="420" t="s">
        <v>383</v>
      </c>
      <c r="E28" s="668">
        <f>'7mÖNKORMktsg'!H27+'8mHIVATALktsg'!H28+'9mÓVODAktsg'!H28</f>
        <v>0</v>
      </c>
      <c r="F28" s="668"/>
      <c r="G28" s="668"/>
      <c r="H28" s="668"/>
      <c r="I28" s="668">
        <f>'7mÖNKORMktsg'!L27+'8mHIVATALktsg'!L28+'9mÓVODAktsg'!L28</f>
        <v>54131244</v>
      </c>
      <c r="J28" s="668">
        <f>'7mÖNKORMktsg'!M27+'8mHIVATALktsg'!M28+'9mÓVODAktsg'!M28</f>
        <v>54131244</v>
      </c>
      <c r="M28" s="983"/>
    </row>
    <row r="29" spans="2:13" s="344" customFormat="1" ht="12.75" customHeight="1" thickBot="1" x14ac:dyDescent="0.3">
      <c r="B29" s="348" t="s">
        <v>130</v>
      </c>
      <c r="C29" s="1043"/>
      <c r="D29" s="527" t="s">
        <v>415</v>
      </c>
      <c r="E29" s="1511">
        <f>'7mÖNKORMktsg'!H28+'8mHIVATALktsg'!H29+'9mÓVODAktsg'!H29</f>
        <v>0</v>
      </c>
      <c r="F29" s="1511"/>
      <c r="G29" s="1511"/>
      <c r="H29" s="1511"/>
      <c r="I29" s="1511">
        <f>'7mÖNKORMktsg'!L28+'8mHIVATALktsg'!L29+'9mÓVODAktsg'!L29</f>
        <v>0</v>
      </c>
      <c r="J29" s="1511">
        <f>'7mÖNKORMktsg'!M28+'8mHIVATALktsg'!M29+'9mÓVODAktsg'!M29</f>
        <v>0</v>
      </c>
      <c r="M29" s="983"/>
    </row>
    <row r="30" spans="2:13" s="344" customFormat="1" ht="12.75" customHeight="1" thickBot="1" x14ac:dyDescent="0.3">
      <c r="B30" s="520" t="s">
        <v>17</v>
      </c>
      <c r="C30" s="1035" t="s">
        <v>568</v>
      </c>
      <c r="D30" s="1515" t="s">
        <v>417</v>
      </c>
      <c r="E30" s="1512">
        <f>'7mÖNKORMktsg'!H29+'8mHIVATALktsg'!H30+'9mÓVODAktsg'!H30</f>
        <v>31600000</v>
      </c>
      <c r="F30" s="628">
        <f>+F31+SUM(F34:F36)</f>
        <v>30870000</v>
      </c>
      <c r="G30" s="625">
        <f t="shared" ref="G30:H30" si="3">+G31+SUM(G34:G36)</f>
        <v>0</v>
      </c>
      <c r="H30" s="628">
        <f t="shared" si="3"/>
        <v>0</v>
      </c>
      <c r="I30" s="694">
        <f>'7mÖNKORMktsg'!L29+'8mHIVATALktsg'!L30+'9mÓVODAktsg'!L30</f>
        <v>32632540</v>
      </c>
      <c r="J30" s="1513">
        <f>'7mÖNKORMktsg'!M29+'8mHIVATALktsg'!M30+'9mÓVODAktsg'!M30</f>
        <v>28529819</v>
      </c>
      <c r="M30" s="983"/>
    </row>
    <row r="31" spans="2:13" s="449" customFormat="1" ht="12.75" customHeight="1" x14ac:dyDescent="0.25">
      <c r="B31" s="422" t="s">
        <v>224</v>
      </c>
      <c r="C31" s="1040"/>
      <c r="D31" s="423" t="s">
        <v>230</v>
      </c>
      <c r="E31" s="668">
        <f>'7mÖNKORMktsg'!H30+'8mHIVATALktsg'!H31+'9mÓVODAktsg'!H31</f>
        <v>22500000</v>
      </c>
      <c r="F31" s="668">
        <f>+F32+F33</f>
        <v>22000000</v>
      </c>
      <c r="G31" s="668">
        <f>+G32+G33</f>
        <v>0</v>
      </c>
      <c r="H31" s="668">
        <f>+H32+H33</f>
        <v>0</v>
      </c>
      <c r="I31" s="668">
        <f>'7mÖNKORMktsg'!L30+'8mHIVATALktsg'!L31+'9mÓVODAktsg'!L31</f>
        <v>23532540</v>
      </c>
      <c r="J31" s="668">
        <f>'7mÖNKORMktsg'!M30+'8mHIVATALktsg'!M31+'9mÓVODAktsg'!M31</f>
        <v>21924068</v>
      </c>
      <c r="M31" s="983"/>
    </row>
    <row r="32" spans="2:13" s="449" customFormat="1" ht="12.75" customHeight="1" x14ac:dyDescent="0.25">
      <c r="B32" s="426" t="s">
        <v>225</v>
      </c>
      <c r="C32" s="1041" t="s">
        <v>706</v>
      </c>
      <c r="D32" s="440" t="s">
        <v>231</v>
      </c>
      <c r="E32" s="668">
        <f>'7mÖNKORMktsg'!H31+'8mHIVATALktsg'!H32+'9mÓVODAktsg'!H32</f>
        <v>10500000</v>
      </c>
      <c r="F32" s="668">
        <v>11000000</v>
      </c>
      <c r="G32" s="668"/>
      <c r="H32" s="668"/>
      <c r="I32" s="668">
        <f>'7mÖNKORMktsg'!L31+'8mHIVATALktsg'!L32+'9mÓVODAktsg'!L32</f>
        <v>10988850</v>
      </c>
      <c r="J32" s="668">
        <f>'7mÖNKORMktsg'!M31+'8mHIVATALktsg'!M32+'9mÓVODAktsg'!M32</f>
        <v>9338340</v>
      </c>
      <c r="M32" s="983"/>
    </row>
    <row r="33" spans="2:13" s="449" customFormat="1" ht="12.75" customHeight="1" x14ac:dyDescent="0.25">
      <c r="B33" s="426" t="s">
        <v>226</v>
      </c>
      <c r="C33" s="1041" t="s">
        <v>707</v>
      </c>
      <c r="D33" s="440" t="s">
        <v>232</v>
      </c>
      <c r="E33" s="668">
        <f>'7mÖNKORMktsg'!H32+'8mHIVATALktsg'!H33+'9mÓVODAktsg'!H33</f>
        <v>12000000</v>
      </c>
      <c r="F33" s="668">
        <v>11000000</v>
      </c>
      <c r="G33" s="668"/>
      <c r="H33" s="668"/>
      <c r="I33" s="668">
        <f>'7mÖNKORMktsg'!L32+'8mHIVATALktsg'!L33+'9mÓVODAktsg'!L33</f>
        <v>12543690</v>
      </c>
      <c r="J33" s="668">
        <f>'7mÖNKORMktsg'!M32+'8mHIVATALktsg'!M33+'9mÓVODAktsg'!M33</f>
        <v>12585728</v>
      </c>
      <c r="M33" s="983"/>
    </row>
    <row r="34" spans="2:13" s="449" customFormat="1" ht="12.75" customHeight="1" x14ac:dyDescent="0.25">
      <c r="B34" s="426" t="s">
        <v>227</v>
      </c>
      <c r="C34" s="1041" t="s">
        <v>708</v>
      </c>
      <c r="D34" s="421" t="s">
        <v>233</v>
      </c>
      <c r="E34" s="668">
        <f>'7mÖNKORMktsg'!H33+'8mHIVATALktsg'!H34+'9mÓVODAktsg'!H34</f>
        <v>8000000</v>
      </c>
      <c r="F34" s="668">
        <v>5200000</v>
      </c>
      <c r="G34" s="668"/>
      <c r="H34" s="668"/>
      <c r="I34" s="668">
        <f>'7mÖNKORMktsg'!L33+'8mHIVATALktsg'!L34+'9mÓVODAktsg'!L34</f>
        <v>8000000</v>
      </c>
      <c r="J34" s="668">
        <f>'7mÖNKORMktsg'!M33+'8mHIVATALktsg'!M34+'9mÓVODAktsg'!M34</f>
        <v>5637537</v>
      </c>
      <c r="M34" s="983"/>
    </row>
    <row r="35" spans="2:13" s="449" customFormat="1" ht="12.75" customHeight="1" x14ac:dyDescent="0.25">
      <c r="B35" s="426" t="s">
        <v>228</v>
      </c>
      <c r="C35" s="1041" t="s">
        <v>709</v>
      </c>
      <c r="D35" s="421" t="s">
        <v>234</v>
      </c>
      <c r="E35" s="668">
        <f>'7mÖNKORMktsg'!H34+'8mHIVATALktsg'!H35+'9mÓVODAktsg'!H35</f>
        <v>0</v>
      </c>
      <c r="F35" s="668">
        <v>1835000</v>
      </c>
      <c r="G35" s="668"/>
      <c r="H35" s="668"/>
      <c r="I35" s="668">
        <f>'7mÖNKORMktsg'!L34+'8mHIVATALktsg'!L35+'9mÓVODAktsg'!L35</f>
        <v>0</v>
      </c>
      <c r="J35" s="668">
        <f>'7mÖNKORMktsg'!M34+'8mHIVATALktsg'!M35+'9mÓVODAktsg'!M35</f>
        <v>0</v>
      </c>
      <c r="M35" s="983"/>
    </row>
    <row r="36" spans="2:13" s="449" customFormat="1" ht="12.75" customHeight="1" thickBot="1" x14ac:dyDescent="0.3">
      <c r="B36" s="426" t="s">
        <v>229</v>
      </c>
      <c r="C36" s="1044" t="s">
        <v>710</v>
      </c>
      <c r="D36" s="431" t="s">
        <v>235</v>
      </c>
      <c r="E36" s="1511">
        <f>'7mÖNKORMktsg'!H35+'8mHIVATALktsg'!H36+'9mÓVODAktsg'!H36</f>
        <v>1100000</v>
      </c>
      <c r="F36" s="1511">
        <v>1835000</v>
      </c>
      <c r="G36" s="1511"/>
      <c r="H36" s="1511"/>
      <c r="I36" s="1511">
        <f>'7mÖNKORMktsg'!L35+'8mHIVATALktsg'!L36+'9mÓVODAktsg'!L36</f>
        <v>1100000</v>
      </c>
      <c r="J36" s="1511">
        <f>'7mÖNKORMktsg'!M35+'8mHIVATALktsg'!M36+'9mÓVODAktsg'!M36</f>
        <v>968214</v>
      </c>
      <c r="M36" s="983"/>
    </row>
    <row r="37" spans="2:13" s="343" customFormat="1" ht="12.75" customHeight="1" thickBot="1" x14ac:dyDescent="0.3">
      <c r="B37" s="520" t="s">
        <v>18</v>
      </c>
      <c r="C37" s="1035" t="s">
        <v>571</v>
      </c>
      <c r="D37" s="360" t="s">
        <v>418</v>
      </c>
      <c r="E37" s="1512">
        <f>'7mÖNKORMktsg'!H36+'8mHIVATALktsg'!H37+'9mÓVODAktsg'!H37</f>
        <v>6490580</v>
      </c>
      <c r="F37" s="1516">
        <f t="shared" ref="F37:H37" si="4">SUM(F38:F47)</f>
        <v>259576</v>
      </c>
      <c r="G37" s="1516" t="e">
        <f t="shared" si="4"/>
        <v>#VALUE!</v>
      </c>
      <c r="H37" s="1517">
        <f t="shared" si="4"/>
        <v>0</v>
      </c>
      <c r="I37" s="1514">
        <f>'7mÖNKORMktsg'!L36+'8mHIVATALktsg'!L37+'9mÓVODAktsg'!L37</f>
        <v>6616794</v>
      </c>
      <c r="J37" s="1518">
        <f>'7mÖNKORMktsg'!M36+'8mHIVATALktsg'!M37+'9mÓVODAktsg'!M37</f>
        <v>5678219</v>
      </c>
      <c r="M37" s="983"/>
    </row>
    <row r="38" spans="2:13" s="343" customFormat="1" ht="12.75" customHeight="1" x14ac:dyDescent="0.25">
      <c r="B38" s="422" t="s">
        <v>89</v>
      </c>
      <c r="C38" s="1020" t="s">
        <v>711</v>
      </c>
      <c r="D38" s="425" t="s">
        <v>239</v>
      </c>
      <c r="E38" s="668">
        <f>'7mÖNKORMktsg'!H37+'8mHIVATALktsg'!H38+'9mÓVODAktsg'!H38</f>
        <v>0</v>
      </c>
      <c r="F38" s="668">
        <f>+'7mÖNKORMktsg'!I37+'8mHIVATALktsg'!I38+'9mÓVODAktsg'!I38</f>
        <v>0</v>
      </c>
      <c r="G38" s="668">
        <f>+'7mÖNKORMktsg'!J37+'8mHIVATALktsg'!J38+'9mÓVODAktsg'!J38</f>
        <v>0</v>
      </c>
      <c r="H38" s="668">
        <f>+'7mÖNKORMktsg'!K37+'8mHIVATALktsg'!K38+'9mÓVODAktsg'!K38</f>
        <v>0</v>
      </c>
      <c r="I38" s="668">
        <f>'7mÖNKORMktsg'!L37+'8mHIVATALktsg'!L38+'9mÓVODAktsg'!L38</f>
        <v>0</v>
      </c>
      <c r="J38" s="668">
        <f>'7mÖNKORMktsg'!M37+'8mHIVATALktsg'!M38+'9mÓVODAktsg'!M38</f>
        <v>0</v>
      </c>
      <c r="M38" s="983"/>
    </row>
    <row r="39" spans="2:13" s="343" customFormat="1" ht="12.75" customHeight="1" x14ac:dyDescent="0.25">
      <c r="B39" s="426" t="s">
        <v>90</v>
      </c>
      <c r="C39" s="1021" t="s">
        <v>712</v>
      </c>
      <c r="D39" s="357" t="s">
        <v>240</v>
      </c>
      <c r="E39" s="668">
        <f>'7mÖNKORMktsg'!H38+'8mHIVATALktsg'!H39+'9mÓVODAktsg'!H39</f>
        <v>4600000</v>
      </c>
      <c r="F39" s="668">
        <f>+'7mÖNKORMktsg'!I38+'8mHIVATALktsg'!I39+'9mÓVODAktsg'!I39</f>
        <v>0</v>
      </c>
      <c r="G39" s="668">
        <f>+'7mÖNKORMktsg'!J38+'8mHIVATALktsg'!J39+'9mÓVODAktsg'!J39</f>
        <v>4645487</v>
      </c>
      <c r="H39" s="668">
        <f>+'7mÖNKORMktsg'!K38+'8mHIVATALktsg'!K39+'9mÓVODAktsg'!K39</f>
        <v>0</v>
      </c>
      <c r="I39" s="668">
        <f>'7mÖNKORMktsg'!L38+'8mHIVATALktsg'!L39+'9mÓVODAktsg'!L39</f>
        <v>4645487</v>
      </c>
      <c r="J39" s="668">
        <f>'7mÖNKORMktsg'!M38+'8mHIVATALktsg'!M39+'9mÓVODAktsg'!M39</f>
        <v>3875342</v>
      </c>
      <c r="M39" s="983"/>
    </row>
    <row r="40" spans="2:13" s="343" customFormat="1" ht="12.75" customHeight="1" x14ac:dyDescent="0.25">
      <c r="B40" s="426" t="s">
        <v>91</v>
      </c>
      <c r="C40" s="1021" t="s">
        <v>713</v>
      </c>
      <c r="D40" s="357" t="s">
        <v>241</v>
      </c>
      <c r="E40" s="668">
        <f>'7mÖNKORMktsg'!H39+'8mHIVATALktsg'!H40+'9mÓVODAktsg'!H40</f>
        <v>735000</v>
      </c>
      <c r="F40" s="668">
        <f>+'7mÖNKORMktsg'!I39+'8mHIVATALktsg'!I40+'9mÓVODAktsg'!I40</f>
        <v>0</v>
      </c>
      <c r="G40" s="668">
        <f>+'7mÖNKORMktsg'!J39+'8mHIVATALktsg'!J40+'9mÓVODAktsg'!J40</f>
        <v>278264</v>
      </c>
      <c r="H40" s="668">
        <f>+'7mÖNKORMktsg'!K39+'8mHIVATALktsg'!K40+'9mÓVODAktsg'!K40</f>
        <v>0</v>
      </c>
      <c r="I40" s="668">
        <f>'7mÖNKORMktsg'!L39+'8mHIVATALktsg'!L40+'9mÓVODAktsg'!L40</f>
        <v>278264</v>
      </c>
      <c r="J40" s="668">
        <f>'7mÖNKORMktsg'!M39+'8mHIVATALktsg'!M40+'9mÓVODAktsg'!M40</f>
        <v>278264</v>
      </c>
      <c r="M40" s="983"/>
    </row>
    <row r="41" spans="2:13" s="343" customFormat="1" ht="12.75" customHeight="1" x14ac:dyDescent="0.25">
      <c r="B41" s="426" t="s">
        <v>133</v>
      </c>
      <c r="C41" s="1021" t="s">
        <v>714</v>
      </c>
      <c r="D41" s="357" t="s">
        <v>242</v>
      </c>
      <c r="E41" s="668">
        <f>'7mÖNKORMktsg'!H40+'8mHIVATALktsg'!H41+'9mÓVODAktsg'!H41</f>
        <v>960000</v>
      </c>
      <c r="F41" s="668">
        <f>+'7mÖNKORMktsg'!I40+'8mHIVATALktsg'!I41+'9mÓVODAktsg'!I41</f>
        <v>0</v>
      </c>
      <c r="G41" s="668">
        <f>+'7mÖNKORMktsg'!J40+'8mHIVATALktsg'!J41+'9mÓVODAktsg'!J41</f>
        <v>1010568</v>
      </c>
      <c r="H41" s="668">
        <f>+'7mÖNKORMktsg'!K40+'8mHIVATALktsg'!K41+'9mÓVODAktsg'!K41</f>
        <v>0</v>
      </c>
      <c r="I41" s="668">
        <f>'7mÖNKORMktsg'!L40+'8mHIVATALktsg'!L41+'9mÓVODAktsg'!L41</f>
        <v>1010568</v>
      </c>
      <c r="J41" s="668">
        <f>'7mÖNKORMktsg'!M40+'8mHIVATALktsg'!M41+'9mÓVODAktsg'!M41</f>
        <v>842140</v>
      </c>
      <c r="M41" s="983"/>
    </row>
    <row r="42" spans="2:13" s="343" customFormat="1" ht="12.75" customHeight="1" x14ac:dyDescent="0.25">
      <c r="B42" s="426" t="s">
        <v>134</v>
      </c>
      <c r="C42" s="1021" t="s">
        <v>715</v>
      </c>
      <c r="D42" s="357" t="s">
        <v>243</v>
      </c>
      <c r="E42" s="668">
        <f>'7mÖNKORMktsg'!H41+'8mHIVATALktsg'!H42+'9mÓVODAktsg'!H42</f>
        <v>195580</v>
      </c>
      <c r="F42" s="668">
        <f>+'7mÖNKORMktsg'!I41+'8mHIVATALktsg'!I42+'9mÓVODAktsg'!I42</f>
        <v>80100</v>
      </c>
      <c r="G42" s="668">
        <f>+'7mÖNKORMktsg'!J41+'8mHIVATALktsg'!J42+'9mÓVODAktsg'!J42</f>
        <v>0</v>
      </c>
      <c r="H42" s="668">
        <f>+'7mÖNKORMktsg'!K41+'8mHIVATALktsg'!K42+'9mÓVODAktsg'!K42</f>
        <v>0</v>
      </c>
      <c r="I42" s="668">
        <f>'7mÖNKORMktsg'!L41+'8mHIVATALktsg'!L42+'9mÓVODAktsg'!L42</f>
        <v>80100</v>
      </c>
      <c r="J42" s="668">
        <f>'7mÖNKORMktsg'!M41+'8mHIVATALktsg'!M42+'9mÓVODAktsg'!M42</f>
        <v>80100</v>
      </c>
      <c r="M42" s="983"/>
    </row>
    <row r="43" spans="2:13" s="343" customFormat="1" ht="12.75" customHeight="1" x14ac:dyDescent="0.25">
      <c r="B43" s="426" t="s">
        <v>135</v>
      </c>
      <c r="C43" s="1021" t="s">
        <v>716</v>
      </c>
      <c r="D43" s="357" t="s">
        <v>380</v>
      </c>
      <c r="E43" s="668">
        <f>'7mÖNKORMktsg'!H42+'8mHIVATALktsg'!H43+'9mÓVODAktsg'!H43</f>
        <v>0</v>
      </c>
      <c r="F43" s="668">
        <f>+'7mÖNKORMktsg'!I42+'8mHIVATALktsg'!I43+'9mÓVODAktsg'!I43</f>
        <v>0</v>
      </c>
      <c r="G43" s="668">
        <f>+'7mÖNKORMktsg'!J42+'8mHIVATALktsg'!J43+'9mÓVODAktsg'!J43</f>
        <v>0</v>
      </c>
      <c r="H43" s="668">
        <f>+'7mÖNKORMktsg'!K42+'8mHIVATALktsg'!K43+'9mÓVODAktsg'!K43</f>
        <v>0</v>
      </c>
      <c r="I43" s="668">
        <f>'7mÖNKORMktsg'!L42+'8mHIVATALktsg'!L43+'9mÓVODAktsg'!L43</f>
        <v>0</v>
      </c>
      <c r="J43" s="668">
        <f>'7mÖNKORMktsg'!M42+'8mHIVATALktsg'!M43+'9mÓVODAktsg'!M43</f>
        <v>0</v>
      </c>
      <c r="M43" s="983"/>
    </row>
    <row r="44" spans="2:13" s="343" customFormat="1" ht="12.75" customHeight="1" x14ac:dyDescent="0.25">
      <c r="B44" s="426" t="s">
        <v>136</v>
      </c>
      <c r="C44" s="1045" t="s">
        <v>717</v>
      </c>
      <c r="D44" s="428" t="s">
        <v>381</v>
      </c>
      <c r="E44" s="668">
        <f>'7mÖNKORMktsg'!H43+'8mHIVATALktsg'!H44+'9mÓVODAktsg'!H44</f>
        <v>0</v>
      </c>
      <c r="F44" s="668">
        <f>+'7mÖNKORMktsg'!I43+'8mHIVATALktsg'!I44+'9mÓVODAktsg'!I44</f>
        <v>0</v>
      </c>
      <c r="G44" s="668">
        <f>+'7mÖNKORMktsg'!J43+'8mHIVATALktsg'!J44+'9mÓVODAktsg'!J44</f>
        <v>1</v>
      </c>
      <c r="H44" s="668">
        <f>+'7mÖNKORMktsg'!K43+'8mHIVATALktsg'!K44+'9mÓVODAktsg'!K44</f>
        <v>0</v>
      </c>
      <c r="I44" s="668">
        <f>'7mÖNKORMktsg'!L43+'8mHIVATALktsg'!L44+'9mÓVODAktsg'!L44</f>
        <v>1</v>
      </c>
      <c r="J44" s="668">
        <f>'7mÖNKORMktsg'!M43+'8mHIVATALktsg'!M44+'9mÓVODAktsg'!M44</f>
        <v>1</v>
      </c>
      <c r="M44" s="983"/>
    </row>
    <row r="45" spans="2:13" s="343" customFormat="1" ht="12.75" customHeight="1" x14ac:dyDescent="0.25">
      <c r="B45" s="426" t="s">
        <v>137</v>
      </c>
      <c r="C45" s="1054" t="s">
        <v>718</v>
      </c>
      <c r="D45" s="357" t="s">
        <v>246</v>
      </c>
      <c r="E45" s="668">
        <f>'7mÖNKORMktsg'!H44+'8mHIVATALktsg'!H45+'9mÓVODAktsg'!H45</f>
        <v>0</v>
      </c>
      <c r="F45" s="668">
        <f>+'7mÖNKORMktsg'!I44+'8mHIVATALktsg'!I45+'9mÓVODAktsg'!I45</f>
        <v>0</v>
      </c>
      <c r="G45" s="668" t="e">
        <f>+'7mÖNKORMktsg'!J44+'8mHIVATALktsg'!J45+'9mÓVODAktsg'!J45</f>
        <v>#VALUE!</v>
      </c>
      <c r="H45" s="668">
        <f>+'7mÖNKORMktsg'!K44+'8mHIVATALktsg'!K45+'9mÓVODAktsg'!K45</f>
        <v>0</v>
      </c>
      <c r="I45" s="668">
        <f>'7mÖNKORMktsg'!L44+'8mHIVATALktsg'!L45+'9mÓVODAktsg'!L45</f>
        <v>35</v>
      </c>
      <c r="J45" s="668">
        <f>'7mÖNKORMktsg'!M44+'8mHIVATALktsg'!M45+'9mÓVODAktsg'!M45</f>
        <v>33</v>
      </c>
      <c r="M45" s="983"/>
    </row>
    <row r="46" spans="2:13" s="344" customFormat="1" ht="12.75" customHeight="1" x14ac:dyDescent="0.25">
      <c r="B46" s="426" t="s">
        <v>237</v>
      </c>
      <c r="C46" s="1021" t="s">
        <v>719</v>
      </c>
      <c r="D46" s="352" t="s">
        <v>753</v>
      </c>
      <c r="E46" s="668">
        <f>'7mÖNKORMktsg'!H45+'8mHIVATALktsg'!H46+'9mÓVODAktsg'!H46</f>
        <v>0</v>
      </c>
      <c r="F46" s="668">
        <f>+'7mÖNKORMktsg'!I45+'8mHIVATALktsg'!I46+'9mÓVODAktsg'!I46</f>
        <v>0</v>
      </c>
      <c r="G46" s="668">
        <f>+'7mÖNKORMktsg'!J45+'8mHIVATALktsg'!J46+'9mÓVODAktsg'!J46</f>
        <v>40000</v>
      </c>
      <c r="H46" s="668">
        <f>+'7mÖNKORMktsg'!K45+'8mHIVATALktsg'!K46+'9mÓVODAktsg'!K46</f>
        <v>0</v>
      </c>
      <c r="I46" s="668">
        <f>'7mÖNKORMktsg'!L45+'8mHIVATALktsg'!L46+'9mÓVODAktsg'!L46</f>
        <v>40000</v>
      </c>
      <c r="J46" s="668">
        <f>'7mÖNKORMktsg'!M45+'8mHIVATALktsg'!M46+'9mÓVODAktsg'!M46</f>
        <v>40000</v>
      </c>
      <c r="M46" s="983"/>
    </row>
    <row r="47" spans="2:13" s="344" customFormat="1" ht="12.75" customHeight="1" thickBot="1" x14ac:dyDescent="0.3">
      <c r="B47" s="427" t="s">
        <v>238</v>
      </c>
      <c r="C47" s="1045" t="s">
        <v>720</v>
      </c>
      <c r="D47" s="428" t="s">
        <v>248</v>
      </c>
      <c r="E47" s="1511">
        <f>'7mÖNKORMktsg'!H46+'8mHIVATALktsg'!H47+'9mÓVODAktsg'!H47</f>
        <v>0</v>
      </c>
      <c r="F47" s="1511">
        <f>+'7mÖNKORMktsg'!I46+'8mHIVATALktsg'!I47+'9mÓVODAktsg'!I47</f>
        <v>179476</v>
      </c>
      <c r="G47" s="1511">
        <f>+'7mÖNKORMktsg'!J46+'8mHIVATALktsg'!J47+'9mÓVODAktsg'!J47</f>
        <v>382593</v>
      </c>
      <c r="H47" s="1511">
        <f>+'7mÖNKORMktsg'!K46+'8mHIVATALktsg'!K47+'9mÓVODAktsg'!K47</f>
        <v>0</v>
      </c>
      <c r="I47" s="1511">
        <f>'7mÖNKORMktsg'!L46+'8mHIVATALktsg'!L47+'9mÓVODAktsg'!L47</f>
        <v>562339</v>
      </c>
      <c r="J47" s="1511">
        <f>'7mÖNKORMktsg'!M46+'8mHIVATALktsg'!M47+'9mÓVODAktsg'!M47</f>
        <v>562339</v>
      </c>
      <c r="M47" s="983"/>
    </row>
    <row r="48" spans="2:13" s="344" customFormat="1" ht="12.75" customHeight="1" thickBot="1" x14ac:dyDescent="0.3">
      <c r="B48" s="520" t="s">
        <v>19</v>
      </c>
      <c r="C48" s="1035" t="s">
        <v>573</v>
      </c>
      <c r="D48" s="1515" t="s">
        <v>249</v>
      </c>
      <c r="E48" s="1512">
        <f>'7mÖNKORMktsg'!H47+'8mHIVATALktsg'!H48+'9mÓVODAktsg'!H48</f>
        <v>0</v>
      </c>
      <c r="F48" s="1516">
        <f t="shared" ref="F48:H48" si="5">SUM(F49:F53)</f>
        <v>0</v>
      </c>
      <c r="G48" s="1516">
        <f t="shared" si="5"/>
        <v>0</v>
      </c>
      <c r="H48" s="1517">
        <f t="shared" si="5"/>
        <v>0</v>
      </c>
      <c r="I48" s="1514">
        <f>'7mÖNKORMktsg'!L47+'8mHIVATALktsg'!L48+'9mÓVODAktsg'!L48</f>
        <v>0</v>
      </c>
      <c r="J48" s="1518">
        <f>'7mÖNKORMktsg'!M47+'8mHIVATALktsg'!M48+'9mÓVODAktsg'!M48</f>
        <v>0</v>
      </c>
      <c r="M48" s="983"/>
    </row>
    <row r="49" spans="2:13" s="344" customFormat="1" ht="12.75" customHeight="1" x14ac:dyDescent="0.25">
      <c r="B49" s="424" t="s">
        <v>92</v>
      </c>
      <c r="C49" s="1036" t="s">
        <v>721</v>
      </c>
      <c r="D49" s="420" t="s">
        <v>253</v>
      </c>
      <c r="E49" s="668">
        <f>'7mÖNKORMktsg'!H48+'8mHIVATALktsg'!H49+'9mÓVODAktsg'!H49</f>
        <v>0</v>
      </c>
      <c r="F49" s="668">
        <f>+'7mÖNKORMktsg'!I48+'8mHIVATALktsg'!I49+'9mÓVODAktsg'!I49</f>
        <v>0</v>
      </c>
      <c r="G49" s="668">
        <f>+'7mÖNKORMktsg'!J48+'8mHIVATALktsg'!J49+'9mÓVODAktsg'!J49</f>
        <v>0</v>
      </c>
      <c r="H49" s="668">
        <f>+'7mÖNKORMktsg'!K48+'8mHIVATALktsg'!K49+'9mÓVODAktsg'!K49</f>
        <v>0</v>
      </c>
      <c r="I49" s="668">
        <f>'7mÖNKORMktsg'!L48+'8mHIVATALktsg'!L49+'9mÓVODAktsg'!L49</f>
        <v>0</v>
      </c>
      <c r="J49" s="668">
        <f>'7mÖNKORMktsg'!M48+'8mHIVATALktsg'!M49+'9mÓVODAktsg'!M49</f>
        <v>0</v>
      </c>
      <c r="M49" s="983"/>
    </row>
    <row r="50" spans="2:13" s="344" customFormat="1" ht="12.75" customHeight="1" x14ac:dyDescent="0.25">
      <c r="B50" s="424" t="s">
        <v>93</v>
      </c>
      <c r="C50" s="1036" t="s">
        <v>722</v>
      </c>
      <c r="D50" s="357" t="s">
        <v>254</v>
      </c>
      <c r="E50" s="668">
        <f>'7mÖNKORMktsg'!H49+'8mHIVATALktsg'!H50+'9mÓVODAktsg'!H50</f>
        <v>0</v>
      </c>
      <c r="F50" s="668">
        <f>+'7mÖNKORMktsg'!I49+'8mHIVATALktsg'!I50+'9mÓVODAktsg'!I50</f>
        <v>0</v>
      </c>
      <c r="G50" s="668">
        <f>+'7mÖNKORMktsg'!J49+'8mHIVATALktsg'!J50+'9mÓVODAktsg'!J50</f>
        <v>0</v>
      </c>
      <c r="H50" s="668">
        <f>+'7mÖNKORMktsg'!K49+'8mHIVATALktsg'!K50+'9mÓVODAktsg'!K50</f>
        <v>0</v>
      </c>
      <c r="I50" s="668">
        <f>'7mÖNKORMktsg'!L49+'8mHIVATALktsg'!L50+'9mÓVODAktsg'!L50</f>
        <v>0</v>
      </c>
      <c r="J50" s="668">
        <f>'7mÖNKORMktsg'!M49+'8mHIVATALktsg'!M50+'9mÓVODAktsg'!M50</f>
        <v>0</v>
      </c>
      <c r="M50" s="983"/>
    </row>
    <row r="51" spans="2:13" s="344" customFormat="1" ht="12.75" customHeight="1" x14ac:dyDescent="0.25">
      <c r="B51" s="419" t="s">
        <v>250</v>
      </c>
      <c r="C51" s="1037" t="s">
        <v>723</v>
      </c>
      <c r="D51" s="357" t="s">
        <v>255</v>
      </c>
      <c r="E51" s="668">
        <f>'7mÖNKORMktsg'!H50+'8mHIVATALktsg'!H51+'9mÓVODAktsg'!H51</f>
        <v>0</v>
      </c>
      <c r="F51" s="668">
        <f>+'7mÖNKORMktsg'!I50+'8mHIVATALktsg'!I51+'9mÓVODAktsg'!I51</f>
        <v>0</v>
      </c>
      <c r="G51" s="668">
        <f>+'7mÖNKORMktsg'!J50+'8mHIVATALktsg'!J51+'9mÓVODAktsg'!J51</f>
        <v>0</v>
      </c>
      <c r="H51" s="668">
        <f>+'7mÖNKORMktsg'!K50+'8mHIVATALktsg'!K51+'9mÓVODAktsg'!K51</f>
        <v>0</v>
      </c>
      <c r="I51" s="668">
        <f>'7mÖNKORMktsg'!L50+'8mHIVATALktsg'!L51+'9mÓVODAktsg'!L51</f>
        <v>0</v>
      </c>
      <c r="J51" s="668">
        <f>'7mÖNKORMktsg'!M50+'8mHIVATALktsg'!M51+'9mÓVODAktsg'!M51</f>
        <v>0</v>
      </c>
      <c r="M51" s="983"/>
    </row>
    <row r="52" spans="2:13" s="344" customFormat="1" ht="12.75" customHeight="1" x14ac:dyDescent="0.25">
      <c r="B52" s="422" t="s">
        <v>251</v>
      </c>
      <c r="C52" s="1040" t="s">
        <v>724</v>
      </c>
      <c r="D52" s="421" t="s">
        <v>256</v>
      </c>
      <c r="E52" s="668">
        <f>'7mÖNKORMktsg'!H51+'8mHIVATALktsg'!H52+'9mÓVODAktsg'!H52</f>
        <v>0</v>
      </c>
      <c r="F52" s="668">
        <f>+'7mÖNKORMktsg'!I51+'8mHIVATALktsg'!I52+'9mÓVODAktsg'!I52</f>
        <v>0</v>
      </c>
      <c r="G52" s="668">
        <f>+'7mÖNKORMktsg'!J51+'8mHIVATALktsg'!J52+'9mÓVODAktsg'!J52</f>
        <v>0</v>
      </c>
      <c r="H52" s="668">
        <f>+'7mÖNKORMktsg'!K51+'8mHIVATALktsg'!K52+'9mÓVODAktsg'!K52</f>
        <v>0</v>
      </c>
      <c r="I52" s="668">
        <f>'7mÖNKORMktsg'!L51+'8mHIVATALktsg'!L52+'9mÓVODAktsg'!L52</f>
        <v>0</v>
      </c>
      <c r="J52" s="668">
        <f>'7mÖNKORMktsg'!M51+'8mHIVATALktsg'!M52+'9mÓVODAktsg'!M52</f>
        <v>0</v>
      </c>
      <c r="M52" s="983"/>
    </row>
    <row r="53" spans="2:13" s="344" customFormat="1" ht="12.75" customHeight="1" thickBot="1" x14ac:dyDescent="0.3">
      <c r="B53" s="432" t="s">
        <v>252</v>
      </c>
      <c r="C53" s="1046" t="s">
        <v>725</v>
      </c>
      <c r="D53" s="431" t="s">
        <v>257</v>
      </c>
      <c r="E53" s="1511">
        <f>'7mÖNKORMktsg'!H52+'8mHIVATALktsg'!H53+'9mÓVODAktsg'!H53</f>
        <v>0</v>
      </c>
      <c r="F53" s="1511">
        <f>+'7mÖNKORMktsg'!I52+'8mHIVATALktsg'!I53+'9mÓVODAktsg'!I53</f>
        <v>0</v>
      </c>
      <c r="G53" s="1511">
        <f>+'7mÖNKORMktsg'!J52+'8mHIVATALktsg'!J53+'9mÓVODAktsg'!J53</f>
        <v>0</v>
      </c>
      <c r="H53" s="1511">
        <f>+'7mÖNKORMktsg'!K52+'8mHIVATALktsg'!K53+'9mÓVODAktsg'!K53</f>
        <v>0</v>
      </c>
      <c r="I53" s="1511">
        <f>'7mÖNKORMktsg'!L52+'8mHIVATALktsg'!L53+'9mÓVODAktsg'!L53</f>
        <v>0</v>
      </c>
      <c r="J53" s="1511">
        <f>'7mÖNKORMktsg'!M52+'8mHIVATALktsg'!M53+'9mÓVODAktsg'!M53</f>
        <v>0</v>
      </c>
      <c r="M53" s="983"/>
    </row>
    <row r="54" spans="2:13" s="343" customFormat="1" ht="12.75" customHeight="1" thickBot="1" x14ac:dyDescent="0.3">
      <c r="B54" s="520" t="s">
        <v>20</v>
      </c>
      <c r="C54" s="1035" t="s">
        <v>575</v>
      </c>
      <c r="D54" s="1515" t="s">
        <v>531</v>
      </c>
      <c r="E54" s="1512">
        <f>'7mÖNKORMktsg'!H53+'8mHIVATALktsg'!H54+'9mÓVODAktsg'!H54</f>
        <v>0</v>
      </c>
      <c r="F54" s="1516">
        <f t="shared" ref="F54:H54" si="6">SUM(F55:F58)</f>
        <v>0</v>
      </c>
      <c r="G54" s="1516">
        <f t="shared" si="6"/>
        <v>3285792</v>
      </c>
      <c r="H54" s="1517">
        <f t="shared" si="6"/>
        <v>0</v>
      </c>
      <c r="I54" s="1514">
        <f>'7mÖNKORMktsg'!L53+'8mHIVATALktsg'!L54+'9mÓVODAktsg'!L54</f>
        <v>3285792</v>
      </c>
      <c r="J54" s="1518">
        <f>'7mÖNKORMktsg'!M53+'8mHIVATALktsg'!M54+'9mÓVODAktsg'!M54</f>
        <v>3285792</v>
      </c>
      <c r="M54" s="983"/>
    </row>
    <row r="55" spans="2:13" s="343" customFormat="1" ht="12.75" customHeight="1" x14ac:dyDescent="0.25">
      <c r="B55" s="422" t="s">
        <v>94</v>
      </c>
      <c r="C55" s="1040" t="s">
        <v>726</v>
      </c>
      <c r="D55" s="423" t="s">
        <v>259</v>
      </c>
      <c r="E55" s="668">
        <f>'7mÖNKORMktsg'!H54+'8mHIVATALktsg'!H55+'9mÓVODAktsg'!H55</f>
        <v>0</v>
      </c>
      <c r="F55" s="668">
        <f>+'7mÖNKORMktsg'!I54+'8mHIVATALktsg'!I55+'9mÓVODAktsg'!I55</f>
        <v>0</v>
      </c>
      <c r="G55" s="668">
        <f>+'7mÖNKORMktsg'!J54+'8mHIVATALktsg'!J55+'9mÓVODAktsg'!J55</f>
        <v>0</v>
      </c>
      <c r="H55" s="668">
        <f>+'7mÖNKORMktsg'!K54+'8mHIVATALktsg'!K55+'9mÓVODAktsg'!K55</f>
        <v>0</v>
      </c>
      <c r="I55" s="668">
        <f>'7mÖNKORMktsg'!L54+'8mHIVATALktsg'!L55+'9mÓVODAktsg'!L55</f>
        <v>0</v>
      </c>
      <c r="J55" s="668">
        <f>'7mÖNKORMktsg'!M54+'8mHIVATALktsg'!M55+'9mÓVODAktsg'!M55</f>
        <v>0</v>
      </c>
      <c r="M55" s="983"/>
    </row>
    <row r="56" spans="2:13" s="343" customFormat="1" ht="12.75" customHeight="1" x14ac:dyDescent="0.25">
      <c r="B56" s="426" t="s">
        <v>95</v>
      </c>
      <c r="C56" s="1041" t="s">
        <v>727</v>
      </c>
      <c r="D56" s="421" t="s">
        <v>392</v>
      </c>
      <c r="E56" s="668">
        <f>'7mÖNKORMktsg'!H55+'8mHIVATALktsg'!H56+'9mÓVODAktsg'!H56</f>
        <v>0</v>
      </c>
      <c r="F56" s="668">
        <f>+'7mÖNKORMktsg'!I55+'8mHIVATALktsg'!I56+'9mÓVODAktsg'!I56</f>
        <v>0</v>
      </c>
      <c r="G56" s="668">
        <f>+'7mÖNKORMktsg'!J55+'8mHIVATALktsg'!J56+'9mÓVODAktsg'!J56</f>
        <v>0</v>
      </c>
      <c r="H56" s="668">
        <f>+'7mÖNKORMktsg'!K55+'8mHIVATALktsg'!K56+'9mÓVODAktsg'!K56</f>
        <v>0</v>
      </c>
      <c r="I56" s="668">
        <f>'7mÖNKORMktsg'!L55+'8mHIVATALktsg'!L56+'9mÓVODAktsg'!L56</f>
        <v>0</v>
      </c>
      <c r="J56" s="668">
        <f>'7mÖNKORMktsg'!M55+'8mHIVATALktsg'!M56+'9mÓVODAktsg'!M56</f>
        <v>0</v>
      </c>
      <c r="M56" s="983"/>
    </row>
    <row r="57" spans="2:13" s="343" customFormat="1" ht="12.75" customHeight="1" x14ac:dyDescent="0.25">
      <c r="B57" s="426" t="s">
        <v>262</v>
      </c>
      <c r="C57" s="1041" t="s">
        <v>728</v>
      </c>
      <c r="D57" s="421" t="s">
        <v>260</v>
      </c>
      <c r="E57" s="668">
        <f>'7mÖNKORMktsg'!H56+'8mHIVATALktsg'!H57+'9mÓVODAktsg'!H57</f>
        <v>0</v>
      </c>
      <c r="F57" s="668">
        <f>+'7mÖNKORMktsg'!I56+'8mHIVATALktsg'!I57+'9mÓVODAktsg'!I57</f>
        <v>0</v>
      </c>
      <c r="G57" s="668">
        <f>+'7mÖNKORMktsg'!J56+'8mHIVATALktsg'!J57+'9mÓVODAktsg'!J57</f>
        <v>3285792</v>
      </c>
      <c r="H57" s="668">
        <f>+'7mÖNKORMktsg'!K56+'8mHIVATALktsg'!K57+'9mÓVODAktsg'!K57</f>
        <v>0</v>
      </c>
      <c r="I57" s="668">
        <f>'7mÖNKORMktsg'!L56+'8mHIVATALktsg'!L57+'9mÓVODAktsg'!L57</f>
        <v>3285792</v>
      </c>
      <c r="J57" s="668">
        <f>'7mÖNKORMktsg'!M56+'8mHIVATALktsg'!M57+'9mÓVODAktsg'!M57</f>
        <v>3285792</v>
      </c>
      <c r="M57" s="983"/>
    </row>
    <row r="58" spans="2:13" s="343" customFormat="1" ht="12.75" customHeight="1" thickBot="1" x14ac:dyDescent="0.3">
      <c r="B58" s="353" t="s">
        <v>530</v>
      </c>
      <c r="C58" s="1047"/>
      <c r="D58" s="526" t="s">
        <v>424</v>
      </c>
      <c r="E58" s="1511">
        <f>'7mÖNKORMktsg'!H57+'8mHIVATALktsg'!H58+'9mÓVODAktsg'!H58</f>
        <v>0</v>
      </c>
      <c r="F58" s="1511">
        <f>+'7mÖNKORMktsg'!I57+'8mHIVATALktsg'!I58+'9mÓVODAktsg'!I58</f>
        <v>0</v>
      </c>
      <c r="G58" s="1511">
        <f>+'7mÖNKORMktsg'!J57+'8mHIVATALktsg'!J58+'9mÓVODAktsg'!J58</f>
        <v>0</v>
      </c>
      <c r="H58" s="1511">
        <f>+'7mÖNKORMktsg'!K57+'8mHIVATALktsg'!K58+'9mÓVODAktsg'!K58</f>
        <v>0</v>
      </c>
      <c r="I58" s="1511">
        <f>'7mÖNKORMktsg'!L57+'8mHIVATALktsg'!L58+'9mÓVODAktsg'!L58</f>
        <v>0</v>
      </c>
      <c r="J58" s="1511">
        <f>'7mÖNKORMktsg'!M57+'8mHIVATALktsg'!M58+'9mÓVODAktsg'!M58</f>
        <v>0</v>
      </c>
      <c r="M58" s="983"/>
    </row>
    <row r="59" spans="2:13" s="343" customFormat="1" ht="12.75" customHeight="1" thickBot="1" x14ac:dyDescent="0.3">
      <c r="B59" s="520" t="s">
        <v>21</v>
      </c>
      <c r="C59" s="1035" t="s">
        <v>577</v>
      </c>
      <c r="D59" s="1515" t="s">
        <v>533</v>
      </c>
      <c r="E59" s="1512">
        <f>'7mÖNKORMktsg'!H58+'8mHIVATALktsg'!H59+'9mÓVODAktsg'!H59</f>
        <v>0</v>
      </c>
      <c r="F59" s="1516">
        <f t="shared" ref="F59:H59" si="7">SUM(F60:F62)</f>
        <v>0</v>
      </c>
      <c r="G59" s="1516">
        <f t="shared" si="7"/>
        <v>0</v>
      </c>
      <c r="H59" s="1517">
        <f t="shared" si="7"/>
        <v>0</v>
      </c>
      <c r="I59" s="1514">
        <f>'7mÖNKORMktsg'!L58+'8mHIVATALktsg'!L59+'9mÓVODAktsg'!L59</f>
        <v>0</v>
      </c>
      <c r="J59" s="1518">
        <f>'7mÖNKORMktsg'!M58+'8mHIVATALktsg'!M59+'9mÓVODAktsg'!M59</f>
        <v>0</v>
      </c>
      <c r="M59" s="983"/>
    </row>
    <row r="60" spans="2:13" s="343" customFormat="1" ht="12.75" customHeight="1" x14ac:dyDescent="0.25">
      <c r="B60" s="422" t="s">
        <v>139</v>
      </c>
      <c r="C60" s="1040" t="s">
        <v>729</v>
      </c>
      <c r="D60" s="423" t="s">
        <v>266</v>
      </c>
      <c r="E60" s="668">
        <f>'7mÖNKORMktsg'!H59+'8mHIVATALktsg'!H60+'9mÓVODAktsg'!H60</f>
        <v>0</v>
      </c>
      <c r="F60" s="668">
        <f>+'7mÖNKORMktsg'!I59+'8mHIVATALktsg'!I60+'9mÓVODAktsg'!I60</f>
        <v>0</v>
      </c>
      <c r="G60" s="668">
        <f>+'7mÖNKORMktsg'!J59+'8mHIVATALktsg'!J60+'9mÓVODAktsg'!J60</f>
        <v>0</v>
      </c>
      <c r="H60" s="668">
        <f>+'7mÖNKORMktsg'!K59+'8mHIVATALktsg'!K60+'9mÓVODAktsg'!K60</f>
        <v>0</v>
      </c>
      <c r="I60" s="668">
        <f>'7mÖNKORMktsg'!L59+'8mHIVATALktsg'!L60+'9mÓVODAktsg'!L60</f>
        <v>0</v>
      </c>
      <c r="J60" s="668">
        <f>'7mÖNKORMktsg'!M59+'8mHIVATALktsg'!M60+'9mÓVODAktsg'!M60</f>
        <v>0</v>
      </c>
      <c r="M60" s="983"/>
    </row>
    <row r="61" spans="2:13" s="343" customFormat="1" ht="12.75" customHeight="1" x14ac:dyDescent="0.25">
      <c r="B61" s="426" t="s">
        <v>140</v>
      </c>
      <c r="C61" s="1041" t="s">
        <v>730</v>
      </c>
      <c r="D61" s="421" t="s">
        <v>393</v>
      </c>
      <c r="E61" s="668">
        <f>'7mÖNKORMktsg'!H60+'8mHIVATALktsg'!H61+'9mÓVODAktsg'!H61</f>
        <v>0</v>
      </c>
      <c r="F61" s="668">
        <f>+'7mÖNKORMktsg'!I60+'8mHIVATALktsg'!I61+'9mÓVODAktsg'!I61</f>
        <v>0</v>
      </c>
      <c r="G61" s="668">
        <f>+'7mÖNKORMktsg'!J60+'8mHIVATALktsg'!J61+'9mÓVODAktsg'!J61</f>
        <v>0</v>
      </c>
      <c r="H61" s="668">
        <f>+'7mÖNKORMktsg'!K60+'8mHIVATALktsg'!K61+'9mÓVODAktsg'!K61</f>
        <v>0</v>
      </c>
      <c r="I61" s="668">
        <f>'7mÖNKORMktsg'!L60+'8mHIVATALktsg'!L61+'9mÓVODAktsg'!L61</f>
        <v>0</v>
      </c>
      <c r="J61" s="668">
        <f>'7mÖNKORMktsg'!M60+'8mHIVATALktsg'!M61+'9mÓVODAktsg'!M61</f>
        <v>0</v>
      </c>
      <c r="M61" s="983"/>
    </row>
    <row r="62" spans="2:13" s="343" customFormat="1" ht="12.75" customHeight="1" x14ac:dyDescent="0.25">
      <c r="B62" s="426" t="s">
        <v>182</v>
      </c>
      <c r="C62" s="1041" t="s">
        <v>731</v>
      </c>
      <c r="D62" s="421" t="s">
        <v>267</v>
      </c>
      <c r="E62" s="668">
        <f>'7mÖNKORMktsg'!H61+'8mHIVATALktsg'!H62+'9mÓVODAktsg'!H62</f>
        <v>0</v>
      </c>
      <c r="F62" s="668">
        <f>+'7mÖNKORMktsg'!I61+'8mHIVATALktsg'!I62+'9mÓVODAktsg'!I62</f>
        <v>0</v>
      </c>
      <c r="G62" s="668">
        <f>+'7mÖNKORMktsg'!J61+'8mHIVATALktsg'!J62+'9mÓVODAktsg'!J62</f>
        <v>0</v>
      </c>
      <c r="H62" s="668">
        <f>+'7mÖNKORMktsg'!K61+'8mHIVATALktsg'!K62+'9mÓVODAktsg'!K62</f>
        <v>0</v>
      </c>
      <c r="I62" s="668">
        <f>'7mÖNKORMktsg'!L61+'8mHIVATALktsg'!L62+'9mÓVODAktsg'!L62</f>
        <v>0</v>
      </c>
      <c r="J62" s="668">
        <f>'7mÖNKORMktsg'!M61+'8mHIVATALktsg'!M62+'9mÓVODAktsg'!M62</f>
        <v>0</v>
      </c>
      <c r="M62" s="983"/>
    </row>
    <row r="63" spans="2:13" s="343" customFormat="1" ht="12.75" customHeight="1" thickBot="1" x14ac:dyDescent="0.3">
      <c r="B63" s="353" t="s">
        <v>532</v>
      </c>
      <c r="C63" s="1047"/>
      <c r="D63" s="526" t="s">
        <v>427</v>
      </c>
      <c r="E63" s="1511">
        <f>'7mÖNKORMktsg'!H62+'8mHIVATALktsg'!H63+'9mÓVODAktsg'!H63</f>
        <v>0</v>
      </c>
      <c r="F63" s="1511">
        <f>+'7mÖNKORMktsg'!I62+'8mHIVATALktsg'!I63+'9mÓVODAktsg'!I63</f>
        <v>0</v>
      </c>
      <c r="G63" s="1511">
        <f>+'7mÖNKORMktsg'!J62+'8mHIVATALktsg'!J63+'9mÓVODAktsg'!J63</f>
        <v>0</v>
      </c>
      <c r="H63" s="1511">
        <f>+'7mÖNKORMktsg'!K62+'8mHIVATALktsg'!K63+'9mÓVODAktsg'!K63</f>
        <v>0</v>
      </c>
      <c r="I63" s="1511">
        <f>'7mÖNKORMktsg'!L62+'8mHIVATALktsg'!L63+'9mÓVODAktsg'!L63</f>
        <v>0</v>
      </c>
      <c r="J63" s="1511">
        <f>'7mÖNKORMktsg'!M62+'8mHIVATALktsg'!M63+'9mÓVODAktsg'!M63</f>
        <v>0</v>
      </c>
      <c r="M63" s="983"/>
    </row>
    <row r="64" spans="2:13" s="343" customFormat="1" ht="15" customHeight="1" thickBot="1" x14ac:dyDescent="0.3">
      <c r="B64" s="520" t="s">
        <v>22</v>
      </c>
      <c r="C64" s="1035" t="s">
        <v>732</v>
      </c>
      <c r="D64" s="1515" t="s">
        <v>431</v>
      </c>
      <c r="E64" s="1512">
        <f>'7mÖNKORMktsg'!H63+'8mHIVATALktsg'!H64+'9mÓVODAktsg'!H64</f>
        <v>188705336</v>
      </c>
      <c r="F64" s="1516">
        <f>F9+F16+F23+F30+F37+F48+F54+F59</f>
        <v>331716876</v>
      </c>
      <c r="G64" s="1516" t="e">
        <f t="shared" ref="G64:H64" si="8">G9+G16+G23+G30+G37+G48+G54+G59</f>
        <v>#VALUE!</v>
      </c>
      <c r="H64" s="1517">
        <f t="shared" si="8"/>
        <v>0</v>
      </c>
      <c r="I64" s="1514">
        <f>'7mÖNKORMktsg'!L63+'8mHIVATALktsg'!L64+'9mÓVODAktsg'!L64</f>
        <v>302141007</v>
      </c>
      <c r="J64" s="1518">
        <f>'7mÖNKORMktsg'!M63+'8mHIVATALktsg'!M64+'9mÓVODAktsg'!M64</f>
        <v>298186802</v>
      </c>
      <c r="L64" s="455"/>
      <c r="M64" s="983"/>
    </row>
    <row r="65" spans="2:13" s="344" customFormat="1" ht="12.75" customHeight="1" thickBot="1" x14ac:dyDescent="0.3">
      <c r="B65" s="520" t="s">
        <v>23</v>
      </c>
      <c r="C65" s="1049" t="s">
        <v>755</v>
      </c>
      <c r="D65" s="360" t="s">
        <v>811</v>
      </c>
      <c r="E65" s="1519">
        <f>'7mÖNKORMktsg'!H64+'8mHIVATALktsg'!H65+'9mÓVODAktsg'!H65</f>
        <v>125966524</v>
      </c>
      <c r="F65" s="1520">
        <f>+F66+F70+F75+F78</f>
        <v>114281865</v>
      </c>
      <c r="G65" s="1520">
        <f t="shared" ref="G65:H65" si="9">+G66+G70+G75+G78</f>
        <v>0</v>
      </c>
      <c r="H65" s="1521">
        <f t="shared" si="9"/>
        <v>0</v>
      </c>
      <c r="I65" s="1514">
        <f>'7mÖNKORMktsg'!L64+'8mHIVATALktsg'!L65+'9mÓVODAktsg'!L65</f>
        <v>146650759</v>
      </c>
      <c r="J65" s="1522">
        <f>'7mÖNKORMktsg'!M64+'8mHIVATALktsg'!M65+'9mÓVODAktsg'!M65</f>
        <v>146650759</v>
      </c>
      <c r="M65" s="983"/>
    </row>
    <row r="66" spans="2:13" s="343" customFormat="1" ht="12.75" customHeight="1" thickBot="1" x14ac:dyDescent="0.3">
      <c r="B66" s="520" t="s">
        <v>24</v>
      </c>
      <c r="C66" s="1035" t="s">
        <v>733</v>
      </c>
      <c r="D66" s="1098" t="s">
        <v>809</v>
      </c>
      <c r="E66" s="668">
        <f>'7mÖNKORMktsg'!H65+'8mHIVATALktsg'!H66+'9mÓVODAktsg'!H66</f>
        <v>0</v>
      </c>
      <c r="F66" s="668">
        <f>SUM(F67:F69)</f>
        <v>0</v>
      </c>
      <c r="G66" s="668">
        <f t="shared" ref="G66:H66" si="10">SUM(G67:G69)</f>
        <v>0</v>
      </c>
      <c r="H66" s="668">
        <f t="shared" si="10"/>
        <v>0</v>
      </c>
      <c r="I66" s="668">
        <f>'7mÖNKORMktsg'!L65+'8mHIVATALktsg'!L66+'9mÓVODAktsg'!L66</f>
        <v>0</v>
      </c>
      <c r="J66" s="668">
        <f>'7mÖNKORMktsg'!M65+'8mHIVATALktsg'!M66+'9mÓVODAktsg'!M66</f>
        <v>0</v>
      </c>
      <c r="M66" s="983"/>
    </row>
    <row r="67" spans="2:13" s="343" customFormat="1" ht="12.75" customHeight="1" x14ac:dyDescent="0.25">
      <c r="B67" s="1055" t="s">
        <v>121</v>
      </c>
      <c r="C67" s="1020" t="s">
        <v>734</v>
      </c>
      <c r="D67" s="433" t="s">
        <v>272</v>
      </c>
      <c r="E67" s="668">
        <f>'7mÖNKORMktsg'!H66+'8mHIVATALktsg'!H67+'9mÓVODAktsg'!H67</f>
        <v>0</v>
      </c>
      <c r="F67" s="668">
        <f>+'7mÖNKORMktsg'!I66+'8mHIVATALktsg'!I67+'9mÓVODAktsg'!I67</f>
        <v>0</v>
      </c>
      <c r="G67" s="668">
        <f>+'7mÖNKORMktsg'!J66+'8mHIVATALktsg'!J67+'9mÓVODAktsg'!J67</f>
        <v>0</v>
      </c>
      <c r="H67" s="668">
        <f>+'7mÖNKORMktsg'!K66+'8mHIVATALktsg'!K67+'9mÓVODAktsg'!K67</f>
        <v>0</v>
      </c>
      <c r="I67" s="668">
        <f>'7mÖNKORMktsg'!L66+'8mHIVATALktsg'!L67+'9mÓVODAktsg'!L67</f>
        <v>0</v>
      </c>
      <c r="J67" s="668">
        <f>'7mÖNKORMktsg'!M66+'8mHIVATALktsg'!M67+'9mÓVODAktsg'!M67</f>
        <v>0</v>
      </c>
      <c r="L67" s="454"/>
      <c r="M67" s="983"/>
    </row>
    <row r="68" spans="2:13" s="343" customFormat="1" ht="12.75" customHeight="1" x14ac:dyDescent="0.25">
      <c r="B68" s="353" t="s">
        <v>122</v>
      </c>
      <c r="C68" s="1021" t="s">
        <v>735</v>
      </c>
      <c r="D68" s="434" t="s">
        <v>273</v>
      </c>
      <c r="E68" s="668">
        <f>'7mÖNKORMktsg'!H67+'8mHIVATALktsg'!H68+'9mÓVODAktsg'!H68</f>
        <v>0</v>
      </c>
      <c r="F68" s="668">
        <f>+'7mÖNKORMktsg'!I67+'8mHIVATALktsg'!I68+'9mÓVODAktsg'!I68</f>
        <v>0</v>
      </c>
      <c r="G68" s="668">
        <f>+'7mÖNKORMktsg'!J67+'8mHIVATALktsg'!J68+'9mÓVODAktsg'!J68</f>
        <v>0</v>
      </c>
      <c r="H68" s="668">
        <f>+'7mÖNKORMktsg'!K67+'8mHIVATALktsg'!K68+'9mÓVODAktsg'!K68</f>
        <v>0</v>
      </c>
      <c r="I68" s="668">
        <f>'7mÖNKORMktsg'!L67+'8mHIVATALktsg'!L68+'9mÓVODAktsg'!L68</f>
        <v>0</v>
      </c>
      <c r="J68" s="668">
        <f>'7mÖNKORMktsg'!M67+'8mHIVATALktsg'!M68+'9mÓVODAktsg'!M68</f>
        <v>0</v>
      </c>
      <c r="M68" s="983"/>
    </row>
    <row r="69" spans="2:13" ht="12.75" customHeight="1" thickBot="1" x14ac:dyDescent="0.3">
      <c r="B69" s="1056" t="s">
        <v>304</v>
      </c>
      <c r="C69" s="1048" t="s">
        <v>736</v>
      </c>
      <c r="D69" s="435" t="s">
        <v>419</v>
      </c>
      <c r="E69" s="1511">
        <f>'7mÖNKORMktsg'!H68+'8mHIVATALktsg'!H69+'9mÓVODAktsg'!H69</f>
        <v>0</v>
      </c>
      <c r="F69" s="1511">
        <f>+'7mÖNKORMktsg'!I68+'8mHIVATALktsg'!I69+'9mÓVODAktsg'!I69</f>
        <v>0</v>
      </c>
      <c r="G69" s="1511">
        <f>+'7mÖNKORMktsg'!J68+'8mHIVATALktsg'!J69+'9mÓVODAktsg'!J69</f>
        <v>0</v>
      </c>
      <c r="H69" s="1511">
        <f>+'7mÖNKORMktsg'!K68+'8mHIVATALktsg'!K69+'9mÓVODAktsg'!K69</f>
        <v>0</v>
      </c>
      <c r="I69" s="1511">
        <f>'7mÖNKORMktsg'!L68+'8mHIVATALktsg'!L69+'9mÓVODAktsg'!L69</f>
        <v>0</v>
      </c>
      <c r="J69" s="1511">
        <f>'7mÖNKORMktsg'!M68+'8mHIVATALktsg'!M69+'9mÓVODAktsg'!M69</f>
        <v>0</v>
      </c>
      <c r="M69" s="983"/>
    </row>
    <row r="70" spans="2:13" ht="12.75" customHeight="1" thickBot="1" x14ac:dyDescent="0.3">
      <c r="B70" s="520" t="s">
        <v>25</v>
      </c>
      <c r="C70" s="1035" t="s">
        <v>737</v>
      </c>
      <c r="D70" s="360" t="s">
        <v>807</v>
      </c>
      <c r="E70" s="1512">
        <f>'7mÖNKORMktsg'!H69+'8mHIVATALktsg'!H70+'9mÓVODAktsg'!H70</f>
        <v>0</v>
      </c>
      <c r="F70" s="1516">
        <f t="shared" ref="F70:H70" si="11">SUM(F71:F74)</f>
        <v>0</v>
      </c>
      <c r="G70" s="1516">
        <f t="shared" si="11"/>
        <v>0</v>
      </c>
      <c r="H70" s="1517">
        <f t="shared" si="11"/>
        <v>0</v>
      </c>
      <c r="I70" s="1514">
        <f>'7mÖNKORMktsg'!L69+'8mHIVATALktsg'!L70+'9mÓVODAktsg'!L70</f>
        <v>0</v>
      </c>
      <c r="J70" s="1518">
        <f>'7mÖNKORMktsg'!M69+'8mHIVATALktsg'!M70+'9mÓVODAktsg'!M70</f>
        <v>0</v>
      </c>
      <c r="M70" s="983"/>
    </row>
    <row r="71" spans="2:13" ht="12.75" customHeight="1" x14ac:dyDescent="0.25">
      <c r="B71" s="1055" t="s">
        <v>306</v>
      </c>
      <c r="C71" s="1020" t="s">
        <v>738</v>
      </c>
      <c r="D71" s="433" t="s">
        <v>276</v>
      </c>
      <c r="E71" s="668">
        <f>'7mÖNKORMktsg'!H70+'8mHIVATALktsg'!H71+'9mÓVODAktsg'!H71</f>
        <v>0</v>
      </c>
      <c r="F71" s="668">
        <f>+'7mÖNKORMktsg'!I70+'8mHIVATALktsg'!I71+'9mÓVODAktsg'!I71</f>
        <v>0</v>
      </c>
      <c r="G71" s="668">
        <f>+'7mÖNKORMktsg'!J70+'8mHIVATALktsg'!J71+'9mÓVODAktsg'!J71</f>
        <v>0</v>
      </c>
      <c r="H71" s="668">
        <f>+'7mÖNKORMktsg'!K70+'8mHIVATALktsg'!K71+'9mÓVODAktsg'!K71</f>
        <v>0</v>
      </c>
      <c r="I71" s="668">
        <f>'7mÖNKORMktsg'!L70+'8mHIVATALktsg'!L71+'9mÓVODAktsg'!L71</f>
        <v>0</v>
      </c>
      <c r="J71" s="668">
        <f>'7mÖNKORMktsg'!M70+'8mHIVATALktsg'!M71+'9mÓVODAktsg'!M71</f>
        <v>0</v>
      </c>
      <c r="M71" s="983"/>
    </row>
    <row r="72" spans="2:13" ht="12.75" customHeight="1" x14ac:dyDescent="0.25">
      <c r="B72" s="353" t="s">
        <v>307</v>
      </c>
      <c r="C72" s="1021" t="s">
        <v>739</v>
      </c>
      <c r="D72" s="434" t="s">
        <v>277</v>
      </c>
      <c r="E72" s="668">
        <f>'7mÖNKORMktsg'!H71+'8mHIVATALktsg'!H72+'9mÓVODAktsg'!H72</f>
        <v>0</v>
      </c>
      <c r="F72" s="668">
        <f>+'7mÖNKORMktsg'!I71+'8mHIVATALktsg'!I72+'9mÓVODAktsg'!I72</f>
        <v>0</v>
      </c>
      <c r="G72" s="668">
        <f>+'7mÖNKORMktsg'!J71+'8mHIVATALktsg'!J72+'9mÓVODAktsg'!J72</f>
        <v>0</v>
      </c>
      <c r="H72" s="668">
        <f>+'7mÖNKORMktsg'!K71+'8mHIVATALktsg'!K72+'9mÓVODAktsg'!K72</f>
        <v>0</v>
      </c>
      <c r="I72" s="668">
        <f>'7mÖNKORMktsg'!L71+'8mHIVATALktsg'!L72+'9mÓVODAktsg'!L72</f>
        <v>0</v>
      </c>
      <c r="J72" s="668">
        <f>'7mÖNKORMktsg'!M71+'8mHIVATALktsg'!M72+'9mÓVODAktsg'!M72</f>
        <v>0</v>
      </c>
      <c r="M72" s="983"/>
    </row>
    <row r="73" spans="2:13" ht="12.75" customHeight="1" x14ac:dyDescent="0.25">
      <c r="B73" s="353" t="s">
        <v>756</v>
      </c>
      <c r="C73" s="1021" t="s">
        <v>740</v>
      </c>
      <c r="D73" s="434" t="s">
        <v>278</v>
      </c>
      <c r="E73" s="668">
        <f>'7mÖNKORMktsg'!H72+'8mHIVATALktsg'!H73+'9mÓVODAktsg'!H73</f>
        <v>0</v>
      </c>
      <c r="F73" s="668">
        <f>+'7mÖNKORMktsg'!I72+'8mHIVATALktsg'!I73+'9mÓVODAktsg'!I73</f>
        <v>0</v>
      </c>
      <c r="G73" s="668">
        <f>+'7mÖNKORMktsg'!J72+'8mHIVATALktsg'!J73+'9mÓVODAktsg'!J73</f>
        <v>0</v>
      </c>
      <c r="H73" s="668">
        <f>+'7mÖNKORMktsg'!K72+'8mHIVATALktsg'!K73+'9mÓVODAktsg'!K73</f>
        <v>0</v>
      </c>
      <c r="I73" s="668">
        <f>'7mÖNKORMktsg'!L72+'8mHIVATALktsg'!L73+'9mÓVODAktsg'!L73</f>
        <v>0</v>
      </c>
      <c r="J73" s="668">
        <f>'7mÖNKORMktsg'!M72+'8mHIVATALktsg'!M73+'9mÓVODAktsg'!M73</f>
        <v>0</v>
      </c>
      <c r="M73" s="983"/>
    </row>
    <row r="74" spans="2:13" ht="12.75" customHeight="1" thickBot="1" x14ac:dyDescent="0.3">
      <c r="B74" s="353" t="s">
        <v>757</v>
      </c>
      <c r="C74" s="1021" t="s">
        <v>741</v>
      </c>
      <c r="D74" s="434" t="s">
        <v>279</v>
      </c>
      <c r="E74" s="1511">
        <f>'7mÖNKORMktsg'!H73+'8mHIVATALktsg'!H74+'9mÓVODAktsg'!H74</f>
        <v>0</v>
      </c>
      <c r="F74" s="1511">
        <f>+'7mÖNKORMktsg'!I73+'8mHIVATALktsg'!I74+'9mÓVODAktsg'!I74</f>
        <v>0</v>
      </c>
      <c r="G74" s="1511">
        <f>+'7mÖNKORMktsg'!J73+'8mHIVATALktsg'!J74+'9mÓVODAktsg'!J74</f>
        <v>0</v>
      </c>
      <c r="H74" s="1511">
        <f>+'7mÖNKORMktsg'!K73+'8mHIVATALktsg'!K74+'9mÓVODAktsg'!K74</f>
        <v>0</v>
      </c>
      <c r="I74" s="1511">
        <f>'7mÖNKORMktsg'!L73+'8mHIVATALktsg'!L74+'9mÓVODAktsg'!L74</f>
        <v>0</v>
      </c>
      <c r="J74" s="1511">
        <f>'7mÖNKORMktsg'!M73+'8mHIVATALktsg'!M74+'9mÓVODAktsg'!M74</f>
        <v>0</v>
      </c>
      <c r="M74" s="983"/>
    </row>
    <row r="75" spans="2:13" s="343" customFormat="1" ht="12.75" customHeight="1" thickBot="1" x14ac:dyDescent="0.3">
      <c r="B75" s="1059" t="s">
        <v>26</v>
      </c>
      <c r="C75" s="1060" t="s">
        <v>742</v>
      </c>
      <c r="D75" s="1523" t="s">
        <v>808</v>
      </c>
      <c r="E75" s="1512">
        <f>'7mÖNKORMktsg'!H74+'8mHIVATALktsg'!H75+'9mÓVODAktsg'!H75</f>
        <v>5000000</v>
      </c>
      <c r="F75" s="1516">
        <f t="shared" ref="F75:H75" si="12">SUM(F76:F77)</f>
        <v>0</v>
      </c>
      <c r="G75" s="1516">
        <f t="shared" si="12"/>
        <v>0</v>
      </c>
      <c r="H75" s="1517">
        <f t="shared" si="12"/>
        <v>0</v>
      </c>
      <c r="I75" s="1514">
        <f>'7mÖNKORMktsg'!L74+'8mHIVATALktsg'!L75+'9mÓVODAktsg'!L75</f>
        <v>32368894</v>
      </c>
      <c r="J75" s="1518">
        <f>'7mÖNKORMktsg'!M74+'8mHIVATALktsg'!M75+'9mÓVODAktsg'!M75</f>
        <v>32368894</v>
      </c>
      <c r="M75" s="983"/>
    </row>
    <row r="76" spans="2:13" s="343" customFormat="1" ht="12.75" customHeight="1" x14ac:dyDescent="0.25">
      <c r="B76" s="1071" t="s">
        <v>308</v>
      </c>
      <c r="C76" s="1067" t="s">
        <v>743</v>
      </c>
      <c r="D76" s="425" t="s">
        <v>187</v>
      </c>
      <c r="E76" s="668">
        <f>'7mÖNKORMktsg'!H75+'8mHIVATALktsg'!H76+'9mÓVODAktsg'!H76</f>
        <v>5000000</v>
      </c>
      <c r="F76" s="668"/>
      <c r="G76" s="668">
        <f>+'7mÖNKORMktsg'!J75+'8mHIVATALktsg'!J76+'9mÓVODAktsg'!J76</f>
        <v>0</v>
      </c>
      <c r="H76" s="668"/>
      <c r="I76" s="668">
        <f>'7mÖNKORMktsg'!L75+'8mHIVATALktsg'!L76+'9mÓVODAktsg'!L76</f>
        <v>32368894</v>
      </c>
      <c r="J76" s="668">
        <f>'7mÖNKORMktsg'!M75+'8mHIVATALktsg'!M76+'9mÓVODAktsg'!M76</f>
        <v>32368894</v>
      </c>
      <c r="M76" s="983"/>
    </row>
    <row r="77" spans="2:13" s="343" customFormat="1" ht="12.75" customHeight="1" thickBot="1" x14ac:dyDescent="0.3">
      <c r="B77" s="355" t="s">
        <v>309</v>
      </c>
      <c r="C77" s="1077" t="s">
        <v>744</v>
      </c>
      <c r="D77" s="429" t="s">
        <v>1</v>
      </c>
      <c r="E77" s="1511">
        <f>'7mÖNKORMktsg'!H76+'8mHIVATALktsg'!H77+'9mÓVODAktsg'!H77</f>
        <v>0</v>
      </c>
      <c r="F77" s="1511"/>
      <c r="G77" s="1511"/>
      <c r="H77" s="1511"/>
      <c r="I77" s="1511">
        <f>'7mÖNKORMktsg'!L76+'8mHIVATALktsg'!L77+'9mÓVODAktsg'!L77</f>
        <v>0</v>
      </c>
      <c r="J77" s="1511">
        <f>'7mÖNKORMktsg'!M76+'8mHIVATALktsg'!M77+'9mÓVODAktsg'!M77</f>
        <v>0</v>
      </c>
      <c r="M77" s="983"/>
    </row>
    <row r="78" spans="2:13" s="343" customFormat="1" ht="12.75" customHeight="1" thickBot="1" x14ac:dyDescent="0.3">
      <c r="B78" s="1075" t="s">
        <v>27</v>
      </c>
      <c r="C78" s="1082" t="s">
        <v>760</v>
      </c>
      <c r="D78" s="1524" t="s">
        <v>810</v>
      </c>
      <c r="E78" s="1512">
        <f>'7mÖNKORMktsg'!H77+'8mHIVATALktsg'!H78+'9mÓVODAktsg'!H78</f>
        <v>120966524</v>
      </c>
      <c r="F78" s="1516">
        <f>SUM(F79:F82)</f>
        <v>114281865</v>
      </c>
      <c r="G78" s="1516">
        <f t="shared" ref="G78" si="13">SUM(G79:G82)</f>
        <v>0</v>
      </c>
      <c r="H78" s="1517">
        <f t="shared" ref="H78" si="14">SUM(H79:H82)</f>
        <v>0</v>
      </c>
      <c r="I78" s="1514">
        <f>'7mÖNKORMktsg'!L77+'8mHIVATALktsg'!L78+'9mÓVODAktsg'!L78</f>
        <v>114281865</v>
      </c>
      <c r="J78" s="1518">
        <f>'7mÖNKORMktsg'!M77+'8mHIVATALktsg'!M78+'9mÓVODAktsg'!M78</f>
        <v>114281865</v>
      </c>
      <c r="M78" s="983"/>
    </row>
    <row r="79" spans="2:13" x14ac:dyDescent="0.25">
      <c r="B79" s="436" t="s">
        <v>421</v>
      </c>
      <c r="C79" s="1079" t="s">
        <v>759</v>
      </c>
      <c r="D79" s="539" t="s">
        <v>758</v>
      </c>
      <c r="E79" s="668">
        <f>'7mÖNKORMktsg'!H78+'8mHIVATALktsg'!H79+'9mÓVODAktsg'!H79</f>
        <v>5012140</v>
      </c>
      <c r="F79" s="668">
        <f>+'7mÖNKORMktsg'!I78+'8mHIVATALktsg'!I79+'9mÓVODAktsg'!I79</f>
        <v>6487063</v>
      </c>
      <c r="G79" s="668">
        <f>+'7mÖNKORMktsg'!J78+'8mHIVATALktsg'!J79+'9mÓVODAktsg'!J79</f>
        <v>0</v>
      </c>
      <c r="H79" s="668">
        <f>+'7mÖNKORMktsg'!K78+'8mHIVATALktsg'!K79+'9mÓVODAktsg'!K79</f>
        <v>0</v>
      </c>
      <c r="I79" s="668">
        <f>'7mÖNKORMktsg'!L78+'8mHIVATALktsg'!L79+'9mÓVODAktsg'!L79</f>
        <v>6487063</v>
      </c>
      <c r="J79" s="668">
        <f>'7mÖNKORMktsg'!M78+'8mHIVATALktsg'!M79+'9mÓVODAktsg'!M79</f>
        <v>6487063</v>
      </c>
    </row>
    <row r="80" spans="2:13" s="344" customFormat="1" ht="12.75" customHeight="1" x14ac:dyDescent="0.25">
      <c r="B80" s="437" t="s">
        <v>420</v>
      </c>
      <c r="C80" s="1065" t="s">
        <v>754</v>
      </c>
      <c r="D80" s="540" t="s">
        <v>287</v>
      </c>
      <c r="E80" s="668">
        <f>'7mÖNKORMktsg'!H79+'8mHIVATALktsg'!H80+'9mÓVODAktsg'!H80</f>
        <v>0</v>
      </c>
      <c r="F80" s="668">
        <f>+'7mÖNKORMktsg'!I79+'8mHIVATALktsg'!I80+'9mÓVODAktsg'!I80</f>
        <v>0</v>
      </c>
      <c r="G80" s="668">
        <f>+'7mÖNKORMktsg'!J79+'8mHIVATALktsg'!J80+'9mÓVODAktsg'!J80</f>
        <v>0</v>
      </c>
      <c r="H80" s="668">
        <f>+'7mÖNKORMktsg'!K79+'8mHIVATALktsg'!K80+'9mÓVODAktsg'!K80</f>
        <v>0</v>
      </c>
      <c r="I80" s="668">
        <f>'7mÖNKORMktsg'!L79+'8mHIVATALktsg'!L80+'9mÓVODAktsg'!L80</f>
        <v>0</v>
      </c>
      <c r="J80" s="668">
        <f>'7mÖNKORMktsg'!M79+'8mHIVATALktsg'!M80+'9mÓVODAktsg'!M80</f>
        <v>0</v>
      </c>
      <c r="M80" s="983"/>
    </row>
    <row r="81" spans="2:13525" s="344" customFormat="1" ht="12.75" customHeight="1" x14ac:dyDescent="0.25">
      <c r="B81" s="437" t="s">
        <v>423</v>
      </c>
      <c r="C81" s="1066" t="s">
        <v>745</v>
      </c>
      <c r="D81" s="540" t="s">
        <v>429</v>
      </c>
      <c r="E81" s="668">
        <f>'7mÖNKORMktsg'!H80+'8mHIVATALktsg'!H81+'9mÓVODAktsg'!H81</f>
        <v>115954384</v>
      </c>
      <c r="F81" s="668">
        <f>+'7mÖNKORMktsg'!I80+'8mHIVATALktsg'!I81+'9mÓVODAktsg'!I81</f>
        <v>107794802</v>
      </c>
      <c r="G81" s="668">
        <f>+'7mÖNKORMktsg'!J80+'8mHIVATALktsg'!J81+'9mÓVODAktsg'!J81</f>
        <v>0</v>
      </c>
      <c r="H81" s="668">
        <f>+'7mÖNKORMktsg'!K80+'8mHIVATALktsg'!K81+'9mÓVODAktsg'!K81</f>
        <v>0</v>
      </c>
      <c r="I81" s="668">
        <f>'7mÖNKORMktsg'!L80+'8mHIVATALktsg'!L81+'9mÓVODAktsg'!L81</f>
        <v>107794802</v>
      </c>
      <c r="J81" s="668">
        <f>'7mÖNKORMktsg'!M80+'8mHIVATALktsg'!M81+'9mÓVODAktsg'!M81</f>
        <v>107794802</v>
      </c>
      <c r="M81" s="983"/>
    </row>
    <row r="82" spans="2:13525" s="344" customFormat="1" ht="12.75" customHeight="1" thickBot="1" x14ac:dyDescent="0.3">
      <c r="B82" s="438" t="s">
        <v>422</v>
      </c>
      <c r="C82" s="1073" t="s">
        <v>746</v>
      </c>
      <c r="D82" s="541" t="s">
        <v>288</v>
      </c>
      <c r="E82" s="1511">
        <f>'7mÖNKORMktsg'!H81+'8mHIVATALktsg'!H82+'9mÓVODAktsg'!H82</f>
        <v>0</v>
      </c>
      <c r="F82" s="1511">
        <f>+'7mÖNKORMktsg'!I81+'8mHIVATALktsg'!I82+'9mÓVODAktsg'!I82</f>
        <v>0</v>
      </c>
      <c r="G82" s="1511">
        <f>+'7mÖNKORMktsg'!J81+'8mHIVATALktsg'!J82+'9mÓVODAktsg'!J82</f>
        <v>0</v>
      </c>
      <c r="H82" s="1511">
        <f>+'7mÖNKORMktsg'!K81+'8mHIVATALktsg'!K82+'9mÓVODAktsg'!K82</f>
        <v>0</v>
      </c>
      <c r="I82" s="1511">
        <f>'7mÖNKORMktsg'!L81+'8mHIVATALktsg'!L82+'9mÓVODAktsg'!L82</f>
        <v>0</v>
      </c>
      <c r="J82" s="1511">
        <f>'7mÖNKORMktsg'!M81+'8mHIVATALktsg'!M82+'9mÓVODAktsg'!M82</f>
        <v>0</v>
      </c>
      <c r="M82" s="983"/>
    </row>
    <row r="83" spans="2:13525" s="344" customFormat="1" ht="12.75" customHeight="1" thickBot="1" x14ac:dyDescent="0.3">
      <c r="B83" s="1075" t="s">
        <v>28</v>
      </c>
      <c r="C83" s="1074" t="s">
        <v>747</v>
      </c>
      <c r="D83" s="360" t="s">
        <v>816</v>
      </c>
      <c r="E83" s="1512">
        <f>'7mÖNKORMktsg'!H82+'8mHIVATALktsg'!H83+'9mÓVODAktsg'!H83</f>
        <v>0</v>
      </c>
      <c r="F83" s="1516">
        <f t="shared" ref="F83:H83" si="15">SUM(F84:F87)</f>
        <v>0</v>
      </c>
      <c r="G83" s="1516">
        <f t="shared" si="15"/>
        <v>0</v>
      </c>
      <c r="H83" s="1517">
        <f t="shared" si="15"/>
        <v>0</v>
      </c>
      <c r="I83" s="1514">
        <f>'7mÖNKORMktsg'!L82+'8mHIVATALktsg'!L83+'9mÓVODAktsg'!L83</f>
        <v>0</v>
      </c>
      <c r="J83" s="1518">
        <f>'7mÖNKORMktsg'!M82+'8mHIVATALktsg'!M83+'9mÓVODAktsg'!M83</f>
        <v>0</v>
      </c>
      <c r="M83" s="983"/>
    </row>
    <row r="84" spans="2:13525" s="344" customFormat="1" ht="12.75" customHeight="1" x14ac:dyDescent="0.25">
      <c r="B84" s="1100" t="s">
        <v>812</v>
      </c>
      <c r="C84" s="1050" t="s">
        <v>748</v>
      </c>
      <c r="D84" s="423" t="s">
        <v>291</v>
      </c>
      <c r="E84" s="668">
        <f>'7mÖNKORMktsg'!H83+'8mHIVATALktsg'!H84+'9mÓVODAktsg'!H84</f>
        <v>0</v>
      </c>
      <c r="F84" s="668">
        <f>+'7mÖNKORMktsg'!I83+'8mHIVATALktsg'!I84+'9mÓVODAktsg'!I84</f>
        <v>0</v>
      </c>
      <c r="G84" s="668">
        <f>+'7mÖNKORMktsg'!J83+'8mHIVATALktsg'!J84+'9mÓVODAktsg'!J84</f>
        <v>0</v>
      </c>
      <c r="H84" s="668">
        <f>+'7mÖNKORMktsg'!K83+'8mHIVATALktsg'!K84+'9mÓVODAktsg'!K84</f>
        <v>0</v>
      </c>
      <c r="I84" s="668">
        <f>'7mÖNKORMktsg'!L83+'8mHIVATALktsg'!L84+'9mÓVODAktsg'!L84</f>
        <v>0</v>
      </c>
      <c r="J84" s="668">
        <f>'7mÖNKORMktsg'!M83+'8mHIVATALktsg'!M84+'9mÓVODAktsg'!M84</f>
        <v>0</v>
      </c>
      <c r="M84" s="983"/>
    </row>
    <row r="85" spans="2:13525" s="344" customFormat="1" ht="12.75" customHeight="1" x14ac:dyDescent="0.25">
      <c r="B85" s="1101" t="s">
        <v>813</v>
      </c>
      <c r="C85" s="1051" t="s">
        <v>749</v>
      </c>
      <c r="D85" s="421" t="s">
        <v>293</v>
      </c>
      <c r="E85" s="668">
        <f>'7mÖNKORMktsg'!H84+'8mHIVATALktsg'!H85+'9mÓVODAktsg'!H85</f>
        <v>0</v>
      </c>
      <c r="F85" s="668">
        <f>+'7mÖNKORMktsg'!I84+'8mHIVATALktsg'!I85+'9mÓVODAktsg'!I85</f>
        <v>0</v>
      </c>
      <c r="G85" s="668">
        <f>+'7mÖNKORMktsg'!J84+'8mHIVATALktsg'!J85+'9mÓVODAktsg'!J85</f>
        <v>0</v>
      </c>
      <c r="H85" s="668">
        <f>+'7mÖNKORMktsg'!K84+'8mHIVATALktsg'!K85+'9mÓVODAktsg'!K85</f>
        <v>0</v>
      </c>
      <c r="I85" s="668">
        <f>'7mÖNKORMktsg'!L84+'8mHIVATALktsg'!L85+'9mÓVODAktsg'!L85</f>
        <v>0</v>
      </c>
      <c r="J85" s="668">
        <f>'7mÖNKORMktsg'!M84+'8mHIVATALktsg'!M85+'9mÓVODAktsg'!M85</f>
        <v>0</v>
      </c>
      <c r="M85" s="983"/>
    </row>
    <row r="86" spans="2:13525" s="344" customFormat="1" ht="12.75" customHeight="1" x14ac:dyDescent="0.25">
      <c r="B86" s="1101" t="s">
        <v>814</v>
      </c>
      <c r="C86" s="1051" t="s">
        <v>750</v>
      </c>
      <c r="D86" s="421" t="s">
        <v>295</v>
      </c>
      <c r="E86" s="668">
        <f>'7mÖNKORMktsg'!H85+'8mHIVATALktsg'!H86+'9mÓVODAktsg'!H86</f>
        <v>0</v>
      </c>
      <c r="F86" s="668">
        <f>+'7mÖNKORMktsg'!I85+'8mHIVATALktsg'!I86+'9mÓVODAktsg'!I86</f>
        <v>0</v>
      </c>
      <c r="G86" s="668">
        <f>+'7mÖNKORMktsg'!J85+'8mHIVATALktsg'!J86+'9mÓVODAktsg'!J86</f>
        <v>0</v>
      </c>
      <c r="H86" s="668">
        <f>+'7mÖNKORMktsg'!K85+'8mHIVATALktsg'!K86+'9mÓVODAktsg'!K86</f>
        <v>0</v>
      </c>
      <c r="I86" s="668">
        <f>'7mÖNKORMktsg'!L85+'8mHIVATALktsg'!L86+'9mÓVODAktsg'!L86</f>
        <v>0</v>
      </c>
      <c r="J86" s="668">
        <f>'7mÖNKORMktsg'!M85+'8mHIVATALktsg'!M86+'9mÓVODAktsg'!M86</f>
        <v>0</v>
      </c>
      <c r="M86" s="983"/>
    </row>
    <row r="87" spans="2:13525" s="344" customFormat="1" ht="12" customHeight="1" thickBot="1" x14ac:dyDescent="0.3">
      <c r="B87" s="1102" t="s">
        <v>815</v>
      </c>
      <c r="C87" s="1052" t="s">
        <v>751</v>
      </c>
      <c r="D87" s="431" t="s">
        <v>297</v>
      </c>
      <c r="E87" s="1511">
        <f>'7mÖNKORMktsg'!H86+'8mHIVATALktsg'!H87+'9mÓVODAktsg'!H87</f>
        <v>0</v>
      </c>
      <c r="F87" s="1511">
        <f>+'7mÖNKORMktsg'!I86+'8mHIVATALktsg'!I87+'9mÓVODAktsg'!I87</f>
        <v>0</v>
      </c>
      <c r="G87" s="1511">
        <f>+'7mÖNKORMktsg'!J86+'8mHIVATALktsg'!J87+'9mÓVODAktsg'!J87</f>
        <v>0</v>
      </c>
      <c r="H87" s="1511">
        <f>+'7mÖNKORMktsg'!K86+'8mHIVATALktsg'!K87+'9mÓVODAktsg'!K87</f>
        <v>0</v>
      </c>
      <c r="I87" s="1511">
        <f>'7mÖNKORMktsg'!L86+'8mHIVATALktsg'!L87+'9mÓVODAktsg'!L87</f>
        <v>0</v>
      </c>
      <c r="J87" s="1511">
        <f>'7mÖNKORMktsg'!M86+'8mHIVATALktsg'!M87+'9mÓVODAktsg'!M87</f>
        <v>0</v>
      </c>
      <c r="M87" s="983"/>
    </row>
    <row r="88" spans="2:13525" s="344" customFormat="1" ht="12.75" customHeight="1" thickBot="1" x14ac:dyDescent="0.3">
      <c r="B88" s="520" t="s">
        <v>29</v>
      </c>
      <c r="C88" s="1049" t="s">
        <v>752</v>
      </c>
      <c r="D88" s="360" t="s">
        <v>299</v>
      </c>
      <c r="E88" s="1527">
        <f>'7mÖNKORMktsg'!H87+'8mHIVATALktsg'!H88+'9mÓVODAktsg'!H88</f>
        <v>0</v>
      </c>
      <c r="F88" s="1528">
        <f>+'7mÖNKORMktsg'!I87+'8mHIVATALktsg'!I88+'9mÓVODAktsg'!I88</f>
        <v>0</v>
      </c>
      <c r="G88" s="1528">
        <f>+'7mÖNKORMktsg'!J87+'8mHIVATALktsg'!J88+'9mÓVODAktsg'!J88</f>
        <v>0</v>
      </c>
      <c r="H88" s="1529">
        <f>+'7mÖNKORMktsg'!K87+'8mHIVATALktsg'!K88+'9mÓVODAktsg'!K88</f>
        <v>0</v>
      </c>
      <c r="I88" s="1514">
        <f>'7mÖNKORMktsg'!L87+'8mHIVATALktsg'!L88+'9mÓVODAktsg'!L88</f>
        <v>0</v>
      </c>
      <c r="J88" s="1530">
        <f>'7mÖNKORMktsg'!M87+'8mHIVATALktsg'!M88+'9mÓVODAktsg'!M88</f>
        <v>0</v>
      </c>
      <c r="M88" s="983"/>
    </row>
    <row r="89" spans="2:13525" s="358" customFormat="1" ht="26.25" customHeight="1" thickBot="1" x14ac:dyDescent="0.3">
      <c r="B89" s="1075" t="s">
        <v>30</v>
      </c>
      <c r="C89" s="1076" t="s">
        <v>612</v>
      </c>
      <c r="D89" s="360" t="s">
        <v>817</v>
      </c>
      <c r="E89" s="1512">
        <f>'7mÖNKORMktsg'!H88+'8mHIVATALktsg'!H89+'9mÓVODAktsg'!H89</f>
        <v>125966524</v>
      </c>
      <c r="F89" s="827">
        <f>+F88+F83+F65</f>
        <v>114281865</v>
      </c>
      <c r="G89" s="827">
        <f t="shared" ref="G89:H89" si="16">+G88+G83+G65</f>
        <v>0</v>
      </c>
      <c r="H89" s="1163">
        <f t="shared" si="16"/>
        <v>0</v>
      </c>
      <c r="I89" s="694">
        <f>'7mÖNKORMktsg'!L88+'8mHIVATALktsg'!L89+'9mÓVODAktsg'!L89</f>
        <v>146650759</v>
      </c>
      <c r="J89" s="1513">
        <f>'7mÖNKORMktsg'!M88+'8mHIVATALktsg'!M89+'9mÓVODAktsg'!M89</f>
        <v>146650759</v>
      </c>
      <c r="L89" s="828"/>
      <c r="N89" s="828"/>
      <c r="O89" s="829"/>
      <c r="P89" s="828"/>
      <c r="Q89" s="829"/>
      <c r="R89" s="828"/>
      <c r="S89" s="829"/>
      <c r="T89" s="828"/>
      <c r="U89" s="829"/>
      <c r="V89" s="828"/>
      <c r="W89" s="829"/>
      <c r="X89" s="828"/>
      <c r="Y89" s="829"/>
      <c r="Z89" s="828"/>
      <c r="AA89" s="829"/>
      <c r="AB89" s="828"/>
      <c r="AC89" s="829"/>
      <c r="AD89" s="828"/>
      <c r="AE89" s="829"/>
      <c r="AF89" s="828"/>
      <c r="AG89" s="829"/>
      <c r="AH89" s="828"/>
      <c r="AI89" s="829"/>
      <c r="AJ89" s="828"/>
      <c r="AK89" s="829"/>
      <c r="AL89" s="828"/>
      <c r="AM89" s="829"/>
      <c r="AN89" s="828"/>
      <c r="AO89" s="829"/>
      <c r="AP89" s="828"/>
      <c r="AQ89" s="829"/>
      <c r="AR89" s="828"/>
      <c r="AS89" s="829"/>
      <c r="AT89" s="828"/>
      <c r="AU89" s="829"/>
      <c r="AV89" s="828"/>
      <c r="AW89" s="829"/>
      <c r="AX89" s="828"/>
      <c r="AY89" s="829"/>
      <c r="AZ89" s="828"/>
      <c r="BA89" s="829"/>
      <c r="BB89" s="828"/>
      <c r="BC89" s="829"/>
      <c r="BD89" s="828"/>
      <c r="BE89" s="829"/>
      <c r="BF89" s="828"/>
      <c r="BG89" s="829"/>
      <c r="BH89" s="828"/>
      <c r="BI89" s="829"/>
      <c r="BJ89" s="828"/>
      <c r="BK89" s="829"/>
      <c r="BL89" s="828"/>
      <c r="BM89" s="829"/>
      <c r="BN89" s="828"/>
      <c r="BO89" s="829"/>
      <c r="BP89" s="828"/>
      <c r="BQ89" s="829"/>
      <c r="BR89" s="828"/>
      <c r="BS89" s="829"/>
      <c r="BT89" s="828"/>
      <c r="BU89" s="829"/>
      <c r="BV89" s="828"/>
      <c r="BW89" s="829"/>
      <c r="BX89" s="828"/>
      <c r="BY89" s="829"/>
      <c r="BZ89" s="828"/>
      <c r="CA89" s="829"/>
      <c r="CB89" s="828"/>
      <c r="CC89" s="829"/>
      <c r="CD89" s="828"/>
      <c r="CE89" s="829"/>
      <c r="CF89" s="828"/>
      <c r="CG89" s="829"/>
      <c r="CH89" s="828"/>
      <c r="CI89" s="829"/>
      <c r="CJ89" s="828"/>
      <c r="CK89" s="829"/>
      <c r="CL89" s="828"/>
      <c r="CM89" s="829"/>
      <c r="CN89" s="828"/>
      <c r="CO89" s="829"/>
      <c r="CP89" s="828"/>
      <c r="CQ89" s="829"/>
      <c r="CR89" s="828"/>
      <c r="CS89" s="829"/>
      <c r="CT89" s="828"/>
      <c r="CU89" s="829"/>
      <c r="CV89" s="828"/>
      <c r="CW89" s="829"/>
      <c r="CX89" s="828"/>
      <c r="CY89" s="829"/>
      <c r="CZ89" s="828"/>
      <c r="DA89" s="829"/>
      <c r="DB89" s="828"/>
      <c r="DC89" s="829"/>
      <c r="DD89" s="828"/>
      <c r="DE89" s="829"/>
      <c r="DF89" s="828"/>
      <c r="DG89" s="829"/>
      <c r="DH89" s="828"/>
      <c r="DI89" s="829"/>
      <c r="DJ89" s="828"/>
      <c r="DK89" s="829"/>
      <c r="DL89" s="828"/>
      <c r="DM89" s="829"/>
      <c r="DN89" s="828"/>
      <c r="DO89" s="829"/>
      <c r="DP89" s="828"/>
      <c r="DQ89" s="829"/>
      <c r="DR89" s="828"/>
      <c r="DS89" s="829"/>
      <c r="DT89" s="828"/>
      <c r="DU89" s="829"/>
      <c r="DV89" s="828"/>
      <c r="DW89" s="829"/>
      <c r="DX89" s="828"/>
      <c r="DY89" s="829"/>
      <c r="DZ89" s="828"/>
      <c r="EA89" s="829"/>
      <c r="EB89" s="828"/>
      <c r="EC89" s="829"/>
      <c r="ED89" s="828"/>
      <c r="EE89" s="829"/>
      <c r="EF89" s="828"/>
      <c r="EG89" s="829"/>
      <c r="EH89" s="828"/>
      <c r="EI89" s="829"/>
      <c r="EJ89" s="828"/>
      <c r="EK89" s="829"/>
      <c r="EL89" s="828"/>
      <c r="EM89" s="829"/>
      <c r="EN89" s="828"/>
      <c r="EO89" s="829"/>
      <c r="EP89" s="828"/>
      <c r="EQ89" s="829"/>
      <c r="ER89" s="828"/>
      <c r="ES89" s="829"/>
      <c r="ET89" s="828"/>
      <c r="EU89" s="829"/>
      <c r="EV89" s="828"/>
      <c r="EW89" s="829"/>
      <c r="EX89" s="828"/>
      <c r="EY89" s="829"/>
      <c r="EZ89" s="828"/>
      <c r="FA89" s="829"/>
      <c r="FB89" s="828"/>
      <c r="FC89" s="829"/>
      <c r="FD89" s="828"/>
      <c r="FE89" s="829"/>
      <c r="FF89" s="828"/>
      <c r="FG89" s="829"/>
      <c r="FH89" s="828"/>
      <c r="FI89" s="829"/>
      <c r="FJ89" s="828"/>
      <c r="FK89" s="829"/>
      <c r="FL89" s="828"/>
      <c r="FM89" s="829"/>
      <c r="FN89" s="828"/>
      <c r="FO89" s="829"/>
      <c r="FP89" s="828"/>
      <c r="FQ89" s="829"/>
      <c r="FR89" s="828"/>
      <c r="FS89" s="829"/>
      <c r="FT89" s="828"/>
      <c r="FU89" s="829"/>
      <c r="FV89" s="828"/>
      <c r="FW89" s="829"/>
      <c r="FX89" s="828"/>
      <c r="FY89" s="829"/>
      <c r="FZ89" s="828"/>
      <c r="GA89" s="829"/>
      <c r="GB89" s="828"/>
      <c r="GC89" s="829"/>
      <c r="GD89" s="828"/>
      <c r="GE89" s="829"/>
      <c r="GF89" s="828"/>
      <c r="GG89" s="829"/>
      <c r="GH89" s="828"/>
      <c r="GI89" s="829"/>
      <c r="GJ89" s="828"/>
      <c r="GK89" s="829"/>
      <c r="GL89" s="828"/>
      <c r="GM89" s="829"/>
      <c r="GN89" s="828"/>
      <c r="GO89" s="829"/>
      <c r="GP89" s="828"/>
      <c r="GQ89" s="829"/>
      <c r="GR89" s="828"/>
      <c r="GS89" s="829"/>
      <c r="GT89" s="828"/>
      <c r="GU89" s="829"/>
      <c r="GV89" s="828"/>
      <c r="GW89" s="829"/>
      <c r="GX89" s="828"/>
      <c r="GY89" s="829"/>
      <c r="GZ89" s="828"/>
      <c r="HA89" s="829"/>
      <c r="HB89" s="828"/>
      <c r="HC89" s="829"/>
      <c r="HD89" s="828"/>
      <c r="HE89" s="829"/>
      <c r="HF89" s="828"/>
      <c r="HG89" s="829"/>
      <c r="HH89" s="828"/>
      <c r="HI89" s="829"/>
      <c r="HJ89" s="828"/>
      <c r="HK89" s="829"/>
      <c r="HL89" s="828"/>
      <c r="HM89" s="829"/>
      <c r="HN89" s="828"/>
      <c r="HO89" s="829"/>
      <c r="HP89" s="828"/>
      <c r="HQ89" s="829"/>
      <c r="HR89" s="828"/>
      <c r="HS89" s="829"/>
      <c r="HT89" s="828"/>
      <c r="HU89" s="829"/>
      <c r="HV89" s="828"/>
      <c r="HW89" s="829"/>
      <c r="HX89" s="828"/>
      <c r="HY89" s="829"/>
      <c r="HZ89" s="828"/>
      <c r="IA89" s="829"/>
      <c r="IB89" s="828"/>
      <c r="IC89" s="829"/>
      <c r="ID89" s="828"/>
      <c r="IE89" s="829"/>
      <c r="IF89" s="828"/>
      <c r="IG89" s="829"/>
      <c r="IH89" s="828"/>
      <c r="II89" s="829"/>
      <c r="IJ89" s="828"/>
      <c r="IK89" s="829"/>
      <c r="IL89" s="828"/>
      <c r="IM89" s="829"/>
      <c r="IN89" s="828"/>
      <c r="IO89" s="829"/>
      <c r="IP89" s="828"/>
      <c r="IQ89" s="829"/>
      <c r="IR89" s="828"/>
      <c r="IS89" s="829"/>
      <c r="IT89" s="828"/>
      <c r="IU89" s="829"/>
      <c r="IV89" s="828"/>
      <c r="IW89" s="829"/>
      <c r="IX89" s="828"/>
      <c r="IY89" s="829"/>
      <c r="IZ89" s="828"/>
      <c r="JA89" s="829"/>
      <c r="JB89" s="828"/>
      <c r="JC89" s="829"/>
      <c r="JD89" s="828"/>
      <c r="JE89" s="829"/>
      <c r="JF89" s="828"/>
      <c r="JG89" s="829"/>
      <c r="JH89" s="828"/>
      <c r="JI89" s="829"/>
      <c r="JJ89" s="828"/>
      <c r="JK89" s="829"/>
      <c r="JL89" s="828"/>
      <c r="JM89" s="829"/>
      <c r="JN89" s="828"/>
      <c r="JO89" s="829"/>
      <c r="JP89" s="828"/>
      <c r="JQ89" s="829"/>
      <c r="JR89" s="828"/>
      <c r="JS89" s="829"/>
      <c r="JT89" s="828"/>
      <c r="JU89" s="829"/>
      <c r="JV89" s="828"/>
      <c r="JW89" s="829"/>
      <c r="JX89" s="828"/>
      <c r="JY89" s="829"/>
      <c r="JZ89" s="828"/>
      <c r="KA89" s="829"/>
      <c r="KB89" s="828"/>
      <c r="KC89" s="829"/>
      <c r="KD89" s="828"/>
      <c r="KE89" s="829"/>
      <c r="KF89" s="828"/>
      <c r="KG89" s="829"/>
      <c r="KH89" s="828"/>
      <c r="KI89" s="829"/>
      <c r="KJ89" s="828"/>
      <c r="KK89" s="829"/>
      <c r="KL89" s="828"/>
      <c r="KM89" s="829"/>
      <c r="KN89" s="828"/>
      <c r="KO89" s="829"/>
      <c r="KP89" s="828"/>
      <c r="KQ89" s="829"/>
      <c r="KR89" s="828"/>
      <c r="KS89" s="829"/>
      <c r="KT89" s="828"/>
      <c r="KU89" s="829"/>
      <c r="KV89" s="828"/>
      <c r="KW89" s="829"/>
      <c r="KX89" s="828"/>
      <c r="KY89" s="829"/>
      <c r="KZ89" s="828"/>
      <c r="LA89" s="829"/>
      <c r="LB89" s="828"/>
      <c r="LC89" s="829"/>
      <c r="LD89" s="828"/>
      <c r="LE89" s="829"/>
      <c r="LF89" s="828"/>
      <c r="LG89" s="829"/>
      <c r="LH89" s="828"/>
      <c r="LI89" s="829"/>
      <c r="LJ89" s="828"/>
      <c r="LK89" s="829"/>
      <c r="LL89" s="828"/>
      <c r="LM89" s="829"/>
      <c r="LN89" s="828"/>
      <c r="LO89" s="829"/>
      <c r="LP89" s="828"/>
      <c r="LQ89" s="829"/>
      <c r="LR89" s="828"/>
      <c r="LS89" s="829"/>
      <c r="LT89" s="828"/>
      <c r="LU89" s="829"/>
      <c r="LV89" s="828"/>
      <c r="LW89" s="829"/>
      <c r="LX89" s="828"/>
      <c r="LY89" s="829"/>
      <c r="LZ89" s="828"/>
      <c r="MA89" s="829"/>
      <c r="MB89" s="828"/>
      <c r="MC89" s="829"/>
      <c r="MD89" s="828"/>
      <c r="ME89" s="829"/>
      <c r="MF89" s="828"/>
      <c r="MG89" s="829"/>
      <c r="MH89" s="828"/>
      <c r="MI89" s="829"/>
      <c r="MJ89" s="828"/>
      <c r="MK89" s="829"/>
      <c r="ML89" s="828"/>
      <c r="MM89" s="829"/>
      <c r="MN89" s="828"/>
      <c r="MO89" s="829"/>
      <c r="MP89" s="828"/>
      <c r="MQ89" s="829"/>
      <c r="MR89" s="828"/>
      <c r="MS89" s="829"/>
      <c r="MT89" s="828"/>
      <c r="MU89" s="829"/>
      <c r="MV89" s="828"/>
      <c r="MW89" s="829"/>
      <c r="MX89" s="828"/>
      <c r="MY89" s="829"/>
      <c r="MZ89" s="828"/>
      <c r="NA89" s="829"/>
      <c r="NB89" s="828"/>
      <c r="NC89" s="829"/>
      <c r="ND89" s="828"/>
      <c r="NE89" s="829"/>
      <c r="NF89" s="828"/>
      <c r="NG89" s="829"/>
      <c r="NH89" s="828"/>
      <c r="NI89" s="829"/>
      <c r="NJ89" s="828"/>
      <c r="NK89" s="829"/>
      <c r="NL89" s="828"/>
      <c r="NM89" s="829"/>
      <c r="NN89" s="828"/>
      <c r="NO89" s="829"/>
      <c r="NP89" s="828"/>
      <c r="NQ89" s="829"/>
      <c r="NR89" s="828"/>
      <c r="NS89" s="829"/>
      <c r="NT89" s="828"/>
      <c r="NU89" s="829"/>
      <c r="NV89" s="828"/>
      <c r="NW89" s="829"/>
      <c r="NX89" s="828"/>
      <c r="NY89" s="829"/>
      <c r="NZ89" s="828"/>
      <c r="OA89" s="829"/>
      <c r="OB89" s="828"/>
      <c r="OC89" s="829"/>
      <c r="OD89" s="828"/>
      <c r="OE89" s="829"/>
      <c r="OF89" s="828"/>
      <c r="OG89" s="829"/>
      <c r="OH89" s="828"/>
      <c r="OI89" s="829"/>
      <c r="OJ89" s="828"/>
      <c r="OK89" s="829"/>
      <c r="OL89" s="828"/>
      <c r="OM89" s="829"/>
      <c r="ON89" s="828"/>
      <c r="OO89" s="829"/>
      <c r="OP89" s="828"/>
      <c r="OQ89" s="829"/>
      <c r="OR89" s="828"/>
      <c r="OS89" s="829"/>
      <c r="OT89" s="828"/>
      <c r="OU89" s="829"/>
      <c r="OV89" s="828"/>
      <c r="OW89" s="829"/>
      <c r="OX89" s="828"/>
      <c r="OY89" s="829"/>
      <c r="OZ89" s="828"/>
      <c r="PA89" s="829"/>
      <c r="PB89" s="828"/>
      <c r="PC89" s="829"/>
      <c r="PD89" s="828"/>
      <c r="PE89" s="829"/>
      <c r="PF89" s="828"/>
      <c r="PG89" s="829"/>
      <c r="PH89" s="828"/>
      <c r="PI89" s="829"/>
      <c r="PJ89" s="828"/>
      <c r="PK89" s="829"/>
      <c r="PL89" s="828"/>
      <c r="PM89" s="829"/>
      <c r="PN89" s="828"/>
      <c r="PO89" s="829"/>
      <c r="PP89" s="828"/>
      <c r="PQ89" s="829"/>
      <c r="PR89" s="828"/>
      <c r="PS89" s="829"/>
      <c r="PT89" s="828"/>
      <c r="PU89" s="829"/>
      <c r="PV89" s="828"/>
      <c r="PW89" s="829"/>
      <c r="PX89" s="828"/>
      <c r="PY89" s="829"/>
      <c r="PZ89" s="828"/>
      <c r="QA89" s="829"/>
      <c r="QB89" s="828"/>
      <c r="QC89" s="829"/>
      <c r="QD89" s="828"/>
      <c r="QE89" s="829"/>
      <c r="QF89" s="828"/>
      <c r="QG89" s="829"/>
      <c r="QH89" s="828"/>
      <c r="QI89" s="829"/>
      <c r="QJ89" s="828"/>
      <c r="QK89" s="829"/>
      <c r="QL89" s="828"/>
      <c r="QM89" s="829"/>
      <c r="QN89" s="828"/>
      <c r="QO89" s="829"/>
      <c r="QP89" s="828"/>
      <c r="QQ89" s="829"/>
      <c r="QR89" s="828"/>
      <c r="QS89" s="829"/>
      <c r="QT89" s="828"/>
      <c r="QU89" s="829"/>
      <c r="QV89" s="828"/>
      <c r="QW89" s="829"/>
      <c r="QX89" s="828"/>
      <c r="QY89" s="829"/>
      <c r="QZ89" s="828"/>
      <c r="RA89" s="829"/>
      <c r="RB89" s="828"/>
      <c r="RC89" s="829"/>
      <c r="RD89" s="828"/>
      <c r="RE89" s="829"/>
      <c r="RF89" s="828"/>
      <c r="RG89" s="829"/>
      <c r="RH89" s="828"/>
      <c r="RI89" s="829"/>
      <c r="RJ89" s="828"/>
      <c r="RK89" s="829"/>
      <c r="RL89" s="828"/>
      <c r="RM89" s="829"/>
      <c r="RN89" s="828"/>
      <c r="RO89" s="829"/>
      <c r="RP89" s="828"/>
      <c r="RQ89" s="829"/>
      <c r="RR89" s="828"/>
      <c r="RS89" s="829"/>
      <c r="RT89" s="828"/>
      <c r="RU89" s="829"/>
      <c r="RV89" s="828"/>
      <c r="RW89" s="829"/>
      <c r="RX89" s="828"/>
      <c r="RY89" s="829"/>
      <c r="RZ89" s="828"/>
      <c r="SA89" s="829"/>
      <c r="SB89" s="828"/>
      <c r="SC89" s="829"/>
      <c r="SD89" s="828"/>
      <c r="SE89" s="829"/>
      <c r="SF89" s="828"/>
      <c r="SG89" s="829"/>
      <c r="SH89" s="828"/>
      <c r="SI89" s="829"/>
      <c r="SJ89" s="828"/>
      <c r="SK89" s="829"/>
      <c r="SL89" s="828"/>
      <c r="SM89" s="829"/>
      <c r="SN89" s="828"/>
      <c r="SO89" s="829"/>
      <c r="SP89" s="828"/>
      <c r="SQ89" s="829"/>
      <c r="SR89" s="828"/>
      <c r="SS89" s="829"/>
      <c r="ST89" s="828"/>
      <c r="SU89" s="829"/>
      <c r="SV89" s="828"/>
      <c r="SW89" s="829"/>
      <c r="SX89" s="828"/>
      <c r="SY89" s="829"/>
      <c r="SZ89" s="828"/>
      <c r="TA89" s="829"/>
      <c r="TB89" s="828"/>
      <c r="TC89" s="829"/>
      <c r="TD89" s="828"/>
      <c r="TE89" s="829"/>
      <c r="TF89" s="828"/>
      <c r="TG89" s="829"/>
      <c r="TH89" s="828"/>
      <c r="TI89" s="829"/>
      <c r="TJ89" s="828"/>
      <c r="TK89" s="829"/>
      <c r="TL89" s="828"/>
      <c r="TM89" s="829"/>
      <c r="TN89" s="828"/>
      <c r="TO89" s="829"/>
      <c r="TP89" s="828"/>
      <c r="TQ89" s="829"/>
      <c r="TR89" s="828"/>
      <c r="TS89" s="829"/>
      <c r="TT89" s="828"/>
      <c r="TU89" s="829"/>
      <c r="TV89" s="828"/>
      <c r="TW89" s="829"/>
      <c r="TX89" s="828"/>
      <c r="TY89" s="829"/>
      <c r="TZ89" s="828"/>
      <c r="UA89" s="829"/>
      <c r="UB89" s="828"/>
      <c r="UC89" s="829"/>
      <c r="UD89" s="828"/>
      <c r="UE89" s="829"/>
      <c r="UF89" s="828"/>
      <c r="UG89" s="829"/>
      <c r="UH89" s="828"/>
      <c r="UI89" s="829"/>
      <c r="UJ89" s="828"/>
      <c r="UK89" s="829"/>
      <c r="UL89" s="828"/>
      <c r="UM89" s="829"/>
      <c r="UN89" s="828"/>
      <c r="UO89" s="829"/>
      <c r="UP89" s="828"/>
      <c r="UQ89" s="829"/>
      <c r="UR89" s="828"/>
      <c r="US89" s="829"/>
      <c r="UT89" s="828"/>
      <c r="UU89" s="829"/>
      <c r="UV89" s="828"/>
      <c r="UW89" s="829"/>
      <c r="UX89" s="828"/>
      <c r="UY89" s="829"/>
      <c r="UZ89" s="828"/>
      <c r="VA89" s="829"/>
      <c r="VB89" s="828"/>
      <c r="VC89" s="829"/>
      <c r="VD89" s="828"/>
      <c r="VE89" s="829"/>
      <c r="VF89" s="828"/>
      <c r="VG89" s="829"/>
      <c r="VH89" s="828"/>
      <c r="VI89" s="829"/>
      <c r="VJ89" s="828"/>
      <c r="VK89" s="829"/>
      <c r="VL89" s="828"/>
      <c r="VM89" s="829"/>
      <c r="VN89" s="828"/>
      <c r="VO89" s="829"/>
      <c r="VP89" s="828"/>
      <c r="VQ89" s="829"/>
      <c r="VR89" s="828"/>
      <c r="VS89" s="829"/>
      <c r="VT89" s="828"/>
      <c r="VU89" s="829"/>
      <c r="VV89" s="828"/>
      <c r="VW89" s="829"/>
      <c r="VX89" s="828"/>
      <c r="VY89" s="829"/>
      <c r="VZ89" s="828"/>
      <c r="WA89" s="829"/>
      <c r="WB89" s="828"/>
      <c r="WC89" s="829"/>
      <c r="WD89" s="828"/>
      <c r="WE89" s="829"/>
      <c r="WF89" s="828"/>
      <c r="WG89" s="829"/>
      <c r="WH89" s="828"/>
      <c r="WI89" s="829"/>
      <c r="WJ89" s="828"/>
      <c r="WK89" s="829"/>
      <c r="WL89" s="828"/>
      <c r="WM89" s="829"/>
      <c r="WN89" s="828"/>
      <c r="WO89" s="829"/>
      <c r="WP89" s="828"/>
      <c r="WQ89" s="829"/>
      <c r="WR89" s="828"/>
      <c r="WS89" s="829"/>
      <c r="WT89" s="828"/>
      <c r="WU89" s="829"/>
      <c r="WV89" s="828"/>
      <c r="WW89" s="829"/>
      <c r="WX89" s="828"/>
      <c r="WY89" s="829"/>
      <c r="WZ89" s="828"/>
      <c r="XA89" s="829"/>
      <c r="XB89" s="828"/>
      <c r="XC89" s="829"/>
      <c r="XD89" s="828"/>
      <c r="XE89" s="829"/>
      <c r="XF89" s="828"/>
      <c r="XG89" s="829"/>
      <c r="XH89" s="828"/>
      <c r="XI89" s="829"/>
      <c r="XJ89" s="828"/>
      <c r="XK89" s="829"/>
      <c r="XL89" s="828"/>
      <c r="XM89" s="829"/>
      <c r="XN89" s="828"/>
      <c r="XO89" s="829"/>
      <c r="XP89" s="828"/>
      <c r="XQ89" s="829"/>
      <c r="XR89" s="828"/>
      <c r="XS89" s="829"/>
      <c r="XT89" s="828"/>
      <c r="XU89" s="829"/>
      <c r="XV89" s="828"/>
      <c r="XW89" s="829"/>
      <c r="XX89" s="828"/>
      <c r="XY89" s="829"/>
      <c r="XZ89" s="828"/>
      <c r="YA89" s="829"/>
      <c r="YB89" s="828"/>
      <c r="YC89" s="829"/>
      <c r="YD89" s="828"/>
      <c r="YE89" s="829"/>
      <c r="YF89" s="828"/>
      <c r="YG89" s="829"/>
      <c r="YH89" s="828"/>
      <c r="YI89" s="829"/>
      <c r="YJ89" s="828"/>
      <c r="YK89" s="829"/>
      <c r="YL89" s="828"/>
      <c r="YM89" s="829"/>
      <c r="YN89" s="828"/>
      <c r="YO89" s="829"/>
      <c r="YP89" s="828"/>
      <c r="YQ89" s="829"/>
      <c r="YR89" s="828"/>
      <c r="YS89" s="829"/>
      <c r="YT89" s="828"/>
      <c r="YU89" s="829"/>
      <c r="YV89" s="828"/>
      <c r="YW89" s="829"/>
      <c r="YX89" s="828"/>
      <c r="YY89" s="829"/>
      <c r="YZ89" s="828"/>
      <c r="ZA89" s="829"/>
      <c r="ZB89" s="828"/>
      <c r="ZC89" s="829"/>
      <c r="ZD89" s="828"/>
      <c r="ZE89" s="829"/>
      <c r="ZF89" s="828"/>
      <c r="ZG89" s="829"/>
      <c r="ZH89" s="828"/>
      <c r="ZI89" s="829"/>
      <c r="ZJ89" s="828"/>
      <c r="ZK89" s="829"/>
      <c r="ZL89" s="828"/>
      <c r="ZM89" s="829"/>
      <c r="ZN89" s="828"/>
      <c r="ZO89" s="829"/>
      <c r="ZP89" s="828"/>
      <c r="ZQ89" s="829"/>
      <c r="ZR89" s="828"/>
      <c r="ZS89" s="829"/>
      <c r="ZT89" s="828"/>
      <c r="ZU89" s="829"/>
      <c r="ZV89" s="828"/>
      <c r="ZW89" s="829"/>
      <c r="ZX89" s="828"/>
      <c r="ZY89" s="829"/>
      <c r="ZZ89" s="828"/>
      <c r="AAA89" s="829"/>
      <c r="AAB89" s="828"/>
      <c r="AAC89" s="829"/>
      <c r="AAD89" s="828"/>
      <c r="AAE89" s="829"/>
      <c r="AAF89" s="828"/>
      <c r="AAG89" s="829"/>
      <c r="AAH89" s="828"/>
      <c r="AAI89" s="829"/>
      <c r="AAJ89" s="828"/>
      <c r="AAK89" s="829"/>
      <c r="AAL89" s="828"/>
      <c r="AAM89" s="829"/>
      <c r="AAN89" s="828"/>
      <c r="AAO89" s="829"/>
      <c r="AAP89" s="828"/>
      <c r="AAQ89" s="829"/>
      <c r="AAR89" s="828"/>
      <c r="AAS89" s="829"/>
      <c r="AAT89" s="828"/>
      <c r="AAU89" s="829"/>
      <c r="AAV89" s="828"/>
      <c r="AAW89" s="829"/>
      <c r="AAX89" s="828"/>
      <c r="AAY89" s="829"/>
      <c r="AAZ89" s="828"/>
      <c r="ABA89" s="829"/>
      <c r="ABB89" s="828"/>
      <c r="ABC89" s="829"/>
      <c r="ABD89" s="828"/>
      <c r="ABE89" s="829"/>
      <c r="ABF89" s="828"/>
      <c r="ABG89" s="829"/>
      <c r="ABH89" s="828"/>
      <c r="ABI89" s="829"/>
      <c r="ABJ89" s="828"/>
      <c r="ABK89" s="829"/>
      <c r="ABL89" s="828"/>
      <c r="ABM89" s="829"/>
      <c r="ABN89" s="828"/>
      <c r="ABO89" s="829"/>
      <c r="ABP89" s="828"/>
      <c r="ABQ89" s="829"/>
      <c r="ABR89" s="828"/>
      <c r="ABS89" s="829"/>
      <c r="ABT89" s="828"/>
      <c r="ABU89" s="829"/>
      <c r="ABV89" s="828"/>
      <c r="ABW89" s="829"/>
      <c r="ABX89" s="828"/>
      <c r="ABY89" s="829"/>
      <c r="ABZ89" s="828"/>
      <c r="ACA89" s="829"/>
      <c r="ACB89" s="828"/>
      <c r="ACC89" s="829"/>
      <c r="ACD89" s="828"/>
      <c r="ACE89" s="829"/>
      <c r="ACF89" s="828"/>
      <c r="ACG89" s="829"/>
      <c r="ACH89" s="828"/>
      <c r="ACI89" s="829"/>
      <c r="ACJ89" s="828"/>
      <c r="ACK89" s="829"/>
      <c r="ACL89" s="828"/>
      <c r="ACM89" s="829"/>
      <c r="ACN89" s="828"/>
      <c r="ACO89" s="829"/>
      <c r="ACP89" s="828"/>
      <c r="ACQ89" s="829"/>
      <c r="ACR89" s="828"/>
      <c r="ACS89" s="829"/>
      <c r="ACT89" s="828"/>
      <c r="ACU89" s="829"/>
      <c r="ACV89" s="828"/>
      <c r="ACW89" s="829"/>
      <c r="ACX89" s="828"/>
      <c r="ACY89" s="829"/>
      <c r="ACZ89" s="828"/>
      <c r="ADA89" s="829"/>
      <c r="ADB89" s="828"/>
      <c r="ADC89" s="829"/>
      <c r="ADD89" s="828"/>
      <c r="ADE89" s="829"/>
      <c r="ADF89" s="828"/>
      <c r="ADG89" s="829"/>
      <c r="ADH89" s="828"/>
      <c r="ADI89" s="829"/>
      <c r="ADJ89" s="828"/>
      <c r="ADK89" s="829"/>
      <c r="ADL89" s="828"/>
      <c r="ADM89" s="829"/>
      <c r="ADN89" s="828"/>
      <c r="ADO89" s="829"/>
      <c r="ADP89" s="828"/>
      <c r="ADQ89" s="829"/>
      <c r="ADR89" s="828"/>
      <c r="ADS89" s="829"/>
      <c r="ADT89" s="828"/>
      <c r="ADU89" s="829"/>
      <c r="ADV89" s="828"/>
      <c r="ADW89" s="829"/>
      <c r="ADX89" s="828"/>
      <c r="ADY89" s="829"/>
      <c r="ADZ89" s="828"/>
      <c r="AEA89" s="829"/>
      <c r="AEB89" s="828"/>
      <c r="AEC89" s="829"/>
      <c r="AED89" s="828"/>
      <c r="AEE89" s="829"/>
      <c r="AEF89" s="828"/>
      <c r="AEG89" s="829"/>
      <c r="AEH89" s="828"/>
      <c r="AEI89" s="829"/>
      <c r="AEJ89" s="828"/>
      <c r="AEK89" s="829"/>
      <c r="AEL89" s="828"/>
      <c r="AEM89" s="829"/>
      <c r="AEN89" s="828"/>
      <c r="AEO89" s="829"/>
      <c r="AEP89" s="828"/>
      <c r="AEQ89" s="829"/>
      <c r="AER89" s="828"/>
      <c r="AES89" s="829"/>
      <c r="AET89" s="828"/>
      <c r="AEU89" s="829"/>
      <c r="AEV89" s="828"/>
      <c r="AEW89" s="829"/>
      <c r="AEX89" s="828"/>
      <c r="AEY89" s="829"/>
      <c r="AEZ89" s="828"/>
      <c r="AFA89" s="829"/>
      <c r="AFB89" s="828"/>
      <c r="AFC89" s="829"/>
      <c r="AFD89" s="828"/>
      <c r="AFE89" s="829"/>
      <c r="AFF89" s="828"/>
      <c r="AFG89" s="829"/>
      <c r="AFH89" s="828"/>
      <c r="AFI89" s="829"/>
      <c r="AFJ89" s="828"/>
      <c r="AFK89" s="829"/>
      <c r="AFL89" s="828"/>
      <c r="AFM89" s="829"/>
      <c r="AFN89" s="828"/>
      <c r="AFO89" s="829"/>
      <c r="AFP89" s="828"/>
      <c r="AFQ89" s="829"/>
      <c r="AFR89" s="828"/>
      <c r="AFS89" s="829"/>
      <c r="AFT89" s="828"/>
      <c r="AFU89" s="829"/>
      <c r="AFV89" s="828"/>
      <c r="AFW89" s="829"/>
      <c r="AFX89" s="828"/>
      <c r="AFY89" s="829"/>
      <c r="AFZ89" s="828"/>
      <c r="AGA89" s="829"/>
      <c r="AGB89" s="828"/>
      <c r="AGC89" s="829"/>
      <c r="AGD89" s="828"/>
      <c r="AGE89" s="829"/>
      <c r="AGF89" s="828"/>
      <c r="AGG89" s="829"/>
      <c r="AGH89" s="828"/>
      <c r="AGI89" s="829"/>
      <c r="AGJ89" s="828"/>
      <c r="AGK89" s="829"/>
      <c r="AGL89" s="828"/>
      <c r="AGM89" s="829"/>
      <c r="AGN89" s="828"/>
      <c r="AGO89" s="829"/>
      <c r="AGP89" s="828"/>
      <c r="AGQ89" s="829"/>
      <c r="AGR89" s="828"/>
      <c r="AGS89" s="829"/>
      <c r="AGT89" s="828"/>
      <c r="AGU89" s="829"/>
      <c r="AGV89" s="828"/>
      <c r="AGW89" s="829"/>
      <c r="AGX89" s="828"/>
      <c r="AGY89" s="829"/>
      <c r="AGZ89" s="828"/>
      <c r="AHA89" s="829"/>
      <c r="AHB89" s="828"/>
      <c r="AHC89" s="829"/>
      <c r="AHD89" s="828"/>
      <c r="AHE89" s="829"/>
      <c r="AHF89" s="828"/>
      <c r="AHG89" s="829"/>
      <c r="AHH89" s="828"/>
      <c r="AHI89" s="829"/>
      <c r="AHJ89" s="828"/>
      <c r="AHK89" s="829"/>
      <c r="AHL89" s="828"/>
      <c r="AHM89" s="829"/>
      <c r="AHN89" s="828"/>
      <c r="AHO89" s="829"/>
      <c r="AHP89" s="828"/>
      <c r="AHQ89" s="829"/>
      <c r="AHR89" s="828"/>
      <c r="AHS89" s="829"/>
      <c r="AHT89" s="828"/>
      <c r="AHU89" s="829"/>
      <c r="AHV89" s="828"/>
      <c r="AHW89" s="829"/>
      <c r="AHX89" s="828"/>
      <c r="AHY89" s="829"/>
      <c r="AHZ89" s="828"/>
      <c r="AIA89" s="829"/>
      <c r="AIB89" s="828"/>
      <c r="AIC89" s="829"/>
      <c r="AID89" s="828"/>
      <c r="AIE89" s="829"/>
      <c r="AIF89" s="828"/>
      <c r="AIG89" s="829"/>
      <c r="AIH89" s="828"/>
      <c r="AII89" s="829"/>
      <c r="AIJ89" s="828"/>
      <c r="AIK89" s="829"/>
      <c r="AIL89" s="828"/>
      <c r="AIM89" s="829"/>
      <c r="AIN89" s="828"/>
      <c r="AIO89" s="829"/>
      <c r="AIP89" s="828"/>
      <c r="AIQ89" s="829"/>
      <c r="AIR89" s="828"/>
      <c r="AIS89" s="829"/>
      <c r="AIT89" s="828"/>
      <c r="AIU89" s="829"/>
      <c r="AIV89" s="828"/>
      <c r="AIW89" s="829"/>
      <c r="AIX89" s="828"/>
      <c r="AIY89" s="829"/>
      <c r="AIZ89" s="828"/>
      <c r="AJA89" s="829"/>
      <c r="AJB89" s="828"/>
      <c r="AJC89" s="829"/>
      <c r="AJD89" s="828"/>
      <c r="AJE89" s="829"/>
      <c r="AJF89" s="828"/>
      <c r="AJG89" s="829"/>
      <c r="AJH89" s="828"/>
      <c r="AJI89" s="829"/>
      <c r="AJJ89" s="828"/>
      <c r="AJK89" s="829"/>
      <c r="AJL89" s="828"/>
      <c r="AJM89" s="829"/>
      <c r="AJN89" s="828"/>
      <c r="AJO89" s="829"/>
      <c r="AJP89" s="828"/>
      <c r="AJQ89" s="829"/>
      <c r="AJR89" s="828"/>
      <c r="AJS89" s="829"/>
      <c r="AJT89" s="828"/>
      <c r="AJU89" s="829"/>
      <c r="AJV89" s="828"/>
      <c r="AJW89" s="829"/>
      <c r="AJX89" s="828"/>
      <c r="AJY89" s="829"/>
      <c r="AJZ89" s="828"/>
      <c r="AKA89" s="829"/>
      <c r="AKB89" s="828"/>
      <c r="AKC89" s="829"/>
      <c r="AKD89" s="828"/>
      <c r="AKE89" s="829"/>
      <c r="AKF89" s="828"/>
      <c r="AKG89" s="829"/>
      <c r="AKH89" s="828"/>
      <c r="AKI89" s="829"/>
      <c r="AKJ89" s="828"/>
      <c r="AKK89" s="829"/>
      <c r="AKL89" s="828"/>
      <c r="AKM89" s="829"/>
      <c r="AKN89" s="828"/>
      <c r="AKO89" s="829"/>
      <c r="AKP89" s="828"/>
      <c r="AKQ89" s="829"/>
      <c r="AKR89" s="828"/>
      <c r="AKS89" s="829"/>
      <c r="AKT89" s="828"/>
      <c r="AKU89" s="829"/>
      <c r="AKV89" s="828"/>
      <c r="AKW89" s="829"/>
      <c r="AKX89" s="828"/>
      <c r="AKY89" s="829"/>
      <c r="AKZ89" s="828"/>
      <c r="ALA89" s="829"/>
      <c r="ALB89" s="828"/>
      <c r="ALC89" s="829"/>
      <c r="ALD89" s="828"/>
      <c r="ALE89" s="829"/>
      <c r="ALF89" s="828"/>
      <c r="ALG89" s="829"/>
      <c r="ALH89" s="828"/>
      <c r="ALI89" s="829"/>
      <c r="ALJ89" s="828"/>
      <c r="ALK89" s="829"/>
      <c r="ALL89" s="828"/>
      <c r="ALM89" s="829"/>
      <c r="ALN89" s="828"/>
      <c r="ALO89" s="829"/>
      <c r="ALP89" s="828"/>
      <c r="ALQ89" s="829"/>
      <c r="ALR89" s="828"/>
      <c r="ALS89" s="829"/>
      <c r="ALT89" s="828"/>
      <c r="ALU89" s="829"/>
      <c r="ALV89" s="828"/>
      <c r="ALW89" s="829"/>
      <c r="ALX89" s="828"/>
      <c r="ALY89" s="829"/>
      <c r="ALZ89" s="828"/>
      <c r="AMA89" s="829"/>
      <c r="AMB89" s="828"/>
      <c r="AMC89" s="829"/>
      <c r="AMD89" s="828"/>
      <c r="AME89" s="829"/>
      <c r="AMF89" s="828"/>
      <c r="AMG89" s="829"/>
      <c r="AMH89" s="828"/>
      <c r="AMI89" s="829"/>
      <c r="AMJ89" s="828"/>
      <c r="AMK89" s="829"/>
      <c r="AML89" s="828"/>
      <c r="AMM89" s="829"/>
      <c r="AMN89" s="828"/>
      <c r="AMO89" s="829"/>
      <c r="AMP89" s="828"/>
      <c r="AMQ89" s="829"/>
      <c r="AMR89" s="828"/>
      <c r="AMS89" s="829"/>
      <c r="AMT89" s="828"/>
      <c r="AMU89" s="829"/>
      <c r="AMV89" s="828"/>
      <c r="AMW89" s="829"/>
      <c r="AMX89" s="828"/>
      <c r="AMY89" s="829"/>
      <c r="AMZ89" s="828"/>
      <c r="ANA89" s="829"/>
      <c r="ANB89" s="828"/>
      <c r="ANC89" s="829"/>
      <c r="AND89" s="828"/>
      <c r="ANE89" s="829"/>
      <c r="ANF89" s="828"/>
      <c r="ANG89" s="829"/>
      <c r="ANH89" s="828"/>
      <c r="ANI89" s="829"/>
      <c r="ANJ89" s="828"/>
      <c r="ANK89" s="829"/>
      <c r="ANL89" s="828"/>
      <c r="ANM89" s="829"/>
      <c r="ANN89" s="828"/>
      <c r="ANO89" s="829"/>
      <c r="ANP89" s="828"/>
      <c r="ANQ89" s="829"/>
      <c r="ANR89" s="828"/>
      <c r="ANS89" s="829"/>
      <c r="ANT89" s="828"/>
      <c r="ANU89" s="829"/>
      <c r="ANV89" s="828"/>
      <c r="ANW89" s="829"/>
      <c r="ANX89" s="828"/>
      <c r="ANY89" s="829"/>
      <c r="ANZ89" s="828"/>
      <c r="AOA89" s="829"/>
      <c r="AOB89" s="828"/>
      <c r="AOC89" s="829"/>
      <c r="AOD89" s="828"/>
      <c r="AOE89" s="829"/>
      <c r="AOF89" s="828"/>
      <c r="AOG89" s="829"/>
      <c r="AOH89" s="828"/>
      <c r="AOI89" s="829"/>
      <c r="AOJ89" s="828"/>
      <c r="AOK89" s="829"/>
      <c r="AOL89" s="828"/>
      <c r="AOM89" s="829"/>
      <c r="AON89" s="828"/>
      <c r="AOO89" s="829"/>
      <c r="AOP89" s="828"/>
      <c r="AOQ89" s="829"/>
      <c r="AOR89" s="828"/>
      <c r="AOS89" s="829"/>
      <c r="AOT89" s="828"/>
      <c r="AOU89" s="829"/>
      <c r="AOV89" s="828"/>
      <c r="AOW89" s="829"/>
      <c r="AOX89" s="828"/>
      <c r="AOY89" s="829"/>
      <c r="AOZ89" s="828"/>
      <c r="APA89" s="829"/>
      <c r="APB89" s="828"/>
      <c r="APC89" s="829"/>
      <c r="APD89" s="828"/>
      <c r="APE89" s="829"/>
      <c r="APF89" s="828"/>
      <c r="APG89" s="829"/>
      <c r="APH89" s="828"/>
      <c r="API89" s="829"/>
      <c r="APJ89" s="828"/>
      <c r="APK89" s="829"/>
      <c r="APL89" s="828"/>
      <c r="APM89" s="829"/>
      <c r="APN89" s="828"/>
      <c r="APO89" s="829"/>
      <c r="APP89" s="828"/>
      <c r="APQ89" s="829"/>
      <c r="APR89" s="828"/>
      <c r="APS89" s="829"/>
      <c r="APT89" s="828"/>
      <c r="APU89" s="829"/>
      <c r="APV89" s="828"/>
      <c r="APW89" s="829"/>
      <c r="APX89" s="828"/>
      <c r="APY89" s="829"/>
      <c r="APZ89" s="828"/>
      <c r="AQA89" s="829"/>
      <c r="AQB89" s="828"/>
      <c r="AQC89" s="829"/>
      <c r="AQD89" s="828"/>
      <c r="AQE89" s="829"/>
      <c r="AQF89" s="828"/>
      <c r="AQG89" s="829"/>
      <c r="AQH89" s="828"/>
      <c r="AQI89" s="829"/>
      <c r="AQJ89" s="828"/>
      <c r="AQK89" s="829"/>
      <c r="AQL89" s="828"/>
      <c r="AQM89" s="829"/>
      <c r="AQN89" s="828"/>
      <c r="AQO89" s="829"/>
      <c r="AQP89" s="828"/>
      <c r="AQQ89" s="829"/>
      <c r="AQR89" s="828"/>
      <c r="AQS89" s="829"/>
      <c r="AQT89" s="828"/>
      <c r="AQU89" s="829"/>
      <c r="AQV89" s="828"/>
      <c r="AQW89" s="829"/>
      <c r="AQX89" s="828"/>
      <c r="AQY89" s="829"/>
      <c r="AQZ89" s="828"/>
      <c r="ARA89" s="829"/>
      <c r="ARB89" s="828"/>
      <c r="ARC89" s="829"/>
      <c r="ARD89" s="828"/>
      <c r="ARE89" s="829"/>
      <c r="ARF89" s="828"/>
      <c r="ARG89" s="829"/>
      <c r="ARH89" s="828"/>
      <c r="ARI89" s="829"/>
      <c r="ARJ89" s="828"/>
      <c r="ARK89" s="829"/>
      <c r="ARL89" s="828"/>
      <c r="ARM89" s="829"/>
      <c r="ARN89" s="828"/>
      <c r="ARO89" s="829"/>
      <c r="ARP89" s="828"/>
      <c r="ARQ89" s="829"/>
      <c r="ARR89" s="828"/>
      <c r="ARS89" s="829"/>
      <c r="ART89" s="828"/>
      <c r="ARU89" s="829"/>
      <c r="ARV89" s="828"/>
      <c r="ARW89" s="829"/>
      <c r="ARX89" s="828"/>
      <c r="ARY89" s="829"/>
      <c r="ARZ89" s="828"/>
      <c r="ASA89" s="829"/>
      <c r="ASB89" s="828"/>
      <c r="ASC89" s="829"/>
      <c r="ASD89" s="828"/>
      <c r="ASE89" s="829"/>
      <c r="ASF89" s="828"/>
      <c r="ASG89" s="829"/>
      <c r="ASH89" s="828"/>
      <c r="ASI89" s="829"/>
      <c r="ASJ89" s="828"/>
      <c r="ASK89" s="829"/>
      <c r="ASL89" s="828"/>
      <c r="ASM89" s="829"/>
      <c r="ASN89" s="828"/>
      <c r="ASO89" s="829"/>
      <c r="ASP89" s="828"/>
      <c r="ASQ89" s="829"/>
      <c r="ASR89" s="828"/>
      <c r="ASS89" s="829"/>
      <c r="AST89" s="828"/>
      <c r="ASU89" s="829"/>
      <c r="ASV89" s="828"/>
      <c r="ASW89" s="829"/>
      <c r="ASX89" s="828"/>
      <c r="ASY89" s="829"/>
      <c r="ASZ89" s="828"/>
      <c r="ATA89" s="829"/>
      <c r="ATB89" s="828"/>
      <c r="ATC89" s="829"/>
      <c r="ATD89" s="828"/>
      <c r="ATE89" s="829"/>
      <c r="ATF89" s="828"/>
      <c r="ATG89" s="829"/>
      <c r="ATH89" s="828"/>
      <c r="ATI89" s="829"/>
      <c r="ATJ89" s="828"/>
      <c r="ATK89" s="829"/>
      <c r="ATL89" s="828"/>
      <c r="ATM89" s="829"/>
      <c r="ATN89" s="828"/>
      <c r="ATO89" s="829"/>
      <c r="ATP89" s="828"/>
      <c r="ATQ89" s="829"/>
      <c r="ATR89" s="828"/>
      <c r="ATS89" s="829"/>
      <c r="ATT89" s="828"/>
      <c r="ATU89" s="829"/>
      <c r="ATV89" s="828"/>
      <c r="ATW89" s="829"/>
      <c r="ATX89" s="828"/>
      <c r="ATY89" s="829"/>
      <c r="ATZ89" s="828"/>
      <c r="AUA89" s="829"/>
      <c r="AUB89" s="828"/>
      <c r="AUC89" s="829"/>
      <c r="AUD89" s="828"/>
      <c r="AUE89" s="829"/>
      <c r="AUF89" s="828"/>
      <c r="AUG89" s="829"/>
      <c r="AUH89" s="828"/>
      <c r="AUI89" s="829"/>
      <c r="AUJ89" s="828"/>
      <c r="AUK89" s="829"/>
      <c r="AUL89" s="828"/>
      <c r="AUM89" s="829"/>
      <c r="AUN89" s="828"/>
      <c r="AUO89" s="829"/>
      <c r="AUP89" s="828"/>
      <c r="AUQ89" s="829"/>
      <c r="AUR89" s="828"/>
      <c r="AUS89" s="829"/>
      <c r="AUT89" s="828"/>
      <c r="AUU89" s="829"/>
      <c r="AUV89" s="828"/>
      <c r="AUW89" s="829"/>
      <c r="AUX89" s="828"/>
      <c r="AUY89" s="829"/>
      <c r="AUZ89" s="828"/>
      <c r="AVA89" s="829"/>
      <c r="AVB89" s="828"/>
      <c r="AVC89" s="829"/>
      <c r="AVD89" s="828"/>
      <c r="AVE89" s="829"/>
      <c r="AVF89" s="828"/>
      <c r="AVG89" s="829"/>
      <c r="AVH89" s="828"/>
      <c r="AVI89" s="829"/>
      <c r="AVJ89" s="828"/>
      <c r="AVK89" s="829"/>
      <c r="AVL89" s="828"/>
      <c r="AVM89" s="829"/>
      <c r="AVN89" s="828"/>
      <c r="AVO89" s="829"/>
      <c r="AVP89" s="828"/>
      <c r="AVQ89" s="829"/>
      <c r="AVR89" s="828"/>
      <c r="AVS89" s="829"/>
      <c r="AVT89" s="828"/>
      <c r="AVU89" s="829"/>
      <c r="AVV89" s="828"/>
      <c r="AVW89" s="829"/>
      <c r="AVX89" s="828"/>
      <c r="AVY89" s="829"/>
      <c r="AVZ89" s="828"/>
      <c r="AWA89" s="829"/>
      <c r="AWB89" s="828"/>
      <c r="AWC89" s="829"/>
      <c r="AWD89" s="828"/>
      <c r="AWE89" s="829"/>
      <c r="AWF89" s="828"/>
      <c r="AWG89" s="829"/>
      <c r="AWH89" s="828"/>
      <c r="AWI89" s="829"/>
      <c r="AWJ89" s="828"/>
      <c r="AWK89" s="829"/>
      <c r="AWL89" s="828"/>
      <c r="AWM89" s="829"/>
      <c r="AWN89" s="828"/>
      <c r="AWO89" s="829"/>
      <c r="AWP89" s="828"/>
      <c r="AWQ89" s="829"/>
      <c r="AWR89" s="828"/>
      <c r="AWS89" s="829"/>
      <c r="AWT89" s="828"/>
      <c r="AWU89" s="829"/>
      <c r="AWV89" s="828"/>
      <c r="AWW89" s="829"/>
      <c r="AWX89" s="828"/>
      <c r="AWY89" s="829"/>
      <c r="AWZ89" s="828"/>
      <c r="AXA89" s="829"/>
      <c r="AXB89" s="828"/>
      <c r="AXC89" s="829"/>
      <c r="AXD89" s="828"/>
      <c r="AXE89" s="829"/>
      <c r="AXF89" s="828"/>
      <c r="AXG89" s="829"/>
      <c r="AXH89" s="828"/>
      <c r="AXI89" s="829"/>
      <c r="AXJ89" s="828"/>
      <c r="AXK89" s="829"/>
      <c r="AXL89" s="828"/>
      <c r="AXM89" s="829"/>
      <c r="AXN89" s="828"/>
      <c r="AXO89" s="829"/>
      <c r="AXP89" s="828"/>
      <c r="AXQ89" s="829"/>
      <c r="AXR89" s="828"/>
      <c r="AXS89" s="829"/>
      <c r="AXT89" s="828"/>
      <c r="AXU89" s="829"/>
      <c r="AXV89" s="828"/>
      <c r="AXW89" s="829"/>
      <c r="AXX89" s="828"/>
      <c r="AXY89" s="829"/>
      <c r="AXZ89" s="828"/>
      <c r="AYA89" s="829"/>
      <c r="AYB89" s="828"/>
      <c r="AYC89" s="829"/>
      <c r="AYD89" s="828"/>
      <c r="AYE89" s="829"/>
      <c r="AYF89" s="828"/>
      <c r="AYG89" s="829"/>
      <c r="AYH89" s="828"/>
      <c r="AYI89" s="829"/>
      <c r="AYJ89" s="828"/>
      <c r="AYK89" s="829"/>
      <c r="AYL89" s="828"/>
      <c r="AYM89" s="829"/>
      <c r="AYN89" s="828"/>
      <c r="AYO89" s="829"/>
      <c r="AYP89" s="828"/>
      <c r="AYQ89" s="829"/>
      <c r="AYR89" s="828"/>
      <c r="AYS89" s="829"/>
      <c r="AYT89" s="828"/>
      <c r="AYU89" s="829"/>
      <c r="AYV89" s="828"/>
      <c r="AYW89" s="829"/>
      <c r="AYX89" s="828"/>
      <c r="AYY89" s="829"/>
      <c r="AYZ89" s="828"/>
      <c r="AZA89" s="829"/>
      <c r="AZB89" s="828"/>
      <c r="AZC89" s="829"/>
      <c r="AZD89" s="828"/>
      <c r="AZE89" s="829"/>
      <c r="AZF89" s="828"/>
      <c r="AZG89" s="829"/>
      <c r="AZH89" s="828"/>
      <c r="AZI89" s="829"/>
      <c r="AZJ89" s="828"/>
      <c r="AZK89" s="829"/>
      <c r="AZL89" s="828"/>
      <c r="AZM89" s="829"/>
      <c r="AZN89" s="828"/>
      <c r="AZO89" s="829"/>
      <c r="AZP89" s="828"/>
      <c r="AZQ89" s="829"/>
      <c r="AZR89" s="828"/>
      <c r="AZS89" s="829"/>
      <c r="AZT89" s="828"/>
      <c r="AZU89" s="829"/>
      <c r="AZV89" s="828"/>
      <c r="AZW89" s="829"/>
      <c r="AZX89" s="828"/>
      <c r="AZY89" s="829"/>
      <c r="AZZ89" s="828"/>
      <c r="BAA89" s="829"/>
      <c r="BAB89" s="828"/>
      <c r="BAC89" s="829"/>
      <c r="BAD89" s="828"/>
      <c r="BAE89" s="829"/>
      <c r="BAF89" s="828"/>
      <c r="BAG89" s="829"/>
      <c r="BAH89" s="828"/>
      <c r="BAI89" s="829"/>
      <c r="BAJ89" s="828"/>
      <c r="BAK89" s="829"/>
      <c r="BAL89" s="828"/>
      <c r="BAM89" s="829"/>
      <c r="BAN89" s="828"/>
      <c r="BAO89" s="829"/>
      <c r="BAP89" s="828"/>
      <c r="BAQ89" s="829"/>
      <c r="BAR89" s="828"/>
      <c r="BAS89" s="829"/>
      <c r="BAT89" s="828"/>
      <c r="BAU89" s="829"/>
      <c r="BAV89" s="828"/>
      <c r="BAW89" s="829"/>
      <c r="BAX89" s="828"/>
      <c r="BAY89" s="829"/>
      <c r="BAZ89" s="828"/>
      <c r="BBA89" s="829"/>
      <c r="BBB89" s="828"/>
      <c r="BBC89" s="829"/>
      <c r="BBD89" s="828"/>
      <c r="BBE89" s="829"/>
      <c r="BBF89" s="828"/>
      <c r="BBG89" s="829"/>
      <c r="BBH89" s="828"/>
      <c r="BBI89" s="829"/>
      <c r="BBJ89" s="828"/>
      <c r="BBK89" s="829"/>
      <c r="BBL89" s="828"/>
      <c r="BBM89" s="829"/>
      <c r="BBN89" s="828"/>
      <c r="BBO89" s="829"/>
      <c r="BBP89" s="828"/>
      <c r="BBQ89" s="829"/>
      <c r="BBR89" s="828"/>
      <c r="BBS89" s="829"/>
      <c r="BBT89" s="828"/>
      <c r="BBU89" s="829"/>
      <c r="BBV89" s="828"/>
      <c r="BBW89" s="829"/>
      <c r="BBX89" s="828"/>
      <c r="BBY89" s="829"/>
      <c r="BBZ89" s="828"/>
      <c r="BCA89" s="829"/>
      <c r="BCB89" s="828"/>
      <c r="BCC89" s="829"/>
      <c r="BCD89" s="828"/>
      <c r="BCE89" s="829"/>
      <c r="BCF89" s="828"/>
      <c r="BCG89" s="829"/>
      <c r="BCH89" s="828"/>
      <c r="BCI89" s="829"/>
      <c r="BCJ89" s="828"/>
      <c r="BCK89" s="829"/>
      <c r="BCL89" s="828"/>
      <c r="BCM89" s="829"/>
      <c r="BCN89" s="828"/>
      <c r="BCO89" s="829"/>
      <c r="BCP89" s="828"/>
      <c r="BCQ89" s="829"/>
      <c r="BCR89" s="828"/>
      <c r="BCS89" s="829"/>
      <c r="BCT89" s="828"/>
      <c r="BCU89" s="829"/>
      <c r="BCV89" s="828"/>
      <c r="BCW89" s="829"/>
      <c r="BCX89" s="828"/>
      <c r="BCY89" s="829"/>
      <c r="BCZ89" s="828"/>
      <c r="BDA89" s="829"/>
      <c r="BDB89" s="828"/>
      <c r="BDC89" s="829"/>
      <c r="BDD89" s="828"/>
      <c r="BDE89" s="829"/>
      <c r="BDF89" s="828"/>
      <c r="BDG89" s="829"/>
      <c r="BDH89" s="828"/>
      <c r="BDI89" s="829"/>
      <c r="BDJ89" s="828"/>
      <c r="BDK89" s="829"/>
      <c r="BDL89" s="828"/>
      <c r="BDM89" s="829"/>
      <c r="BDN89" s="828"/>
      <c r="BDO89" s="829"/>
      <c r="BDP89" s="828"/>
      <c r="BDQ89" s="829"/>
      <c r="BDR89" s="828"/>
      <c r="BDS89" s="829"/>
      <c r="BDT89" s="828"/>
      <c r="BDU89" s="829"/>
      <c r="BDV89" s="828"/>
      <c r="BDW89" s="829"/>
      <c r="BDX89" s="828"/>
      <c r="BDY89" s="829"/>
      <c r="BDZ89" s="828"/>
      <c r="BEA89" s="829"/>
      <c r="BEB89" s="828"/>
      <c r="BEC89" s="829"/>
      <c r="BED89" s="828"/>
      <c r="BEE89" s="829"/>
      <c r="BEF89" s="828"/>
      <c r="BEG89" s="829"/>
      <c r="BEH89" s="828"/>
      <c r="BEI89" s="829"/>
      <c r="BEJ89" s="828"/>
      <c r="BEK89" s="829"/>
      <c r="BEL89" s="828"/>
      <c r="BEM89" s="829"/>
      <c r="BEN89" s="828"/>
      <c r="BEO89" s="829"/>
      <c r="BEP89" s="828"/>
      <c r="BEQ89" s="829"/>
      <c r="BER89" s="828"/>
      <c r="BES89" s="829"/>
      <c r="BET89" s="828"/>
      <c r="BEU89" s="829"/>
      <c r="BEV89" s="828"/>
      <c r="BEW89" s="829"/>
      <c r="BEX89" s="828"/>
      <c r="BEY89" s="829"/>
      <c r="BEZ89" s="828"/>
      <c r="BFA89" s="829"/>
      <c r="BFB89" s="828"/>
      <c r="BFC89" s="829"/>
      <c r="BFD89" s="828"/>
      <c r="BFE89" s="829"/>
      <c r="BFF89" s="828"/>
      <c r="BFG89" s="829"/>
      <c r="BFH89" s="828"/>
      <c r="BFI89" s="829"/>
      <c r="BFJ89" s="828"/>
      <c r="BFK89" s="829"/>
      <c r="BFL89" s="828"/>
      <c r="BFM89" s="829"/>
      <c r="BFN89" s="828"/>
      <c r="BFO89" s="829"/>
      <c r="BFP89" s="828"/>
      <c r="BFQ89" s="829"/>
      <c r="BFR89" s="828"/>
      <c r="BFS89" s="829"/>
      <c r="BFT89" s="828"/>
      <c r="BFU89" s="829"/>
      <c r="BFV89" s="828"/>
      <c r="BFW89" s="829"/>
      <c r="BFX89" s="828"/>
      <c r="BFY89" s="829"/>
      <c r="BFZ89" s="828"/>
      <c r="BGA89" s="829"/>
      <c r="BGB89" s="828"/>
      <c r="BGC89" s="829"/>
      <c r="BGD89" s="828"/>
      <c r="BGE89" s="829"/>
      <c r="BGF89" s="828"/>
      <c r="BGG89" s="829"/>
      <c r="BGH89" s="828"/>
      <c r="BGI89" s="829"/>
      <c r="BGJ89" s="828"/>
      <c r="BGK89" s="829"/>
      <c r="BGL89" s="828"/>
      <c r="BGM89" s="829"/>
      <c r="BGN89" s="828"/>
      <c r="BGO89" s="829"/>
      <c r="BGP89" s="828"/>
      <c r="BGQ89" s="829"/>
      <c r="BGR89" s="828"/>
      <c r="BGS89" s="829"/>
      <c r="BGT89" s="828"/>
      <c r="BGU89" s="829"/>
      <c r="BGV89" s="828"/>
      <c r="BGW89" s="829"/>
      <c r="BGX89" s="828"/>
      <c r="BGY89" s="829"/>
      <c r="BGZ89" s="828"/>
      <c r="BHA89" s="829"/>
      <c r="BHB89" s="828"/>
      <c r="BHC89" s="829"/>
      <c r="BHD89" s="828"/>
      <c r="BHE89" s="829"/>
      <c r="BHF89" s="828"/>
      <c r="BHG89" s="829"/>
      <c r="BHH89" s="828"/>
      <c r="BHI89" s="829"/>
      <c r="BHJ89" s="828"/>
      <c r="BHK89" s="829"/>
      <c r="BHL89" s="828"/>
      <c r="BHM89" s="829"/>
      <c r="BHN89" s="828"/>
      <c r="BHO89" s="829"/>
      <c r="BHP89" s="828"/>
      <c r="BHQ89" s="829"/>
      <c r="BHR89" s="828"/>
      <c r="BHS89" s="829"/>
      <c r="BHT89" s="828"/>
      <c r="BHU89" s="829"/>
      <c r="BHV89" s="828"/>
      <c r="BHW89" s="829"/>
      <c r="BHX89" s="828"/>
      <c r="BHY89" s="829"/>
      <c r="BHZ89" s="828"/>
      <c r="BIA89" s="829"/>
      <c r="BIB89" s="828"/>
      <c r="BIC89" s="829"/>
      <c r="BID89" s="828"/>
      <c r="BIE89" s="829"/>
      <c r="BIF89" s="828"/>
      <c r="BIG89" s="829"/>
      <c r="BIH89" s="828"/>
      <c r="BII89" s="829"/>
      <c r="BIJ89" s="828"/>
      <c r="BIK89" s="829"/>
      <c r="BIL89" s="828"/>
      <c r="BIM89" s="829"/>
      <c r="BIN89" s="828"/>
      <c r="BIO89" s="829"/>
      <c r="BIP89" s="828"/>
      <c r="BIQ89" s="829"/>
      <c r="BIR89" s="828"/>
      <c r="BIS89" s="829"/>
      <c r="BIT89" s="828"/>
      <c r="BIU89" s="829"/>
      <c r="BIV89" s="828"/>
      <c r="BIW89" s="829"/>
      <c r="BIX89" s="828"/>
      <c r="BIY89" s="829"/>
      <c r="BIZ89" s="828"/>
      <c r="BJA89" s="829"/>
      <c r="BJB89" s="828"/>
      <c r="BJC89" s="829"/>
      <c r="BJD89" s="828"/>
      <c r="BJE89" s="829"/>
      <c r="BJF89" s="828"/>
      <c r="BJG89" s="829"/>
      <c r="BJH89" s="828"/>
      <c r="BJI89" s="829"/>
      <c r="BJJ89" s="828"/>
      <c r="BJK89" s="829"/>
      <c r="BJL89" s="828"/>
      <c r="BJM89" s="829"/>
      <c r="BJN89" s="828"/>
      <c r="BJO89" s="829"/>
      <c r="BJP89" s="828"/>
      <c r="BJQ89" s="829"/>
      <c r="BJR89" s="828"/>
      <c r="BJS89" s="829"/>
      <c r="BJT89" s="828"/>
      <c r="BJU89" s="829"/>
      <c r="BJV89" s="828"/>
      <c r="BJW89" s="829"/>
      <c r="BJX89" s="828"/>
      <c r="BJY89" s="829"/>
      <c r="BJZ89" s="828"/>
      <c r="BKA89" s="829"/>
      <c r="BKB89" s="828"/>
      <c r="BKC89" s="829"/>
      <c r="BKD89" s="828"/>
      <c r="BKE89" s="829"/>
      <c r="BKF89" s="828"/>
      <c r="BKG89" s="829"/>
      <c r="BKH89" s="828"/>
      <c r="BKI89" s="829"/>
      <c r="BKJ89" s="828"/>
      <c r="BKK89" s="829"/>
      <c r="BKL89" s="828"/>
      <c r="BKM89" s="829"/>
      <c r="BKN89" s="828"/>
      <c r="BKO89" s="829"/>
      <c r="BKP89" s="828"/>
      <c r="BKQ89" s="829"/>
      <c r="BKR89" s="828"/>
      <c r="BKS89" s="829"/>
      <c r="BKT89" s="828"/>
      <c r="BKU89" s="829"/>
      <c r="BKV89" s="828"/>
      <c r="BKW89" s="829"/>
      <c r="BKX89" s="828"/>
      <c r="BKY89" s="829"/>
      <c r="BKZ89" s="828"/>
      <c r="BLA89" s="829"/>
      <c r="BLB89" s="828"/>
      <c r="BLC89" s="829"/>
      <c r="BLD89" s="828"/>
      <c r="BLE89" s="829"/>
      <c r="BLF89" s="828"/>
      <c r="BLG89" s="829"/>
      <c r="BLH89" s="828"/>
      <c r="BLI89" s="829"/>
      <c r="BLJ89" s="828"/>
      <c r="BLK89" s="829"/>
      <c r="BLL89" s="828"/>
      <c r="BLM89" s="829"/>
      <c r="BLN89" s="828"/>
      <c r="BLO89" s="829"/>
      <c r="BLP89" s="828"/>
      <c r="BLQ89" s="829"/>
      <c r="BLR89" s="828"/>
      <c r="BLS89" s="829"/>
      <c r="BLT89" s="828"/>
      <c r="BLU89" s="829"/>
      <c r="BLV89" s="828"/>
      <c r="BLW89" s="829"/>
      <c r="BLX89" s="828"/>
      <c r="BLY89" s="829"/>
      <c r="BLZ89" s="828"/>
      <c r="BMA89" s="829"/>
      <c r="BMB89" s="828"/>
      <c r="BMC89" s="829"/>
      <c r="BMD89" s="828"/>
      <c r="BME89" s="829"/>
      <c r="BMF89" s="828"/>
      <c r="BMG89" s="829"/>
      <c r="BMH89" s="828"/>
      <c r="BMI89" s="829"/>
      <c r="BMJ89" s="828"/>
      <c r="BMK89" s="829"/>
      <c r="BML89" s="828"/>
      <c r="BMM89" s="829"/>
      <c r="BMN89" s="828"/>
      <c r="BMO89" s="829"/>
      <c r="BMP89" s="828"/>
      <c r="BMQ89" s="829"/>
      <c r="BMR89" s="828"/>
      <c r="BMS89" s="829"/>
      <c r="BMT89" s="828"/>
      <c r="BMU89" s="829"/>
      <c r="BMV89" s="828"/>
      <c r="BMW89" s="829"/>
      <c r="BMX89" s="828"/>
      <c r="BMY89" s="829"/>
      <c r="BMZ89" s="828"/>
      <c r="BNA89" s="829"/>
      <c r="BNB89" s="828"/>
      <c r="BNC89" s="829"/>
      <c r="BND89" s="828"/>
      <c r="BNE89" s="829"/>
      <c r="BNF89" s="828"/>
      <c r="BNG89" s="829"/>
      <c r="BNH89" s="828"/>
      <c r="BNI89" s="829"/>
      <c r="BNJ89" s="828"/>
      <c r="BNK89" s="829"/>
      <c r="BNL89" s="828"/>
      <c r="BNM89" s="829"/>
      <c r="BNN89" s="828"/>
      <c r="BNO89" s="829"/>
      <c r="BNP89" s="828"/>
      <c r="BNQ89" s="829"/>
      <c r="BNR89" s="828"/>
      <c r="BNS89" s="829"/>
      <c r="BNT89" s="828"/>
      <c r="BNU89" s="829"/>
      <c r="BNV89" s="828"/>
      <c r="BNW89" s="829"/>
      <c r="BNX89" s="828"/>
      <c r="BNY89" s="829"/>
      <c r="BNZ89" s="828"/>
      <c r="BOA89" s="829"/>
      <c r="BOB89" s="828"/>
      <c r="BOC89" s="829"/>
      <c r="BOD89" s="828"/>
      <c r="BOE89" s="829"/>
      <c r="BOF89" s="828"/>
      <c r="BOG89" s="829"/>
      <c r="BOH89" s="828"/>
      <c r="BOI89" s="829"/>
      <c r="BOJ89" s="828"/>
      <c r="BOK89" s="829"/>
      <c r="BOL89" s="828"/>
      <c r="BOM89" s="829"/>
      <c r="BON89" s="828"/>
      <c r="BOO89" s="829"/>
      <c r="BOP89" s="828"/>
      <c r="BOQ89" s="829"/>
      <c r="BOR89" s="828"/>
      <c r="BOS89" s="829"/>
      <c r="BOT89" s="828"/>
      <c r="BOU89" s="829"/>
      <c r="BOV89" s="828"/>
      <c r="BOW89" s="829"/>
      <c r="BOX89" s="828"/>
      <c r="BOY89" s="829"/>
      <c r="BOZ89" s="828"/>
      <c r="BPA89" s="829"/>
      <c r="BPB89" s="828"/>
      <c r="BPC89" s="829"/>
      <c r="BPD89" s="828"/>
      <c r="BPE89" s="829"/>
      <c r="BPF89" s="828"/>
      <c r="BPG89" s="829"/>
      <c r="BPH89" s="828"/>
      <c r="BPI89" s="829"/>
      <c r="BPJ89" s="828"/>
      <c r="BPK89" s="829"/>
      <c r="BPL89" s="828"/>
      <c r="BPM89" s="829"/>
      <c r="BPN89" s="828"/>
      <c r="BPO89" s="829"/>
      <c r="BPP89" s="828"/>
      <c r="BPQ89" s="829"/>
      <c r="BPR89" s="828"/>
      <c r="BPS89" s="829"/>
      <c r="BPT89" s="828"/>
      <c r="BPU89" s="829"/>
      <c r="BPV89" s="828"/>
      <c r="BPW89" s="829"/>
      <c r="BPX89" s="828"/>
      <c r="BPY89" s="829"/>
      <c r="BPZ89" s="828"/>
      <c r="BQA89" s="829"/>
      <c r="BQB89" s="828"/>
      <c r="BQC89" s="829"/>
      <c r="BQD89" s="828"/>
      <c r="BQE89" s="829"/>
      <c r="BQF89" s="828"/>
      <c r="BQG89" s="829"/>
      <c r="BQH89" s="828"/>
      <c r="BQI89" s="829"/>
      <c r="BQJ89" s="828"/>
      <c r="BQK89" s="829"/>
      <c r="BQL89" s="828"/>
      <c r="BQM89" s="829"/>
      <c r="BQN89" s="828"/>
      <c r="BQO89" s="829"/>
      <c r="BQP89" s="828"/>
      <c r="BQQ89" s="829"/>
      <c r="BQR89" s="828"/>
      <c r="BQS89" s="829"/>
      <c r="BQT89" s="828"/>
      <c r="BQU89" s="829"/>
      <c r="BQV89" s="828"/>
      <c r="BQW89" s="829"/>
      <c r="BQX89" s="828"/>
      <c r="BQY89" s="829"/>
      <c r="BQZ89" s="828"/>
      <c r="BRA89" s="829"/>
      <c r="BRB89" s="828"/>
      <c r="BRC89" s="829"/>
      <c r="BRD89" s="828"/>
      <c r="BRE89" s="829"/>
      <c r="BRF89" s="828"/>
      <c r="BRG89" s="829"/>
      <c r="BRH89" s="828"/>
      <c r="BRI89" s="829"/>
      <c r="BRJ89" s="828"/>
      <c r="BRK89" s="829"/>
      <c r="BRL89" s="828"/>
      <c r="BRM89" s="829"/>
      <c r="BRN89" s="828"/>
      <c r="BRO89" s="829"/>
      <c r="BRP89" s="828"/>
      <c r="BRQ89" s="829"/>
      <c r="BRR89" s="828"/>
      <c r="BRS89" s="829"/>
      <c r="BRT89" s="828"/>
      <c r="BRU89" s="829"/>
      <c r="BRV89" s="828"/>
      <c r="BRW89" s="829"/>
      <c r="BRX89" s="828"/>
      <c r="BRY89" s="829"/>
      <c r="BRZ89" s="828"/>
      <c r="BSA89" s="829"/>
      <c r="BSB89" s="828"/>
      <c r="BSC89" s="829"/>
      <c r="BSD89" s="828"/>
      <c r="BSE89" s="829"/>
      <c r="BSF89" s="828"/>
      <c r="BSG89" s="829"/>
      <c r="BSH89" s="828"/>
      <c r="BSI89" s="829"/>
      <c r="BSJ89" s="828"/>
      <c r="BSK89" s="829"/>
      <c r="BSL89" s="828"/>
      <c r="BSM89" s="829"/>
      <c r="BSN89" s="828"/>
      <c r="BSO89" s="829"/>
      <c r="BSP89" s="828"/>
      <c r="BSQ89" s="829"/>
      <c r="BSR89" s="828"/>
      <c r="BSS89" s="829"/>
      <c r="BST89" s="828"/>
      <c r="BSU89" s="829"/>
      <c r="BSV89" s="828"/>
      <c r="BSW89" s="829"/>
      <c r="BSX89" s="828"/>
      <c r="BSY89" s="829"/>
      <c r="BSZ89" s="828"/>
      <c r="BTA89" s="829"/>
      <c r="BTB89" s="828"/>
      <c r="BTC89" s="829"/>
      <c r="BTD89" s="828"/>
      <c r="BTE89" s="829"/>
      <c r="BTF89" s="828"/>
      <c r="BTG89" s="829"/>
      <c r="BTH89" s="828"/>
      <c r="BTI89" s="829"/>
      <c r="BTJ89" s="828"/>
      <c r="BTK89" s="829"/>
      <c r="BTL89" s="828"/>
      <c r="BTM89" s="829"/>
      <c r="BTN89" s="828"/>
      <c r="BTO89" s="829"/>
      <c r="BTP89" s="828"/>
      <c r="BTQ89" s="829"/>
      <c r="BTR89" s="828"/>
      <c r="BTS89" s="829"/>
      <c r="BTT89" s="828"/>
      <c r="BTU89" s="829"/>
      <c r="BTV89" s="828"/>
      <c r="BTW89" s="829"/>
      <c r="BTX89" s="828"/>
      <c r="BTY89" s="829"/>
      <c r="BTZ89" s="828"/>
      <c r="BUA89" s="829"/>
      <c r="BUB89" s="828"/>
      <c r="BUC89" s="829"/>
      <c r="BUD89" s="828"/>
      <c r="BUE89" s="829"/>
      <c r="BUF89" s="828"/>
      <c r="BUG89" s="829"/>
      <c r="BUH89" s="828"/>
      <c r="BUI89" s="829"/>
      <c r="BUJ89" s="828"/>
      <c r="BUK89" s="829"/>
      <c r="BUL89" s="828"/>
      <c r="BUM89" s="829"/>
      <c r="BUN89" s="828"/>
      <c r="BUO89" s="829"/>
      <c r="BUP89" s="828"/>
      <c r="BUQ89" s="829"/>
      <c r="BUR89" s="828"/>
      <c r="BUS89" s="829"/>
      <c r="BUT89" s="828"/>
      <c r="BUU89" s="829"/>
      <c r="BUV89" s="828"/>
      <c r="BUW89" s="829"/>
      <c r="BUX89" s="828"/>
      <c r="BUY89" s="829"/>
      <c r="BUZ89" s="828"/>
      <c r="BVA89" s="829"/>
      <c r="BVB89" s="828"/>
      <c r="BVC89" s="829"/>
      <c r="BVD89" s="828"/>
      <c r="BVE89" s="829"/>
      <c r="BVF89" s="828"/>
      <c r="BVG89" s="829"/>
      <c r="BVH89" s="828"/>
      <c r="BVI89" s="829"/>
      <c r="BVJ89" s="828"/>
      <c r="BVK89" s="829"/>
      <c r="BVL89" s="828"/>
      <c r="BVM89" s="829"/>
      <c r="BVN89" s="828"/>
      <c r="BVO89" s="829"/>
      <c r="BVP89" s="828"/>
      <c r="BVQ89" s="829"/>
      <c r="BVR89" s="828"/>
      <c r="BVS89" s="829"/>
      <c r="BVT89" s="828"/>
      <c r="BVU89" s="829"/>
      <c r="BVV89" s="828"/>
      <c r="BVW89" s="829"/>
      <c r="BVX89" s="828"/>
      <c r="BVY89" s="829"/>
      <c r="BVZ89" s="828"/>
      <c r="BWA89" s="829"/>
      <c r="BWB89" s="828"/>
      <c r="BWC89" s="829"/>
      <c r="BWD89" s="828"/>
      <c r="BWE89" s="829"/>
      <c r="BWF89" s="828"/>
      <c r="BWG89" s="829"/>
      <c r="BWH89" s="828"/>
      <c r="BWI89" s="829"/>
      <c r="BWJ89" s="828"/>
      <c r="BWK89" s="829"/>
      <c r="BWL89" s="828"/>
      <c r="BWM89" s="829"/>
      <c r="BWN89" s="828"/>
      <c r="BWO89" s="829"/>
      <c r="BWP89" s="828"/>
      <c r="BWQ89" s="829"/>
      <c r="BWR89" s="828"/>
      <c r="BWS89" s="829"/>
      <c r="BWT89" s="828"/>
      <c r="BWU89" s="829"/>
      <c r="BWV89" s="828"/>
      <c r="BWW89" s="829"/>
      <c r="BWX89" s="828"/>
      <c r="BWY89" s="829"/>
      <c r="BWZ89" s="828"/>
      <c r="BXA89" s="829"/>
      <c r="BXB89" s="828"/>
      <c r="BXC89" s="829"/>
      <c r="BXD89" s="828"/>
      <c r="BXE89" s="829"/>
      <c r="BXF89" s="828"/>
      <c r="BXG89" s="829"/>
      <c r="BXH89" s="828"/>
      <c r="BXI89" s="829"/>
      <c r="BXJ89" s="828"/>
      <c r="BXK89" s="829"/>
      <c r="BXL89" s="828"/>
      <c r="BXM89" s="829"/>
      <c r="BXN89" s="828"/>
      <c r="BXO89" s="829"/>
      <c r="BXP89" s="828"/>
      <c r="BXQ89" s="829"/>
      <c r="BXR89" s="828"/>
      <c r="BXS89" s="829"/>
      <c r="BXT89" s="828"/>
      <c r="BXU89" s="829"/>
      <c r="BXV89" s="828"/>
      <c r="BXW89" s="829"/>
      <c r="BXX89" s="828"/>
      <c r="BXY89" s="829"/>
      <c r="BXZ89" s="828"/>
      <c r="BYA89" s="829"/>
      <c r="BYB89" s="828"/>
      <c r="BYC89" s="829"/>
      <c r="BYD89" s="828"/>
      <c r="BYE89" s="829"/>
      <c r="BYF89" s="828"/>
      <c r="BYG89" s="829"/>
      <c r="BYH89" s="828"/>
      <c r="BYI89" s="829"/>
      <c r="BYJ89" s="828"/>
      <c r="BYK89" s="829"/>
      <c r="BYL89" s="828"/>
      <c r="BYM89" s="829"/>
      <c r="BYN89" s="828"/>
      <c r="BYO89" s="829"/>
      <c r="BYP89" s="828"/>
      <c r="BYQ89" s="829"/>
      <c r="BYR89" s="828"/>
      <c r="BYS89" s="829"/>
      <c r="BYT89" s="828"/>
      <c r="BYU89" s="829"/>
      <c r="BYV89" s="828"/>
      <c r="BYW89" s="829"/>
      <c r="BYX89" s="828"/>
      <c r="BYY89" s="829"/>
      <c r="BYZ89" s="828"/>
      <c r="BZA89" s="829"/>
      <c r="BZB89" s="828"/>
      <c r="BZC89" s="829"/>
      <c r="BZD89" s="828"/>
      <c r="BZE89" s="829"/>
      <c r="BZF89" s="828"/>
      <c r="BZG89" s="829"/>
      <c r="BZH89" s="828"/>
      <c r="BZI89" s="829"/>
      <c r="BZJ89" s="828"/>
      <c r="BZK89" s="829"/>
      <c r="BZL89" s="828"/>
      <c r="BZM89" s="829"/>
      <c r="BZN89" s="828"/>
      <c r="BZO89" s="829"/>
      <c r="BZP89" s="828"/>
      <c r="BZQ89" s="829"/>
      <c r="BZR89" s="828"/>
      <c r="BZS89" s="829"/>
      <c r="BZT89" s="828"/>
      <c r="BZU89" s="829"/>
      <c r="BZV89" s="828"/>
      <c r="BZW89" s="829"/>
      <c r="BZX89" s="828"/>
      <c r="BZY89" s="829"/>
      <c r="BZZ89" s="828"/>
      <c r="CAA89" s="829"/>
      <c r="CAB89" s="828"/>
      <c r="CAC89" s="829"/>
      <c r="CAD89" s="828"/>
      <c r="CAE89" s="829"/>
      <c r="CAF89" s="828"/>
      <c r="CAG89" s="829"/>
      <c r="CAH89" s="828"/>
      <c r="CAI89" s="829"/>
      <c r="CAJ89" s="828"/>
      <c r="CAK89" s="829"/>
      <c r="CAL89" s="828"/>
      <c r="CAM89" s="829"/>
      <c r="CAN89" s="828"/>
      <c r="CAO89" s="829"/>
      <c r="CAP89" s="828"/>
      <c r="CAQ89" s="829"/>
      <c r="CAR89" s="828"/>
      <c r="CAS89" s="829"/>
      <c r="CAT89" s="828"/>
      <c r="CAU89" s="829"/>
      <c r="CAV89" s="828"/>
      <c r="CAW89" s="829"/>
      <c r="CAX89" s="828"/>
      <c r="CAY89" s="829"/>
      <c r="CAZ89" s="828"/>
      <c r="CBA89" s="829"/>
      <c r="CBB89" s="828"/>
      <c r="CBC89" s="829"/>
      <c r="CBD89" s="828"/>
      <c r="CBE89" s="829"/>
      <c r="CBF89" s="828"/>
      <c r="CBG89" s="829"/>
      <c r="CBH89" s="828"/>
      <c r="CBI89" s="829"/>
      <c r="CBJ89" s="828"/>
      <c r="CBK89" s="829"/>
      <c r="CBL89" s="828"/>
      <c r="CBM89" s="829"/>
      <c r="CBN89" s="828"/>
      <c r="CBO89" s="829"/>
      <c r="CBP89" s="828"/>
      <c r="CBQ89" s="829"/>
      <c r="CBR89" s="828"/>
      <c r="CBS89" s="829"/>
      <c r="CBT89" s="828"/>
      <c r="CBU89" s="829"/>
      <c r="CBV89" s="828"/>
      <c r="CBW89" s="829"/>
      <c r="CBX89" s="828"/>
      <c r="CBY89" s="829"/>
      <c r="CBZ89" s="828"/>
      <c r="CCA89" s="829"/>
      <c r="CCB89" s="828"/>
      <c r="CCC89" s="829"/>
      <c r="CCD89" s="828"/>
      <c r="CCE89" s="829"/>
      <c r="CCF89" s="828"/>
      <c r="CCG89" s="829"/>
      <c r="CCH89" s="828"/>
      <c r="CCI89" s="829"/>
      <c r="CCJ89" s="828"/>
      <c r="CCK89" s="829"/>
      <c r="CCL89" s="828"/>
      <c r="CCM89" s="829"/>
      <c r="CCN89" s="828"/>
      <c r="CCO89" s="829"/>
      <c r="CCP89" s="828"/>
      <c r="CCQ89" s="829"/>
      <c r="CCR89" s="828"/>
      <c r="CCS89" s="829"/>
      <c r="CCT89" s="828"/>
      <c r="CCU89" s="829"/>
      <c r="CCV89" s="828"/>
      <c r="CCW89" s="829"/>
      <c r="CCX89" s="828"/>
      <c r="CCY89" s="829"/>
      <c r="CCZ89" s="828"/>
      <c r="CDA89" s="829"/>
      <c r="CDB89" s="828"/>
      <c r="CDC89" s="829"/>
      <c r="CDD89" s="828"/>
      <c r="CDE89" s="829"/>
      <c r="CDF89" s="828"/>
      <c r="CDG89" s="829"/>
      <c r="CDH89" s="828"/>
      <c r="CDI89" s="829"/>
      <c r="CDJ89" s="828"/>
      <c r="CDK89" s="829"/>
      <c r="CDL89" s="828"/>
      <c r="CDM89" s="829"/>
      <c r="CDN89" s="828"/>
      <c r="CDO89" s="829"/>
      <c r="CDP89" s="828"/>
      <c r="CDQ89" s="829"/>
      <c r="CDR89" s="828"/>
      <c r="CDS89" s="829"/>
      <c r="CDT89" s="828"/>
      <c r="CDU89" s="829"/>
      <c r="CDV89" s="828"/>
      <c r="CDW89" s="829"/>
      <c r="CDX89" s="828"/>
      <c r="CDY89" s="829"/>
      <c r="CDZ89" s="828"/>
      <c r="CEA89" s="829"/>
      <c r="CEB89" s="828"/>
      <c r="CEC89" s="829"/>
      <c r="CED89" s="828"/>
      <c r="CEE89" s="829"/>
      <c r="CEF89" s="828"/>
      <c r="CEG89" s="829"/>
      <c r="CEH89" s="828"/>
      <c r="CEI89" s="829"/>
      <c r="CEJ89" s="828"/>
      <c r="CEK89" s="829"/>
      <c r="CEL89" s="828"/>
      <c r="CEM89" s="829"/>
      <c r="CEN89" s="828"/>
      <c r="CEO89" s="829"/>
      <c r="CEP89" s="828"/>
      <c r="CEQ89" s="829"/>
      <c r="CER89" s="828"/>
      <c r="CES89" s="829"/>
      <c r="CET89" s="828"/>
      <c r="CEU89" s="829"/>
      <c r="CEV89" s="828"/>
      <c r="CEW89" s="829"/>
      <c r="CEX89" s="828"/>
      <c r="CEY89" s="829"/>
      <c r="CEZ89" s="828"/>
      <c r="CFA89" s="829"/>
      <c r="CFB89" s="828"/>
      <c r="CFC89" s="829"/>
      <c r="CFD89" s="828"/>
      <c r="CFE89" s="829"/>
      <c r="CFF89" s="828"/>
      <c r="CFG89" s="829"/>
      <c r="CFH89" s="828"/>
      <c r="CFI89" s="829"/>
      <c r="CFJ89" s="828"/>
      <c r="CFK89" s="829"/>
      <c r="CFL89" s="828"/>
      <c r="CFM89" s="829"/>
      <c r="CFN89" s="828"/>
      <c r="CFO89" s="829"/>
      <c r="CFP89" s="828"/>
      <c r="CFQ89" s="829"/>
      <c r="CFR89" s="828"/>
      <c r="CFS89" s="829"/>
      <c r="CFT89" s="828"/>
      <c r="CFU89" s="829"/>
      <c r="CFV89" s="828"/>
      <c r="CFW89" s="829"/>
      <c r="CFX89" s="828"/>
      <c r="CFY89" s="829"/>
      <c r="CFZ89" s="828"/>
      <c r="CGA89" s="829"/>
      <c r="CGB89" s="828"/>
      <c r="CGC89" s="829"/>
      <c r="CGD89" s="828"/>
      <c r="CGE89" s="829"/>
      <c r="CGF89" s="828"/>
      <c r="CGG89" s="829"/>
      <c r="CGH89" s="828"/>
      <c r="CGI89" s="829"/>
      <c r="CGJ89" s="828"/>
      <c r="CGK89" s="829"/>
      <c r="CGL89" s="828"/>
      <c r="CGM89" s="829"/>
      <c r="CGN89" s="828"/>
      <c r="CGO89" s="829"/>
      <c r="CGP89" s="828"/>
      <c r="CGQ89" s="829"/>
      <c r="CGR89" s="828"/>
      <c r="CGS89" s="829"/>
      <c r="CGT89" s="828"/>
      <c r="CGU89" s="829"/>
      <c r="CGV89" s="828"/>
      <c r="CGW89" s="829"/>
      <c r="CGX89" s="828"/>
      <c r="CGY89" s="829"/>
      <c r="CGZ89" s="828"/>
      <c r="CHA89" s="829"/>
      <c r="CHB89" s="828"/>
      <c r="CHC89" s="829"/>
      <c r="CHD89" s="828"/>
      <c r="CHE89" s="829"/>
      <c r="CHF89" s="828"/>
      <c r="CHG89" s="829"/>
      <c r="CHH89" s="828"/>
      <c r="CHI89" s="829"/>
      <c r="CHJ89" s="828"/>
      <c r="CHK89" s="829"/>
      <c r="CHL89" s="828"/>
      <c r="CHM89" s="829"/>
      <c r="CHN89" s="828"/>
      <c r="CHO89" s="829"/>
      <c r="CHP89" s="828"/>
      <c r="CHQ89" s="829"/>
      <c r="CHR89" s="828"/>
      <c r="CHS89" s="829"/>
      <c r="CHT89" s="828"/>
      <c r="CHU89" s="829"/>
      <c r="CHV89" s="828"/>
      <c r="CHW89" s="829"/>
      <c r="CHX89" s="828"/>
      <c r="CHY89" s="829"/>
      <c r="CHZ89" s="828"/>
      <c r="CIA89" s="829"/>
      <c r="CIB89" s="828"/>
      <c r="CIC89" s="829"/>
      <c r="CID89" s="828"/>
      <c r="CIE89" s="829"/>
      <c r="CIF89" s="828"/>
      <c r="CIG89" s="829"/>
      <c r="CIH89" s="828"/>
      <c r="CII89" s="829"/>
      <c r="CIJ89" s="828"/>
      <c r="CIK89" s="829"/>
      <c r="CIL89" s="828"/>
      <c r="CIM89" s="829"/>
      <c r="CIN89" s="828"/>
      <c r="CIO89" s="829"/>
      <c r="CIP89" s="828"/>
      <c r="CIQ89" s="829"/>
      <c r="CIR89" s="828"/>
      <c r="CIS89" s="829"/>
      <c r="CIT89" s="828"/>
      <c r="CIU89" s="829"/>
      <c r="CIV89" s="828"/>
      <c r="CIW89" s="829"/>
      <c r="CIX89" s="828"/>
      <c r="CIY89" s="829"/>
      <c r="CIZ89" s="828"/>
      <c r="CJA89" s="829"/>
      <c r="CJB89" s="828"/>
      <c r="CJC89" s="829"/>
      <c r="CJD89" s="828"/>
      <c r="CJE89" s="829"/>
      <c r="CJF89" s="828"/>
      <c r="CJG89" s="829"/>
      <c r="CJH89" s="828"/>
      <c r="CJI89" s="829"/>
      <c r="CJJ89" s="828"/>
      <c r="CJK89" s="829"/>
      <c r="CJL89" s="828"/>
      <c r="CJM89" s="829"/>
      <c r="CJN89" s="828"/>
      <c r="CJO89" s="829"/>
      <c r="CJP89" s="828"/>
      <c r="CJQ89" s="829"/>
      <c r="CJR89" s="828"/>
      <c r="CJS89" s="829"/>
      <c r="CJT89" s="828"/>
      <c r="CJU89" s="829"/>
      <c r="CJV89" s="828"/>
      <c r="CJW89" s="829"/>
      <c r="CJX89" s="828"/>
      <c r="CJY89" s="829"/>
      <c r="CJZ89" s="828"/>
      <c r="CKA89" s="829"/>
      <c r="CKB89" s="828"/>
      <c r="CKC89" s="829"/>
      <c r="CKD89" s="828"/>
      <c r="CKE89" s="829"/>
      <c r="CKF89" s="828"/>
      <c r="CKG89" s="829"/>
      <c r="CKH89" s="828"/>
      <c r="CKI89" s="829"/>
      <c r="CKJ89" s="828"/>
      <c r="CKK89" s="829"/>
      <c r="CKL89" s="828"/>
      <c r="CKM89" s="829"/>
      <c r="CKN89" s="828"/>
      <c r="CKO89" s="829"/>
      <c r="CKP89" s="828"/>
      <c r="CKQ89" s="829"/>
      <c r="CKR89" s="828"/>
      <c r="CKS89" s="829"/>
      <c r="CKT89" s="828"/>
      <c r="CKU89" s="829"/>
      <c r="CKV89" s="828"/>
      <c r="CKW89" s="829"/>
      <c r="CKX89" s="828"/>
      <c r="CKY89" s="829"/>
      <c r="CKZ89" s="828"/>
      <c r="CLA89" s="829"/>
      <c r="CLB89" s="828"/>
      <c r="CLC89" s="829"/>
      <c r="CLD89" s="828"/>
      <c r="CLE89" s="829"/>
      <c r="CLF89" s="828"/>
      <c r="CLG89" s="829"/>
      <c r="CLH89" s="828"/>
      <c r="CLI89" s="829"/>
      <c r="CLJ89" s="828"/>
      <c r="CLK89" s="829"/>
      <c r="CLL89" s="828"/>
      <c r="CLM89" s="829"/>
      <c r="CLN89" s="828"/>
      <c r="CLO89" s="829"/>
      <c r="CLP89" s="828"/>
      <c r="CLQ89" s="829"/>
      <c r="CLR89" s="828"/>
      <c r="CLS89" s="829"/>
      <c r="CLT89" s="828"/>
      <c r="CLU89" s="829"/>
      <c r="CLV89" s="828"/>
      <c r="CLW89" s="829"/>
      <c r="CLX89" s="828"/>
      <c r="CLY89" s="829"/>
      <c r="CLZ89" s="828"/>
      <c r="CMA89" s="829"/>
      <c r="CMB89" s="828"/>
      <c r="CMC89" s="829"/>
      <c r="CMD89" s="828"/>
      <c r="CME89" s="829"/>
      <c r="CMF89" s="828"/>
      <c r="CMG89" s="829"/>
      <c r="CMH89" s="828"/>
      <c r="CMI89" s="829"/>
      <c r="CMJ89" s="828"/>
      <c r="CMK89" s="829"/>
      <c r="CML89" s="828"/>
      <c r="CMM89" s="829"/>
      <c r="CMN89" s="828"/>
      <c r="CMO89" s="829"/>
      <c r="CMP89" s="828"/>
      <c r="CMQ89" s="829"/>
      <c r="CMR89" s="828"/>
      <c r="CMS89" s="829"/>
      <c r="CMT89" s="828"/>
      <c r="CMU89" s="829"/>
      <c r="CMV89" s="828"/>
      <c r="CMW89" s="829"/>
      <c r="CMX89" s="828"/>
      <c r="CMY89" s="829"/>
      <c r="CMZ89" s="828"/>
      <c r="CNA89" s="829"/>
      <c r="CNB89" s="828"/>
      <c r="CNC89" s="829"/>
      <c r="CND89" s="828"/>
      <c r="CNE89" s="829"/>
      <c r="CNF89" s="828"/>
      <c r="CNG89" s="829"/>
      <c r="CNH89" s="828"/>
      <c r="CNI89" s="829"/>
      <c r="CNJ89" s="828"/>
      <c r="CNK89" s="829"/>
      <c r="CNL89" s="828"/>
      <c r="CNM89" s="829"/>
      <c r="CNN89" s="828"/>
      <c r="CNO89" s="829"/>
      <c r="CNP89" s="828"/>
      <c r="CNQ89" s="829"/>
      <c r="CNR89" s="828"/>
      <c r="CNS89" s="829"/>
      <c r="CNT89" s="828"/>
      <c r="CNU89" s="829"/>
      <c r="CNV89" s="828"/>
      <c r="CNW89" s="829"/>
      <c r="CNX89" s="828"/>
      <c r="CNY89" s="829"/>
      <c r="CNZ89" s="828"/>
      <c r="COA89" s="829"/>
      <c r="COB89" s="828"/>
      <c r="COC89" s="829"/>
      <c r="COD89" s="828"/>
      <c r="COE89" s="829"/>
      <c r="COF89" s="828"/>
      <c r="COG89" s="829"/>
      <c r="COH89" s="828"/>
      <c r="COI89" s="829"/>
      <c r="COJ89" s="828"/>
      <c r="COK89" s="829"/>
      <c r="COL89" s="828"/>
      <c r="COM89" s="829"/>
      <c r="CON89" s="828"/>
      <c r="COO89" s="829"/>
      <c r="COP89" s="828"/>
      <c r="COQ89" s="829"/>
      <c r="COR89" s="828"/>
      <c r="COS89" s="829"/>
      <c r="COT89" s="828"/>
      <c r="COU89" s="829"/>
      <c r="COV89" s="828"/>
      <c r="COW89" s="829"/>
      <c r="COX89" s="828"/>
      <c r="COY89" s="829"/>
      <c r="COZ89" s="828"/>
      <c r="CPA89" s="829"/>
      <c r="CPB89" s="828"/>
      <c r="CPC89" s="829"/>
      <c r="CPD89" s="828"/>
      <c r="CPE89" s="829"/>
      <c r="CPF89" s="828"/>
      <c r="CPG89" s="829"/>
      <c r="CPH89" s="828"/>
      <c r="CPI89" s="829"/>
      <c r="CPJ89" s="828"/>
      <c r="CPK89" s="829"/>
      <c r="CPL89" s="828"/>
      <c r="CPM89" s="829"/>
      <c r="CPN89" s="828"/>
      <c r="CPO89" s="829"/>
      <c r="CPP89" s="828"/>
      <c r="CPQ89" s="829"/>
      <c r="CPR89" s="828"/>
      <c r="CPS89" s="829"/>
      <c r="CPT89" s="828"/>
      <c r="CPU89" s="829"/>
      <c r="CPV89" s="828"/>
      <c r="CPW89" s="829"/>
      <c r="CPX89" s="828"/>
      <c r="CPY89" s="829"/>
      <c r="CPZ89" s="828"/>
      <c r="CQA89" s="829"/>
      <c r="CQB89" s="828"/>
      <c r="CQC89" s="829"/>
      <c r="CQD89" s="828"/>
      <c r="CQE89" s="829"/>
      <c r="CQF89" s="828"/>
      <c r="CQG89" s="829"/>
      <c r="CQH89" s="828"/>
      <c r="CQI89" s="829"/>
      <c r="CQJ89" s="828"/>
      <c r="CQK89" s="829"/>
      <c r="CQL89" s="828"/>
      <c r="CQM89" s="829"/>
      <c r="CQN89" s="828"/>
      <c r="CQO89" s="829"/>
      <c r="CQP89" s="828"/>
      <c r="CQQ89" s="829"/>
      <c r="CQR89" s="828"/>
      <c r="CQS89" s="829"/>
      <c r="CQT89" s="828"/>
      <c r="CQU89" s="829"/>
      <c r="CQV89" s="828"/>
      <c r="CQW89" s="829"/>
      <c r="CQX89" s="828"/>
      <c r="CQY89" s="829"/>
      <c r="CQZ89" s="828"/>
      <c r="CRA89" s="829"/>
      <c r="CRB89" s="828"/>
      <c r="CRC89" s="829"/>
      <c r="CRD89" s="828"/>
      <c r="CRE89" s="829"/>
      <c r="CRF89" s="828"/>
      <c r="CRG89" s="829"/>
      <c r="CRH89" s="828"/>
      <c r="CRI89" s="829"/>
      <c r="CRJ89" s="828"/>
      <c r="CRK89" s="829"/>
      <c r="CRL89" s="828"/>
      <c r="CRM89" s="829"/>
      <c r="CRN89" s="828"/>
      <c r="CRO89" s="829"/>
      <c r="CRP89" s="828"/>
      <c r="CRQ89" s="829"/>
      <c r="CRR89" s="828"/>
      <c r="CRS89" s="829"/>
      <c r="CRT89" s="828"/>
      <c r="CRU89" s="829"/>
      <c r="CRV89" s="828"/>
      <c r="CRW89" s="829"/>
      <c r="CRX89" s="828"/>
      <c r="CRY89" s="829"/>
      <c r="CRZ89" s="828"/>
      <c r="CSA89" s="829"/>
      <c r="CSB89" s="828"/>
      <c r="CSC89" s="829"/>
      <c r="CSD89" s="828"/>
      <c r="CSE89" s="829"/>
      <c r="CSF89" s="828"/>
      <c r="CSG89" s="829"/>
      <c r="CSH89" s="828"/>
      <c r="CSI89" s="829"/>
      <c r="CSJ89" s="828"/>
      <c r="CSK89" s="829"/>
      <c r="CSL89" s="828"/>
      <c r="CSM89" s="829"/>
      <c r="CSN89" s="828"/>
      <c r="CSO89" s="829"/>
      <c r="CSP89" s="828"/>
      <c r="CSQ89" s="829"/>
      <c r="CSR89" s="828"/>
      <c r="CSS89" s="829"/>
      <c r="CST89" s="828"/>
      <c r="CSU89" s="829"/>
      <c r="CSV89" s="828"/>
      <c r="CSW89" s="829"/>
      <c r="CSX89" s="828"/>
      <c r="CSY89" s="829"/>
      <c r="CSZ89" s="828"/>
      <c r="CTA89" s="829"/>
      <c r="CTB89" s="828"/>
      <c r="CTC89" s="829"/>
      <c r="CTD89" s="828"/>
      <c r="CTE89" s="829"/>
      <c r="CTF89" s="828"/>
      <c r="CTG89" s="829"/>
      <c r="CTH89" s="828"/>
      <c r="CTI89" s="829"/>
      <c r="CTJ89" s="828"/>
      <c r="CTK89" s="829"/>
      <c r="CTL89" s="828"/>
      <c r="CTM89" s="829"/>
      <c r="CTN89" s="828"/>
      <c r="CTO89" s="829"/>
      <c r="CTP89" s="828"/>
      <c r="CTQ89" s="829"/>
      <c r="CTR89" s="828"/>
      <c r="CTS89" s="829"/>
      <c r="CTT89" s="828"/>
      <c r="CTU89" s="829"/>
      <c r="CTV89" s="828"/>
      <c r="CTW89" s="829"/>
      <c r="CTX89" s="828"/>
      <c r="CTY89" s="829"/>
      <c r="CTZ89" s="828"/>
      <c r="CUA89" s="829"/>
      <c r="CUB89" s="828"/>
      <c r="CUC89" s="829"/>
      <c r="CUD89" s="828"/>
      <c r="CUE89" s="829"/>
      <c r="CUF89" s="828"/>
      <c r="CUG89" s="829"/>
      <c r="CUH89" s="828"/>
      <c r="CUI89" s="829"/>
      <c r="CUJ89" s="828"/>
      <c r="CUK89" s="829"/>
      <c r="CUL89" s="828"/>
      <c r="CUM89" s="829"/>
      <c r="CUN89" s="828"/>
      <c r="CUO89" s="829"/>
      <c r="CUP89" s="828"/>
      <c r="CUQ89" s="829"/>
      <c r="CUR89" s="828"/>
      <c r="CUS89" s="829"/>
      <c r="CUT89" s="828"/>
      <c r="CUU89" s="829"/>
      <c r="CUV89" s="828"/>
      <c r="CUW89" s="829"/>
      <c r="CUX89" s="828"/>
      <c r="CUY89" s="829"/>
      <c r="CUZ89" s="828"/>
      <c r="CVA89" s="829"/>
      <c r="CVB89" s="828"/>
      <c r="CVC89" s="829"/>
      <c r="CVD89" s="828"/>
      <c r="CVE89" s="829"/>
      <c r="CVF89" s="828"/>
      <c r="CVG89" s="829"/>
      <c r="CVH89" s="828"/>
      <c r="CVI89" s="829"/>
      <c r="CVJ89" s="828"/>
      <c r="CVK89" s="829"/>
      <c r="CVL89" s="828"/>
      <c r="CVM89" s="829"/>
      <c r="CVN89" s="828"/>
      <c r="CVO89" s="829"/>
      <c r="CVP89" s="828"/>
      <c r="CVQ89" s="829"/>
      <c r="CVR89" s="828"/>
      <c r="CVS89" s="829"/>
      <c r="CVT89" s="828"/>
      <c r="CVU89" s="829"/>
      <c r="CVV89" s="828"/>
      <c r="CVW89" s="829"/>
      <c r="CVX89" s="828"/>
      <c r="CVY89" s="829"/>
      <c r="CVZ89" s="828"/>
      <c r="CWA89" s="829"/>
      <c r="CWB89" s="828"/>
      <c r="CWC89" s="829"/>
      <c r="CWD89" s="828"/>
      <c r="CWE89" s="829"/>
      <c r="CWF89" s="828"/>
      <c r="CWG89" s="829"/>
      <c r="CWH89" s="828"/>
      <c r="CWI89" s="829"/>
      <c r="CWJ89" s="828"/>
      <c r="CWK89" s="829"/>
      <c r="CWL89" s="828"/>
      <c r="CWM89" s="829"/>
      <c r="CWN89" s="828"/>
      <c r="CWO89" s="829"/>
      <c r="CWP89" s="828"/>
      <c r="CWQ89" s="829"/>
      <c r="CWR89" s="828"/>
      <c r="CWS89" s="829"/>
      <c r="CWT89" s="828"/>
      <c r="CWU89" s="829"/>
      <c r="CWV89" s="828"/>
      <c r="CWW89" s="829"/>
      <c r="CWX89" s="828"/>
      <c r="CWY89" s="829"/>
      <c r="CWZ89" s="828"/>
      <c r="CXA89" s="829"/>
      <c r="CXB89" s="828"/>
      <c r="CXC89" s="829"/>
      <c r="CXD89" s="828"/>
      <c r="CXE89" s="829"/>
      <c r="CXF89" s="828"/>
      <c r="CXG89" s="829"/>
      <c r="CXH89" s="828"/>
      <c r="CXI89" s="829"/>
      <c r="CXJ89" s="828"/>
      <c r="CXK89" s="829"/>
      <c r="CXL89" s="828"/>
      <c r="CXM89" s="829"/>
      <c r="CXN89" s="828"/>
      <c r="CXO89" s="829"/>
      <c r="CXP89" s="828"/>
      <c r="CXQ89" s="829"/>
      <c r="CXR89" s="828"/>
      <c r="CXS89" s="829"/>
      <c r="CXT89" s="828"/>
      <c r="CXU89" s="829"/>
      <c r="CXV89" s="828"/>
      <c r="CXW89" s="829"/>
      <c r="CXX89" s="828"/>
      <c r="CXY89" s="829"/>
      <c r="CXZ89" s="828"/>
      <c r="CYA89" s="829"/>
      <c r="CYB89" s="828"/>
      <c r="CYC89" s="829"/>
      <c r="CYD89" s="828"/>
      <c r="CYE89" s="829"/>
      <c r="CYF89" s="828"/>
      <c r="CYG89" s="829"/>
      <c r="CYH89" s="828"/>
      <c r="CYI89" s="829"/>
      <c r="CYJ89" s="828"/>
      <c r="CYK89" s="829"/>
      <c r="CYL89" s="828"/>
      <c r="CYM89" s="829"/>
      <c r="CYN89" s="828"/>
      <c r="CYO89" s="829"/>
      <c r="CYP89" s="828"/>
      <c r="CYQ89" s="829"/>
      <c r="CYR89" s="828"/>
      <c r="CYS89" s="829"/>
      <c r="CYT89" s="828"/>
      <c r="CYU89" s="829"/>
      <c r="CYV89" s="828"/>
      <c r="CYW89" s="829"/>
      <c r="CYX89" s="828"/>
      <c r="CYY89" s="829"/>
      <c r="CYZ89" s="828"/>
      <c r="CZA89" s="829"/>
      <c r="CZB89" s="828"/>
      <c r="CZC89" s="829"/>
      <c r="CZD89" s="828"/>
      <c r="CZE89" s="829"/>
      <c r="CZF89" s="828"/>
      <c r="CZG89" s="829"/>
      <c r="CZH89" s="828"/>
      <c r="CZI89" s="829"/>
      <c r="CZJ89" s="828"/>
      <c r="CZK89" s="829"/>
      <c r="CZL89" s="828"/>
      <c r="CZM89" s="829"/>
      <c r="CZN89" s="828"/>
      <c r="CZO89" s="829"/>
      <c r="CZP89" s="828"/>
      <c r="CZQ89" s="829"/>
      <c r="CZR89" s="828"/>
      <c r="CZS89" s="829"/>
      <c r="CZT89" s="828"/>
      <c r="CZU89" s="829"/>
      <c r="CZV89" s="828"/>
      <c r="CZW89" s="829"/>
      <c r="CZX89" s="828"/>
      <c r="CZY89" s="829"/>
      <c r="CZZ89" s="828"/>
      <c r="DAA89" s="829"/>
      <c r="DAB89" s="828"/>
      <c r="DAC89" s="829"/>
      <c r="DAD89" s="828"/>
      <c r="DAE89" s="829"/>
      <c r="DAF89" s="828"/>
      <c r="DAG89" s="829"/>
      <c r="DAH89" s="828"/>
      <c r="DAI89" s="829"/>
      <c r="DAJ89" s="828"/>
      <c r="DAK89" s="829"/>
      <c r="DAL89" s="828"/>
      <c r="DAM89" s="829"/>
      <c r="DAN89" s="828"/>
      <c r="DAO89" s="829"/>
      <c r="DAP89" s="828"/>
      <c r="DAQ89" s="829"/>
      <c r="DAR89" s="828"/>
      <c r="DAS89" s="829"/>
      <c r="DAT89" s="828"/>
      <c r="DAU89" s="829"/>
      <c r="DAV89" s="828"/>
      <c r="DAW89" s="829"/>
      <c r="DAX89" s="828"/>
      <c r="DAY89" s="829"/>
      <c r="DAZ89" s="828"/>
      <c r="DBA89" s="829"/>
      <c r="DBB89" s="828"/>
      <c r="DBC89" s="829"/>
      <c r="DBD89" s="828"/>
      <c r="DBE89" s="829"/>
      <c r="DBF89" s="828"/>
      <c r="DBG89" s="829"/>
      <c r="DBH89" s="828"/>
      <c r="DBI89" s="829"/>
      <c r="DBJ89" s="828"/>
      <c r="DBK89" s="829"/>
      <c r="DBL89" s="828"/>
      <c r="DBM89" s="829"/>
      <c r="DBN89" s="828"/>
      <c r="DBO89" s="829"/>
      <c r="DBP89" s="828"/>
      <c r="DBQ89" s="829"/>
      <c r="DBR89" s="828"/>
      <c r="DBS89" s="829"/>
      <c r="DBT89" s="828"/>
      <c r="DBU89" s="829"/>
      <c r="DBV89" s="828"/>
      <c r="DBW89" s="829"/>
      <c r="DBX89" s="828"/>
      <c r="DBY89" s="829"/>
      <c r="DBZ89" s="828"/>
      <c r="DCA89" s="829"/>
      <c r="DCB89" s="828"/>
      <c r="DCC89" s="829"/>
      <c r="DCD89" s="828"/>
      <c r="DCE89" s="829"/>
      <c r="DCF89" s="828"/>
      <c r="DCG89" s="829"/>
      <c r="DCH89" s="828"/>
      <c r="DCI89" s="829"/>
      <c r="DCJ89" s="828"/>
      <c r="DCK89" s="829"/>
      <c r="DCL89" s="828"/>
      <c r="DCM89" s="829"/>
      <c r="DCN89" s="828"/>
      <c r="DCO89" s="829"/>
      <c r="DCP89" s="828"/>
      <c r="DCQ89" s="829"/>
      <c r="DCR89" s="828"/>
      <c r="DCS89" s="829"/>
      <c r="DCT89" s="828"/>
      <c r="DCU89" s="829"/>
      <c r="DCV89" s="828"/>
      <c r="DCW89" s="829"/>
      <c r="DCX89" s="828"/>
      <c r="DCY89" s="829"/>
      <c r="DCZ89" s="828"/>
      <c r="DDA89" s="829"/>
      <c r="DDB89" s="828"/>
      <c r="DDC89" s="829"/>
      <c r="DDD89" s="828"/>
      <c r="DDE89" s="829"/>
      <c r="DDF89" s="828"/>
      <c r="DDG89" s="829"/>
      <c r="DDH89" s="828"/>
      <c r="DDI89" s="829"/>
      <c r="DDJ89" s="828"/>
      <c r="DDK89" s="829"/>
      <c r="DDL89" s="828"/>
      <c r="DDM89" s="829"/>
      <c r="DDN89" s="828"/>
      <c r="DDO89" s="829"/>
      <c r="DDP89" s="828"/>
      <c r="DDQ89" s="829"/>
      <c r="DDR89" s="828"/>
      <c r="DDS89" s="829"/>
      <c r="DDT89" s="828"/>
      <c r="DDU89" s="829"/>
      <c r="DDV89" s="828"/>
      <c r="DDW89" s="829"/>
      <c r="DDX89" s="828"/>
      <c r="DDY89" s="829"/>
      <c r="DDZ89" s="828"/>
      <c r="DEA89" s="829"/>
      <c r="DEB89" s="828"/>
      <c r="DEC89" s="829"/>
      <c r="DED89" s="828"/>
      <c r="DEE89" s="829"/>
      <c r="DEF89" s="828"/>
      <c r="DEG89" s="829"/>
      <c r="DEH89" s="828"/>
      <c r="DEI89" s="829"/>
      <c r="DEJ89" s="828"/>
      <c r="DEK89" s="829"/>
      <c r="DEL89" s="828"/>
      <c r="DEM89" s="829"/>
      <c r="DEN89" s="828"/>
      <c r="DEO89" s="829"/>
      <c r="DEP89" s="828"/>
      <c r="DEQ89" s="829"/>
      <c r="DER89" s="828"/>
      <c r="DES89" s="829"/>
      <c r="DET89" s="828"/>
      <c r="DEU89" s="829"/>
      <c r="DEV89" s="828"/>
      <c r="DEW89" s="829"/>
      <c r="DEX89" s="828"/>
      <c r="DEY89" s="829"/>
      <c r="DEZ89" s="828"/>
      <c r="DFA89" s="829"/>
      <c r="DFB89" s="828"/>
      <c r="DFC89" s="829"/>
      <c r="DFD89" s="828"/>
      <c r="DFE89" s="829"/>
      <c r="DFF89" s="828"/>
      <c r="DFG89" s="829"/>
      <c r="DFH89" s="828"/>
      <c r="DFI89" s="829"/>
      <c r="DFJ89" s="828"/>
      <c r="DFK89" s="829"/>
      <c r="DFL89" s="828"/>
      <c r="DFM89" s="829"/>
      <c r="DFN89" s="828"/>
      <c r="DFO89" s="829"/>
      <c r="DFP89" s="828"/>
      <c r="DFQ89" s="829"/>
      <c r="DFR89" s="828"/>
      <c r="DFS89" s="829"/>
      <c r="DFT89" s="828"/>
      <c r="DFU89" s="829"/>
      <c r="DFV89" s="828"/>
      <c r="DFW89" s="829"/>
      <c r="DFX89" s="828"/>
      <c r="DFY89" s="829"/>
      <c r="DFZ89" s="828"/>
      <c r="DGA89" s="829"/>
      <c r="DGB89" s="828"/>
      <c r="DGC89" s="829"/>
      <c r="DGD89" s="828"/>
      <c r="DGE89" s="829"/>
      <c r="DGF89" s="828"/>
      <c r="DGG89" s="829"/>
      <c r="DGH89" s="828"/>
      <c r="DGI89" s="829"/>
      <c r="DGJ89" s="828"/>
      <c r="DGK89" s="829"/>
      <c r="DGL89" s="828"/>
      <c r="DGM89" s="829"/>
      <c r="DGN89" s="828"/>
      <c r="DGO89" s="829"/>
      <c r="DGP89" s="828"/>
      <c r="DGQ89" s="829"/>
      <c r="DGR89" s="828"/>
      <c r="DGS89" s="829"/>
      <c r="DGT89" s="828"/>
      <c r="DGU89" s="829"/>
      <c r="DGV89" s="828"/>
      <c r="DGW89" s="829"/>
      <c r="DGX89" s="828"/>
      <c r="DGY89" s="829"/>
      <c r="DGZ89" s="828"/>
      <c r="DHA89" s="829"/>
      <c r="DHB89" s="828"/>
      <c r="DHC89" s="829"/>
      <c r="DHD89" s="828"/>
      <c r="DHE89" s="829"/>
      <c r="DHF89" s="828"/>
      <c r="DHG89" s="829"/>
      <c r="DHH89" s="828"/>
      <c r="DHI89" s="829"/>
      <c r="DHJ89" s="828"/>
      <c r="DHK89" s="829"/>
      <c r="DHL89" s="828"/>
      <c r="DHM89" s="829"/>
      <c r="DHN89" s="828"/>
      <c r="DHO89" s="829"/>
      <c r="DHP89" s="828"/>
      <c r="DHQ89" s="829"/>
      <c r="DHR89" s="828"/>
      <c r="DHS89" s="829"/>
      <c r="DHT89" s="828"/>
      <c r="DHU89" s="829"/>
      <c r="DHV89" s="828"/>
      <c r="DHW89" s="829"/>
      <c r="DHX89" s="828"/>
      <c r="DHY89" s="829"/>
      <c r="DHZ89" s="828"/>
      <c r="DIA89" s="829"/>
      <c r="DIB89" s="828"/>
      <c r="DIC89" s="829"/>
      <c r="DID89" s="828"/>
      <c r="DIE89" s="829"/>
      <c r="DIF89" s="828"/>
      <c r="DIG89" s="829"/>
      <c r="DIH89" s="828"/>
      <c r="DII89" s="829"/>
      <c r="DIJ89" s="828"/>
      <c r="DIK89" s="829"/>
      <c r="DIL89" s="828"/>
      <c r="DIM89" s="829"/>
      <c r="DIN89" s="828"/>
      <c r="DIO89" s="829"/>
      <c r="DIP89" s="828"/>
      <c r="DIQ89" s="829"/>
      <c r="DIR89" s="828"/>
      <c r="DIS89" s="829"/>
      <c r="DIT89" s="828"/>
      <c r="DIU89" s="829"/>
      <c r="DIV89" s="828"/>
      <c r="DIW89" s="829"/>
      <c r="DIX89" s="828"/>
      <c r="DIY89" s="829"/>
      <c r="DIZ89" s="828"/>
      <c r="DJA89" s="829"/>
      <c r="DJB89" s="828"/>
      <c r="DJC89" s="829"/>
      <c r="DJD89" s="828"/>
      <c r="DJE89" s="829"/>
      <c r="DJF89" s="828"/>
      <c r="DJG89" s="829"/>
      <c r="DJH89" s="828"/>
      <c r="DJI89" s="829"/>
      <c r="DJJ89" s="828"/>
      <c r="DJK89" s="829"/>
      <c r="DJL89" s="828"/>
      <c r="DJM89" s="829"/>
      <c r="DJN89" s="828"/>
      <c r="DJO89" s="829"/>
      <c r="DJP89" s="828"/>
      <c r="DJQ89" s="829"/>
      <c r="DJR89" s="828"/>
      <c r="DJS89" s="829"/>
      <c r="DJT89" s="828"/>
      <c r="DJU89" s="829"/>
      <c r="DJV89" s="828"/>
      <c r="DJW89" s="829"/>
      <c r="DJX89" s="828"/>
      <c r="DJY89" s="829"/>
      <c r="DJZ89" s="828"/>
      <c r="DKA89" s="829"/>
      <c r="DKB89" s="828"/>
      <c r="DKC89" s="829"/>
      <c r="DKD89" s="828"/>
      <c r="DKE89" s="829"/>
      <c r="DKF89" s="828"/>
      <c r="DKG89" s="829"/>
      <c r="DKH89" s="828"/>
      <c r="DKI89" s="829"/>
      <c r="DKJ89" s="828"/>
      <c r="DKK89" s="829"/>
      <c r="DKL89" s="828"/>
      <c r="DKM89" s="829"/>
      <c r="DKN89" s="828"/>
      <c r="DKO89" s="829"/>
      <c r="DKP89" s="828"/>
      <c r="DKQ89" s="829"/>
      <c r="DKR89" s="828"/>
      <c r="DKS89" s="829"/>
      <c r="DKT89" s="828"/>
      <c r="DKU89" s="829"/>
      <c r="DKV89" s="828"/>
      <c r="DKW89" s="829"/>
      <c r="DKX89" s="828"/>
      <c r="DKY89" s="829"/>
      <c r="DKZ89" s="828"/>
      <c r="DLA89" s="829"/>
      <c r="DLB89" s="828"/>
      <c r="DLC89" s="829"/>
      <c r="DLD89" s="828"/>
      <c r="DLE89" s="829"/>
      <c r="DLF89" s="828"/>
      <c r="DLG89" s="829"/>
      <c r="DLH89" s="828"/>
      <c r="DLI89" s="829"/>
      <c r="DLJ89" s="828"/>
      <c r="DLK89" s="829"/>
      <c r="DLL89" s="828"/>
      <c r="DLM89" s="829"/>
      <c r="DLN89" s="828"/>
      <c r="DLO89" s="829"/>
      <c r="DLP89" s="828"/>
      <c r="DLQ89" s="829"/>
      <c r="DLR89" s="828"/>
      <c r="DLS89" s="829"/>
      <c r="DLT89" s="828"/>
      <c r="DLU89" s="829"/>
      <c r="DLV89" s="828"/>
      <c r="DLW89" s="829"/>
      <c r="DLX89" s="828"/>
      <c r="DLY89" s="829"/>
      <c r="DLZ89" s="828"/>
      <c r="DMA89" s="829"/>
      <c r="DMB89" s="828"/>
      <c r="DMC89" s="829"/>
      <c r="DMD89" s="828"/>
      <c r="DME89" s="829"/>
      <c r="DMF89" s="828"/>
      <c r="DMG89" s="829"/>
      <c r="DMH89" s="828"/>
      <c r="DMI89" s="829"/>
      <c r="DMJ89" s="828"/>
      <c r="DMK89" s="829"/>
      <c r="DML89" s="828"/>
      <c r="DMM89" s="829"/>
      <c r="DMN89" s="828"/>
      <c r="DMO89" s="829"/>
      <c r="DMP89" s="828"/>
      <c r="DMQ89" s="829"/>
      <c r="DMR89" s="828"/>
      <c r="DMS89" s="829"/>
      <c r="DMT89" s="828"/>
      <c r="DMU89" s="829"/>
      <c r="DMV89" s="828"/>
      <c r="DMW89" s="829"/>
      <c r="DMX89" s="828"/>
      <c r="DMY89" s="829"/>
      <c r="DMZ89" s="828"/>
      <c r="DNA89" s="829"/>
      <c r="DNB89" s="828"/>
      <c r="DNC89" s="829"/>
      <c r="DND89" s="828"/>
      <c r="DNE89" s="829"/>
      <c r="DNF89" s="828"/>
      <c r="DNG89" s="829"/>
      <c r="DNH89" s="828"/>
      <c r="DNI89" s="829"/>
      <c r="DNJ89" s="828"/>
      <c r="DNK89" s="829"/>
      <c r="DNL89" s="828"/>
      <c r="DNM89" s="829"/>
      <c r="DNN89" s="828"/>
      <c r="DNO89" s="829"/>
      <c r="DNP89" s="828"/>
      <c r="DNQ89" s="829"/>
      <c r="DNR89" s="828"/>
      <c r="DNS89" s="829"/>
      <c r="DNT89" s="828"/>
      <c r="DNU89" s="829"/>
      <c r="DNV89" s="828"/>
      <c r="DNW89" s="829"/>
      <c r="DNX89" s="828"/>
      <c r="DNY89" s="829"/>
      <c r="DNZ89" s="828"/>
      <c r="DOA89" s="829"/>
      <c r="DOB89" s="828"/>
      <c r="DOC89" s="829"/>
      <c r="DOD89" s="828"/>
      <c r="DOE89" s="829"/>
      <c r="DOF89" s="828"/>
      <c r="DOG89" s="829"/>
      <c r="DOH89" s="828"/>
      <c r="DOI89" s="829"/>
      <c r="DOJ89" s="828"/>
      <c r="DOK89" s="829"/>
      <c r="DOL89" s="828"/>
      <c r="DOM89" s="829"/>
      <c r="DON89" s="828"/>
      <c r="DOO89" s="829"/>
      <c r="DOP89" s="828"/>
      <c r="DOQ89" s="829"/>
      <c r="DOR89" s="828"/>
      <c r="DOS89" s="829"/>
      <c r="DOT89" s="828"/>
      <c r="DOU89" s="829"/>
      <c r="DOV89" s="828"/>
      <c r="DOW89" s="829"/>
      <c r="DOX89" s="828"/>
      <c r="DOY89" s="829"/>
      <c r="DOZ89" s="828"/>
      <c r="DPA89" s="829"/>
      <c r="DPB89" s="828"/>
      <c r="DPC89" s="829"/>
      <c r="DPD89" s="828"/>
      <c r="DPE89" s="829"/>
      <c r="DPF89" s="828"/>
      <c r="DPG89" s="829"/>
      <c r="DPH89" s="828"/>
      <c r="DPI89" s="829"/>
      <c r="DPJ89" s="828"/>
      <c r="DPK89" s="829"/>
      <c r="DPL89" s="828"/>
      <c r="DPM89" s="829"/>
      <c r="DPN89" s="828"/>
      <c r="DPO89" s="829"/>
      <c r="DPP89" s="828"/>
      <c r="DPQ89" s="829"/>
      <c r="DPR89" s="828"/>
      <c r="DPS89" s="829"/>
      <c r="DPT89" s="828"/>
      <c r="DPU89" s="829"/>
      <c r="DPV89" s="828"/>
      <c r="DPW89" s="829"/>
      <c r="DPX89" s="828"/>
      <c r="DPY89" s="829"/>
      <c r="DPZ89" s="828"/>
      <c r="DQA89" s="829"/>
      <c r="DQB89" s="828"/>
      <c r="DQC89" s="829"/>
      <c r="DQD89" s="828"/>
      <c r="DQE89" s="829"/>
      <c r="DQF89" s="828"/>
      <c r="DQG89" s="829"/>
      <c r="DQH89" s="828"/>
      <c r="DQI89" s="829"/>
      <c r="DQJ89" s="828"/>
      <c r="DQK89" s="829"/>
      <c r="DQL89" s="828"/>
      <c r="DQM89" s="829"/>
      <c r="DQN89" s="828"/>
      <c r="DQO89" s="829"/>
      <c r="DQP89" s="828"/>
      <c r="DQQ89" s="829"/>
      <c r="DQR89" s="828"/>
      <c r="DQS89" s="829"/>
      <c r="DQT89" s="828"/>
      <c r="DQU89" s="829"/>
      <c r="DQV89" s="828"/>
      <c r="DQW89" s="829"/>
      <c r="DQX89" s="828"/>
      <c r="DQY89" s="829"/>
      <c r="DQZ89" s="828"/>
      <c r="DRA89" s="829"/>
      <c r="DRB89" s="828"/>
      <c r="DRC89" s="829"/>
      <c r="DRD89" s="828"/>
      <c r="DRE89" s="829"/>
      <c r="DRF89" s="828"/>
      <c r="DRG89" s="829"/>
      <c r="DRH89" s="828"/>
      <c r="DRI89" s="829"/>
      <c r="DRJ89" s="828"/>
      <c r="DRK89" s="829"/>
      <c r="DRL89" s="828"/>
      <c r="DRM89" s="829"/>
      <c r="DRN89" s="828"/>
      <c r="DRO89" s="829"/>
      <c r="DRP89" s="828"/>
      <c r="DRQ89" s="829"/>
      <c r="DRR89" s="828"/>
      <c r="DRS89" s="829"/>
      <c r="DRT89" s="828"/>
      <c r="DRU89" s="829"/>
      <c r="DRV89" s="828"/>
      <c r="DRW89" s="829"/>
      <c r="DRX89" s="828"/>
      <c r="DRY89" s="829"/>
      <c r="DRZ89" s="828"/>
      <c r="DSA89" s="829"/>
      <c r="DSB89" s="828"/>
      <c r="DSC89" s="829"/>
      <c r="DSD89" s="828"/>
      <c r="DSE89" s="829"/>
      <c r="DSF89" s="828"/>
      <c r="DSG89" s="829"/>
      <c r="DSH89" s="828"/>
      <c r="DSI89" s="829"/>
      <c r="DSJ89" s="828"/>
      <c r="DSK89" s="829"/>
      <c r="DSL89" s="828"/>
      <c r="DSM89" s="829"/>
      <c r="DSN89" s="828"/>
      <c r="DSO89" s="829"/>
      <c r="DSP89" s="828"/>
      <c r="DSQ89" s="829"/>
      <c r="DSR89" s="828"/>
      <c r="DSS89" s="829"/>
      <c r="DST89" s="828"/>
      <c r="DSU89" s="829"/>
      <c r="DSV89" s="828"/>
      <c r="DSW89" s="829"/>
      <c r="DSX89" s="828"/>
      <c r="DSY89" s="829"/>
      <c r="DSZ89" s="828"/>
      <c r="DTA89" s="829"/>
      <c r="DTB89" s="828"/>
      <c r="DTC89" s="829"/>
      <c r="DTD89" s="828"/>
      <c r="DTE89" s="829"/>
      <c r="DTF89" s="828"/>
      <c r="DTG89" s="829"/>
      <c r="DTH89" s="828"/>
      <c r="DTI89" s="829"/>
      <c r="DTJ89" s="828"/>
      <c r="DTK89" s="829"/>
      <c r="DTL89" s="828"/>
      <c r="DTM89" s="829"/>
      <c r="DTN89" s="828"/>
      <c r="DTO89" s="829"/>
      <c r="DTP89" s="828"/>
      <c r="DTQ89" s="829"/>
      <c r="DTR89" s="828"/>
      <c r="DTS89" s="829"/>
      <c r="DTT89" s="828"/>
      <c r="DTU89" s="829"/>
      <c r="DTV89" s="828"/>
      <c r="DTW89" s="829"/>
      <c r="DTX89" s="828"/>
      <c r="DTY89" s="829"/>
      <c r="DTZ89" s="828"/>
      <c r="DUA89" s="829"/>
      <c r="DUB89" s="828"/>
      <c r="DUC89" s="829"/>
      <c r="DUD89" s="828"/>
      <c r="DUE89" s="829"/>
      <c r="DUF89" s="828"/>
      <c r="DUG89" s="829"/>
      <c r="DUH89" s="828"/>
      <c r="DUI89" s="829"/>
      <c r="DUJ89" s="828"/>
      <c r="DUK89" s="829"/>
      <c r="DUL89" s="828"/>
      <c r="DUM89" s="829"/>
      <c r="DUN89" s="828"/>
      <c r="DUO89" s="829"/>
      <c r="DUP89" s="828"/>
      <c r="DUQ89" s="829"/>
      <c r="DUR89" s="828"/>
      <c r="DUS89" s="829"/>
      <c r="DUT89" s="828"/>
      <c r="DUU89" s="829"/>
      <c r="DUV89" s="828"/>
      <c r="DUW89" s="829"/>
      <c r="DUX89" s="828"/>
      <c r="DUY89" s="829"/>
      <c r="DUZ89" s="828"/>
      <c r="DVA89" s="829"/>
      <c r="DVB89" s="828"/>
      <c r="DVC89" s="829"/>
      <c r="DVD89" s="828"/>
      <c r="DVE89" s="829"/>
      <c r="DVF89" s="828"/>
      <c r="DVG89" s="829"/>
      <c r="DVH89" s="828"/>
      <c r="DVI89" s="829"/>
      <c r="DVJ89" s="828"/>
      <c r="DVK89" s="829"/>
      <c r="DVL89" s="828"/>
      <c r="DVM89" s="829"/>
      <c r="DVN89" s="828"/>
      <c r="DVO89" s="829"/>
      <c r="DVP89" s="828"/>
      <c r="DVQ89" s="829"/>
      <c r="DVR89" s="828"/>
      <c r="DVS89" s="829"/>
      <c r="DVT89" s="828"/>
      <c r="DVU89" s="829"/>
      <c r="DVV89" s="828"/>
      <c r="DVW89" s="829"/>
      <c r="DVX89" s="828"/>
      <c r="DVY89" s="829"/>
      <c r="DVZ89" s="828"/>
      <c r="DWA89" s="829"/>
      <c r="DWB89" s="828"/>
      <c r="DWC89" s="829"/>
      <c r="DWD89" s="828"/>
      <c r="DWE89" s="829"/>
      <c r="DWF89" s="828"/>
      <c r="DWG89" s="829"/>
      <c r="DWH89" s="828"/>
      <c r="DWI89" s="829"/>
      <c r="DWJ89" s="828"/>
      <c r="DWK89" s="829"/>
      <c r="DWL89" s="828"/>
      <c r="DWM89" s="829"/>
      <c r="DWN89" s="828"/>
      <c r="DWO89" s="829"/>
      <c r="DWP89" s="828"/>
      <c r="DWQ89" s="829"/>
      <c r="DWR89" s="828"/>
      <c r="DWS89" s="829"/>
      <c r="DWT89" s="828"/>
      <c r="DWU89" s="829"/>
      <c r="DWV89" s="828"/>
      <c r="DWW89" s="829"/>
      <c r="DWX89" s="828"/>
      <c r="DWY89" s="829"/>
      <c r="DWZ89" s="828"/>
      <c r="DXA89" s="829"/>
      <c r="DXB89" s="828"/>
      <c r="DXC89" s="829"/>
      <c r="DXD89" s="828"/>
      <c r="DXE89" s="829"/>
      <c r="DXF89" s="828"/>
      <c r="DXG89" s="829"/>
      <c r="DXH89" s="828"/>
      <c r="DXI89" s="829"/>
      <c r="DXJ89" s="828"/>
      <c r="DXK89" s="829"/>
      <c r="DXL89" s="828"/>
      <c r="DXM89" s="829"/>
      <c r="DXN89" s="828"/>
      <c r="DXO89" s="829"/>
      <c r="DXP89" s="828"/>
      <c r="DXQ89" s="829"/>
      <c r="DXR89" s="828"/>
      <c r="DXS89" s="829"/>
      <c r="DXT89" s="828"/>
      <c r="DXU89" s="829"/>
      <c r="DXV89" s="828"/>
      <c r="DXW89" s="829"/>
      <c r="DXX89" s="828"/>
      <c r="DXY89" s="829"/>
      <c r="DXZ89" s="828"/>
      <c r="DYA89" s="829"/>
      <c r="DYB89" s="828"/>
      <c r="DYC89" s="829"/>
      <c r="DYD89" s="828"/>
      <c r="DYE89" s="829"/>
      <c r="DYF89" s="828"/>
      <c r="DYG89" s="829"/>
      <c r="DYH89" s="828"/>
      <c r="DYI89" s="829"/>
      <c r="DYJ89" s="828"/>
      <c r="DYK89" s="829"/>
      <c r="DYL89" s="828"/>
      <c r="DYM89" s="829"/>
      <c r="DYN89" s="828"/>
      <c r="DYO89" s="829"/>
      <c r="DYP89" s="828"/>
      <c r="DYQ89" s="829"/>
      <c r="DYR89" s="828"/>
      <c r="DYS89" s="829"/>
      <c r="DYT89" s="828"/>
      <c r="DYU89" s="829"/>
      <c r="DYV89" s="828"/>
      <c r="DYW89" s="829"/>
      <c r="DYX89" s="828"/>
      <c r="DYY89" s="829"/>
      <c r="DYZ89" s="828"/>
      <c r="DZA89" s="829"/>
      <c r="DZB89" s="828"/>
      <c r="DZC89" s="829"/>
      <c r="DZD89" s="828"/>
      <c r="DZE89" s="829"/>
      <c r="DZF89" s="828"/>
      <c r="DZG89" s="829"/>
      <c r="DZH89" s="828"/>
      <c r="DZI89" s="829"/>
      <c r="DZJ89" s="828"/>
      <c r="DZK89" s="829"/>
      <c r="DZL89" s="828"/>
      <c r="DZM89" s="829"/>
      <c r="DZN89" s="828"/>
      <c r="DZO89" s="829"/>
      <c r="DZP89" s="828"/>
      <c r="DZQ89" s="829"/>
      <c r="DZR89" s="828"/>
      <c r="DZS89" s="829"/>
      <c r="DZT89" s="828"/>
      <c r="DZU89" s="829"/>
      <c r="DZV89" s="828"/>
      <c r="DZW89" s="829"/>
      <c r="DZX89" s="828"/>
      <c r="DZY89" s="829"/>
      <c r="DZZ89" s="828"/>
      <c r="EAA89" s="829"/>
      <c r="EAB89" s="828"/>
      <c r="EAC89" s="829"/>
      <c r="EAD89" s="828"/>
      <c r="EAE89" s="829"/>
      <c r="EAF89" s="828"/>
      <c r="EAG89" s="829"/>
      <c r="EAH89" s="828"/>
      <c r="EAI89" s="829"/>
      <c r="EAJ89" s="828"/>
      <c r="EAK89" s="829"/>
      <c r="EAL89" s="828"/>
      <c r="EAM89" s="829"/>
      <c r="EAN89" s="828"/>
      <c r="EAO89" s="829"/>
      <c r="EAP89" s="828"/>
      <c r="EAQ89" s="829"/>
      <c r="EAR89" s="828"/>
      <c r="EAS89" s="829"/>
      <c r="EAT89" s="828"/>
      <c r="EAU89" s="829"/>
      <c r="EAV89" s="828"/>
      <c r="EAW89" s="829"/>
      <c r="EAX89" s="828"/>
      <c r="EAY89" s="829"/>
      <c r="EAZ89" s="828"/>
      <c r="EBA89" s="829"/>
      <c r="EBB89" s="828"/>
      <c r="EBC89" s="829"/>
      <c r="EBD89" s="828"/>
      <c r="EBE89" s="829"/>
      <c r="EBF89" s="828"/>
      <c r="EBG89" s="829"/>
      <c r="EBH89" s="828"/>
      <c r="EBI89" s="829"/>
      <c r="EBJ89" s="828"/>
      <c r="EBK89" s="829"/>
      <c r="EBL89" s="828"/>
      <c r="EBM89" s="829"/>
      <c r="EBN89" s="828"/>
      <c r="EBO89" s="829"/>
      <c r="EBP89" s="828"/>
      <c r="EBQ89" s="829"/>
      <c r="EBR89" s="828"/>
      <c r="EBS89" s="829"/>
      <c r="EBT89" s="828"/>
      <c r="EBU89" s="829"/>
      <c r="EBV89" s="828"/>
      <c r="EBW89" s="829"/>
      <c r="EBX89" s="828"/>
      <c r="EBY89" s="829"/>
      <c r="EBZ89" s="828"/>
      <c r="ECA89" s="829"/>
      <c r="ECB89" s="828"/>
      <c r="ECC89" s="829"/>
      <c r="ECD89" s="828"/>
      <c r="ECE89" s="829"/>
      <c r="ECF89" s="828"/>
      <c r="ECG89" s="829"/>
      <c r="ECH89" s="828"/>
      <c r="ECI89" s="829"/>
      <c r="ECJ89" s="828"/>
      <c r="ECK89" s="829"/>
      <c r="ECL89" s="828"/>
      <c r="ECM89" s="829"/>
      <c r="ECN89" s="828"/>
      <c r="ECO89" s="829"/>
      <c r="ECP89" s="828"/>
      <c r="ECQ89" s="829"/>
      <c r="ECR89" s="828"/>
      <c r="ECS89" s="829"/>
      <c r="ECT89" s="828"/>
      <c r="ECU89" s="829"/>
      <c r="ECV89" s="828"/>
      <c r="ECW89" s="829"/>
      <c r="ECX89" s="828"/>
      <c r="ECY89" s="829"/>
      <c r="ECZ89" s="828"/>
      <c r="EDA89" s="829"/>
      <c r="EDB89" s="828"/>
      <c r="EDC89" s="829"/>
      <c r="EDD89" s="828"/>
      <c r="EDE89" s="829"/>
      <c r="EDF89" s="828"/>
      <c r="EDG89" s="829"/>
      <c r="EDH89" s="828"/>
      <c r="EDI89" s="829"/>
      <c r="EDJ89" s="828"/>
      <c r="EDK89" s="829"/>
      <c r="EDL89" s="828"/>
      <c r="EDM89" s="829"/>
      <c r="EDN89" s="828"/>
      <c r="EDO89" s="829"/>
      <c r="EDP89" s="828"/>
      <c r="EDQ89" s="829"/>
      <c r="EDR89" s="828"/>
      <c r="EDS89" s="829"/>
      <c r="EDT89" s="828"/>
      <c r="EDU89" s="829"/>
      <c r="EDV89" s="828"/>
      <c r="EDW89" s="829"/>
      <c r="EDX89" s="828"/>
      <c r="EDY89" s="829"/>
      <c r="EDZ89" s="828"/>
      <c r="EEA89" s="829"/>
      <c r="EEB89" s="828"/>
      <c r="EEC89" s="829"/>
      <c r="EED89" s="828"/>
      <c r="EEE89" s="829"/>
      <c r="EEF89" s="828"/>
      <c r="EEG89" s="829"/>
      <c r="EEH89" s="828"/>
      <c r="EEI89" s="829"/>
      <c r="EEJ89" s="828"/>
      <c r="EEK89" s="829"/>
      <c r="EEL89" s="828"/>
      <c r="EEM89" s="829"/>
      <c r="EEN89" s="828"/>
      <c r="EEO89" s="829"/>
      <c r="EEP89" s="828"/>
      <c r="EEQ89" s="829"/>
      <c r="EER89" s="828"/>
      <c r="EES89" s="829"/>
      <c r="EET89" s="828"/>
      <c r="EEU89" s="829"/>
      <c r="EEV89" s="828"/>
      <c r="EEW89" s="829"/>
      <c r="EEX89" s="828"/>
      <c r="EEY89" s="829"/>
      <c r="EEZ89" s="828"/>
      <c r="EFA89" s="829"/>
      <c r="EFB89" s="828"/>
      <c r="EFC89" s="829"/>
      <c r="EFD89" s="828"/>
      <c r="EFE89" s="829"/>
      <c r="EFF89" s="828"/>
      <c r="EFG89" s="829"/>
      <c r="EFH89" s="828"/>
      <c r="EFI89" s="829"/>
      <c r="EFJ89" s="828"/>
      <c r="EFK89" s="829"/>
      <c r="EFL89" s="828"/>
      <c r="EFM89" s="829"/>
      <c r="EFN89" s="828"/>
      <c r="EFO89" s="829"/>
      <c r="EFP89" s="828"/>
      <c r="EFQ89" s="829"/>
      <c r="EFR89" s="828"/>
      <c r="EFS89" s="829"/>
      <c r="EFT89" s="828"/>
      <c r="EFU89" s="829"/>
      <c r="EFV89" s="828"/>
      <c r="EFW89" s="829"/>
      <c r="EFX89" s="828"/>
      <c r="EFY89" s="829"/>
      <c r="EFZ89" s="828"/>
      <c r="EGA89" s="829"/>
      <c r="EGB89" s="828"/>
      <c r="EGC89" s="829"/>
      <c r="EGD89" s="828"/>
      <c r="EGE89" s="829"/>
      <c r="EGF89" s="828"/>
      <c r="EGG89" s="829"/>
      <c r="EGH89" s="828"/>
      <c r="EGI89" s="829"/>
      <c r="EGJ89" s="828"/>
      <c r="EGK89" s="829"/>
      <c r="EGL89" s="828"/>
      <c r="EGM89" s="829"/>
      <c r="EGN89" s="828"/>
      <c r="EGO89" s="829"/>
      <c r="EGP89" s="828"/>
      <c r="EGQ89" s="829"/>
      <c r="EGR89" s="828"/>
      <c r="EGS89" s="829"/>
      <c r="EGT89" s="828"/>
      <c r="EGU89" s="829"/>
      <c r="EGV89" s="828"/>
      <c r="EGW89" s="829"/>
      <c r="EGX89" s="828"/>
      <c r="EGY89" s="829"/>
      <c r="EGZ89" s="828"/>
      <c r="EHA89" s="829"/>
      <c r="EHB89" s="828"/>
      <c r="EHC89" s="829"/>
      <c r="EHD89" s="828"/>
      <c r="EHE89" s="829"/>
      <c r="EHF89" s="828"/>
      <c r="EHG89" s="829"/>
      <c r="EHH89" s="828"/>
      <c r="EHI89" s="829"/>
      <c r="EHJ89" s="828"/>
      <c r="EHK89" s="829"/>
      <c r="EHL89" s="828"/>
      <c r="EHM89" s="829"/>
      <c r="EHN89" s="828"/>
      <c r="EHO89" s="829"/>
      <c r="EHP89" s="828"/>
      <c r="EHQ89" s="829"/>
      <c r="EHR89" s="828"/>
      <c r="EHS89" s="829"/>
      <c r="EHT89" s="828"/>
      <c r="EHU89" s="829"/>
      <c r="EHV89" s="828"/>
      <c r="EHW89" s="829"/>
      <c r="EHX89" s="828"/>
      <c r="EHY89" s="829"/>
      <c r="EHZ89" s="828"/>
      <c r="EIA89" s="829"/>
      <c r="EIB89" s="828"/>
      <c r="EIC89" s="829"/>
      <c r="EID89" s="828"/>
      <c r="EIE89" s="829"/>
      <c r="EIF89" s="828"/>
      <c r="EIG89" s="829"/>
      <c r="EIH89" s="828"/>
      <c r="EII89" s="829"/>
      <c r="EIJ89" s="828"/>
      <c r="EIK89" s="829"/>
      <c r="EIL89" s="828"/>
      <c r="EIM89" s="829"/>
      <c r="EIN89" s="828"/>
      <c r="EIO89" s="829"/>
      <c r="EIP89" s="828"/>
      <c r="EIQ89" s="829"/>
      <c r="EIR89" s="828"/>
      <c r="EIS89" s="829"/>
      <c r="EIT89" s="828"/>
      <c r="EIU89" s="829"/>
      <c r="EIV89" s="828"/>
      <c r="EIW89" s="829"/>
      <c r="EIX89" s="828"/>
      <c r="EIY89" s="829"/>
      <c r="EIZ89" s="828"/>
      <c r="EJA89" s="829"/>
      <c r="EJB89" s="828"/>
      <c r="EJC89" s="829"/>
      <c r="EJD89" s="828"/>
      <c r="EJE89" s="829"/>
      <c r="EJF89" s="828"/>
      <c r="EJG89" s="829"/>
      <c r="EJH89" s="828"/>
      <c r="EJI89" s="829"/>
      <c r="EJJ89" s="828"/>
      <c r="EJK89" s="829"/>
      <c r="EJL89" s="828"/>
      <c r="EJM89" s="829"/>
      <c r="EJN89" s="828"/>
      <c r="EJO89" s="829"/>
      <c r="EJP89" s="828"/>
      <c r="EJQ89" s="829"/>
      <c r="EJR89" s="828"/>
      <c r="EJS89" s="829"/>
      <c r="EJT89" s="828"/>
      <c r="EJU89" s="829"/>
      <c r="EJV89" s="828"/>
      <c r="EJW89" s="829"/>
      <c r="EJX89" s="828"/>
      <c r="EJY89" s="829"/>
      <c r="EJZ89" s="828"/>
      <c r="EKA89" s="829"/>
      <c r="EKB89" s="828"/>
      <c r="EKC89" s="829"/>
      <c r="EKD89" s="828"/>
      <c r="EKE89" s="829"/>
      <c r="EKF89" s="828"/>
      <c r="EKG89" s="829"/>
      <c r="EKH89" s="828"/>
      <c r="EKI89" s="829"/>
      <c r="EKJ89" s="828"/>
      <c r="EKK89" s="829"/>
      <c r="EKL89" s="828"/>
      <c r="EKM89" s="829"/>
      <c r="EKN89" s="828"/>
      <c r="EKO89" s="829"/>
      <c r="EKP89" s="828"/>
      <c r="EKQ89" s="829"/>
      <c r="EKR89" s="828"/>
      <c r="EKS89" s="829"/>
      <c r="EKT89" s="828"/>
      <c r="EKU89" s="829"/>
      <c r="EKV89" s="828"/>
      <c r="EKW89" s="829"/>
      <c r="EKX89" s="828"/>
      <c r="EKY89" s="829"/>
      <c r="EKZ89" s="828"/>
      <c r="ELA89" s="829"/>
      <c r="ELB89" s="828"/>
      <c r="ELC89" s="829"/>
      <c r="ELD89" s="828"/>
      <c r="ELE89" s="829"/>
      <c r="ELF89" s="828"/>
      <c r="ELG89" s="829"/>
      <c r="ELH89" s="828"/>
      <c r="ELI89" s="829"/>
      <c r="ELJ89" s="828"/>
      <c r="ELK89" s="829"/>
      <c r="ELL89" s="828"/>
      <c r="ELM89" s="829"/>
      <c r="ELN89" s="828"/>
      <c r="ELO89" s="829"/>
      <c r="ELP89" s="828"/>
      <c r="ELQ89" s="829"/>
      <c r="ELR89" s="828"/>
      <c r="ELS89" s="829"/>
      <c r="ELT89" s="828"/>
      <c r="ELU89" s="829"/>
      <c r="ELV89" s="828"/>
      <c r="ELW89" s="829"/>
      <c r="ELX89" s="828"/>
      <c r="ELY89" s="829"/>
      <c r="ELZ89" s="828"/>
      <c r="EMA89" s="829"/>
      <c r="EMB89" s="828"/>
      <c r="EMC89" s="829"/>
      <c r="EMD89" s="828"/>
      <c r="EME89" s="829"/>
      <c r="EMF89" s="828"/>
      <c r="EMG89" s="829"/>
      <c r="EMH89" s="828"/>
      <c r="EMI89" s="829"/>
      <c r="EMJ89" s="828"/>
      <c r="EMK89" s="829"/>
      <c r="EML89" s="828"/>
      <c r="EMM89" s="829"/>
      <c r="EMN89" s="828"/>
      <c r="EMO89" s="829"/>
      <c r="EMP89" s="828"/>
      <c r="EMQ89" s="829"/>
      <c r="EMR89" s="828"/>
      <c r="EMS89" s="829"/>
      <c r="EMT89" s="828"/>
      <c r="EMU89" s="829"/>
      <c r="EMV89" s="828"/>
      <c r="EMW89" s="829"/>
      <c r="EMX89" s="828"/>
      <c r="EMY89" s="829"/>
      <c r="EMZ89" s="828"/>
      <c r="ENA89" s="829"/>
      <c r="ENB89" s="828"/>
      <c r="ENC89" s="829"/>
      <c r="END89" s="828"/>
      <c r="ENE89" s="829"/>
      <c r="ENF89" s="828"/>
      <c r="ENG89" s="829"/>
      <c r="ENH89" s="828"/>
      <c r="ENI89" s="829"/>
      <c r="ENJ89" s="828"/>
      <c r="ENK89" s="829"/>
      <c r="ENL89" s="828"/>
      <c r="ENM89" s="829"/>
      <c r="ENN89" s="828"/>
      <c r="ENO89" s="829"/>
      <c r="ENP89" s="828"/>
      <c r="ENQ89" s="829"/>
      <c r="ENR89" s="828"/>
      <c r="ENS89" s="829"/>
      <c r="ENT89" s="828"/>
      <c r="ENU89" s="829"/>
      <c r="ENV89" s="828"/>
      <c r="ENW89" s="829"/>
      <c r="ENX89" s="828"/>
      <c r="ENY89" s="829"/>
      <c r="ENZ89" s="828"/>
      <c r="EOA89" s="829"/>
      <c r="EOB89" s="828"/>
      <c r="EOC89" s="829"/>
      <c r="EOD89" s="828"/>
      <c r="EOE89" s="829"/>
      <c r="EOF89" s="828"/>
      <c r="EOG89" s="829"/>
      <c r="EOH89" s="828"/>
      <c r="EOI89" s="829"/>
      <c r="EOJ89" s="828"/>
      <c r="EOK89" s="829"/>
      <c r="EOL89" s="828"/>
      <c r="EOM89" s="829"/>
      <c r="EON89" s="828"/>
      <c r="EOO89" s="829"/>
      <c r="EOP89" s="828"/>
      <c r="EOQ89" s="829"/>
      <c r="EOR89" s="828"/>
      <c r="EOS89" s="829"/>
      <c r="EOT89" s="828"/>
      <c r="EOU89" s="829"/>
      <c r="EOV89" s="828"/>
      <c r="EOW89" s="829"/>
      <c r="EOX89" s="828"/>
      <c r="EOY89" s="829"/>
      <c r="EOZ89" s="828"/>
      <c r="EPA89" s="829"/>
      <c r="EPB89" s="828"/>
      <c r="EPC89" s="829"/>
      <c r="EPD89" s="828"/>
      <c r="EPE89" s="829"/>
      <c r="EPF89" s="828"/>
      <c r="EPG89" s="829"/>
      <c r="EPH89" s="828"/>
      <c r="EPI89" s="829"/>
      <c r="EPJ89" s="828"/>
      <c r="EPK89" s="829"/>
      <c r="EPL89" s="828"/>
      <c r="EPM89" s="829"/>
      <c r="EPN89" s="828"/>
      <c r="EPO89" s="829"/>
      <c r="EPP89" s="828"/>
      <c r="EPQ89" s="829"/>
      <c r="EPR89" s="828"/>
      <c r="EPS89" s="829"/>
      <c r="EPT89" s="828"/>
      <c r="EPU89" s="829"/>
      <c r="EPV89" s="828"/>
      <c r="EPW89" s="829"/>
      <c r="EPX89" s="828"/>
      <c r="EPY89" s="829"/>
      <c r="EPZ89" s="828"/>
      <c r="EQA89" s="829"/>
      <c r="EQB89" s="828"/>
      <c r="EQC89" s="829"/>
      <c r="EQD89" s="828"/>
      <c r="EQE89" s="829"/>
      <c r="EQF89" s="828"/>
      <c r="EQG89" s="829"/>
      <c r="EQH89" s="828"/>
      <c r="EQI89" s="829"/>
      <c r="EQJ89" s="828"/>
      <c r="EQK89" s="829"/>
      <c r="EQL89" s="828"/>
      <c r="EQM89" s="829"/>
      <c r="EQN89" s="828"/>
      <c r="EQO89" s="829"/>
      <c r="EQP89" s="828"/>
      <c r="EQQ89" s="829"/>
      <c r="EQR89" s="828"/>
      <c r="EQS89" s="829"/>
      <c r="EQT89" s="828"/>
      <c r="EQU89" s="829"/>
      <c r="EQV89" s="828"/>
      <c r="EQW89" s="829"/>
      <c r="EQX89" s="828"/>
      <c r="EQY89" s="829"/>
      <c r="EQZ89" s="828"/>
      <c r="ERA89" s="829"/>
      <c r="ERB89" s="828"/>
      <c r="ERC89" s="829"/>
      <c r="ERD89" s="828"/>
      <c r="ERE89" s="829"/>
      <c r="ERF89" s="828"/>
      <c r="ERG89" s="829"/>
      <c r="ERH89" s="828"/>
      <c r="ERI89" s="829"/>
      <c r="ERJ89" s="828"/>
      <c r="ERK89" s="829"/>
      <c r="ERL89" s="828"/>
      <c r="ERM89" s="829"/>
      <c r="ERN89" s="828"/>
      <c r="ERO89" s="829"/>
      <c r="ERP89" s="828"/>
      <c r="ERQ89" s="829"/>
      <c r="ERR89" s="828"/>
      <c r="ERS89" s="829"/>
      <c r="ERT89" s="828"/>
      <c r="ERU89" s="829"/>
      <c r="ERV89" s="828"/>
      <c r="ERW89" s="829"/>
      <c r="ERX89" s="828"/>
      <c r="ERY89" s="829"/>
      <c r="ERZ89" s="828"/>
      <c r="ESA89" s="829"/>
      <c r="ESB89" s="828"/>
      <c r="ESC89" s="829"/>
      <c r="ESD89" s="828"/>
      <c r="ESE89" s="829"/>
      <c r="ESF89" s="828"/>
      <c r="ESG89" s="829"/>
      <c r="ESH89" s="828"/>
      <c r="ESI89" s="829"/>
      <c r="ESJ89" s="828"/>
      <c r="ESK89" s="829"/>
      <c r="ESL89" s="828"/>
      <c r="ESM89" s="829"/>
      <c r="ESN89" s="828"/>
      <c r="ESO89" s="829"/>
      <c r="ESP89" s="828"/>
      <c r="ESQ89" s="829"/>
      <c r="ESR89" s="828"/>
      <c r="ESS89" s="829"/>
      <c r="EST89" s="828"/>
      <c r="ESU89" s="829"/>
      <c r="ESV89" s="828"/>
      <c r="ESW89" s="829"/>
      <c r="ESX89" s="828"/>
      <c r="ESY89" s="829"/>
      <c r="ESZ89" s="828"/>
      <c r="ETA89" s="829"/>
      <c r="ETB89" s="828"/>
      <c r="ETC89" s="829"/>
      <c r="ETD89" s="828"/>
      <c r="ETE89" s="829"/>
      <c r="ETF89" s="828"/>
      <c r="ETG89" s="829"/>
      <c r="ETH89" s="828"/>
      <c r="ETI89" s="829"/>
      <c r="ETJ89" s="828"/>
      <c r="ETK89" s="829"/>
      <c r="ETL89" s="828"/>
      <c r="ETM89" s="829"/>
      <c r="ETN89" s="828"/>
      <c r="ETO89" s="829"/>
      <c r="ETP89" s="828"/>
      <c r="ETQ89" s="829"/>
      <c r="ETR89" s="828"/>
      <c r="ETS89" s="829"/>
      <c r="ETT89" s="828"/>
      <c r="ETU89" s="829"/>
      <c r="ETV89" s="828"/>
      <c r="ETW89" s="829"/>
      <c r="ETX89" s="828"/>
      <c r="ETY89" s="829"/>
      <c r="ETZ89" s="828"/>
      <c r="EUA89" s="829"/>
      <c r="EUB89" s="828"/>
      <c r="EUC89" s="829"/>
      <c r="EUD89" s="828"/>
      <c r="EUE89" s="829"/>
      <c r="EUF89" s="828"/>
      <c r="EUG89" s="829"/>
      <c r="EUH89" s="828"/>
      <c r="EUI89" s="829"/>
      <c r="EUJ89" s="828"/>
      <c r="EUK89" s="829"/>
      <c r="EUL89" s="828"/>
      <c r="EUM89" s="829"/>
      <c r="EUN89" s="828"/>
      <c r="EUO89" s="829"/>
      <c r="EUP89" s="828"/>
      <c r="EUQ89" s="829"/>
      <c r="EUR89" s="828"/>
      <c r="EUS89" s="829"/>
      <c r="EUT89" s="828"/>
      <c r="EUU89" s="829"/>
      <c r="EUV89" s="828"/>
      <c r="EUW89" s="829"/>
      <c r="EUX89" s="828"/>
      <c r="EUY89" s="829"/>
      <c r="EUZ89" s="828"/>
      <c r="EVA89" s="829"/>
      <c r="EVB89" s="828"/>
      <c r="EVC89" s="829"/>
      <c r="EVD89" s="828"/>
      <c r="EVE89" s="829"/>
      <c r="EVF89" s="828"/>
      <c r="EVG89" s="829"/>
      <c r="EVH89" s="828"/>
      <c r="EVI89" s="829"/>
      <c r="EVJ89" s="828"/>
      <c r="EVK89" s="829"/>
      <c r="EVL89" s="828"/>
      <c r="EVM89" s="829"/>
      <c r="EVN89" s="828"/>
      <c r="EVO89" s="829"/>
      <c r="EVP89" s="828"/>
      <c r="EVQ89" s="829"/>
      <c r="EVR89" s="828"/>
      <c r="EVS89" s="829"/>
      <c r="EVT89" s="828"/>
      <c r="EVU89" s="829"/>
      <c r="EVV89" s="828"/>
      <c r="EVW89" s="829"/>
      <c r="EVX89" s="828"/>
      <c r="EVY89" s="829"/>
      <c r="EVZ89" s="828"/>
      <c r="EWA89" s="829"/>
      <c r="EWB89" s="828"/>
      <c r="EWC89" s="829"/>
      <c r="EWD89" s="828"/>
      <c r="EWE89" s="829"/>
      <c r="EWF89" s="828"/>
      <c r="EWG89" s="829"/>
      <c r="EWH89" s="828"/>
      <c r="EWI89" s="829"/>
      <c r="EWJ89" s="828"/>
      <c r="EWK89" s="829"/>
      <c r="EWL89" s="828"/>
      <c r="EWM89" s="829"/>
      <c r="EWN89" s="828"/>
      <c r="EWO89" s="829"/>
      <c r="EWP89" s="828"/>
      <c r="EWQ89" s="829"/>
      <c r="EWR89" s="828"/>
      <c r="EWS89" s="829"/>
      <c r="EWT89" s="828"/>
      <c r="EWU89" s="829"/>
      <c r="EWV89" s="828"/>
      <c r="EWW89" s="829"/>
      <c r="EWX89" s="828"/>
      <c r="EWY89" s="829"/>
      <c r="EWZ89" s="828"/>
      <c r="EXA89" s="829"/>
      <c r="EXB89" s="828"/>
      <c r="EXC89" s="829"/>
      <c r="EXD89" s="828"/>
      <c r="EXE89" s="829"/>
      <c r="EXF89" s="828"/>
      <c r="EXG89" s="829"/>
      <c r="EXH89" s="828"/>
      <c r="EXI89" s="829"/>
      <c r="EXJ89" s="828"/>
      <c r="EXK89" s="829"/>
      <c r="EXL89" s="828"/>
      <c r="EXM89" s="829"/>
      <c r="EXN89" s="828"/>
      <c r="EXO89" s="829"/>
      <c r="EXP89" s="828"/>
      <c r="EXQ89" s="829"/>
      <c r="EXR89" s="828"/>
      <c r="EXS89" s="829"/>
      <c r="EXT89" s="828"/>
      <c r="EXU89" s="829"/>
      <c r="EXV89" s="828"/>
      <c r="EXW89" s="829"/>
      <c r="EXX89" s="828"/>
      <c r="EXY89" s="829"/>
      <c r="EXZ89" s="828"/>
      <c r="EYA89" s="829"/>
      <c r="EYB89" s="828"/>
      <c r="EYC89" s="829"/>
      <c r="EYD89" s="828"/>
      <c r="EYE89" s="829"/>
      <c r="EYF89" s="828"/>
      <c r="EYG89" s="829"/>
      <c r="EYH89" s="828"/>
      <c r="EYI89" s="829"/>
      <c r="EYJ89" s="828"/>
      <c r="EYK89" s="829"/>
      <c r="EYL89" s="828"/>
      <c r="EYM89" s="829"/>
      <c r="EYN89" s="828"/>
      <c r="EYO89" s="829"/>
      <c r="EYP89" s="828"/>
      <c r="EYQ89" s="829"/>
      <c r="EYR89" s="828"/>
      <c r="EYS89" s="829"/>
      <c r="EYT89" s="828"/>
      <c r="EYU89" s="829"/>
      <c r="EYV89" s="828"/>
      <c r="EYW89" s="829"/>
      <c r="EYX89" s="828"/>
      <c r="EYY89" s="829"/>
      <c r="EYZ89" s="828"/>
      <c r="EZA89" s="829"/>
      <c r="EZB89" s="828"/>
      <c r="EZC89" s="829"/>
      <c r="EZD89" s="828"/>
      <c r="EZE89" s="829"/>
      <c r="EZF89" s="828"/>
      <c r="EZG89" s="829"/>
      <c r="EZH89" s="828"/>
      <c r="EZI89" s="829"/>
      <c r="EZJ89" s="828"/>
      <c r="EZK89" s="829"/>
      <c r="EZL89" s="828"/>
      <c r="EZM89" s="829"/>
      <c r="EZN89" s="828"/>
      <c r="EZO89" s="829"/>
      <c r="EZP89" s="828"/>
      <c r="EZQ89" s="829"/>
      <c r="EZR89" s="828"/>
      <c r="EZS89" s="829"/>
      <c r="EZT89" s="828"/>
      <c r="EZU89" s="829"/>
      <c r="EZV89" s="828"/>
      <c r="EZW89" s="829"/>
      <c r="EZX89" s="828"/>
      <c r="EZY89" s="829"/>
      <c r="EZZ89" s="828"/>
      <c r="FAA89" s="829"/>
      <c r="FAB89" s="828"/>
      <c r="FAC89" s="829"/>
      <c r="FAD89" s="828"/>
      <c r="FAE89" s="829"/>
      <c r="FAF89" s="828"/>
      <c r="FAG89" s="829"/>
      <c r="FAH89" s="828"/>
      <c r="FAI89" s="829"/>
      <c r="FAJ89" s="828"/>
      <c r="FAK89" s="829"/>
      <c r="FAL89" s="828"/>
      <c r="FAM89" s="829"/>
      <c r="FAN89" s="828"/>
      <c r="FAO89" s="829"/>
      <c r="FAP89" s="828"/>
      <c r="FAQ89" s="829"/>
      <c r="FAR89" s="828"/>
      <c r="FAS89" s="829"/>
      <c r="FAT89" s="828"/>
      <c r="FAU89" s="829"/>
      <c r="FAV89" s="828"/>
      <c r="FAW89" s="829"/>
      <c r="FAX89" s="828"/>
      <c r="FAY89" s="829"/>
      <c r="FAZ89" s="828"/>
      <c r="FBA89" s="829"/>
      <c r="FBB89" s="828"/>
      <c r="FBC89" s="829"/>
      <c r="FBD89" s="828"/>
      <c r="FBE89" s="829"/>
      <c r="FBF89" s="828"/>
      <c r="FBG89" s="829"/>
      <c r="FBH89" s="828"/>
      <c r="FBI89" s="829"/>
      <c r="FBJ89" s="828"/>
      <c r="FBK89" s="829"/>
      <c r="FBL89" s="828"/>
      <c r="FBM89" s="829"/>
      <c r="FBN89" s="828"/>
      <c r="FBO89" s="829"/>
      <c r="FBP89" s="828"/>
      <c r="FBQ89" s="829"/>
      <c r="FBR89" s="828"/>
      <c r="FBS89" s="829"/>
      <c r="FBT89" s="828"/>
      <c r="FBU89" s="829"/>
      <c r="FBV89" s="828"/>
      <c r="FBW89" s="829"/>
      <c r="FBX89" s="828"/>
      <c r="FBY89" s="829"/>
      <c r="FBZ89" s="828"/>
      <c r="FCA89" s="829"/>
      <c r="FCB89" s="828"/>
      <c r="FCC89" s="829"/>
      <c r="FCD89" s="828"/>
      <c r="FCE89" s="829"/>
      <c r="FCF89" s="828"/>
      <c r="FCG89" s="829"/>
      <c r="FCH89" s="828"/>
      <c r="FCI89" s="829"/>
      <c r="FCJ89" s="828"/>
      <c r="FCK89" s="829"/>
      <c r="FCL89" s="828"/>
      <c r="FCM89" s="829"/>
      <c r="FCN89" s="828"/>
      <c r="FCO89" s="829"/>
      <c r="FCP89" s="828"/>
      <c r="FCQ89" s="829"/>
      <c r="FCR89" s="828"/>
      <c r="FCS89" s="829"/>
      <c r="FCT89" s="828"/>
      <c r="FCU89" s="829"/>
      <c r="FCV89" s="828"/>
      <c r="FCW89" s="829"/>
      <c r="FCX89" s="828"/>
      <c r="FCY89" s="829"/>
      <c r="FCZ89" s="828"/>
      <c r="FDA89" s="829"/>
      <c r="FDB89" s="828"/>
      <c r="FDC89" s="829"/>
      <c r="FDD89" s="828"/>
      <c r="FDE89" s="829"/>
      <c r="FDF89" s="828"/>
      <c r="FDG89" s="829"/>
      <c r="FDH89" s="828"/>
      <c r="FDI89" s="829"/>
      <c r="FDJ89" s="828"/>
      <c r="FDK89" s="829"/>
      <c r="FDL89" s="828"/>
      <c r="FDM89" s="829"/>
      <c r="FDN89" s="828"/>
      <c r="FDO89" s="829"/>
      <c r="FDP89" s="828"/>
      <c r="FDQ89" s="829"/>
      <c r="FDR89" s="828"/>
      <c r="FDS89" s="829"/>
      <c r="FDT89" s="828"/>
      <c r="FDU89" s="829"/>
      <c r="FDV89" s="828"/>
      <c r="FDW89" s="829"/>
      <c r="FDX89" s="828"/>
      <c r="FDY89" s="829"/>
      <c r="FDZ89" s="828"/>
      <c r="FEA89" s="829"/>
      <c r="FEB89" s="828"/>
      <c r="FEC89" s="829"/>
      <c r="FED89" s="828"/>
      <c r="FEE89" s="829"/>
      <c r="FEF89" s="828"/>
      <c r="FEG89" s="829"/>
      <c r="FEH89" s="828"/>
      <c r="FEI89" s="829"/>
      <c r="FEJ89" s="828"/>
      <c r="FEK89" s="829"/>
      <c r="FEL89" s="828"/>
      <c r="FEM89" s="829"/>
      <c r="FEN89" s="828"/>
      <c r="FEO89" s="829"/>
      <c r="FEP89" s="828"/>
      <c r="FEQ89" s="829"/>
      <c r="FER89" s="828"/>
      <c r="FES89" s="829"/>
      <c r="FET89" s="828"/>
      <c r="FEU89" s="829"/>
      <c r="FEV89" s="828"/>
      <c r="FEW89" s="829"/>
      <c r="FEX89" s="828"/>
      <c r="FEY89" s="829"/>
      <c r="FEZ89" s="828"/>
      <c r="FFA89" s="829"/>
      <c r="FFB89" s="828"/>
      <c r="FFC89" s="829"/>
      <c r="FFD89" s="828"/>
      <c r="FFE89" s="829"/>
      <c r="FFF89" s="828"/>
      <c r="FFG89" s="829"/>
      <c r="FFH89" s="828"/>
      <c r="FFI89" s="829"/>
      <c r="FFJ89" s="828"/>
      <c r="FFK89" s="829"/>
      <c r="FFL89" s="828"/>
      <c r="FFM89" s="829"/>
      <c r="FFN89" s="828"/>
      <c r="FFO89" s="829"/>
      <c r="FFP89" s="828"/>
      <c r="FFQ89" s="829"/>
      <c r="FFR89" s="828"/>
      <c r="FFS89" s="829"/>
      <c r="FFT89" s="828"/>
      <c r="FFU89" s="829"/>
      <c r="FFV89" s="828"/>
      <c r="FFW89" s="829"/>
      <c r="FFX89" s="828"/>
      <c r="FFY89" s="829"/>
      <c r="FFZ89" s="828"/>
      <c r="FGA89" s="829"/>
      <c r="FGB89" s="828"/>
      <c r="FGC89" s="829"/>
      <c r="FGD89" s="828"/>
      <c r="FGE89" s="829"/>
      <c r="FGF89" s="828"/>
      <c r="FGG89" s="829"/>
      <c r="FGH89" s="828"/>
      <c r="FGI89" s="829"/>
      <c r="FGJ89" s="828"/>
      <c r="FGK89" s="829"/>
      <c r="FGL89" s="828"/>
      <c r="FGM89" s="829"/>
      <c r="FGN89" s="828"/>
      <c r="FGO89" s="829"/>
      <c r="FGP89" s="828"/>
      <c r="FGQ89" s="829"/>
      <c r="FGR89" s="828"/>
      <c r="FGS89" s="829"/>
      <c r="FGT89" s="828"/>
      <c r="FGU89" s="829"/>
      <c r="FGV89" s="828"/>
      <c r="FGW89" s="829"/>
      <c r="FGX89" s="828"/>
      <c r="FGY89" s="829"/>
      <c r="FGZ89" s="828"/>
      <c r="FHA89" s="829"/>
      <c r="FHB89" s="828"/>
      <c r="FHC89" s="829"/>
      <c r="FHD89" s="828"/>
      <c r="FHE89" s="829"/>
      <c r="FHF89" s="828"/>
      <c r="FHG89" s="829"/>
      <c r="FHH89" s="828"/>
      <c r="FHI89" s="829"/>
      <c r="FHJ89" s="828"/>
      <c r="FHK89" s="829"/>
      <c r="FHL89" s="828"/>
      <c r="FHM89" s="829"/>
      <c r="FHN89" s="828"/>
      <c r="FHO89" s="829"/>
      <c r="FHP89" s="828"/>
      <c r="FHQ89" s="829"/>
      <c r="FHR89" s="828"/>
      <c r="FHS89" s="829"/>
      <c r="FHT89" s="828"/>
      <c r="FHU89" s="829"/>
      <c r="FHV89" s="828"/>
      <c r="FHW89" s="829"/>
      <c r="FHX89" s="828"/>
      <c r="FHY89" s="829"/>
      <c r="FHZ89" s="828"/>
      <c r="FIA89" s="829"/>
      <c r="FIB89" s="828"/>
      <c r="FIC89" s="829"/>
      <c r="FID89" s="828"/>
      <c r="FIE89" s="829"/>
      <c r="FIF89" s="828"/>
      <c r="FIG89" s="829"/>
      <c r="FIH89" s="828"/>
      <c r="FII89" s="829"/>
      <c r="FIJ89" s="828"/>
      <c r="FIK89" s="829"/>
      <c r="FIL89" s="828"/>
      <c r="FIM89" s="829"/>
      <c r="FIN89" s="828"/>
      <c r="FIO89" s="829"/>
      <c r="FIP89" s="828"/>
      <c r="FIQ89" s="829"/>
      <c r="FIR89" s="828"/>
      <c r="FIS89" s="829"/>
      <c r="FIT89" s="828"/>
      <c r="FIU89" s="829"/>
      <c r="FIV89" s="828"/>
      <c r="FIW89" s="829"/>
      <c r="FIX89" s="828"/>
      <c r="FIY89" s="829"/>
      <c r="FIZ89" s="828"/>
      <c r="FJA89" s="829"/>
      <c r="FJB89" s="828"/>
      <c r="FJC89" s="829"/>
      <c r="FJD89" s="828"/>
      <c r="FJE89" s="829"/>
      <c r="FJF89" s="828"/>
      <c r="FJG89" s="829"/>
      <c r="FJH89" s="828"/>
      <c r="FJI89" s="829"/>
      <c r="FJJ89" s="828"/>
      <c r="FJK89" s="829"/>
      <c r="FJL89" s="828"/>
      <c r="FJM89" s="829"/>
      <c r="FJN89" s="828"/>
      <c r="FJO89" s="829"/>
      <c r="FJP89" s="828"/>
      <c r="FJQ89" s="829"/>
      <c r="FJR89" s="828"/>
      <c r="FJS89" s="829"/>
      <c r="FJT89" s="828"/>
      <c r="FJU89" s="829"/>
      <c r="FJV89" s="828"/>
      <c r="FJW89" s="829"/>
      <c r="FJX89" s="828"/>
      <c r="FJY89" s="829"/>
      <c r="FJZ89" s="828"/>
      <c r="FKA89" s="829"/>
      <c r="FKB89" s="828"/>
      <c r="FKC89" s="829"/>
      <c r="FKD89" s="828"/>
      <c r="FKE89" s="829"/>
      <c r="FKF89" s="828"/>
      <c r="FKG89" s="829"/>
      <c r="FKH89" s="828"/>
      <c r="FKI89" s="829"/>
      <c r="FKJ89" s="828"/>
      <c r="FKK89" s="829"/>
      <c r="FKL89" s="828"/>
      <c r="FKM89" s="829"/>
      <c r="FKN89" s="828"/>
      <c r="FKO89" s="829"/>
      <c r="FKP89" s="828"/>
      <c r="FKQ89" s="829"/>
      <c r="FKR89" s="828"/>
      <c r="FKS89" s="829"/>
      <c r="FKT89" s="828"/>
      <c r="FKU89" s="829"/>
      <c r="FKV89" s="828"/>
      <c r="FKW89" s="829"/>
      <c r="FKX89" s="828"/>
      <c r="FKY89" s="829"/>
      <c r="FKZ89" s="828"/>
      <c r="FLA89" s="829"/>
      <c r="FLB89" s="828"/>
      <c r="FLC89" s="829"/>
      <c r="FLD89" s="828"/>
      <c r="FLE89" s="829"/>
      <c r="FLF89" s="828"/>
      <c r="FLG89" s="829"/>
      <c r="FLH89" s="828"/>
      <c r="FLI89" s="829"/>
      <c r="FLJ89" s="828"/>
      <c r="FLK89" s="829"/>
      <c r="FLL89" s="828"/>
      <c r="FLM89" s="829"/>
      <c r="FLN89" s="828"/>
      <c r="FLO89" s="829"/>
      <c r="FLP89" s="828"/>
      <c r="FLQ89" s="829"/>
      <c r="FLR89" s="828"/>
      <c r="FLS89" s="829"/>
      <c r="FLT89" s="828"/>
      <c r="FLU89" s="829"/>
      <c r="FLV89" s="828"/>
      <c r="FLW89" s="829"/>
      <c r="FLX89" s="828"/>
      <c r="FLY89" s="829"/>
      <c r="FLZ89" s="828"/>
      <c r="FMA89" s="829"/>
      <c r="FMB89" s="828"/>
      <c r="FMC89" s="829"/>
      <c r="FMD89" s="828"/>
      <c r="FME89" s="829"/>
      <c r="FMF89" s="828"/>
      <c r="FMG89" s="829"/>
      <c r="FMH89" s="828"/>
      <c r="FMI89" s="829"/>
      <c r="FMJ89" s="828"/>
      <c r="FMK89" s="829"/>
      <c r="FML89" s="828"/>
      <c r="FMM89" s="829"/>
      <c r="FMN89" s="828"/>
      <c r="FMO89" s="829"/>
      <c r="FMP89" s="828"/>
      <c r="FMQ89" s="829"/>
      <c r="FMR89" s="828"/>
      <c r="FMS89" s="829"/>
      <c r="FMT89" s="828"/>
      <c r="FMU89" s="829"/>
      <c r="FMV89" s="828"/>
      <c r="FMW89" s="829"/>
      <c r="FMX89" s="828"/>
      <c r="FMY89" s="829"/>
      <c r="FMZ89" s="828"/>
      <c r="FNA89" s="829"/>
      <c r="FNB89" s="828"/>
      <c r="FNC89" s="829"/>
      <c r="FND89" s="828"/>
      <c r="FNE89" s="829"/>
      <c r="FNF89" s="828"/>
      <c r="FNG89" s="829"/>
      <c r="FNH89" s="828"/>
      <c r="FNI89" s="829"/>
      <c r="FNJ89" s="828"/>
      <c r="FNK89" s="829"/>
      <c r="FNL89" s="828"/>
      <c r="FNM89" s="829"/>
      <c r="FNN89" s="828"/>
      <c r="FNO89" s="829"/>
      <c r="FNP89" s="828"/>
      <c r="FNQ89" s="829"/>
      <c r="FNR89" s="828"/>
      <c r="FNS89" s="829"/>
      <c r="FNT89" s="828"/>
      <c r="FNU89" s="829"/>
      <c r="FNV89" s="828"/>
      <c r="FNW89" s="829"/>
      <c r="FNX89" s="828"/>
      <c r="FNY89" s="829"/>
      <c r="FNZ89" s="828"/>
      <c r="FOA89" s="829"/>
      <c r="FOB89" s="828"/>
      <c r="FOC89" s="829"/>
      <c r="FOD89" s="828"/>
      <c r="FOE89" s="829"/>
      <c r="FOF89" s="828"/>
      <c r="FOG89" s="829"/>
      <c r="FOH89" s="828"/>
      <c r="FOI89" s="829"/>
      <c r="FOJ89" s="828"/>
      <c r="FOK89" s="829"/>
      <c r="FOL89" s="828"/>
      <c r="FOM89" s="829"/>
      <c r="FON89" s="828"/>
      <c r="FOO89" s="829"/>
      <c r="FOP89" s="828"/>
      <c r="FOQ89" s="829"/>
      <c r="FOR89" s="828"/>
      <c r="FOS89" s="829"/>
      <c r="FOT89" s="828"/>
      <c r="FOU89" s="829"/>
      <c r="FOV89" s="828"/>
      <c r="FOW89" s="829"/>
      <c r="FOX89" s="828"/>
      <c r="FOY89" s="829"/>
      <c r="FOZ89" s="828"/>
      <c r="FPA89" s="829"/>
      <c r="FPB89" s="828"/>
      <c r="FPC89" s="829"/>
      <c r="FPD89" s="828"/>
      <c r="FPE89" s="829"/>
      <c r="FPF89" s="828"/>
      <c r="FPG89" s="829"/>
      <c r="FPH89" s="828"/>
      <c r="FPI89" s="829"/>
      <c r="FPJ89" s="828"/>
      <c r="FPK89" s="829"/>
      <c r="FPL89" s="828"/>
      <c r="FPM89" s="829"/>
      <c r="FPN89" s="828"/>
      <c r="FPO89" s="829"/>
      <c r="FPP89" s="828"/>
      <c r="FPQ89" s="829"/>
      <c r="FPR89" s="828"/>
      <c r="FPS89" s="829"/>
      <c r="FPT89" s="828"/>
      <c r="FPU89" s="829"/>
      <c r="FPV89" s="828"/>
      <c r="FPW89" s="829"/>
      <c r="FPX89" s="828"/>
      <c r="FPY89" s="829"/>
      <c r="FPZ89" s="828"/>
      <c r="FQA89" s="829"/>
      <c r="FQB89" s="828"/>
      <c r="FQC89" s="829"/>
      <c r="FQD89" s="828"/>
      <c r="FQE89" s="829"/>
      <c r="FQF89" s="828"/>
      <c r="FQG89" s="829"/>
      <c r="FQH89" s="828"/>
      <c r="FQI89" s="829"/>
      <c r="FQJ89" s="828"/>
      <c r="FQK89" s="829"/>
      <c r="FQL89" s="828"/>
      <c r="FQM89" s="829"/>
      <c r="FQN89" s="828"/>
      <c r="FQO89" s="829"/>
      <c r="FQP89" s="828"/>
      <c r="FQQ89" s="829"/>
      <c r="FQR89" s="828"/>
      <c r="FQS89" s="829"/>
      <c r="FQT89" s="828"/>
      <c r="FQU89" s="829"/>
      <c r="FQV89" s="828"/>
      <c r="FQW89" s="829"/>
      <c r="FQX89" s="828"/>
      <c r="FQY89" s="829"/>
      <c r="FQZ89" s="828"/>
      <c r="FRA89" s="829"/>
      <c r="FRB89" s="828"/>
      <c r="FRC89" s="829"/>
      <c r="FRD89" s="828"/>
      <c r="FRE89" s="829"/>
      <c r="FRF89" s="828"/>
      <c r="FRG89" s="829"/>
      <c r="FRH89" s="828"/>
      <c r="FRI89" s="829"/>
      <c r="FRJ89" s="828"/>
      <c r="FRK89" s="829"/>
      <c r="FRL89" s="828"/>
      <c r="FRM89" s="829"/>
      <c r="FRN89" s="828"/>
      <c r="FRO89" s="829"/>
      <c r="FRP89" s="828"/>
      <c r="FRQ89" s="829"/>
      <c r="FRR89" s="828"/>
      <c r="FRS89" s="829"/>
      <c r="FRT89" s="828"/>
      <c r="FRU89" s="829"/>
      <c r="FRV89" s="828"/>
      <c r="FRW89" s="829"/>
      <c r="FRX89" s="828"/>
      <c r="FRY89" s="829"/>
      <c r="FRZ89" s="828"/>
      <c r="FSA89" s="829"/>
      <c r="FSB89" s="828"/>
      <c r="FSC89" s="829"/>
      <c r="FSD89" s="828"/>
      <c r="FSE89" s="829"/>
      <c r="FSF89" s="828"/>
      <c r="FSG89" s="829"/>
      <c r="FSH89" s="828"/>
      <c r="FSI89" s="829"/>
      <c r="FSJ89" s="828"/>
      <c r="FSK89" s="829"/>
      <c r="FSL89" s="828"/>
      <c r="FSM89" s="829"/>
      <c r="FSN89" s="828"/>
      <c r="FSO89" s="829"/>
      <c r="FSP89" s="828"/>
      <c r="FSQ89" s="829"/>
      <c r="FSR89" s="828"/>
      <c r="FSS89" s="829"/>
      <c r="FST89" s="828"/>
      <c r="FSU89" s="829"/>
      <c r="FSV89" s="828"/>
      <c r="FSW89" s="829"/>
      <c r="FSX89" s="828"/>
      <c r="FSY89" s="829"/>
      <c r="FSZ89" s="828"/>
      <c r="FTA89" s="829"/>
      <c r="FTB89" s="828"/>
      <c r="FTC89" s="829"/>
      <c r="FTD89" s="828"/>
      <c r="FTE89" s="829"/>
      <c r="FTF89" s="828"/>
      <c r="FTG89" s="829"/>
      <c r="FTH89" s="828"/>
      <c r="FTI89" s="829"/>
      <c r="FTJ89" s="828"/>
      <c r="FTK89" s="829"/>
      <c r="FTL89" s="828"/>
      <c r="FTM89" s="829"/>
      <c r="FTN89" s="828"/>
      <c r="FTO89" s="829"/>
      <c r="FTP89" s="828"/>
      <c r="FTQ89" s="829"/>
      <c r="FTR89" s="828"/>
      <c r="FTS89" s="829"/>
      <c r="FTT89" s="828"/>
      <c r="FTU89" s="829"/>
      <c r="FTV89" s="828"/>
      <c r="FTW89" s="829"/>
      <c r="FTX89" s="828"/>
      <c r="FTY89" s="829"/>
      <c r="FTZ89" s="828"/>
      <c r="FUA89" s="829"/>
      <c r="FUB89" s="828"/>
      <c r="FUC89" s="829"/>
      <c r="FUD89" s="828"/>
      <c r="FUE89" s="829"/>
      <c r="FUF89" s="828"/>
      <c r="FUG89" s="829"/>
      <c r="FUH89" s="828"/>
      <c r="FUI89" s="829"/>
      <c r="FUJ89" s="828"/>
      <c r="FUK89" s="829"/>
      <c r="FUL89" s="828"/>
      <c r="FUM89" s="829"/>
      <c r="FUN89" s="828"/>
      <c r="FUO89" s="829"/>
      <c r="FUP89" s="828"/>
      <c r="FUQ89" s="829"/>
      <c r="FUR89" s="828"/>
      <c r="FUS89" s="829"/>
      <c r="FUT89" s="828"/>
      <c r="FUU89" s="829"/>
      <c r="FUV89" s="828"/>
      <c r="FUW89" s="829"/>
      <c r="FUX89" s="828"/>
      <c r="FUY89" s="829"/>
      <c r="FUZ89" s="828"/>
      <c r="FVA89" s="829"/>
      <c r="FVB89" s="828"/>
      <c r="FVC89" s="829"/>
      <c r="FVD89" s="828"/>
      <c r="FVE89" s="829"/>
      <c r="FVF89" s="828"/>
      <c r="FVG89" s="829"/>
      <c r="FVH89" s="828"/>
      <c r="FVI89" s="829"/>
      <c r="FVJ89" s="828"/>
      <c r="FVK89" s="829"/>
      <c r="FVL89" s="828"/>
      <c r="FVM89" s="829"/>
      <c r="FVN89" s="828"/>
      <c r="FVO89" s="829"/>
      <c r="FVP89" s="828"/>
      <c r="FVQ89" s="829"/>
      <c r="FVR89" s="828"/>
      <c r="FVS89" s="829"/>
      <c r="FVT89" s="828"/>
      <c r="FVU89" s="829"/>
      <c r="FVV89" s="828"/>
      <c r="FVW89" s="829"/>
      <c r="FVX89" s="828"/>
      <c r="FVY89" s="829"/>
      <c r="FVZ89" s="828"/>
      <c r="FWA89" s="829"/>
      <c r="FWB89" s="828"/>
      <c r="FWC89" s="829"/>
      <c r="FWD89" s="828"/>
      <c r="FWE89" s="829"/>
      <c r="FWF89" s="828"/>
      <c r="FWG89" s="829"/>
      <c r="FWH89" s="828"/>
      <c r="FWI89" s="829"/>
      <c r="FWJ89" s="828"/>
      <c r="FWK89" s="829"/>
      <c r="FWL89" s="828"/>
      <c r="FWM89" s="829"/>
      <c r="FWN89" s="828"/>
      <c r="FWO89" s="829"/>
      <c r="FWP89" s="828"/>
      <c r="FWQ89" s="829"/>
      <c r="FWR89" s="828"/>
      <c r="FWS89" s="829"/>
      <c r="FWT89" s="828"/>
      <c r="FWU89" s="829"/>
      <c r="FWV89" s="828"/>
      <c r="FWW89" s="829"/>
      <c r="FWX89" s="828"/>
      <c r="FWY89" s="829"/>
      <c r="FWZ89" s="828"/>
      <c r="FXA89" s="829"/>
      <c r="FXB89" s="828"/>
      <c r="FXC89" s="829"/>
      <c r="FXD89" s="828"/>
      <c r="FXE89" s="829"/>
      <c r="FXF89" s="828"/>
      <c r="FXG89" s="829"/>
      <c r="FXH89" s="828"/>
      <c r="FXI89" s="829"/>
      <c r="FXJ89" s="828"/>
      <c r="FXK89" s="829"/>
      <c r="FXL89" s="828"/>
      <c r="FXM89" s="829"/>
      <c r="FXN89" s="828"/>
      <c r="FXO89" s="829"/>
      <c r="FXP89" s="828"/>
      <c r="FXQ89" s="829"/>
      <c r="FXR89" s="828"/>
      <c r="FXS89" s="829"/>
      <c r="FXT89" s="828"/>
      <c r="FXU89" s="829"/>
      <c r="FXV89" s="828"/>
      <c r="FXW89" s="829"/>
      <c r="FXX89" s="828"/>
      <c r="FXY89" s="829"/>
      <c r="FXZ89" s="828"/>
      <c r="FYA89" s="829"/>
      <c r="FYB89" s="828"/>
      <c r="FYC89" s="829"/>
      <c r="FYD89" s="828"/>
      <c r="FYE89" s="829"/>
      <c r="FYF89" s="828"/>
      <c r="FYG89" s="829"/>
      <c r="FYH89" s="828"/>
      <c r="FYI89" s="829"/>
      <c r="FYJ89" s="828"/>
      <c r="FYK89" s="829"/>
      <c r="FYL89" s="828"/>
      <c r="FYM89" s="829"/>
      <c r="FYN89" s="828"/>
      <c r="FYO89" s="829"/>
      <c r="FYP89" s="828"/>
      <c r="FYQ89" s="829"/>
      <c r="FYR89" s="828"/>
      <c r="FYS89" s="829"/>
      <c r="FYT89" s="828"/>
      <c r="FYU89" s="829"/>
      <c r="FYV89" s="828"/>
      <c r="FYW89" s="829"/>
      <c r="FYX89" s="828"/>
      <c r="FYY89" s="829"/>
      <c r="FYZ89" s="828"/>
      <c r="FZA89" s="829"/>
      <c r="FZB89" s="828"/>
      <c r="FZC89" s="829"/>
      <c r="FZD89" s="828"/>
      <c r="FZE89" s="829"/>
      <c r="FZF89" s="828"/>
      <c r="FZG89" s="829"/>
      <c r="FZH89" s="828"/>
      <c r="FZI89" s="829"/>
      <c r="FZJ89" s="828"/>
      <c r="FZK89" s="829"/>
      <c r="FZL89" s="828"/>
      <c r="FZM89" s="829"/>
      <c r="FZN89" s="828"/>
      <c r="FZO89" s="829"/>
      <c r="FZP89" s="828"/>
      <c r="FZQ89" s="829"/>
      <c r="FZR89" s="828"/>
      <c r="FZS89" s="829"/>
      <c r="FZT89" s="828"/>
      <c r="FZU89" s="829"/>
      <c r="FZV89" s="828"/>
      <c r="FZW89" s="829"/>
      <c r="FZX89" s="828"/>
      <c r="FZY89" s="829"/>
      <c r="FZZ89" s="828"/>
      <c r="GAA89" s="829"/>
      <c r="GAB89" s="828"/>
      <c r="GAC89" s="829"/>
      <c r="GAD89" s="828"/>
      <c r="GAE89" s="829"/>
      <c r="GAF89" s="828"/>
      <c r="GAG89" s="829"/>
      <c r="GAH89" s="828"/>
      <c r="GAI89" s="829"/>
      <c r="GAJ89" s="828"/>
      <c r="GAK89" s="829"/>
      <c r="GAL89" s="828"/>
      <c r="GAM89" s="829"/>
      <c r="GAN89" s="828"/>
      <c r="GAO89" s="829"/>
      <c r="GAP89" s="828"/>
      <c r="GAQ89" s="829"/>
      <c r="GAR89" s="828"/>
      <c r="GAS89" s="829"/>
      <c r="GAT89" s="828"/>
      <c r="GAU89" s="829"/>
      <c r="GAV89" s="828"/>
      <c r="GAW89" s="829"/>
      <c r="GAX89" s="828"/>
      <c r="GAY89" s="829"/>
      <c r="GAZ89" s="828"/>
      <c r="GBA89" s="829"/>
      <c r="GBB89" s="828"/>
      <c r="GBC89" s="829"/>
      <c r="GBD89" s="828"/>
      <c r="GBE89" s="829"/>
      <c r="GBF89" s="828"/>
      <c r="GBG89" s="829"/>
      <c r="GBH89" s="828"/>
      <c r="GBI89" s="829"/>
      <c r="GBJ89" s="828"/>
      <c r="GBK89" s="829"/>
      <c r="GBL89" s="828"/>
      <c r="GBM89" s="829"/>
      <c r="GBN89" s="828"/>
      <c r="GBO89" s="829"/>
      <c r="GBP89" s="828"/>
      <c r="GBQ89" s="829"/>
      <c r="GBR89" s="828"/>
      <c r="GBS89" s="829"/>
      <c r="GBT89" s="828"/>
      <c r="GBU89" s="829"/>
      <c r="GBV89" s="828"/>
      <c r="GBW89" s="829"/>
      <c r="GBX89" s="828"/>
      <c r="GBY89" s="829"/>
      <c r="GBZ89" s="828"/>
      <c r="GCA89" s="829"/>
      <c r="GCB89" s="828"/>
      <c r="GCC89" s="829"/>
      <c r="GCD89" s="828"/>
      <c r="GCE89" s="829"/>
      <c r="GCF89" s="828"/>
      <c r="GCG89" s="829"/>
      <c r="GCH89" s="828"/>
      <c r="GCI89" s="829"/>
      <c r="GCJ89" s="828"/>
      <c r="GCK89" s="829"/>
      <c r="GCL89" s="828"/>
      <c r="GCM89" s="829"/>
      <c r="GCN89" s="828"/>
      <c r="GCO89" s="829"/>
      <c r="GCP89" s="828"/>
      <c r="GCQ89" s="829"/>
      <c r="GCR89" s="828"/>
      <c r="GCS89" s="829"/>
      <c r="GCT89" s="828"/>
      <c r="GCU89" s="829"/>
      <c r="GCV89" s="828"/>
      <c r="GCW89" s="829"/>
      <c r="GCX89" s="828"/>
      <c r="GCY89" s="829"/>
      <c r="GCZ89" s="828"/>
      <c r="GDA89" s="829"/>
      <c r="GDB89" s="828"/>
      <c r="GDC89" s="829"/>
      <c r="GDD89" s="828"/>
      <c r="GDE89" s="829"/>
      <c r="GDF89" s="828"/>
      <c r="GDG89" s="829"/>
      <c r="GDH89" s="828"/>
      <c r="GDI89" s="829"/>
      <c r="GDJ89" s="828"/>
      <c r="GDK89" s="829"/>
      <c r="GDL89" s="828"/>
      <c r="GDM89" s="829"/>
      <c r="GDN89" s="828"/>
      <c r="GDO89" s="829"/>
      <c r="GDP89" s="828"/>
      <c r="GDQ89" s="829"/>
      <c r="GDR89" s="828"/>
      <c r="GDS89" s="829"/>
      <c r="GDT89" s="828"/>
      <c r="GDU89" s="829"/>
      <c r="GDV89" s="828"/>
      <c r="GDW89" s="829"/>
      <c r="GDX89" s="828"/>
      <c r="GDY89" s="829"/>
      <c r="GDZ89" s="828"/>
      <c r="GEA89" s="829"/>
      <c r="GEB89" s="828"/>
      <c r="GEC89" s="829"/>
      <c r="GED89" s="828"/>
      <c r="GEE89" s="829"/>
      <c r="GEF89" s="828"/>
      <c r="GEG89" s="829"/>
      <c r="GEH89" s="828"/>
      <c r="GEI89" s="829"/>
      <c r="GEJ89" s="828"/>
      <c r="GEK89" s="829"/>
      <c r="GEL89" s="828"/>
      <c r="GEM89" s="829"/>
      <c r="GEN89" s="828"/>
      <c r="GEO89" s="829"/>
      <c r="GEP89" s="828"/>
      <c r="GEQ89" s="829"/>
      <c r="GER89" s="828"/>
      <c r="GES89" s="829"/>
      <c r="GET89" s="828"/>
      <c r="GEU89" s="829"/>
      <c r="GEV89" s="828"/>
      <c r="GEW89" s="829"/>
      <c r="GEX89" s="828"/>
      <c r="GEY89" s="829"/>
      <c r="GEZ89" s="828"/>
      <c r="GFA89" s="829"/>
      <c r="GFB89" s="828"/>
      <c r="GFC89" s="829"/>
      <c r="GFD89" s="828"/>
      <c r="GFE89" s="829"/>
      <c r="GFF89" s="828"/>
      <c r="GFG89" s="829"/>
      <c r="GFH89" s="828"/>
      <c r="GFI89" s="829"/>
      <c r="GFJ89" s="828"/>
      <c r="GFK89" s="829"/>
      <c r="GFL89" s="828"/>
      <c r="GFM89" s="829"/>
      <c r="GFN89" s="828"/>
      <c r="GFO89" s="829"/>
      <c r="GFP89" s="828"/>
      <c r="GFQ89" s="829"/>
      <c r="GFR89" s="828"/>
      <c r="GFS89" s="829"/>
      <c r="GFT89" s="828"/>
      <c r="GFU89" s="829"/>
      <c r="GFV89" s="828"/>
      <c r="GFW89" s="829"/>
      <c r="GFX89" s="828"/>
      <c r="GFY89" s="829"/>
      <c r="GFZ89" s="828"/>
      <c r="GGA89" s="829"/>
      <c r="GGB89" s="828"/>
      <c r="GGC89" s="829"/>
      <c r="GGD89" s="828"/>
      <c r="GGE89" s="829"/>
      <c r="GGF89" s="828"/>
      <c r="GGG89" s="829"/>
      <c r="GGH89" s="828"/>
      <c r="GGI89" s="829"/>
      <c r="GGJ89" s="828"/>
      <c r="GGK89" s="829"/>
      <c r="GGL89" s="828"/>
      <c r="GGM89" s="829"/>
      <c r="GGN89" s="828"/>
      <c r="GGO89" s="829"/>
      <c r="GGP89" s="828"/>
      <c r="GGQ89" s="829"/>
      <c r="GGR89" s="828"/>
      <c r="GGS89" s="829"/>
      <c r="GGT89" s="828"/>
      <c r="GGU89" s="829"/>
      <c r="GGV89" s="828"/>
      <c r="GGW89" s="829"/>
      <c r="GGX89" s="828"/>
      <c r="GGY89" s="829"/>
      <c r="GGZ89" s="828"/>
      <c r="GHA89" s="829"/>
      <c r="GHB89" s="828"/>
      <c r="GHC89" s="829"/>
      <c r="GHD89" s="828"/>
      <c r="GHE89" s="829"/>
      <c r="GHF89" s="828"/>
      <c r="GHG89" s="829"/>
      <c r="GHH89" s="828"/>
      <c r="GHI89" s="829"/>
      <c r="GHJ89" s="828"/>
      <c r="GHK89" s="829"/>
      <c r="GHL89" s="828"/>
      <c r="GHM89" s="829"/>
      <c r="GHN89" s="828"/>
      <c r="GHO89" s="829"/>
      <c r="GHP89" s="828"/>
      <c r="GHQ89" s="829"/>
      <c r="GHR89" s="828"/>
      <c r="GHS89" s="829"/>
      <c r="GHT89" s="828"/>
      <c r="GHU89" s="829"/>
      <c r="GHV89" s="828"/>
      <c r="GHW89" s="829"/>
      <c r="GHX89" s="828"/>
      <c r="GHY89" s="829"/>
      <c r="GHZ89" s="828"/>
      <c r="GIA89" s="829"/>
      <c r="GIB89" s="828"/>
      <c r="GIC89" s="829"/>
      <c r="GID89" s="828"/>
      <c r="GIE89" s="829"/>
      <c r="GIF89" s="828"/>
      <c r="GIG89" s="829"/>
      <c r="GIH89" s="828"/>
      <c r="GII89" s="829"/>
      <c r="GIJ89" s="828"/>
      <c r="GIK89" s="829"/>
      <c r="GIL89" s="828"/>
      <c r="GIM89" s="829"/>
      <c r="GIN89" s="828"/>
      <c r="GIO89" s="829"/>
      <c r="GIP89" s="828"/>
      <c r="GIQ89" s="829"/>
      <c r="GIR89" s="828"/>
      <c r="GIS89" s="829"/>
      <c r="GIT89" s="828"/>
      <c r="GIU89" s="829"/>
      <c r="GIV89" s="828"/>
      <c r="GIW89" s="829"/>
      <c r="GIX89" s="828"/>
      <c r="GIY89" s="829"/>
      <c r="GIZ89" s="828"/>
      <c r="GJA89" s="829"/>
      <c r="GJB89" s="828"/>
      <c r="GJC89" s="829"/>
      <c r="GJD89" s="828"/>
      <c r="GJE89" s="829"/>
      <c r="GJF89" s="828"/>
      <c r="GJG89" s="829"/>
      <c r="GJH89" s="828"/>
      <c r="GJI89" s="829"/>
      <c r="GJJ89" s="828"/>
      <c r="GJK89" s="829"/>
      <c r="GJL89" s="828"/>
      <c r="GJM89" s="829"/>
      <c r="GJN89" s="828"/>
      <c r="GJO89" s="829"/>
      <c r="GJP89" s="828"/>
      <c r="GJQ89" s="829"/>
      <c r="GJR89" s="828"/>
      <c r="GJS89" s="829"/>
      <c r="GJT89" s="828"/>
      <c r="GJU89" s="829"/>
      <c r="GJV89" s="828"/>
      <c r="GJW89" s="829"/>
      <c r="GJX89" s="828"/>
      <c r="GJY89" s="829"/>
      <c r="GJZ89" s="828"/>
      <c r="GKA89" s="829"/>
      <c r="GKB89" s="828"/>
      <c r="GKC89" s="829"/>
      <c r="GKD89" s="828"/>
      <c r="GKE89" s="829"/>
      <c r="GKF89" s="828"/>
      <c r="GKG89" s="829"/>
      <c r="GKH89" s="828"/>
      <c r="GKI89" s="829"/>
      <c r="GKJ89" s="828"/>
      <c r="GKK89" s="829"/>
      <c r="GKL89" s="828"/>
      <c r="GKM89" s="829"/>
      <c r="GKN89" s="828"/>
      <c r="GKO89" s="829"/>
      <c r="GKP89" s="828"/>
      <c r="GKQ89" s="829"/>
      <c r="GKR89" s="828"/>
      <c r="GKS89" s="829"/>
      <c r="GKT89" s="828"/>
      <c r="GKU89" s="829"/>
      <c r="GKV89" s="828"/>
      <c r="GKW89" s="829"/>
      <c r="GKX89" s="828"/>
      <c r="GKY89" s="829"/>
      <c r="GKZ89" s="828"/>
      <c r="GLA89" s="829"/>
      <c r="GLB89" s="828"/>
      <c r="GLC89" s="829"/>
      <c r="GLD89" s="828"/>
      <c r="GLE89" s="829"/>
      <c r="GLF89" s="828"/>
      <c r="GLG89" s="829"/>
      <c r="GLH89" s="828"/>
      <c r="GLI89" s="829"/>
      <c r="GLJ89" s="828"/>
      <c r="GLK89" s="829"/>
      <c r="GLL89" s="828"/>
      <c r="GLM89" s="829"/>
      <c r="GLN89" s="828"/>
      <c r="GLO89" s="829"/>
      <c r="GLP89" s="828"/>
      <c r="GLQ89" s="829"/>
      <c r="GLR89" s="828"/>
      <c r="GLS89" s="829"/>
      <c r="GLT89" s="828"/>
      <c r="GLU89" s="829"/>
      <c r="GLV89" s="828"/>
      <c r="GLW89" s="829"/>
      <c r="GLX89" s="828"/>
      <c r="GLY89" s="829"/>
      <c r="GLZ89" s="828"/>
      <c r="GMA89" s="829"/>
      <c r="GMB89" s="828"/>
      <c r="GMC89" s="829"/>
      <c r="GMD89" s="828"/>
      <c r="GME89" s="829"/>
      <c r="GMF89" s="828"/>
      <c r="GMG89" s="829"/>
      <c r="GMH89" s="828"/>
      <c r="GMI89" s="829"/>
      <c r="GMJ89" s="828"/>
      <c r="GMK89" s="829"/>
      <c r="GML89" s="828"/>
      <c r="GMM89" s="829"/>
      <c r="GMN89" s="828"/>
      <c r="GMO89" s="829"/>
      <c r="GMP89" s="828"/>
      <c r="GMQ89" s="829"/>
      <c r="GMR89" s="828"/>
      <c r="GMS89" s="829"/>
      <c r="GMT89" s="828"/>
      <c r="GMU89" s="829"/>
      <c r="GMV89" s="828"/>
      <c r="GMW89" s="829"/>
      <c r="GMX89" s="828"/>
      <c r="GMY89" s="829"/>
      <c r="GMZ89" s="828"/>
      <c r="GNA89" s="829"/>
      <c r="GNB89" s="828"/>
      <c r="GNC89" s="829"/>
      <c r="GND89" s="828"/>
      <c r="GNE89" s="829"/>
      <c r="GNF89" s="828"/>
      <c r="GNG89" s="829"/>
      <c r="GNH89" s="828"/>
      <c r="GNI89" s="829"/>
      <c r="GNJ89" s="828"/>
      <c r="GNK89" s="829"/>
      <c r="GNL89" s="828"/>
      <c r="GNM89" s="829"/>
      <c r="GNN89" s="828"/>
      <c r="GNO89" s="829"/>
      <c r="GNP89" s="828"/>
      <c r="GNQ89" s="829"/>
      <c r="GNR89" s="828"/>
      <c r="GNS89" s="829"/>
      <c r="GNT89" s="828"/>
      <c r="GNU89" s="829"/>
      <c r="GNV89" s="828"/>
      <c r="GNW89" s="829"/>
      <c r="GNX89" s="828"/>
      <c r="GNY89" s="829"/>
      <c r="GNZ89" s="828"/>
      <c r="GOA89" s="829"/>
      <c r="GOB89" s="828"/>
      <c r="GOC89" s="829"/>
      <c r="GOD89" s="828"/>
      <c r="GOE89" s="829"/>
      <c r="GOF89" s="828"/>
      <c r="GOG89" s="829"/>
      <c r="GOH89" s="828"/>
      <c r="GOI89" s="829"/>
      <c r="GOJ89" s="828"/>
      <c r="GOK89" s="829"/>
      <c r="GOL89" s="828"/>
      <c r="GOM89" s="829"/>
      <c r="GON89" s="828"/>
      <c r="GOO89" s="829"/>
      <c r="GOP89" s="828"/>
      <c r="GOQ89" s="829"/>
      <c r="GOR89" s="828"/>
      <c r="GOS89" s="829"/>
      <c r="GOT89" s="828"/>
      <c r="GOU89" s="829"/>
      <c r="GOV89" s="828"/>
      <c r="GOW89" s="829"/>
      <c r="GOX89" s="828"/>
      <c r="GOY89" s="829"/>
      <c r="GOZ89" s="828"/>
      <c r="GPA89" s="829"/>
      <c r="GPB89" s="828"/>
      <c r="GPC89" s="829"/>
      <c r="GPD89" s="828"/>
      <c r="GPE89" s="829"/>
      <c r="GPF89" s="828"/>
      <c r="GPG89" s="829"/>
      <c r="GPH89" s="828"/>
      <c r="GPI89" s="829"/>
      <c r="GPJ89" s="828"/>
      <c r="GPK89" s="829"/>
      <c r="GPL89" s="828"/>
      <c r="GPM89" s="829"/>
      <c r="GPN89" s="828"/>
      <c r="GPO89" s="829"/>
      <c r="GPP89" s="828"/>
      <c r="GPQ89" s="829"/>
      <c r="GPR89" s="828"/>
      <c r="GPS89" s="829"/>
      <c r="GPT89" s="828"/>
      <c r="GPU89" s="829"/>
      <c r="GPV89" s="828"/>
      <c r="GPW89" s="829"/>
      <c r="GPX89" s="828"/>
      <c r="GPY89" s="829"/>
      <c r="GPZ89" s="828"/>
      <c r="GQA89" s="829"/>
      <c r="GQB89" s="828"/>
      <c r="GQC89" s="829"/>
      <c r="GQD89" s="828"/>
      <c r="GQE89" s="829"/>
      <c r="GQF89" s="828"/>
      <c r="GQG89" s="829"/>
      <c r="GQH89" s="828"/>
      <c r="GQI89" s="829"/>
      <c r="GQJ89" s="828"/>
      <c r="GQK89" s="829"/>
      <c r="GQL89" s="828"/>
      <c r="GQM89" s="829"/>
      <c r="GQN89" s="828"/>
      <c r="GQO89" s="829"/>
      <c r="GQP89" s="828"/>
      <c r="GQQ89" s="829"/>
      <c r="GQR89" s="828"/>
      <c r="GQS89" s="829"/>
      <c r="GQT89" s="828"/>
      <c r="GQU89" s="829"/>
      <c r="GQV89" s="828"/>
      <c r="GQW89" s="829"/>
      <c r="GQX89" s="828"/>
      <c r="GQY89" s="829"/>
      <c r="GQZ89" s="828"/>
      <c r="GRA89" s="829"/>
      <c r="GRB89" s="828"/>
      <c r="GRC89" s="829"/>
      <c r="GRD89" s="828"/>
      <c r="GRE89" s="829"/>
      <c r="GRF89" s="828"/>
      <c r="GRG89" s="829"/>
      <c r="GRH89" s="828"/>
      <c r="GRI89" s="829"/>
      <c r="GRJ89" s="828"/>
      <c r="GRK89" s="829"/>
      <c r="GRL89" s="828"/>
      <c r="GRM89" s="829"/>
      <c r="GRN89" s="828"/>
      <c r="GRO89" s="829"/>
      <c r="GRP89" s="828"/>
      <c r="GRQ89" s="829"/>
      <c r="GRR89" s="828"/>
      <c r="GRS89" s="829"/>
      <c r="GRT89" s="828"/>
      <c r="GRU89" s="829"/>
      <c r="GRV89" s="828"/>
      <c r="GRW89" s="829"/>
      <c r="GRX89" s="828"/>
      <c r="GRY89" s="829"/>
      <c r="GRZ89" s="828"/>
      <c r="GSA89" s="829"/>
      <c r="GSB89" s="828"/>
      <c r="GSC89" s="829"/>
      <c r="GSD89" s="828"/>
      <c r="GSE89" s="829"/>
      <c r="GSF89" s="828"/>
      <c r="GSG89" s="829"/>
      <c r="GSH89" s="828"/>
      <c r="GSI89" s="829"/>
      <c r="GSJ89" s="828"/>
      <c r="GSK89" s="829"/>
      <c r="GSL89" s="828"/>
      <c r="GSM89" s="829"/>
      <c r="GSN89" s="828"/>
      <c r="GSO89" s="829"/>
      <c r="GSP89" s="828"/>
      <c r="GSQ89" s="829"/>
      <c r="GSR89" s="828"/>
      <c r="GSS89" s="829"/>
      <c r="GST89" s="828"/>
      <c r="GSU89" s="829"/>
      <c r="GSV89" s="828"/>
      <c r="GSW89" s="829"/>
      <c r="GSX89" s="828"/>
      <c r="GSY89" s="829"/>
      <c r="GSZ89" s="828"/>
      <c r="GTA89" s="829"/>
      <c r="GTB89" s="828"/>
      <c r="GTC89" s="829"/>
      <c r="GTD89" s="828"/>
      <c r="GTE89" s="829"/>
      <c r="GTF89" s="828"/>
      <c r="GTG89" s="829"/>
      <c r="GTH89" s="828"/>
      <c r="GTI89" s="829"/>
      <c r="GTJ89" s="828"/>
      <c r="GTK89" s="829"/>
      <c r="GTL89" s="828"/>
      <c r="GTM89" s="829"/>
      <c r="GTN89" s="828"/>
      <c r="GTO89" s="829"/>
      <c r="GTP89" s="828"/>
      <c r="GTQ89" s="829"/>
      <c r="GTR89" s="828"/>
      <c r="GTS89" s="829"/>
      <c r="GTT89" s="828"/>
      <c r="GTU89" s="829"/>
      <c r="GTV89" s="828"/>
      <c r="GTW89" s="829"/>
      <c r="GTX89" s="828"/>
      <c r="GTY89" s="829"/>
      <c r="GTZ89" s="828"/>
      <c r="GUA89" s="829"/>
      <c r="GUB89" s="828"/>
      <c r="GUC89" s="829"/>
      <c r="GUD89" s="828"/>
      <c r="GUE89" s="829"/>
      <c r="GUF89" s="828"/>
      <c r="GUG89" s="829"/>
      <c r="GUH89" s="828"/>
      <c r="GUI89" s="829"/>
      <c r="GUJ89" s="828"/>
      <c r="GUK89" s="829"/>
      <c r="GUL89" s="828"/>
      <c r="GUM89" s="829"/>
      <c r="GUN89" s="828"/>
      <c r="GUO89" s="829"/>
      <c r="GUP89" s="828"/>
      <c r="GUQ89" s="829"/>
      <c r="GUR89" s="828"/>
      <c r="GUS89" s="829"/>
      <c r="GUT89" s="828"/>
      <c r="GUU89" s="829"/>
      <c r="GUV89" s="828"/>
      <c r="GUW89" s="829"/>
      <c r="GUX89" s="828"/>
      <c r="GUY89" s="829"/>
      <c r="GUZ89" s="828"/>
      <c r="GVA89" s="829"/>
      <c r="GVB89" s="828"/>
      <c r="GVC89" s="829"/>
      <c r="GVD89" s="828"/>
      <c r="GVE89" s="829"/>
      <c r="GVF89" s="828"/>
      <c r="GVG89" s="829"/>
      <c r="GVH89" s="828"/>
      <c r="GVI89" s="829"/>
      <c r="GVJ89" s="828"/>
      <c r="GVK89" s="829"/>
      <c r="GVL89" s="828"/>
      <c r="GVM89" s="829"/>
      <c r="GVN89" s="828"/>
      <c r="GVO89" s="829"/>
      <c r="GVP89" s="828"/>
      <c r="GVQ89" s="829"/>
      <c r="GVR89" s="828"/>
      <c r="GVS89" s="829"/>
      <c r="GVT89" s="828"/>
      <c r="GVU89" s="829"/>
      <c r="GVV89" s="828"/>
      <c r="GVW89" s="829"/>
      <c r="GVX89" s="828"/>
      <c r="GVY89" s="829"/>
      <c r="GVZ89" s="828"/>
      <c r="GWA89" s="829"/>
      <c r="GWB89" s="828"/>
      <c r="GWC89" s="829"/>
      <c r="GWD89" s="828"/>
      <c r="GWE89" s="829"/>
      <c r="GWF89" s="828"/>
      <c r="GWG89" s="829"/>
      <c r="GWH89" s="828"/>
      <c r="GWI89" s="829"/>
      <c r="GWJ89" s="828"/>
      <c r="GWK89" s="829"/>
      <c r="GWL89" s="828"/>
      <c r="GWM89" s="829"/>
      <c r="GWN89" s="828"/>
      <c r="GWO89" s="829"/>
      <c r="GWP89" s="828"/>
      <c r="GWQ89" s="829"/>
      <c r="GWR89" s="828"/>
      <c r="GWS89" s="829"/>
      <c r="GWT89" s="828"/>
      <c r="GWU89" s="829"/>
      <c r="GWV89" s="828"/>
      <c r="GWW89" s="829"/>
      <c r="GWX89" s="828"/>
      <c r="GWY89" s="829"/>
      <c r="GWZ89" s="828"/>
      <c r="GXA89" s="829"/>
      <c r="GXB89" s="828"/>
      <c r="GXC89" s="829"/>
      <c r="GXD89" s="828"/>
      <c r="GXE89" s="829"/>
      <c r="GXF89" s="828"/>
      <c r="GXG89" s="829"/>
      <c r="GXH89" s="828"/>
      <c r="GXI89" s="829"/>
      <c r="GXJ89" s="828"/>
      <c r="GXK89" s="829"/>
      <c r="GXL89" s="828"/>
      <c r="GXM89" s="829"/>
      <c r="GXN89" s="828"/>
      <c r="GXO89" s="829"/>
      <c r="GXP89" s="828"/>
      <c r="GXQ89" s="829"/>
      <c r="GXR89" s="828"/>
      <c r="GXS89" s="829"/>
      <c r="GXT89" s="828"/>
      <c r="GXU89" s="829"/>
      <c r="GXV89" s="828"/>
      <c r="GXW89" s="829"/>
      <c r="GXX89" s="828"/>
      <c r="GXY89" s="829"/>
      <c r="GXZ89" s="828"/>
      <c r="GYA89" s="829"/>
      <c r="GYB89" s="828"/>
      <c r="GYC89" s="829"/>
      <c r="GYD89" s="828"/>
      <c r="GYE89" s="829"/>
      <c r="GYF89" s="828"/>
      <c r="GYG89" s="829"/>
      <c r="GYH89" s="828"/>
      <c r="GYI89" s="829"/>
      <c r="GYJ89" s="828"/>
      <c r="GYK89" s="829"/>
      <c r="GYL89" s="828"/>
      <c r="GYM89" s="829"/>
      <c r="GYN89" s="828"/>
      <c r="GYO89" s="829"/>
      <c r="GYP89" s="828"/>
      <c r="GYQ89" s="829"/>
      <c r="GYR89" s="828"/>
      <c r="GYS89" s="829"/>
      <c r="GYT89" s="828"/>
      <c r="GYU89" s="829"/>
      <c r="GYV89" s="828"/>
      <c r="GYW89" s="829"/>
      <c r="GYX89" s="828"/>
      <c r="GYY89" s="829"/>
      <c r="GYZ89" s="828"/>
      <c r="GZA89" s="829"/>
      <c r="GZB89" s="828"/>
      <c r="GZC89" s="829"/>
      <c r="GZD89" s="828"/>
      <c r="GZE89" s="829"/>
      <c r="GZF89" s="828"/>
      <c r="GZG89" s="829"/>
      <c r="GZH89" s="828"/>
      <c r="GZI89" s="829"/>
      <c r="GZJ89" s="828"/>
      <c r="GZK89" s="829"/>
      <c r="GZL89" s="828"/>
      <c r="GZM89" s="829"/>
      <c r="GZN89" s="828"/>
      <c r="GZO89" s="829"/>
      <c r="GZP89" s="828"/>
      <c r="GZQ89" s="829"/>
      <c r="GZR89" s="828"/>
      <c r="GZS89" s="829"/>
      <c r="GZT89" s="828"/>
      <c r="GZU89" s="829"/>
      <c r="GZV89" s="828"/>
      <c r="GZW89" s="829"/>
      <c r="GZX89" s="828"/>
      <c r="GZY89" s="829"/>
      <c r="GZZ89" s="828"/>
      <c r="HAA89" s="829"/>
      <c r="HAB89" s="828"/>
      <c r="HAC89" s="829"/>
      <c r="HAD89" s="828"/>
      <c r="HAE89" s="829"/>
      <c r="HAF89" s="828"/>
      <c r="HAG89" s="829"/>
      <c r="HAH89" s="828"/>
      <c r="HAI89" s="829"/>
      <c r="HAJ89" s="828"/>
      <c r="HAK89" s="829"/>
      <c r="HAL89" s="828"/>
      <c r="HAM89" s="829"/>
      <c r="HAN89" s="828"/>
      <c r="HAO89" s="829"/>
      <c r="HAP89" s="828"/>
      <c r="HAQ89" s="829"/>
      <c r="HAR89" s="828"/>
      <c r="HAS89" s="829"/>
      <c r="HAT89" s="828"/>
      <c r="HAU89" s="829"/>
      <c r="HAV89" s="828"/>
      <c r="HAW89" s="829"/>
      <c r="HAX89" s="828"/>
      <c r="HAY89" s="829"/>
      <c r="HAZ89" s="828"/>
      <c r="HBA89" s="829"/>
      <c r="HBB89" s="828"/>
      <c r="HBC89" s="829"/>
      <c r="HBD89" s="828"/>
      <c r="HBE89" s="829"/>
      <c r="HBF89" s="828"/>
      <c r="HBG89" s="829"/>
      <c r="HBH89" s="828"/>
      <c r="HBI89" s="829"/>
      <c r="HBJ89" s="828"/>
      <c r="HBK89" s="829"/>
      <c r="HBL89" s="828"/>
      <c r="HBM89" s="829"/>
      <c r="HBN89" s="828"/>
      <c r="HBO89" s="829"/>
      <c r="HBP89" s="828"/>
      <c r="HBQ89" s="829"/>
      <c r="HBR89" s="828"/>
      <c r="HBS89" s="829"/>
      <c r="HBT89" s="828"/>
      <c r="HBU89" s="829"/>
      <c r="HBV89" s="828"/>
      <c r="HBW89" s="829"/>
      <c r="HBX89" s="828"/>
      <c r="HBY89" s="829"/>
      <c r="HBZ89" s="828"/>
      <c r="HCA89" s="829"/>
      <c r="HCB89" s="828"/>
      <c r="HCC89" s="829"/>
      <c r="HCD89" s="828"/>
      <c r="HCE89" s="829"/>
      <c r="HCF89" s="828"/>
      <c r="HCG89" s="829"/>
      <c r="HCH89" s="828"/>
      <c r="HCI89" s="829"/>
      <c r="HCJ89" s="828"/>
      <c r="HCK89" s="829"/>
      <c r="HCL89" s="828"/>
      <c r="HCM89" s="829"/>
      <c r="HCN89" s="828"/>
      <c r="HCO89" s="829"/>
      <c r="HCP89" s="828"/>
      <c r="HCQ89" s="829"/>
      <c r="HCR89" s="828"/>
      <c r="HCS89" s="829"/>
      <c r="HCT89" s="828"/>
      <c r="HCU89" s="829"/>
      <c r="HCV89" s="828"/>
      <c r="HCW89" s="829"/>
      <c r="HCX89" s="828"/>
      <c r="HCY89" s="829"/>
      <c r="HCZ89" s="828"/>
      <c r="HDA89" s="829"/>
      <c r="HDB89" s="828"/>
      <c r="HDC89" s="829"/>
      <c r="HDD89" s="828"/>
      <c r="HDE89" s="829"/>
      <c r="HDF89" s="828"/>
      <c r="HDG89" s="829"/>
      <c r="HDH89" s="828"/>
      <c r="HDI89" s="829"/>
      <c r="HDJ89" s="828"/>
      <c r="HDK89" s="829"/>
      <c r="HDL89" s="828"/>
      <c r="HDM89" s="829"/>
      <c r="HDN89" s="828"/>
      <c r="HDO89" s="829"/>
      <c r="HDP89" s="828"/>
      <c r="HDQ89" s="829"/>
      <c r="HDR89" s="828"/>
      <c r="HDS89" s="829"/>
      <c r="HDT89" s="828"/>
      <c r="HDU89" s="829"/>
      <c r="HDV89" s="828"/>
      <c r="HDW89" s="829"/>
      <c r="HDX89" s="828"/>
      <c r="HDY89" s="829"/>
      <c r="HDZ89" s="828"/>
      <c r="HEA89" s="829"/>
      <c r="HEB89" s="828"/>
      <c r="HEC89" s="829"/>
      <c r="HED89" s="828"/>
      <c r="HEE89" s="829"/>
      <c r="HEF89" s="828"/>
      <c r="HEG89" s="829"/>
      <c r="HEH89" s="828"/>
      <c r="HEI89" s="829"/>
      <c r="HEJ89" s="828"/>
      <c r="HEK89" s="829"/>
      <c r="HEL89" s="828"/>
      <c r="HEM89" s="829"/>
      <c r="HEN89" s="828"/>
      <c r="HEO89" s="829"/>
      <c r="HEP89" s="828"/>
      <c r="HEQ89" s="829"/>
      <c r="HER89" s="828"/>
      <c r="HES89" s="829"/>
      <c r="HET89" s="828"/>
      <c r="HEU89" s="829"/>
      <c r="HEV89" s="828"/>
      <c r="HEW89" s="829"/>
      <c r="HEX89" s="828"/>
      <c r="HEY89" s="829"/>
      <c r="HEZ89" s="828"/>
      <c r="HFA89" s="829"/>
      <c r="HFB89" s="828"/>
      <c r="HFC89" s="829"/>
      <c r="HFD89" s="828"/>
      <c r="HFE89" s="829"/>
      <c r="HFF89" s="828"/>
      <c r="HFG89" s="829"/>
      <c r="HFH89" s="828"/>
      <c r="HFI89" s="829"/>
      <c r="HFJ89" s="828"/>
      <c r="HFK89" s="829"/>
      <c r="HFL89" s="828"/>
      <c r="HFM89" s="829"/>
      <c r="HFN89" s="828"/>
      <c r="HFO89" s="829"/>
      <c r="HFP89" s="828"/>
      <c r="HFQ89" s="829"/>
      <c r="HFR89" s="828"/>
      <c r="HFS89" s="829"/>
      <c r="HFT89" s="828"/>
      <c r="HFU89" s="829"/>
      <c r="HFV89" s="828"/>
      <c r="HFW89" s="829"/>
      <c r="HFX89" s="828"/>
      <c r="HFY89" s="829"/>
      <c r="HFZ89" s="828"/>
      <c r="HGA89" s="829"/>
      <c r="HGB89" s="828"/>
      <c r="HGC89" s="829"/>
      <c r="HGD89" s="828"/>
      <c r="HGE89" s="829"/>
      <c r="HGF89" s="828"/>
      <c r="HGG89" s="829"/>
      <c r="HGH89" s="828"/>
      <c r="HGI89" s="829"/>
      <c r="HGJ89" s="828"/>
      <c r="HGK89" s="829"/>
      <c r="HGL89" s="828"/>
      <c r="HGM89" s="829"/>
      <c r="HGN89" s="828"/>
      <c r="HGO89" s="829"/>
      <c r="HGP89" s="828"/>
      <c r="HGQ89" s="829"/>
      <c r="HGR89" s="828"/>
      <c r="HGS89" s="829"/>
      <c r="HGT89" s="828"/>
      <c r="HGU89" s="829"/>
      <c r="HGV89" s="828"/>
      <c r="HGW89" s="829"/>
      <c r="HGX89" s="828"/>
      <c r="HGY89" s="829"/>
      <c r="HGZ89" s="828"/>
      <c r="HHA89" s="829"/>
      <c r="HHB89" s="828"/>
      <c r="HHC89" s="829"/>
      <c r="HHD89" s="828"/>
      <c r="HHE89" s="829"/>
      <c r="HHF89" s="828"/>
      <c r="HHG89" s="829"/>
      <c r="HHH89" s="828"/>
      <c r="HHI89" s="829"/>
      <c r="HHJ89" s="828"/>
      <c r="HHK89" s="829"/>
      <c r="HHL89" s="828"/>
      <c r="HHM89" s="829"/>
      <c r="HHN89" s="828"/>
      <c r="HHO89" s="829"/>
      <c r="HHP89" s="828"/>
      <c r="HHQ89" s="829"/>
      <c r="HHR89" s="828"/>
      <c r="HHS89" s="829"/>
      <c r="HHT89" s="828"/>
      <c r="HHU89" s="829"/>
      <c r="HHV89" s="828"/>
      <c r="HHW89" s="829"/>
      <c r="HHX89" s="828"/>
      <c r="HHY89" s="829"/>
      <c r="HHZ89" s="828"/>
      <c r="HIA89" s="829"/>
      <c r="HIB89" s="828"/>
      <c r="HIC89" s="829"/>
      <c r="HID89" s="828"/>
      <c r="HIE89" s="829"/>
      <c r="HIF89" s="828"/>
      <c r="HIG89" s="829"/>
      <c r="HIH89" s="828"/>
      <c r="HII89" s="829"/>
      <c r="HIJ89" s="828"/>
      <c r="HIK89" s="829"/>
      <c r="HIL89" s="828"/>
      <c r="HIM89" s="829"/>
      <c r="HIN89" s="828"/>
      <c r="HIO89" s="829"/>
      <c r="HIP89" s="828"/>
      <c r="HIQ89" s="829"/>
      <c r="HIR89" s="828"/>
      <c r="HIS89" s="829"/>
      <c r="HIT89" s="828"/>
      <c r="HIU89" s="829"/>
      <c r="HIV89" s="828"/>
      <c r="HIW89" s="829"/>
      <c r="HIX89" s="828"/>
      <c r="HIY89" s="829"/>
      <c r="HIZ89" s="828"/>
      <c r="HJA89" s="829"/>
      <c r="HJB89" s="828"/>
      <c r="HJC89" s="829"/>
      <c r="HJD89" s="828"/>
      <c r="HJE89" s="829"/>
      <c r="HJF89" s="828"/>
      <c r="HJG89" s="829"/>
      <c r="HJH89" s="828"/>
      <c r="HJI89" s="829"/>
      <c r="HJJ89" s="828"/>
      <c r="HJK89" s="829"/>
      <c r="HJL89" s="828"/>
      <c r="HJM89" s="829"/>
      <c r="HJN89" s="828"/>
      <c r="HJO89" s="829"/>
      <c r="HJP89" s="828"/>
      <c r="HJQ89" s="829"/>
      <c r="HJR89" s="828"/>
      <c r="HJS89" s="829"/>
      <c r="HJT89" s="828"/>
      <c r="HJU89" s="829"/>
      <c r="HJV89" s="828"/>
      <c r="HJW89" s="829"/>
      <c r="HJX89" s="828"/>
      <c r="HJY89" s="829"/>
      <c r="HJZ89" s="828"/>
      <c r="HKA89" s="829"/>
      <c r="HKB89" s="828"/>
      <c r="HKC89" s="829"/>
      <c r="HKD89" s="828"/>
      <c r="HKE89" s="829"/>
      <c r="HKF89" s="828"/>
      <c r="HKG89" s="829"/>
      <c r="HKH89" s="828"/>
      <c r="HKI89" s="829"/>
      <c r="HKJ89" s="828"/>
      <c r="HKK89" s="829"/>
      <c r="HKL89" s="828"/>
      <c r="HKM89" s="829"/>
      <c r="HKN89" s="828"/>
      <c r="HKO89" s="829"/>
      <c r="HKP89" s="828"/>
      <c r="HKQ89" s="829"/>
      <c r="HKR89" s="828"/>
      <c r="HKS89" s="829"/>
      <c r="HKT89" s="828"/>
      <c r="HKU89" s="829"/>
      <c r="HKV89" s="828"/>
      <c r="HKW89" s="829"/>
      <c r="HKX89" s="828"/>
      <c r="HKY89" s="829"/>
      <c r="HKZ89" s="828"/>
      <c r="HLA89" s="829"/>
      <c r="HLB89" s="828"/>
      <c r="HLC89" s="829"/>
      <c r="HLD89" s="828"/>
      <c r="HLE89" s="829"/>
      <c r="HLF89" s="828"/>
      <c r="HLG89" s="829"/>
      <c r="HLH89" s="828"/>
      <c r="HLI89" s="829"/>
      <c r="HLJ89" s="828"/>
      <c r="HLK89" s="829"/>
      <c r="HLL89" s="828"/>
      <c r="HLM89" s="829"/>
      <c r="HLN89" s="828"/>
      <c r="HLO89" s="829"/>
      <c r="HLP89" s="828"/>
      <c r="HLQ89" s="829"/>
      <c r="HLR89" s="828"/>
      <c r="HLS89" s="829"/>
      <c r="HLT89" s="828"/>
      <c r="HLU89" s="829"/>
      <c r="HLV89" s="828"/>
      <c r="HLW89" s="829"/>
      <c r="HLX89" s="828"/>
      <c r="HLY89" s="829"/>
      <c r="HLZ89" s="828"/>
      <c r="HMA89" s="829"/>
      <c r="HMB89" s="828"/>
      <c r="HMC89" s="829"/>
      <c r="HMD89" s="828"/>
      <c r="HME89" s="829"/>
      <c r="HMF89" s="828"/>
      <c r="HMG89" s="829"/>
      <c r="HMH89" s="828"/>
      <c r="HMI89" s="829"/>
      <c r="HMJ89" s="828"/>
      <c r="HMK89" s="829"/>
      <c r="HML89" s="828"/>
      <c r="HMM89" s="829"/>
      <c r="HMN89" s="828"/>
      <c r="HMO89" s="829"/>
      <c r="HMP89" s="828"/>
      <c r="HMQ89" s="829"/>
      <c r="HMR89" s="828"/>
      <c r="HMS89" s="829"/>
      <c r="HMT89" s="828"/>
      <c r="HMU89" s="829"/>
      <c r="HMV89" s="828"/>
      <c r="HMW89" s="829"/>
      <c r="HMX89" s="828"/>
      <c r="HMY89" s="829"/>
      <c r="HMZ89" s="828"/>
      <c r="HNA89" s="829"/>
      <c r="HNB89" s="828"/>
      <c r="HNC89" s="829"/>
      <c r="HND89" s="828"/>
      <c r="HNE89" s="829"/>
      <c r="HNF89" s="828"/>
      <c r="HNG89" s="829"/>
      <c r="HNH89" s="828"/>
      <c r="HNI89" s="829"/>
      <c r="HNJ89" s="828"/>
      <c r="HNK89" s="829"/>
      <c r="HNL89" s="828"/>
      <c r="HNM89" s="829"/>
      <c r="HNN89" s="828"/>
      <c r="HNO89" s="829"/>
      <c r="HNP89" s="828"/>
      <c r="HNQ89" s="829"/>
      <c r="HNR89" s="828"/>
      <c r="HNS89" s="829"/>
      <c r="HNT89" s="828"/>
      <c r="HNU89" s="829"/>
      <c r="HNV89" s="828"/>
      <c r="HNW89" s="829"/>
      <c r="HNX89" s="828"/>
      <c r="HNY89" s="829"/>
      <c r="HNZ89" s="828"/>
      <c r="HOA89" s="829"/>
      <c r="HOB89" s="828"/>
      <c r="HOC89" s="829"/>
      <c r="HOD89" s="828"/>
      <c r="HOE89" s="829"/>
      <c r="HOF89" s="828"/>
      <c r="HOG89" s="829"/>
      <c r="HOH89" s="828"/>
      <c r="HOI89" s="829"/>
      <c r="HOJ89" s="828"/>
      <c r="HOK89" s="829"/>
      <c r="HOL89" s="828"/>
      <c r="HOM89" s="829"/>
      <c r="HON89" s="828"/>
      <c r="HOO89" s="829"/>
      <c r="HOP89" s="828"/>
      <c r="HOQ89" s="829"/>
      <c r="HOR89" s="828"/>
      <c r="HOS89" s="829"/>
      <c r="HOT89" s="828"/>
      <c r="HOU89" s="829"/>
      <c r="HOV89" s="828"/>
      <c r="HOW89" s="829"/>
      <c r="HOX89" s="828"/>
      <c r="HOY89" s="829"/>
      <c r="HOZ89" s="828"/>
      <c r="HPA89" s="829"/>
      <c r="HPB89" s="828"/>
      <c r="HPC89" s="829"/>
      <c r="HPD89" s="828"/>
      <c r="HPE89" s="829"/>
      <c r="HPF89" s="828"/>
      <c r="HPG89" s="829"/>
      <c r="HPH89" s="828"/>
      <c r="HPI89" s="829"/>
      <c r="HPJ89" s="828"/>
      <c r="HPK89" s="829"/>
      <c r="HPL89" s="828"/>
      <c r="HPM89" s="829"/>
      <c r="HPN89" s="828"/>
      <c r="HPO89" s="829"/>
      <c r="HPP89" s="828"/>
      <c r="HPQ89" s="829"/>
      <c r="HPR89" s="828"/>
      <c r="HPS89" s="829"/>
      <c r="HPT89" s="828"/>
      <c r="HPU89" s="829"/>
      <c r="HPV89" s="828"/>
      <c r="HPW89" s="829"/>
      <c r="HPX89" s="828"/>
      <c r="HPY89" s="829"/>
      <c r="HPZ89" s="828"/>
      <c r="HQA89" s="829"/>
      <c r="HQB89" s="828"/>
      <c r="HQC89" s="829"/>
      <c r="HQD89" s="828"/>
      <c r="HQE89" s="829"/>
      <c r="HQF89" s="828"/>
      <c r="HQG89" s="829"/>
      <c r="HQH89" s="828"/>
      <c r="HQI89" s="829"/>
      <c r="HQJ89" s="828"/>
      <c r="HQK89" s="829"/>
      <c r="HQL89" s="828"/>
      <c r="HQM89" s="829"/>
      <c r="HQN89" s="828"/>
      <c r="HQO89" s="829"/>
      <c r="HQP89" s="828"/>
      <c r="HQQ89" s="829"/>
      <c r="HQR89" s="828"/>
      <c r="HQS89" s="829"/>
      <c r="HQT89" s="828"/>
      <c r="HQU89" s="829"/>
      <c r="HQV89" s="828"/>
      <c r="HQW89" s="829"/>
      <c r="HQX89" s="828"/>
      <c r="HQY89" s="829"/>
      <c r="HQZ89" s="828"/>
      <c r="HRA89" s="829"/>
      <c r="HRB89" s="828"/>
      <c r="HRC89" s="829"/>
      <c r="HRD89" s="828"/>
      <c r="HRE89" s="829"/>
      <c r="HRF89" s="828"/>
      <c r="HRG89" s="829"/>
      <c r="HRH89" s="828"/>
      <c r="HRI89" s="829"/>
      <c r="HRJ89" s="828"/>
      <c r="HRK89" s="829"/>
      <c r="HRL89" s="828"/>
      <c r="HRM89" s="829"/>
      <c r="HRN89" s="828"/>
      <c r="HRO89" s="829"/>
      <c r="HRP89" s="828"/>
      <c r="HRQ89" s="829"/>
      <c r="HRR89" s="828"/>
      <c r="HRS89" s="829"/>
      <c r="HRT89" s="828"/>
      <c r="HRU89" s="829"/>
      <c r="HRV89" s="828"/>
      <c r="HRW89" s="829"/>
      <c r="HRX89" s="828"/>
      <c r="HRY89" s="829"/>
      <c r="HRZ89" s="828"/>
      <c r="HSA89" s="829"/>
      <c r="HSB89" s="828"/>
      <c r="HSC89" s="829"/>
      <c r="HSD89" s="828"/>
      <c r="HSE89" s="829"/>
      <c r="HSF89" s="828"/>
      <c r="HSG89" s="829"/>
      <c r="HSH89" s="828"/>
      <c r="HSI89" s="829"/>
      <c r="HSJ89" s="828"/>
      <c r="HSK89" s="829"/>
      <c r="HSL89" s="828"/>
      <c r="HSM89" s="829"/>
      <c r="HSN89" s="828"/>
      <c r="HSO89" s="829"/>
      <c r="HSP89" s="828"/>
      <c r="HSQ89" s="829"/>
      <c r="HSR89" s="828"/>
      <c r="HSS89" s="829"/>
      <c r="HST89" s="828"/>
      <c r="HSU89" s="829"/>
      <c r="HSV89" s="828"/>
      <c r="HSW89" s="829"/>
      <c r="HSX89" s="828"/>
      <c r="HSY89" s="829"/>
      <c r="HSZ89" s="828"/>
      <c r="HTA89" s="829"/>
      <c r="HTB89" s="828"/>
      <c r="HTC89" s="829"/>
      <c r="HTD89" s="828"/>
      <c r="HTE89" s="829"/>
      <c r="HTF89" s="828"/>
      <c r="HTG89" s="829"/>
      <c r="HTH89" s="828"/>
      <c r="HTI89" s="829"/>
      <c r="HTJ89" s="828"/>
      <c r="HTK89" s="829"/>
      <c r="HTL89" s="828"/>
      <c r="HTM89" s="829"/>
      <c r="HTN89" s="828"/>
      <c r="HTO89" s="829"/>
      <c r="HTP89" s="828"/>
      <c r="HTQ89" s="829"/>
      <c r="HTR89" s="828"/>
      <c r="HTS89" s="829"/>
      <c r="HTT89" s="828"/>
      <c r="HTU89" s="829"/>
      <c r="HTV89" s="828"/>
      <c r="HTW89" s="829"/>
      <c r="HTX89" s="828"/>
      <c r="HTY89" s="829"/>
      <c r="HTZ89" s="828"/>
      <c r="HUA89" s="829"/>
      <c r="HUB89" s="828"/>
      <c r="HUC89" s="829"/>
      <c r="HUD89" s="828"/>
      <c r="HUE89" s="829"/>
      <c r="HUF89" s="828"/>
      <c r="HUG89" s="829"/>
      <c r="HUH89" s="828"/>
      <c r="HUI89" s="829"/>
      <c r="HUJ89" s="828"/>
      <c r="HUK89" s="829"/>
      <c r="HUL89" s="828"/>
      <c r="HUM89" s="829"/>
      <c r="HUN89" s="828"/>
      <c r="HUO89" s="829"/>
      <c r="HUP89" s="828"/>
      <c r="HUQ89" s="829"/>
      <c r="HUR89" s="828"/>
      <c r="HUS89" s="829"/>
      <c r="HUT89" s="828"/>
      <c r="HUU89" s="829"/>
      <c r="HUV89" s="828"/>
      <c r="HUW89" s="829"/>
      <c r="HUX89" s="828"/>
      <c r="HUY89" s="829"/>
      <c r="HUZ89" s="828"/>
      <c r="HVA89" s="829"/>
      <c r="HVB89" s="828"/>
      <c r="HVC89" s="829"/>
      <c r="HVD89" s="828"/>
      <c r="HVE89" s="829"/>
      <c r="HVF89" s="828"/>
      <c r="HVG89" s="829"/>
      <c r="HVH89" s="828"/>
      <c r="HVI89" s="829"/>
      <c r="HVJ89" s="828"/>
      <c r="HVK89" s="829"/>
      <c r="HVL89" s="828"/>
      <c r="HVM89" s="829"/>
      <c r="HVN89" s="828"/>
      <c r="HVO89" s="829"/>
      <c r="HVP89" s="828"/>
      <c r="HVQ89" s="829"/>
      <c r="HVR89" s="828"/>
      <c r="HVS89" s="829"/>
      <c r="HVT89" s="828"/>
      <c r="HVU89" s="829"/>
      <c r="HVV89" s="828"/>
      <c r="HVW89" s="829"/>
      <c r="HVX89" s="828"/>
      <c r="HVY89" s="829"/>
      <c r="HVZ89" s="828"/>
      <c r="HWA89" s="829"/>
      <c r="HWB89" s="828"/>
      <c r="HWC89" s="829"/>
      <c r="HWD89" s="828"/>
      <c r="HWE89" s="829"/>
      <c r="HWF89" s="828"/>
      <c r="HWG89" s="829"/>
      <c r="HWH89" s="828"/>
      <c r="HWI89" s="829"/>
      <c r="HWJ89" s="828"/>
      <c r="HWK89" s="829"/>
      <c r="HWL89" s="828"/>
      <c r="HWM89" s="829"/>
      <c r="HWN89" s="828"/>
      <c r="HWO89" s="829"/>
      <c r="HWP89" s="828"/>
      <c r="HWQ89" s="829"/>
      <c r="HWR89" s="828"/>
      <c r="HWS89" s="829"/>
      <c r="HWT89" s="828"/>
      <c r="HWU89" s="829"/>
      <c r="HWV89" s="828"/>
      <c r="HWW89" s="829"/>
      <c r="HWX89" s="828"/>
      <c r="HWY89" s="829"/>
      <c r="HWZ89" s="828"/>
      <c r="HXA89" s="829"/>
      <c r="HXB89" s="828"/>
      <c r="HXC89" s="829"/>
      <c r="HXD89" s="828"/>
      <c r="HXE89" s="829"/>
      <c r="HXF89" s="828"/>
      <c r="HXG89" s="829"/>
      <c r="HXH89" s="828"/>
      <c r="HXI89" s="829"/>
      <c r="HXJ89" s="828"/>
      <c r="HXK89" s="829"/>
      <c r="HXL89" s="828"/>
      <c r="HXM89" s="829"/>
      <c r="HXN89" s="828"/>
      <c r="HXO89" s="829"/>
      <c r="HXP89" s="828"/>
      <c r="HXQ89" s="829"/>
      <c r="HXR89" s="828"/>
      <c r="HXS89" s="829"/>
      <c r="HXT89" s="828"/>
      <c r="HXU89" s="829"/>
      <c r="HXV89" s="828"/>
      <c r="HXW89" s="829"/>
      <c r="HXX89" s="828"/>
      <c r="HXY89" s="829"/>
      <c r="HXZ89" s="828"/>
      <c r="HYA89" s="829"/>
      <c r="HYB89" s="828"/>
      <c r="HYC89" s="829"/>
      <c r="HYD89" s="828"/>
      <c r="HYE89" s="829"/>
      <c r="HYF89" s="828"/>
      <c r="HYG89" s="829"/>
      <c r="HYH89" s="828"/>
      <c r="HYI89" s="829"/>
      <c r="HYJ89" s="828"/>
      <c r="HYK89" s="829"/>
      <c r="HYL89" s="828"/>
      <c r="HYM89" s="829"/>
      <c r="HYN89" s="828"/>
      <c r="HYO89" s="829"/>
      <c r="HYP89" s="828"/>
      <c r="HYQ89" s="829"/>
      <c r="HYR89" s="828"/>
      <c r="HYS89" s="829"/>
      <c r="HYT89" s="828"/>
      <c r="HYU89" s="829"/>
      <c r="HYV89" s="828"/>
      <c r="HYW89" s="829"/>
      <c r="HYX89" s="828"/>
      <c r="HYY89" s="829"/>
      <c r="HYZ89" s="828"/>
      <c r="HZA89" s="829"/>
      <c r="HZB89" s="828"/>
      <c r="HZC89" s="829"/>
      <c r="HZD89" s="828"/>
      <c r="HZE89" s="829"/>
      <c r="HZF89" s="828"/>
      <c r="HZG89" s="829"/>
      <c r="HZH89" s="828"/>
      <c r="HZI89" s="829"/>
      <c r="HZJ89" s="828"/>
      <c r="HZK89" s="829"/>
      <c r="HZL89" s="828"/>
      <c r="HZM89" s="829"/>
      <c r="HZN89" s="828"/>
      <c r="HZO89" s="829"/>
      <c r="HZP89" s="828"/>
      <c r="HZQ89" s="829"/>
      <c r="HZR89" s="828"/>
      <c r="HZS89" s="829"/>
      <c r="HZT89" s="828"/>
      <c r="HZU89" s="829"/>
      <c r="HZV89" s="828"/>
      <c r="HZW89" s="829"/>
      <c r="HZX89" s="828"/>
      <c r="HZY89" s="829"/>
      <c r="HZZ89" s="828"/>
      <c r="IAA89" s="829"/>
      <c r="IAB89" s="828"/>
      <c r="IAC89" s="829"/>
      <c r="IAD89" s="828"/>
      <c r="IAE89" s="829"/>
      <c r="IAF89" s="828"/>
      <c r="IAG89" s="829"/>
      <c r="IAH89" s="828"/>
      <c r="IAI89" s="829"/>
      <c r="IAJ89" s="828"/>
      <c r="IAK89" s="829"/>
      <c r="IAL89" s="828"/>
      <c r="IAM89" s="829"/>
      <c r="IAN89" s="828"/>
      <c r="IAO89" s="829"/>
      <c r="IAP89" s="828"/>
      <c r="IAQ89" s="829"/>
      <c r="IAR89" s="828"/>
      <c r="IAS89" s="829"/>
      <c r="IAT89" s="828"/>
      <c r="IAU89" s="829"/>
      <c r="IAV89" s="828"/>
      <c r="IAW89" s="829"/>
      <c r="IAX89" s="828"/>
      <c r="IAY89" s="829"/>
      <c r="IAZ89" s="828"/>
      <c r="IBA89" s="829"/>
      <c r="IBB89" s="828"/>
      <c r="IBC89" s="829"/>
      <c r="IBD89" s="828"/>
      <c r="IBE89" s="829"/>
      <c r="IBF89" s="828"/>
      <c r="IBG89" s="829"/>
      <c r="IBH89" s="828"/>
      <c r="IBI89" s="829"/>
      <c r="IBJ89" s="828"/>
      <c r="IBK89" s="829"/>
      <c r="IBL89" s="828"/>
      <c r="IBM89" s="829"/>
      <c r="IBN89" s="828"/>
      <c r="IBO89" s="829"/>
      <c r="IBP89" s="828"/>
      <c r="IBQ89" s="829"/>
      <c r="IBR89" s="828"/>
      <c r="IBS89" s="829"/>
      <c r="IBT89" s="828"/>
      <c r="IBU89" s="829"/>
      <c r="IBV89" s="828"/>
      <c r="IBW89" s="829"/>
      <c r="IBX89" s="828"/>
      <c r="IBY89" s="829"/>
      <c r="IBZ89" s="828"/>
      <c r="ICA89" s="829"/>
      <c r="ICB89" s="828"/>
      <c r="ICC89" s="829"/>
      <c r="ICD89" s="828"/>
      <c r="ICE89" s="829"/>
      <c r="ICF89" s="828"/>
      <c r="ICG89" s="829"/>
      <c r="ICH89" s="828"/>
      <c r="ICI89" s="829"/>
      <c r="ICJ89" s="828"/>
      <c r="ICK89" s="829"/>
      <c r="ICL89" s="828"/>
      <c r="ICM89" s="829"/>
      <c r="ICN89" s="828"/>
      <c r="ICO89" s="829"/>
      <c r="ICP89" s="828"/>
      <c r="ICQ89" s="829"/>
      <c r="ICR89" s="828"/>
      <c r="ICS89" s="829"/>
      <c r="ICT89" s="828"/>
      <c r="ICU89" s="829"/>
      <c r="ICV89" s="828"/>
      <c r="ICW89" s="829"/>
      <c r="ICX89" s="828"/>
      <c r="ICY89" s="829"/>
      <c r="ICZ89" s="828"/>
      <c r="IDA89" s="829"/>
      <c r="IDB89" s="828"/>
      <c r="IDC89" s="829"/>
      <c r="IDD89" s="828"/>
      <c r="IDE89" s="829"/>
      <c r="IDF89" s="828"/>
      <c r="IDG89" s="829"/>
      <c r="IDH89" s="828"/>
      <c r="IDI89" s="829"/>
      <c r="IDJ89" s="828"/>
      <c r="IDK89" s="829"/>
      <c r="IDL89" s="828"/>
      <c r="IDM89" s="829"/>
      <c r="IDN89" s="828"/>
      <c r="IDO89" s="829"/>
      <c r="IDP89" s="828"/>
      <c r="IDQ89" s="829"/>
      <c r="IDR89" s="828"/>
      <c r="IDS89" s="829"/>
      <c r="IDT89" s="828"/>
      <c r="IDU89" s="829"/>
      <c r="IDV89" s="828"/>
      <c r="IDW89" s="829"/>
      <c r="IDX89" s="828"/>
      <c r="IDY89" s="829"/>
      <c r="IDZ89" s="828"/>
      <c r="IEA89" s="829"/>
      <c r="IEB89" s="828"/>
      <c r="IEC89" s="829"/>
      <c r="IED89" s="828"/>
      <c r="IEE89" s="829"/>
      <c r="IEF89" s="828"/>
      <c r="IEG89" s="829"/>
      <c r="IEH89" s="828"/>
      <c r="IEI89" s="829"/>
      <c r="IEJ89" s="828"/>
      <c r="IEK89" s="829"/>
      <c r="IEL89" s="828"/>
      <c r="IEM89" s="829"/>
      <c r="IEN89" s="828"/>
      <c r="IEO89" s="829"/>
      <c r="IEP89" s="828"/>
      <c r="IEQ89" s="829"/>
      <c r="IER89" s="828"/>
      <c r="IES89" s="829"/>
      <c r="IET89" s="828"/>
      <c r="IEU89" s="829"/>
      <c r="IEV89" s="828"/>
      <c r="IEW89" s="829"/>
      <c r="IEX89" s="828"/>
      <c r="IEY89" s="829"/>
      <c r="IEZ89" s="828"/>
      <c r="IFA89" s="829"/>
      <c r="IFB89" s="828"/>
      <c r="IFC89" s="829"/>
      <c r="IFD89" s="828"/>
      <c r="IFE89" s="829"/>
      <c r="IFF89" s="828"/>
      <c r="IFG89" s="829"/>
      <c r="IFH89" s="828"/>
      <c r="IFI89" s="829"/>
      <c r="IFJ89" s="828"/>
      <c r="IFK89" s="829"/>
      <c r="IFL89" s="828"/>
      <c r="IFM89" s="829"/>
      <c r="IFN89" s="828"/>
      <c r="IFO89" s="829"/>
      <c r="IFP89" s="828"/>
      <c r="IFQ89" s="829"/>
      <c r="IFR89" s="828"/>
      <c r="IFS89" s="829"/>
      <c r="IFT89" s="828"/>
      <c r="IFU89" s="829"/>
      <c r="IFV89" s="828"/>
      <c r="IFW89" s="829"/>
      <c r="IFX89" s="828"/>
      <c r="IFY89" s="829"/>
      <c r="IFZ89" s="828"/>
      <c r="IGA89" s="829"/>
      <c r="IGB89" s="828"/>
      <c r="IGC89" s="829"/>
      <c r="IGD89" s="828"/>
      <c r="IGE89" s="829"/>
      <c r="IGF89" s="828"/>
      <c r="IGG89" s="829"/>
      <c r="IGH89" s="828"/>
      <c r="IGI89" s="829"/>
      <c r="IGJ89" s="828"/>
      <c r="IGK89" s="829"/>
      <c r="IGL89" s="828"/>
      <c r="IGM89" s="829"/>
      <c r="IGN89" s="828"/>
      <c r="IGO89" s="829"/>
      <c r="IGP89" s="828"/>
      <c r="IGQ89" s="829"/>
      <c r="IGR89" s="828"/>
      <c r="IGS89" s="829"/>
      <c r="IGT89" s="828"/>
      <c r="IGU89" s="829"/>
      <c r="IGV89" s="828"/>
      <c r="IGW89" s="829"/>
      <c r="IGX89" s="828"/>
      <c r="IGY89" s="829"/>
      <c r="IGZ89" s="828"/>
      <c r="IHA89" s="829"/>
      <c r="IHB89" s="828"/>
      <c r="IHC89" s="829"/>
      <c r="IHD89" s="828"/>
      <c r="IHE89" s="829"/>
      <c r="IHF89" s="828"/>
      <c r="IHG89" s="829"/>
      <c r="IHH89" s="828"/>
      <c r="IHI89" s="829"/>
      <c r="IHJ89" s="828"/>
      <c r="IHK89" s="829"/>
      <c r="IHL89" s="828"/>
      <c r="IHM89" s="829"/>
      <c r="IHN89" s="828"/>
      <c r="IHO89" s="829"/>
      <c r="IHP89" s="828"/>
      <c r="IHQ89" s="829"/>
      <c r="IHR89" s="828"/>
      <c r="IHS89" s="829"/>
      <c r="IHT89" s="828"/>
      <c r="IHU89" s="829"/>
      <c r="IHV89" s="828"/>
      <c r="IHW89" s="829"/>
      <c r="IHX89" s="828"/>
      <c r="IHY89" s="829"/>
      <c r="IHZ89" s="828"/>
      <c r="IIA89" s="829"/>
      <c r="IIB89" s="828"/>
      <c r="IIC89" s="829"/>
      <c r="IID89" s="828"/>
      <c r="IIE89" s="829"/>
      <c r="IIF89" s="828"/>
      <c r="IIG89" s="829"/>
      <c r="IIH89" s="828"/>
      <c r="III89" s="829"/>
      <c r="IIJ89" s="828"/>
      <c r="IIK89" s="829"/>
      <c r="IIL89" s="828"/>
      <c r="IIM89" s="829"/>
      <c r="IIN89" s="828"/>
      <c r="IIO89" s="829"/>
      <c r="IIP89" s="828"/>
      <c r="IIQ89" s="829"/>
      <c r="IIR89" s="828"/>
      <c r="IIS89" s="829"/>
      <c r="IIT89" s="828"/>
      <c r="IIU89" s="829"/>
      <c r="IIV89" s="828"/>
      <c r="IIW89" s="829"/>
      <c r="IIX89" s="828"/>
      <c r="IIY89" s="829"/>
      <c r="IIZ89" s="828"/>
      <c r="IJA89" s="829"/>
      <c r="IJB89" s="828"/>
      <c r="IJC89" s="829"/>
      <c r="IJD89" s="828"/>
      <c r="IJE89" s="829"/>
      <c r="IJF89" s="828"/>
      <c r="IJG89" s="829"/>
      <c r="IJH89" s="828"/>
      <c r="IJI89" s="829"/>
      <c r="IJJ89" s="828"/>
      <c r="IJK89" s="829"/>
      <c r="IJL89" s="828"/>
      <c r="IJM89" s="829"/>
      <c r="IJN89" s="828"/>
      <c r="IJO89" s="829"/>
      <c r="IJP89" s="828"/>
      <c r="IJQ89" s="829"/>
      <c r="IJR89" s="828"/>
      <c r="IJS89" s="829"/>
      <c r="IJT89" s="828"/>
      <c r="IJU89" s="829"/>
      <c r="IJV89" s="828"/>
      <c r="IJW89" s="829"/>
      <c r="IJX89" s="828"/>
      <c r="IJY89" s="829"/>
      <c r="IJZ89" s="828"/>
      <c r="IKA89" s="829"/>
      <c r="IKB89" s="828"/>
      <c r="IKC89" s="829"/>
      <c r="IKD89" s="828"/>
      <c r="IKE89" s="829"/>
      <c r="IKF89" s="828"/>
      <c r="IKG89" s="829"/>
      <c r="IKH89" s="828"/>
      <c r="IKI89" s="829"/>
      <c r="IKJ89" s="828"/>
      <c r="IKK89" s="829"/>
      <c r="IKL89" s="828"/>
      <c r="IKM89" s="829"/>
      <c r="IKN89" s="828"/>
      <c r="IKO89" s="829"/>
      <c r="IKP89" s="828"/>
      <c r="IKQ89" s="829"/>
      <c r="IKR89" s="828"/>
      <c r="IKS89" s="829"/>
      <c r="IKT89" s="828"/>
      <c r="IKU89" s="829"/>
      <c r="IKV89" s="828"/>
      <c r="IKW89" s="829"/>
      <c r="IKX89" s="828"/>
      <c r="IKY89" s="829"/>
      <c r="IKZ89" s="828"/>
      <c r="ILA89" s="829"/>
      <c r="ILB89" s="828"/>
      <c r="ILC89" s="829"/>
      <c r="ILD89" s="828"/>
      <c r="ILE89" s="829"/>
      <c r="ILF89" s="828"/>
      <c r="ILG89" s="829"/>
      <c r="ILH89" s="828"/>
      <c r="ILI89" s="829"/>
      <c r="ILJ89" s="828"/>
      <c r="ILK89" s="829"/>
      <c r="ILL89" s="828"/>
      <c r="ILM89" s="829"/>
      <c r="ILN89" s="828"/>
      <c r="ILO89" s="829"/>
      <c r="ILP89" s="828"/>
      <c r="ILQ89" s="829"/>
      <c r="ILR89" s="828"/>
      <c r="ILS89" s="829"/>
      <c r="ILT89" s="828"/>
      <c r="ILU89" s="829"/>
      <c r="ILV89" s="828"/>
      <c r="ILW89" s="829"/>
      <c r="ILX89" s="828"/>
      <c r="ILY89" s="829"/>
      <c r="ILZ89" s="828"/>
      <c r="IMA89" s="829"/>
      <c r="IMB89" s="828"/>
      <c r="IMC89" s="829"/>
      <c r="IMD89" s="828"/>
      <c r="IME89" s="829"/>
      <c r="IMF89" s="828"/>
      <c r="IMG89" s="829"/>
      <c r="IMH89" s="828"/>
      <c r="IMI89" s="829"/>
      <c r="IMJ89" s="828"/>
      <c r="IMK89" s="829"/>
      <c r="IML89" s="828"/>
      <c r="IMM89" s="829"/>
      <c r="IMN89" s="828"/>
      <c r="IMO89" s="829"/>
      <c r="IMP89" s="828"/>
      <c r="IMQ89" s="829"/>
      <c r="IMR89" s="828"/>
      <c r="IMS89" s="829"/>
      <c r="IMT89" s="828"/>
      <c r="IMU89" s="829"/>
      <c r="IMV89" s="828"/>
      <c r="IMW89" s="829"/>
      <c r="IMX89" s="828"/>
      <c r="IMY89" s="829"/>
      <c r="IMZ89" s="828"/>
      <c r="INA89" s="829"/>
      <c r="INB89" s="828"/>
      <c r="INC89" s="829"/>
      <c r="IND89" s="828"/>
      <c r="INE89" s="829"/>
      <c r="INF89" s="828"/>
      <c r="ING89" s="829"/>
      <c r="INH89" s="828"/>
      <c r="INI89" s="829"/>
      <c r="INJ89" s="828"/>
      <c r="INK89" s="829"/>
      <c r="INL89" s="828"/>
      <c r="INM89" s="829"/>
      <c r="INN89" s="828"/>
      <c r="INO89" s="829"/>
      <c r="INP89" s="828"/>
      <c r="INQ89" s="829"/>
      <c r="INR89" s="828"/>
      <c r="INS89" s="829"/>
      <c r="INT89" s="828"/>
      <c r="INU89" s="829"/>
      <c r="INV89" s="828"/>
      <c r="INW89" s="829"/>
      <c r="INX89" s="828"/>
      <c r="INY89" s="829"/>
      <c r="INZ89" s="828"/>
      <c r="IOA89" s="829"/>
      <c r="IOB89" s="828"/>
      <c r="IOC89" s="829"/>
      <c r="IOD89" s="828"/>
      <c r="IOE89" s="829"/>
      <c r="IOF89" s="828"/>
      <c r="IOG89" s="829"/>
      <c r="IOH89" s="828"/>
      <c r="IOI89" s="829"/>
      <c r="IOJ89" s="828"/>
      <c r="IOK89" s="829"/>
      <c r="IOL89" s="828"/>
      <c r="IOM89" s="829"/>
      <c r="ION89" s="828"/>
      <c r="IOO89" s="829"/>
      <c r="IOP89" s="828"/>
      <c r="IOQ89" s="829"/>
      <c r="IOR89" s="828"/>
      <c r="IOS89" s="829"/>
      <c r="IOT89" s="828"/>
      <c r="IOU89" s="829"/>
      <c r="IOV89" s="828"/>
      <c r="IOW89" s="829"/>
      <c r="IOX89" s="828"/>
      <c r="IOY89" s="829"/>
      <c r="IOZ89" s="828"/>
      <c r="IPA89" s="829"/>
      <c r="IPB89" s="828"/>
      <c r="IPC89" s="829"/>
      <c r="IPD89" s="828"/>
      <c r="IPE89" s="829"/>
      <c r="IPF89" s="828"/>
      <c r="IPG89" s="829"/>
      <c r="IPH89" s="828"/>
      <c r="IPI89" s="829"/>
      <c r="IPJ89" s="828"/>
      <c r="IPK89" s="829"/>
      <c r="IPL89" s="828"/>
      <c r="IPM89" s="829"/>
      <c r="IPN89" s="828"/>
      <c r="IPO89" s="829"/>
      <c r="IPP89" s="828"/>
      <c r="IPQ89" s="829"/>
      <c r="IPR89" s="828"/>
      <c r="IPS89" s="829"/>
      <c r="IPT89" s="828"/>
      <c r="IPU89" s="829"/>
      <c r="IPV89" s="828"/>
      <c r="IPW89" s="829"/>
      <c r="IPX89" s="828"/>
      <c r="IPY89" s="829"/>
      <c r="IPZ89" s="828"/>
      <c r="IQA89" s="829"/>
      <c r="IQB89" s="828"/>
      <c r="IQC89" s="829"/>
      <c r="IQD89" s="828"/>
      <c r="IQE89" s="829"/>
      <c r="IQF89" s="828"/>
      <c r="IQG89" s="829"/>
      <c r="IQH89" s="828"/>
      <c r="IQI89" s="829"/>
      <c r="IQJ89" s="828"/>
      <c r="IQK89" s="829"/>
      <c r="IQL89" s="828"/>
      <c r="IQM89" s="829"/>
      <c r="IQN89" s="828"/>
      <c r="IQO89" s="829"/>
      <c r="IQP89" s="828"/>
      <c r="IQQ89" s="829"/>
      <c r="IQR89" s="828"/>
      <c r="IQS89" s="829"/>
      <c r="IQT89" s="828"/>
      <c r="IQU89" s="829"/>
      <c r="IQV89" s="828"/>
      <c r="IQW89" s="829"/>
      <c r="IQX89" s="828"/>
      <c r="IQY89" s="829"/>
      <c r="IQZ89" s="828"/>
      <c r="IRA89" s="829"/>
      <c r="IRB89" s="828"/>
      <c r="IRC89" s="829"/>
      <c r="IRD89" s="828"/>
      <c r="IRE89" s="829"/>
      <c r="IRF89" s="828"/>
      <c r="IRG89" s="829"/>
      <c r="IRH89" s="828"/>
      <c r="IRI89" s="829"/>
      <c r="IRJ89" s="828"/>
      <c r="IRK89" s="829"/>
      <c r="IRL89" s="828"/>
      <c r="IRM89" s="829"/>
      <c r="IRN89" s="828"/>
      <c r="IRO89" s="829"/>
      <c r="IRP89" s="828"/>
      <c r="IRQ89" s="829"/>
      <c r="IRR89" s="828"/>
      <c r="IRS89" s="829"/>
      <c r="IRT89" s="828"/>
      <c r="IRU89" s="829"/>
      <c r="IRV89" s="828"/>
      <c r="IRW89" s="829"/>
      <c r="IRX89" s="828"/>
      <c r="IRY89" s="829"/>
      <c r="IRZ89" s="828"/>
      <c r="ISA89" s="829"/>
      <c r="ISB89" s="828"/>
      <c r="ISC89" s="829"/>
      <c r="ISD89" s="828"/>
      <c r="ISE89" s="829"/>
      <c r="ISF89" s="828"/>
      <c r="ISG89" s="829"/>
      <c r="ISH89" s="828"/>
      <c r="ISI89" s="829"/>
      <c r="ISJ89" s="828"/>
      <c r="ISK89" s="829"/>
      <c r="ISL89" s="828"/>
      <c r="ISM89" s="829"/>
      <c r="ISN89" s="828"/>
      <c r="ISO89" s="829"/>
      <c r="ISP89" s="828"/>
      <c r="ISQ89" s="829"/>
      <c r="ISR89" s="828"/>
      <c r="ISS89" s="829"/>
      <c r="IST89" s="828"/>
      <c r="ISU89" s="829"/>
      <c r="ISV89" s="828"/>
      <c r="ISW89" s="829"/>
      <c r="ISX89" s="828"/>
      <c r="ISY89" s="829"/>
      <c r="ISZ89" s="828"/>
      <c r="ITA89" s="829"/>
      <c r="ITB89" s="828"/>
      <c r="ITC89" s="829"/>
      <c r="ITD89" s="828"/>
      <c r="ITE89" s="829"/>
      <c r="ITF89" s="828"/>
      <c r="ITG89" s="829"/>
      <c r="ITH89" s="828"/>
      <c r="ITI89" s="829"/>
      <c r="ITJ89" s="828"/>
      <c r="ITK89" s="829"/>
      <c r="ITL89" s="828"/>
      <c r="ITM89" s="829"/>
      <c r="ITN89" s="828"/>
      <c r="ITO89" s="829"/>
      <c r="ITP89" s="828"/>
      <c r="ITQ89" s="829"/>
      <c r="ITR89" s="828"/>
      <c r="ITS89" s="829"/>
      <c r="ITT89" s="828"/>
      <c r="ITU89" s="829"/>
      <c r="ITV89" s="828"/>
      <c r="ITW89" s="829"/>
      <c r="ITX89" s="828"/>
      <c r="ITY89" s="829"/>
      <c r="ITZ89" s="828"/>
      <c r="IUA89" s="829"/>
      <c r="IUB89" s="828"/>
      <c r="IUC89" s="829"/>
      <c r="IUD89" s="828"/>
      <c r="IUE89" s="829"/>
      <c r="IUF89" s="828"/>
      <c r="IUG89" s="829"/>
      <c r="IUH89" s="828"/>
      <c r="IUI89" s="829"/>
      <c r="IUJ89" s="828"/>
      <c r="IUK89" s="829"/>
      <c r="IUL89" s="828"/>
      <c r="IUM89" s="829"/>
      <c r="IUN89" s="828"/>
      <c r="IUO89" s="829"/>
      <c r="IUP89" s="828"/>
      <c r="IUQ89" s="829"/>
      <c r="IUR89" s="828"/>
      <c r="IUS89" s="829"/>
      <c r="IUT89" s="828"/>
      <c r="IUU89" s="829"/>
      <c r="IUV89" s="828"/>
      <c r="IUW89" s="829"/>
      <c r="IUX89" s="828"/>
      <c r="IUY89" s="829"/>
      <c r="IUZ89" s="828"/>
      <c r="IVA89" s="829"/>
      <c r="IVB89" s="828"/>
      <c r="IVC89" s="829"/>
      <c r="IVD89" s="828"/>
      <c r="IVE89" s="829"/>
      <c r="IVF89" s="828"/>
      <c r="IVG89" s="829"/>
      <c r="IVH89" s="828"/>
      <c r="IVI89" s="829"/>
      <c r="IVJ89" s="828"/>
      <c r="IVK89" s="829"/>
      <c r="IVL89" s="828"/>
      <c r="IVM89" s="829"/>
      <c r="IVN89" s="828"/>
      <c r="IVO89" s="829"/>
      <c r="IVP89" s="828"/>
      <c r="IVQ89" s="829"/>
      <c r="IVR89" s="828"/>
      <c r="IVS89" s="829"/>
      <c r="IVT89" s="828"/>
      <c r="IVU89" s="829"/>
      <c r="IVV89" s="828"/>
      <c r="IVW89" s="829"/>
      <c r="IVX89" s="828"/>
      <c r="IVY89" s="829"/>
      <c r="IVZ89" s="828"/>
      <c r="IWA89" s="829"/>
      <c r="IWB89" s="828"/>
      <c r="IWC89" s="829"/>
      <c r="IWD89" s="828"/>
      <c r="IWE89" s="829"/>
      <c r="IWF89" s="828"/>
      <c r="IWG89" s="829"/>
      <c r="IWH89" s="828"/>
      <c r="IWI89" s="829"/>
      <c r="IWJ89" s="828"/>
      <c r="IWK89" s="829"/>
      <c r="IWL89" s="828"/>
      <c r="IWM89" s="829"/>
      <c r="IWN89" s="828"/>
      <c r="IWO89" s="829"/>
      <c r="IWP89" s="828"/>
      <c r="IWQ89" s="829"/>
      <c r="IWR89" s="828"/>
      <c r="IWS89" s="829"/>
      <c r="IWT89" s="828"/>
      <c r="IWU89" s="829"/>
      <c r="IWV89" s="828"/>
      <c r="IWW89" s="829"/>
      <c r="IWX89" s="828"/>
      <c r="IWY89" s="829"/>
      <c r="IWZ89" s="828"/>
      <c r="IXA89" s="829"/>
      <c r="IXB89" s="828"/>
      <c r="IXC89" s="829"/>
      <c r="IXD89" s="828"/>
      <c r="IXE89" s="829"/>
      <c r="IXF89" s="828"/>
      <c r="IXG89" s="829"/>
      <c r="IXH89" s="828"/>
      <c r="IXI89" s="829"/>
      <c r="IXJ89" s="828"/>
      <c r="IXK89" s="829"/>
      <c r="IXL89" s="828"/>
      <c r="IXM89" s="829"/>
      <c r="IXN89" s="828"/>
      <c r="IXO89" s="829"/>
      <c r="IXP89" s="828"/>
      <c r="IXQ89" s="829"/>
      <c r="IXR89" s="828"/>
      <c r="IXS89" s="829"/>
      <c r="IXT89" s="828"/>
      <c r="IXU89" s="829"/>
      <c r="IXV89" s="828"/>
      <c r="IXW89" s="829"/>
      <c r="IXX89" s="828"/>
      <c r="IXY89" s="829"/>
      <c r="IXZ89" s="828"/>
      <c r="IYA89" s="829"/>
      <c r="IYB89" s="828"/>
      <c r="IYC89" s="829"/>
      <c r="IYD89" s="828"/>
      <c r="IYE89" s="829"/>
      <c r="IYF89" s="828"/>
      <c r="IYG89" s="829"/>
      <c r="IYH89" s="828"/>
      <c r="IYI89" s="829"/>
      <c r="IYJ89" s="828"/>
      <c r="IYK89" s="829"/>
      <c r="IYL89" s="828"/>
      <c r="IYM89" s="829"/>
      <c r="IYN89" s="828"/>
      <c r="IYO89" s="829"/>
      <c r="IYP89" s="828"/>
      <c r="IYQ89" s="829"/>
      <c r="IYR89" s="828"/>
      <c r="IYS89" s="829"/>
      <c r="IYT89" s="828"/>
      <c r="IYU89" s="829"/>
      <c r="IYV89" s="828"/>
      <c r="IYW89" s="829"/>
      <c r="IYX89" s="828"/>
      <c r="IYY89" s="829"/>
      <c r="IYZ89" s="828"/>
      <c r="IZA89" s="829"/>
      <c r="IZB89" s="828"/>
      <c r="IZC89" s="829"/>
      <c r="IZD89" s="828"/>
      <c r="IZE89" s="829"/>
      <c r="IZF89" s="828"/>
      <c r="IZG89" s="829"/>
      <c r="IZH89" s="828"/>
      <c r="IZI89" s="829"/>
      <c r="IZJ89" s="828"/>
      <c r="IZK89" s="829"/>
      <c r="IZL89" s="828"/>
      <c r="IZM89" s="829"/>
      <c r="IZN89" s="828"/>
      <c r="IZO89" s="829"/>
      <c r="IZP89" s="828"/>
      <c r="IZQ89" s="829"/>
      <c r="IZR89" s="828"/>
      <c r="IZS89" s="829"/>
      <c r="IZT89" s="828"/>
      <c r="IZU89" s="829"/>
      <c r="IZV89" s="828"/>
      <c r="IZW89" s="829"/>
      <c r="IZX89" s="828"/>
      <c r="IZY89" s="829"/>
      <c r="IZZ89" s="828"/>
      <c r="JAA89" s="829"/>
      <c r="JAB89" s="828"/>
      <c r="JAC89" s="829"/>
      <c r="JAD89" s="828"/>
      <c r="JAE89" s="829"/>
      <c r="JAF89" s="828"/>
      <c r="JAG89" s="829"/>
      <c r="JAH89" s="828"/>
      <c r="JAI89" s="829"/>
      <c r="JAJ89" s="828"/>
      <c r="JAK89" s="829"/>
      <c r="JAL89" s="828"/>
      <c r="JAM89" s="829"/>
      <c r="JAN89" s="828"/>
      <c r="JAO89" s="829"/>
      <c r="JAP89" s="828"/>
      <c r="JAQ89" s="829"/>
      <c r="JAR89" s="828"/>
      <c r="JAS89" s="829"/>
      <c r="JAT89" s="828"/>
      <c r="JAU89" s="829"/>
      <c r="JAV89" s="828"/>
      <c r="JAW89" s="829"/>
      <c r="JAX89" s="828"/>
      <c r="JAY89" s="829"/>
      <c r="JAZ89" s="828"/>
      <c r="JBA89" s="829"/>
      <c r="JBB89" s="828"/>
      <c r="JBC89" s="829"/>
      <c r="JBD89" s="828"/>
      <c r="JBE89" s="829"/>
      <c r="JBF89" s="828"/>
      <c r="JBG89" s="829"/>
      <c r="JBH89" s="828"/>
      <c r="JBI89" s="829"/>
      <c r="JBJ89" s="828"/>
      <c r="JBK89" s="829"/>
      <c r="JBL89" s="828"/>
      <c r="JBM89" s="829"/>
      <c r="JBN89" s="828"/>
      <c r="JBO89" s="829"/>
      <c r="JBP89" s="828"/>
      <c r="JBQ89" s="829"/>
      <c r="JBR89" s="828"/>
      <c r="JBS89" s="829"/>
      <c r="JBT89" s="828"/>
      <c r="JBU89" s="829"/>
      <c r="JBV89" s="828"/>
      <c r="JBW89" s="829"/>
      <c r="JBX89" s="828"/>
      <c r="JBY89" s="829"/>
      <c r="JBZ89" s="828"/>
      <c r="JCA89" s="829"/>
      <c r="JCB89" s="828"/>
      <c r="JCC89" s="829"/>
      <c r="JCD89" s="828"/>
      <c r="JCE89" s="829"/>
      <c r="JCF89" s="828"/>
      <c r="JCG89" s="829"/>
      <c r="JCH89" s="828"/>
      <c r="JCI89" s="829"/>
      <c r="JCJ89" s="828"/>
      <c r="JCK89" s="829"/>
      <c r="JCL89" s="828"/>
      <c r="JCM89" s="829"/>
      <c r="JCN89" s="828"/>
      <c r="JCO89" s="829"/>
      <c r="JCP89" s="828"/>
      <c r="JCQ89" s="829"/>
      <c r="JCR89" s="828"/>
      <c r="JCS89" s="829"/>
      <c r="JCT89" s="828"/>
      <c r="JCU89" s="829"/>
      <c r="JCV89" s="828"/>
      <c r="JCW89" s="829"/>
      <c r="JCX89" s="828"/>
      <c r="JCY89" s="829"/>
      <c r="JCZ89" s="828"/>
      <c r="JDA89" s="829"/>
      <c r="JDB89" s="828"/>
      <c r="JDC89" s="829"/>
      <c r="JDD89" s="828"/>
      <c r="JDE89" s="829"/>
      <c r="JDF89" s="828"/>
      <c r="JDG89" s="829"/>
      <c r="JDH89" s="828"/>
      <c r="JDI89" s="829"/>
      <c r="JDJ89" s="828"/>
      <c r="JDK89" s="829"/>
      <c r="JDL89" s="828"/>
      <c r="JDM89" s="829"/>
      <c r="JDN89" s="828"/>
      <c r="JDO89" s="829"/>
      <c r="JDP89" s="828"/>
      <c r="JDQ89" s="829"/>
      <c r="JDR89" s="828"/>
      <c r="JDS89" s="829"/>
      <c r="JDT89" s="828"/>
      <c r="JDU89" s="829"/>
      <c r="JDV89" s="828"/>
      <c r="JDW89" s="829"/>
      <c r="JDX89" s="828"/>
      <c r="JDY89" s="829"/>
      <c r="JDZ89" s="828"/>
      <c r="JEA89" s="829"/>
      <c r="JEB89" s="828"/>
      <c r="JEC89" s="829"/>
      <c r="JED89" s="828"/>
      <c r="JEE89" s="829"/>
      <c r="JEF89" s="828"/>
      <c r="JEG89" s="829"/>
      <c r="JEH89" s="828"/>
      <c r="JEI89" s="829"/>
      <c r="JEJ89" s="828"/>
      <c r="JEK89" s="829"/>
      <c r="JEL89" s="828"/>
      <c r="JEM89" s="829"/>
      <c r="JEN89" s="828"/>
      <c r="JEO89" s="829"/>
      <c r="JEP89" s="828"/>
      <c r="JEQ89" s="829"/>
      <c r="JER89" s="828"/>
      <c r="JES89" s="829"/>
      <c r="JET89" s="828"/>
      <c r="JEU89" s="829"/>
      <c r="JEV89" s="828"/>
      <c r="JEW89" s="829"/>
      <c r="JEX89" s="828"/>
      <c r="JEY89" s="829"/>
      <c r="JEZ89" s="828"/>
      <c r="JFA89" s="829"/>
      <c r="JFB89" s="828"/>
      <c r="JFC89" s="829"/>
      <c r="JFD89" s="828"/>
      <c r="JFE89" s="829"/>
      <c r="JFF89" s="828"/>
      <c r="JFG89" s="829"/>
      <c r="JFH89" s="828"/>
      <c r="JFI89" s="829"/>
      <c r="JFJ89" s="828"/>
      <c r="JFK89" s="829"/>
      <c r="JFL89" s="828"/>
      <c r="JFM89" s="829"/>
      <c r="JFN89" s="828"/>
      <c r="JFO89" s="829"/>
      <c r="JFP89" s="828"/>
      <c r="JFQ89" s="829"/>
      <c r="JFR89" s="828"/>
      <c r="JFS89" s="829"/>
      <c r="JFT89" s="828"/>
      <c r="JFU89" s="829"/>
      <c r="JFV89" s="828"/>
      <c r="JFW89" s="829"/>
      <c r="JFX89" s="828"/>
      <c r="JFY89" s="829"/>
      <c r="JFZ89" s="828"/>
      <c r="JGA89" s="829"/>
      <c r="JGB89" s="828"/>
      <c r="JGC89" s="829"/>
      <c r="JGD89" s="828"/>
      <c r="JGE89" s="829"/>
      <c r="JGF89" s="828"/>
      <c r="JGG89" s="829"/>
      <c r="JGH89" s="828"/>
      <c r="JGI89" s="829"/>
      <c r="JGJ89" s="828"/>
      <c r="JGK89" s="829"/>
      <c r="JGL89" s="828"/>
      <c r="JGM89" s="829"/>
      <c r="JGN89" s="828"/>
      <c r="JGO89" s="829"/>
      <c r="JGP89" s="828"/>
      <c r="JGQ89" s="829"/>
      <c r="JGR89" s="828"/>
      <c r="JGS89" s="829"/>
      <c r="JGT89" s="828"/>
      <c r="JGU89" s="829"/>
      <c r="JGV89" s="828"/>
      <c r="JGW89" s="829"/>
      <c r="JGX89" s="828"/>
      <c r="JGY89" s="829"/>
      <c r="JGZ89" s="828"/>
      <c r="JHA89" s="829"/>
      <c r="JHB89" s="828"/>
      <c r="JHC89" s="829"/>
      <c r="JHD89" s="828"/>
      <c r="JHE89" s="829"/>
      <c r="JHF89" s="828"/>
      <c r="JHG89" s="829"/>
      <c r="JHH89" s="828"/>
      <c r="JHI89" s="829"/>
      <c r="JHJ89" s="828"/>
      <c r="JHK89" s="829"/>
      <c r="JHL89" s="828"/>
      <c r="JHM89" s="829"/>
      <c r="JHN89" s="828"/>
      <c r="JHO89" s="829"/>
      <c r="JHP89" s="828"/>
      <c r="JHQ89" s="829"/>
      <c r="JHR89" s="828"/>
      <c r="JHS89" s="829"/>
      <c r="JHT89" s="828"/>
      <c r="JHU89" s="829"/>
      <c r="JHV89" s="828"/>
      <c r="JHW89" s="829"/>
      <c r="JHX89" s="828"/>
      <c r="JHY89" s="829"/>
      <c r="JHZ89" s="828"/>
      <c r="JIA89" s="829"/>
      <c r="JIB89" s="828"/>
      <c r="JIC89" s="829"/>
      <c r="JID89" s="828"/>
      <c r="JIE89" s="829"/>
      <c r="JIF89" s="828"/>
      <c r="JIG89" s="829"/>
      <c r="JIH89" s="828"/>
      <c r="JII89" s="829"/>
      <c r="JIJ89" s="828"/>
      <c r="JIK89" s="829"/>
      <c r="JIL89" s="828"/>
      <c r="JIM89" s="829"/>
      <c r="JIN89" s="828"/>
      <c r="JIO89" s="829"/>
      <c r="JIP89" s="828"/>
      <c r="JIQ89" s="829"/>
      <c r="JIR89" s="828"/>
      <c r="JIS89" s="829"/>
      <c r="JIT89" s="828"/>
      <c r="JIU89" s="829"/>
      <c r="JIV89" s="828"/>
      <c r="JIW89" s="829"/>
      <c r="JIX89" s="828"/>
      <c r="JIY89" s="829"/>
      <c r="JIZ89" s="828"/>
      <c r="JJA89" s="829"/>
      <c r="JJB89" s="828"/>
      <c r="JJC89" s="829"/>
      <c r="JJD89" s="828"/>
      <c r="JJE89" s="829"/>
      <c r="JJF89" s="828"/>
      <c r="JJG89" s="829"/>
      <c r="JJH89" s="828"/>
      <c r="JJI89" s="829"/>
      <c r="JJJ89" s="828"/>
      <c r="JJK89" s="829"/>
      <c r="JJL89" s="828"/>
      <c r="JJM89" s="829"/>
      <c r="JJN89" s="828"/>
      <c r="JJO89" s="829"/>
      <c r="JJP89" s="828"/>
      <c r="JJQ89" s="829"/>
      <c r="JJR89" s="828"/>
      <c r="JJS89" s="829"/>
      <c r="JJT89" s="828"/>
      <c r="JJU89" s="829"/>
      <c r="JJV89" s="828"/>
      <c r="JJW89" s="829"/>
      <c r="JJX89" s="828"/>
      <c r="JJY89" s="829"/>
      <c r="JJZ89" s="828"/>
      <c r="JKA89" s="829"/>
      <c r="JKB89" s="828"/>
      <c r="JKC89" s="829"/>
      <c r="JKD89" s="828"/>
      <c r="JKE89" s="829"/>
      <c r="JKF89" s="828"/>
      <c r="JKG89" s="829"/>
      <c r="JKH89" s="828"/>
      <c r="JKI89" s="829"/>
      <c r="JKJ89" s="828"/>
      <c r="JKK89" s="829"/>
      <c r="JKL89" s="828"/>
      <c r="JKM89" s="829"/>
      <c r="JKN89" s="828"/>
      <c r="JKO89" s="829"/>
      <c r="JKP89" s="828"/>
      <c r="JKQ89" s="829"/>
      <c r="JKR89" s="828"/>
      <c r="JKS89" s="829"/>
      <c r="JKT89" s="828"/>
      <c r="JKU89" s="829"/>
      <c r="JKV89" s="828"/>
      <c r="JKW89" s="829"/>
      <c r="JKX89" s="828"/>
      <c r="JKY89" s="829"/>
      <c r="JKZ89" s="828"/>
      <c r="JLA89" s="829"/>
      <c r="JLB89" s="828"/>
      <c r="JLC89" s="829"/>
      <c r="JLD89" s="828"/>
      <c r="JLE89" s="829"/>
      <c r="JLF89" s="828"/>
      <c r="JLG89" s="829"/>
      <c r="JLH89" s="828"/>
      <c r="JLI89" s="829"/>
      <c r="JLJ89" s="828"/>
      <c r="JLK89" s="829"/>
      <c r="JLL89" s="828"/>
      <c r="JLM89" s="829"/>
      <c r="JLN89" s="828"/>
      <c r="JLO89" s="829"/>
      <c r="JLP89" s="828"/>
      <c r="JLQ89" s="829"/>
      <c r="JLR89" s="828"/>
      <c r="JLS89" s="829"/>
      <c r="JLT89" s="828"/>
      <c r="JLU89" s="829"/>
      <c r="JLV89" s="828"/>
      <c r="JLW89" s="829"/>
      <c r="JLX89" s="828"/>
      <c r="JLY89" s="829"/>
      <c r="JLZ89" s="828"/>
      <c r="JMA89" s="829"/>
      <c r="JMB89" s="828"/>
      <c r="JMC89" s="829"/>
      <c r="JMD89" s="828"/>
      <c r="JME89" s="829"/>
      <c r="JMF89" s="828"/>
      <c r="JMG89" s="829"/>
      <c r="JMH89" s="828"/>
      <c r="JMI89" s="829"/>
      <c r="JMJ89" s="828"/>
      <c r="JMK89" s="829"/>
      <c r="JML89" s="828"/>
      <c r="JMM89" s="829"/>
      <c r="JMN89" s="828"/>
      <c r="JMO89" s="829"/>
      <c r="JMP89" s="828"/>
      <c r="JMQ89" s="829"/>
      <c r="JMR89" s="828"/>
      <c r="JMS89" s="829"/>
      <c r="JMT89" s="828"/>
      <c r="JMU89" s="829"/>
      <c r="JMV89" s="828"/>
      <c r="JMW89" s="829"/>
      <c r="JMX89" s="828"/>
      <c r="JMY89" s="829"/>
      <c r="JMZ89" s="828"/>
      <c r="JNA89" s="829"/>
      <c r="JNB89" s="828"/>
      <c r="JNC89" s="829"/>
      <c r="JND89" s="828"/>
      <c r="JNE89" s="829"/>
      <c r="JNF89" s="828"/>
      <c r="JNG89" s="829"/>
      <c r="JNH89" s="828"/>
      <c r="JNI89" s="829"/>
      <c r="JNJ89" s="828"/>
      <c r="JNK89" s="829"/>
      <c r="JNL89" s="828"/>
      <c r="JNM89" s="829"/>
      <c r="JNN89" s="828"/>
      <c r="JNO89" s="829"/>
      <c r="JNP89" s="828"/>
      <c r="JNQ89" s="829"/>
      <c r="JNR89" s="828"/>
      <c r="JNS89" s="829"/>
      <c r="JNT89" s="828"/>
      <c r="JNU89" s="829"/>
      <c r="JNV89" s="828"/>
      <c r="JNW89" s="829"/>
      <c r="JNX89" s="828"/>
      <c r="JNY89" s="829"/>
      <c r="JNZ89" s="828"/>
      <c r="JOA89" s="829"/>
      <c r="JOB89" s="828"/>
      <c r="JOC89" s="829"/>
      <c r="JOD89" s="828"/>
      <c r="JOE89" s="829"/>
      <c r="JOF89" s="828"/>
      <c r="JOG89" s="829"/>
      <c r="JOH89" s="828"/>
      <c r="JOI89" s="829"/>
      <c r="JOJ89" s="828"/>
      <c r="JOK89" s="829"/>
      <c r="JOL89" s="828"/>
      <c r="JOM89" s="829"/>
      <c r="JON89" s="828"/>
      <c r="JOO89" s="829"/>
      <c r="JOP89" s="828"/>
      <c r="JOQ89" s="829"/>
      <c r="JOR89" s="828"/>
      <c r="JOS89" s="829"/>
      <c r="JOT89" s="828"/>
      <c r="JOU89" s="829"/>
      <c r="JOV89" s="828"/>
      <c r="JOW89" s="829"/>
      <c r="JOX89" s="828"/>
      <c r="JOY89" s="829"/>
      <c r="JOZ89" s="828"/>
      <c r="JPA89" s="829"/>
      <c r="JPB89" s="828"/>
      <c r="JPC89" s="829"/>
      <c r="JPD89" s="828"/>
      <c r="JPE89" s="829"/>
      <c r="JPF89" s="828"/>
      <c r="JPG89" s="829"/>
      <c r="JPH89" s="828"/>
      <c r="JPI89" s="829"/>
      <c r="JPJ89" s="828"/>
      <c r="JPK89" s="829"/>
      <c r="JPL89" s="828"/>
      <c r="JPM89" s="829"/>
      <c r="JPN89" s="828"/>
      <c r="JPO89" s="829"/>
      <c r="JPP89" s="828"/>
      <c r="JPQ89" s="829"/>
      <c r="JPR89" s="828"/>
      <c r="JPS89" s="829"/>
      <c r="JPT89" s="828"/>
      <c r="JPU89" s="829"/>
      <c r="JPV89" s="828"/>
      <c r="JPW89" s="829"/>
      <c r="JPX89" s="828"/>
      <c r="JPY89" s="829"/>
      <c r="JPZ89" s="828"/>
      <c r="JQA89" s="829"/>
      <c r="JQB89" s="828"/>
      <c r="JQC89" s="829"/>
      <c r="JQD89" s="828"/>
      <c r="JQE89" s="829"/>
      <c r="JQF89" s="828"/>
      <c r="JQG89" s="829"/>
      <c r="JQH89" s="828"/>
      <c r="JQI89" s="829"/>
      <c r="JQJ89" s="828"/>
      <c r="JQK89" s="829"/>
      <c r="JQL89" s="828"/>
      <c r="JQM89" s="829"/>
      <c r="JQN89" s="828"/>
      <c r="JQO89" s="829"/>
      <c r="JQP89" s="828"/>
      <c r="JQQ89" s="829"/>
      <c r="JQR89" s="828"/>
      <c r="JQS89" s="829"/>
      <c r="JQT89" s="828"/>
      <c r="JQU89" s="829"/>
      <c r="JQV89" s="828"/>
      <c r="JQW89" s="829"/>
      <c r="JQX89" s="828"/>
      <c r="JQY89" s="829"/>
      <c r="JQZ89" s="828"/>
      <c r="JRA89" s="829"/>
      <c r="JRB89" s="828"/>
      <c r="JRC89" s="829"/>
      <c r="JRD89" s="828"/>
      <c r="JRE89" s="829"/>
      <c r="JRF89" s="828"/>
      <c r="JRG89" s="829"/>
      <c r="JRH89" s="828"/>
      <c r="JRI89" s="829"/>
      <c r="JRJ89" s="828"/>
      <c r="JRK89" s="829"/>
      <c r="JRL89" s="828"/>
      <c r="JRM89" s="829"/>
      <c r="JRN89" s="828"/>
      <c r="JRO89" s="829"/>
      <c r="JRP89" s="828"/>
      <c r="JRQ89" s="829"/>
      <c r="JRR89" s="828"/>
      <c r="JRS89" s="829"/>
      <c r="JRT89" s="828"/>
      <c r="JRU89" s="829"/>
      <c r="JRV89" s="828"/>
      <c r="JRW89" s="829"/>
      <c r="JRX89" s="828"/>
      <c r="JRY89" s="829"/>
      <c r="JRZ89" s="828"/>
      <c r="JSA89" s="829"/>
      <c r="JSB89" s="828"/>
      <c r="JSC89" s="829"/>
      <c r="JSD89" s="828"/>
      <c r="JSE89" s="829"/>
      <c r="JSF89" s="828"/>
      <c r="JSG89" s="829"/>
      <c r="JSH89" s="828"/>
      <c r="JSI89" s="829"/>
      <c r="JSJ89" s="828"/>
      <c r="JSK89" s="829"/>
      <c r="JSL89" s="828"/>
      <c r="JSM89" s="829"/>
      <c r="JSN89" s="828"/>
      <c r="JSO89" s="829"/>
      <c r="JSP89" s="828"/>
      <c r="JSQ89" s="829"/>
      <c r="JSR89" s="828"/>
      <c r="JSS89" s="829"/>
      <c r="JST89" s="828"/>
      <c r="JSU89" s="829"/>
      <c r="JSV89" s="828"/>
      <c r="JSW89" s="829"/>
      <c r="JSX89" s="828"/>
      <c r="JSY89" s="829"/>
      <c r="JSZ89" s="828"/>
      <c r="JTA89" s="829"/>
      <c r="JTB89" s="828"/>
      <c r="JTC89" s="829"/>
      <c r="JTD89" s="828"/>
      <c r="JTE89" s="829"/>
      <c r="JTF89" s="828"/>
      <c r="JTG89" s="829"/>
      <c r="JTH89" s="828"/>
      <c r="JTI89" s="829"/>
      <c r="JTJ89" s="828"/>
      <c r="JTK89" s="829"/>
      <c r="JTL89" s="828"/>
      <c r="JTM89" s="829"/>
      <c r="JTN89" s="828"/>
      <c r="JTO89" s="829"/>
      <c r="JTP89" s="828"/>
      <c r="JTQ89" s="829"/>
      <c r="JTR89" s="828"/>
      <c r="JTS89" s="829"/>
      <c r="JTT89" s="828"/>
      <c r="JTU89" s="829"/>
      <c r="JTV89" s="828"/>
      <c r="JTW89" s="829"/>
      <c r="JTX89" s="828"/>
      <c r="JTY89" s="829"/>
      <c r="JTZ89" s="828"/>
      <c r="JUA89" s="829"/>
      <c r="JUB89" s="828"/>
      <c r="JUC89" s="829"/>
      <c r="JUD89" s="828"/>
      <c r="JUE89" s="829"/>
      <c r="JUF89" s="828"/>
      <c r="JUG89" s="829"/>
      <c r="JUH89" s="828"/>
      <c r="JUI89" s="829"/>
      <c r="JUJ89" s="828"/>
      <c r="JUK89" s="829"/>
      <c r="JUL89" s="828"/>
      <c r="JUM89" s="829"/>
      <c r="JUN89" s="828"/>
      <c r="JUO89" s="829"/>
      <c r="JUP89" s="828"/>
      <c r="JUQ89" s="829"/>
      <c r="JUR89" s="828"/>
      <c r="JUS89" s="829"/>
      <c r="JUT89" s="828"/>
      <c r="JUU89" s="829"/>
      <c r="JUV89" s="828"/>
      <c r="JUW89" s="829"/>
      <c r="JUX89" s="828"/>
      <c r="JUY89" s="829"/>
      <c r="JUZ89" s="828"/>
      <c r="JVA89" s="829"/>
      <c r="JVB89" s="828"/>
      <c r="JVC89" s="829"/>
      <c r="JVD89" s="828"/>
      <c r="JVE89" s="829"/>
      <c r="JVF89" s="828"/>
      <c r="JVG89" s="829"/>
      <c r="JVH89" s="828"/>
      <c r="JVI89" s="829"/>
      <c r="JVJ89" s="828"/>
      <c r="JVK89" s="829"/>
      <c r="JVL89" s="828"/>
      <c r="JVM89" s="829"/>
      <c r="JVN89" s="828"/>
      <c r="JVO89" s="829"/>
      <c r="JVP89" s="828"/>
      <c r="JVQ89" s="829"/>
      <c r="JVR89" s="828"/>
      <c r="JVS89" s="829"/>
      <c r="JVT89" s="828"/>
      <c r="JVU89" s="829"/>
      <c r="JVV89" s="828"/>
      <c r="JVW89" s="829"/>
      <c r="JVX89" s="828"/>
      <c r="JVY89" s="829"/>
      <c r="JVZ89" s="828"/>
      <c r="JWA89" s="829"/>
      <c r="JWB89" s="828"/>
      <c r="JWC89" s="829"/>
      <c r="JWD89" s="828"/>
      <c r="JWE89" s="829"/>
      <c r="JWF89" s="828"/>
      <c r="JWG89" s="829"/>
      <c r="JWH89" s="828"/>
      <c r="JWI89" s="829"/>
      <c r="JWJ89" s="828"/>
      <c r="JWK89" s="829"/>
      <c r="JWL89" s="828"/>
      <c r="JWM89" s="829"/>
      <c r="JWN89" s="828"/>
      <c r="JWO89" s="829"/>
      <c r="JWP89" s="828"/>
      <c r="JWQ89" s="829"/>
      <c r="JWR89" s="828"/>
      <c r="JWS89" s="829"/>
      <c r="JWT89" s="828"/>
      <c r="JWU89" s="829"/>
      <c r="JWV89" s="828"/>
      <c r="JWW89" s="829"/>
      <c r="JWX89" s="828"/>
      <c r="JWY89" s="829"/>
      <c r="JWZ89" s="828"/>
      <c r="JXA89" s="829"/>
      <c r="JXB89" s="828"/>
      <c r="JXC89" s="829"/>
      <c r="JXD89" s="828"/>
      <c r="JXE89" s="829"/>
      <c r="JXF89" s="828"/>
      <c r="JXG89" s="829"/>
      <c r="JXH89" s="828"/>
      <c r="JXI89" s="829"/>
      <c r="JXJ89" s="828"/>
      <c r="JXK89" s="829"/>
      <c r="JXL89" s="828"/>
      <c r="JXM89" s="829"/>
      <c r="JXN89" s="828"/>
      <c r="JXO89" s="829"/>
      <c r="JXP89" s="828"/>
      <c r="JXQ89" s="829"/>
      <c r="JXR89" s="828"/>
      <c r="JXS89" s="829"/>
      <c r="JXT89" s="828"/>
      <c r="JXU89" s="829"/>
      <c r="JXV89" s="828"/>
      <c r="JXW89" s="829"/>
      <c r="JXX89" s="828"/>
      <c r="JXY89" s="829"/>
      <c r="JXZ89" s="828"/>
      <c r="JYA89" s="829"/>
      <c r="JYB89" s="828"/>
      <c r="JYC89" s="829"/>
      <c r="JYD89" s="828"/>
      <c r="JYE89" s="829"/>
      <c r="JYF89" s="828"/>
      <c r="JYG89" s="829"/>
      <c r="JYH89" s="828"/>
      <c r="JYI89" s="829"/>
      <c r="JYJ89" s="828"/>
      <c r="JYK89" s="829"/>
      <c r="JYL89" s="828"/>
      <c r="JYM89" s="829"/>
      <c r="JYN89" s="828"/>
      <c r="JYO89" s="829"/>
      <c r="JYP89" s="828"/>
      <c r="JYQ89" s="829"/>
      <c r="JYR89" s="828"/>
      <c r="JYS89" s="829"/>
      <c r="JYT89" s="828"/>
      <c r="JYU89" s="829"/>
      <c r="JYV89" s="828"/>
      <c r="JYW89" s="829"/>
      <c r="JYX89" s="828"/>
      <c r="JYY89" s="829"/>
      <c r="JYZ89" s="828"/>
      <c r="JZA89" s="829"/>
      <c r="JZB89" s="828"/>
      <c r="JZC89" s="829"/>
      <c r="JZD89" s="828"/>
      <c r="JZE89" s="829"/>
      <c r="JZF89" s="828"/>
      <c r="JZG89" s="829"/>
      <c r="JZH89" s="828"/>
      <c r="JZI89" s="829"/>
      <c r="JZJ89" s="828"/>
      <c r="JZK89" s="829"/>
      <c r="JZL89" s="828"/>
      <c r="JZM89" s="829"/>
      <c r="JZN89" s="828"/>
      <c r="JZO89" s="829"/>
      <c r="JZP89" s="828"/>
      <c r="JZQ89" s="829"/>
      <c r="JZR89" s="828"/>
      <c r="JZS89" s="829"/>
      <c r="JZT89" s="828"/>
      <c r="JZU89" s="829"/>
      <c r="JZV89" s="828"/>
      <c r="JZW89" s="829"/>
      <c r="JZX89" s="828"/>
      <c r="JZY89" s="829"/>
      <c r="JZZ89" s="828"/>
      <c r="KAA89" s="829"/>
      <c r="KAB89" s="828"/>
      <c r="KAC89" s="829"/>
      <c r="KAD89" s="828"/>
      <c r="KAE89" s="829"/>
      <c r="KAF89" s="828"/>
      <c r="KAG89" s="829"/>
      <c r="KAH89" s="828"/>
      <c r="KAI89" s="829"/>
      <c r="KAJ89" s="828"/>
      <c r="KAK89" s="829"/>
      <c r="KAL89" s="828"/>
      <c r="KAM89" s="829"/>
      <c r="KAN89" s="828"/>
      <c r="KAO89" s="829"/>
      <c r="KAP89" s="828"/>
      <c r="KAQ89" s="829"/>
      <c r="KAR89" s="828"/>
      <c r="KAS89" s="829"/>
      <c r="KAT89" s="828"/>
      <c r="KAU89" s="829"/>
      <c r="KAV89" s="828"/>
      <c r="KAW89" s="829"/>
      <c r="KAX89" s="828"/>
      <c r="KAY89" s="829"/>
      <c r="KAZ89" s="828"/>
      <c r="KBA89" s="829"/>
      <c r="KBB89" s="828"/>
      <c r="KBC89" s="829"/>
      <c r="KBD89" s="828"/>
      <c r="KBE89" s="829"/>
      <c r="KBF89" s="828"/>
      <c r="KBG89" s="829"/>
      <c r="KBH89" s="828"/>
      <c r="KBI89" s="829"/>
      <c r="KBJ89" s="828"/>
      <c r="KBK89" s="829"/>
      <c r="KBL89" s="828"/>
      <c r="KBM89" s="829"/>
      <c r="KBN89" s="828"/>
      <c r="KBO89" s="829"/>
      <c r="KBP89" s="828"/>
      <c r="KBQ89" s="829"/>
      <c r="KBR89" s="828"/>
      <c r="KBS89" s="829"/>
      <c r="KBT89" s="828"/>
      <c r="KBU89" s="829"/>
      <c r="KBV89" s="828"/>
      <c r="KBW89" s="829"/>
      <c r="KBX89" s="828"/>
      <c r="KBY89" s="829"/>
      <c r="KBZ89" s="828"/>
      <c r="KCA89" s="829"/>
      <c r="KCB89" s="828"/>
      <c r="KCC89" s="829"/>
      <c r="KCD89" s="828"/>
      <c r="KCE89" s="829"/>
      <c r="KCF89" s="828"/>
      <c r="KCG89" s="829"/>
      <c r="KCH89" s="828"/>
      <c r="KCI89" s="829"/>
      <c r="KCJ89" s="828"/>
      <c r="KCK89" s="829"/>
      <c r="KCL89" s="828"/>
      <c r="KCM89" s="829"/>
      <c r="KCN89" s="828"/>
      <c r="KCO89" s="829"/>
      <c r="KCP89" s="828"/>
      <c r="KCQ89" s="829"/>
      <c r="KCR89" s="828"/>
      <c r="KCS89" s="829"/>
      <c r="KCT89" s="828"/>
      <c r="KCU89" s="829"/>
      <c r="KCV89" s="828"/>
      <c r="KCW89" s="829"/>
      <c r="KCX89" s="828"/>
      <c r="KCY89" s="829"/>
      <c r="KCZ89" s="828"/>
      <c r="KDA89" s="829"/>
      <c r="KDB89" s="828"/>
      <c r="KDC89" s="829"/>
      <c r="KDD89" s="828"/>
      <c r="KDE89" s="829"/>
      <c r="KDF89" s="828"/>
      <c r="KDG89" s="829"/>
      <c r="KDH89" s="828"/>
      <c r="KDI89" s="829"/>
      <c r="KDJ89" s="828"/>
      <c r="KDK89" s="829"/>
      <c r="KDL89" s="828"/>
      <c r="KDM89" s="829"/>
      <c r="KDN89" s="828"/>
      <c r="KDO89" s="829"/>
      <c r="KDP89" s="828"/>
      <c r="KDQ89" s="829"/>
      <c r="KDR89" s="828"/>
      <c r="KDS89" s="829"/>
      <c r="KDT89" s="828"/>
      <c r="KDU89" s="829"/>
      <c r="KDV89" s="828"/>
      <c r="KDW89" s="829"/>
      <c r="KDX89" s="828"/>
      <c r="KDY89" s="829"/>
      <c r="KDZ89" s="828"/>
      <c r="KEA89" s="829"/>
      <c r="KEB89" s="828"/>
      <c r="KEC89" s="829"/>
      <c r="KED89" s="828"/>
      <c r="KEE89" s="829"/>
      <c r="KEF89" s="828"/>
      <c r="KEG89" s="829"/>
      <c r="KEH89" s="828"/>
      <c r="KEI89" s="829"/>
      <c r="KEJ89" s="828"/>
      <c r="KEK89" s="829"/>
      <c r="KEL89" s="828"/>
      <c r="KEM89" s="829"/>
      <c r="KEN89" s="828"/>
      <c r="KEO89" s="829"/>
      <c r="KEP89" s="828"/>
      <c r="KEQ89" s="829"/>
      <c r="KER89" s="828"/>
      <c r="KES89" s="829"/>
      <c r="KET89" s="828"/>
      <c r="KEU89" s="829"/>
      <c r="KEV89" s="828"/>
      <c r="KEW89" s="829"/>
      <c r="KEX89" s="828"/>
      <c r="KEY89" s="829"/>
      <c r="KEZ89" s="828"/>
      <c r="KFA89" s="829"/>
      <c r="KFB89" s="828"/>
      <c r="KFC89" s="829"/>
      <c r="KFD89" s="828"/>
      <c r="KFE89" s="829"/>
      <c r="KFF89" s="828"/>
      <c r="KFG89" s="829"/>
      <c r="KFH89" s="828"/>
      <c r="KFI89" s="829"/>
      <c r="KFJ89" s="828"/>
      <c r="KFK89" s="829"/>
      <c r="KFL89" s="828"/>
      <c r="KFM89" s="829"/>
      <c r="KFN89" s="828"/>
      <c r="KFO89" s="829"/>
      <c r="KFP89" s="828"/>
      <c r="KFQ89" s="829"/>
      <c r="KFR89" s="828"/>
      <c r="KFS89" s="829"/>
      <c r="KFT89" s="828"/>
      <c r="KFU89" s="829"/>
      <c r="KFV89" s="828"/>
      <c r="KFW89" s="829"/>
      <c r="KFX89" s="828"/>
      <c r="KFY89" s="829"/>
      <c r="KFZ89" s="828"/>
      <c r="KGA89" s="829"/>
      <c r="KGB89" s="828"/>
      <c r="KGC89" s="829"/>
      <c r="KGD89" s="828"/>
      <c r="KGE89" s="829"/>
      <c r="KGF89" s="828"/>
      <c r="KGG89" s="829"/>
      <c r="KGH89" s="828"/>
      <c r="KGI89" s="829"/>
      <c r="KGJ89" s="828"/>
      <c r="KGK89" s="829"/>
      <c r="KGL89" s="828"/>
      <c r="KGM89" s="829"/>
      <c r="KGN89" s="828"/>
      <c r="KGO89" s="829"/>
      <c r="KGP89" s="828"/>
      <c r="KGQ89" s="829"/>
      <c r="KGR89" s="828"/>
      <c r="KGS89" s="829"/>
      <c r="KGT89" s="828"/>
      <c r="KGU89" s="829"/>
      <c r="KGV89" s="828"/>
      <c r="KGW89" s="829"/>
      <c r="KGX89" s="828"/>
      <c r="KGY89" s="829"/>
      <c r="KGZ89" s="828"/>
      <c r="KHA89" s="829"/>
      <c r="KHB89" s="828"/>
      <c r="KHC89" s="829"/>
      <c r="KHD89" s="828"/>
      <c r="KHE89" s="829"/>
      <c r="KHF89" s="828"/>
      <c r="KHG89" s="829"/>
      <c r="KHH89" s="828"/>
      <c r="KHI89" s="829"/>
      <c r="KHJ89" s="828"/>
      <c r="KHK89" s="829"/>
      <c r="KHL89" s="828"/>
      <c r="KHM89" s="829"/>
      <c r="KHN89" s="828"/>
      <c r="KHO89" s="829"/>
      <c r="KHP89" s="828"/>
      <c r="KHQ89" s="829"/>
      <c r="KHR89" s="828"/>
      <c r="KHS89" s="829"/>
      <c r="KHT89" s="828"/>
      <c r="KHU89" s="829"/>
      <c r="KHV89" s="828"/>
      <c r="KHW89" s="829"/>
      <c r="KHX89" s="828"/>
      <c r="KHY89" s="829"/>
      <c r="KHZ89" s="828"/>
      <c r="KIA89" s="829"/>
      <c r="KIB89" s="828"/>
      <c r="KIC89" s="829"/>
      <c r="KID89" s="828"/>
      <c r="KIE89" s="829"/>
      <c r="KIF89" s="828"/>
      <c r="KIG89" s="829"/>
      <c r="KIH89" s="828"/>
      <c r="KII89" s="829"/>
      <c r="KIJ89" s="828"/>
      <c r="KIK89" s="829"/>
      <c r="KIL89" s="828"/>
      <c r="KIM89" s="829"/>
      <c r="KIN89" s="828"/>
      <c r="KIO89" s="829"/>
      <c r="KIP89" s="828"/>
      <c r="KIQ89" s="829"/>
      <c r="KIR89" s="828"/>
      <c r="KIS89" s="829"/>
      <c r="KIT89" s="828"/>
      <c r="KIU89" s="829"/>
      <c r="KIV89" s="828"/>
      <c r="KIW89" s="829"/>
      <c r="KIX89" s="828"/>
      <c r="KIY89" s="829"/>
      <c r="KIZ89" s="828"/>
      <c r="KJA89" s="829"/>
      <c r="KJB89" s="828"/>
      <c r="KJC89" s="829"/>
      <c r="KJD89" s="828"/>
      <c r="KJE89" s="829"/>
      <c r="KJF89" s="828"/>
      <c r="KJG89" s="829"/>
      <c r="KJH89" s="828"/>
      <c r="KJI89" s="829"/>
      <c r="KJJ89" s="828"/>
      <c r="KJK89" s="829"/>
      <c r="KJL89" s="828"/>
      <c r="KJM89" s="829"/>
      <c r="KJN89" s="828"/>
      <c r="KJO89" s="829"/>
      <c r="KJP89" s="828"/>
      <c r="KJQ89" s="829"/>
      <c r="KJR89" s="828"/>
      <c r="KJS89" s="829"/>
      <c r="KJT89" s="828"/>
      <c r="KJU89" s="829"/>
      <c r="KJV89" s="828"/>
      <c r="KJW89" s="829"/>
      <c r="KJX89" s="828"/>
      <c r="KJY89" s="829"/>
      <c r="KJZ89" s="828"/>
      <c r="KKA89" s="829"/>
      <c r="KKB89" s="828"/>
      <c r="KKC89" s="829"/>
      <c r="KKD89" s="828"/>
      <c r="KKE89" s="829"/>
      <c r="KKF89" s="828"/>
      <c r="KKG89" s="829"/>
      <c r="KKH89" s="828"/>
      <c r="KKI89" s="829"/>
      <c r="KKJ89" s="828"/>
      <c r="KKK89" s="829"/>
      <c r="KKL89" s="828"/>
      <c r="KKM89" s="829"/>
      <c r="KKN89" s="828"/>
      <c r="KKO89" s="829"/>
      <c r="KKP89" s="828"/>
      <c r="KKQ89" s="829"/>
      <c r="KKR89" s="828"/>
      <c r="KKS89" s="829"/>
      <c r="KKT89" s="828"/>
      <c r="KKU89" s="829"/>
      <c r="KKV89" s="828"/>
      <c r="KKW89" s="829"/>
      <c r="KKX89" s="828"/>
      <c r="KKY89" s="829"/>
      <c r="KKZ89" s="828"/>
      <c r="KLA89" s="829"/>
      <c r="KLB89" s="828"/>
      <c r="KLC89" s="829"/>
      <c r="KLD89" s="828"/>
      <c r="KLE89" s="829"/>
      <c r="KLF89" s="828"/>
      <c r="KLG89" s="829"/>
      <c r="KLH89" s="828"/>
      <c r="KLI89" s="829"/>
      <c r="KLJ89" s="828"/>
      <c r="KLK89" s="829"/>
      <c r="KLL89" s="828"/>
      <c r="KLM89" s="829"/>
      <c r="KLN89" s="828"/>
      <c r="KLO89" s="829"/>
      <c r="KLP89" s="828"/>
      <c r="KLQ89" s="829"/>
      <c r="KLR89" s="828"/>
      <c r="KLS89" s="829"/>
      <c r="KLT89" s="828"/>
      <c r="KLU89" s="829"/>
      <c r="KLV89" s="828"/>
      <c r="KLW89" s="829"/>
      <c r="KLX89" s="828"/>
      <c r="KLY89" s="829"/>
      <c r="KLZ89" s="828"/>
      <c r="KMA89" s="829"/>
      <c r="KMB89" s="828"/>
      <c r="KMC89" s="829"/>
      <c r="KMD89" s="828"/>
      <c r="KME89" s="829"/>
      <c r="KMF89" s="828"/>
      <c r="KMG89" s="829"/>
      <c r="KMH89" s="828"/>
      <c r="KMI89" s="829"/>
      <c r="KMJ89" s="828"/>
      <c r="KMK89" s="829"/>
      <c r="KML89" s="828"/>
      <c r="KMM89" s="829"/>
      <c r="KMN89" s="828"/>
      <c r="KMO89" s="829"/>
      <c r="KMP89" s="828"/>
      <c r="KMQ89" s="829"/>
      <c r="KMR89" s="828"/>
      <c r="KMS89" s="829"/>
      <c r="KMT89" s="828"/>
      <c r="KMU89" s="829"/>
      <c r="KMV89" s="828"/>
      <c r="KMW89" s="829"/>
      <c r="KMX89" s="828"/>
      <c r="KMY89" s="829"/>
      <c r="KMZ89" s="828"/>
      <c r="KNA89" s="829"/>
      <c r="KNB89" s="828"/>
      <c r="KNC89" s="829"/>
      <c r="KND89" s="828"/>
      <c r="KNE89" s="829"/>
      <c r="KNF89" s="828"/>
      <c r="KNG89" s="829"/>
      <c r="KNH89" s="828"/>
      <c r="KNI89" s="829"/>
      <c r="KNJ89" s="828"/>
      <c r="KNK89" s="829"/>
      <c r="KNL89" s="828"/>
      <c r="KNM89" s="829"/>
      <c r="KNN89" s="828"/>
      <c r="KNO89" s="829"/>
      <c r="KNP89" s="828"/>
      <c r="KNQ89" s="829"/>
      <c r="KNR89" s="828"/>
      <c r="KNS89" s="829"/>
      <c r="KNT89" s="828"/>
      <c r="KNU89" s="829"/>
      <c r="KNV89" s="828"/>
      <c r="KNW89" s="829"/>
      <c r="KNX89" s="828"/>
      <c r="KNY89" s="829"/>
      <c r="KNZ89" s="828"/>
      <c r="KOA89" s="829"/>
      <c r="KOB89" s="828"/>
      <c r="KOC89" s="829"/>
      <c r="KOD89" s="828"/>
      <c r="KOE89" s="829"/>
      <c r="KOF89" s="828"/>
      <c r="KOG89" s="829"/>
      <c r="KOH89" s="828"/>
      <c r="KOI89" s="829"/>
      <c r="KOJ89" s="828"/>
      <c r="KOK89" s="829"/>
      <c r="KOL89" s="828"/>
      <c r="KOM89" s="829"/>
      <c r="KON89" s="828"/>
      <c r="KOO89" s="829"/>
      <c r="KOP89" s="828"/>
      <c r="KOQ89" s="829"/>
      <c r="KOR89" s="828"/>
      <c r="KOS89" s="829"/>
      <c r="KOT89" s="828"/>
      <c r="KOU89" s="829"/>
      <c r="KOV89" s="828"/>
      <c r="KOW89" s="829"/>
      <c r="KOX89" s="828"/>
      <c r="KOY89" s="829"/>
      <c r="KOZ89" s="828"/>
      <c r="KPA89" s="829"/>
      <c r="KPB89" s="828"/>
      <c r="KPC89" s="829"/>
      <c r="KPD89" s="828"/>
      <c r="KPE89" s="829"/>
      <c r="KPF89" s="828"/>
      <c r="KPG89" s="829"/>
      <c r="KPH89" s="828"/>
      <c r="KPI89" s="829"/>
      <c r="KPJ89" s="828"/>
      <c r="KPK89" s="829"/>
      <c r="KPL89" s="828"/>
      <c r="KPM89" s="829"/>
      <c r="KPN89" s="828"/>
      <c r="KPO89" s="829"/>
      <c r="KPP89" s="828"/>
      <c r="KPQ89" s="829"/>
      <c r="KPR89" s="828"/>
      <c r="KPS89" s="829"/>
      <c r="KPT89" s="828"/>
      <c r="KPU89" s="829"/>
      <c r="KPV89" s="828"/>
      <c r="KPW89" s="829"/>
      <c r="KPX89" s="828"/>
      <c r="KPY89" s="829"/>
      <c r="KPZ89" s="828"/>
      <c r="KQA89" s="829"/>
      <c r="KQB89" s="828"/>
      <c r="KQC89" s="829"/>
      <c r="KQD89" s="828"/>
      <c r="KQE89" s="829"/>
      <c r="KQF89" s="828"/>
      <c r="KQG89" s="829"/>
      <c r="KQH89" s="828"/>
      <c r="KQI89" s="829"/>
      <c r="KQJ89" s="828"/>
      <c r="KQK89" s="829"/>
      <c r="KQL89" s="828"/>
      <c r="KQM89" s="829"/>
      <c r="KQN89" s="828"/>
      <c r="KQO89" s="829"/>
      <c r="KQP89" s="828"/>
      <c r="KQQ89" s="829"/>
      <c r="KQR89" s="828"/>
      <c r="KQS89" s="829"/>
      <c r="KQT89" s="828"/>
      <c r="KQU89" s="829"/>
      <c r="KQV89" s="828"/>
      <c r="KQW89" s="829"/>
      <c r="KQX89" s="828"/>
      <c r="KQY89" s="829"/>
      <c r="KQZ89" s="828"/>
      <c r="KRA89" s="829"/>
      <c r="KRB89" s="828"/>
      <c r="KRC89" s="829"/>
      <c r="KRD89" s="828"/>
      <c r="KRE89" s="829"/>
      <c r="KRF89" s="828"/>
      <c r="KRG89" s="829"/>
      <c r="KRH89" s="828"/>
      <c r="KRI89" s="829"/>
      <c r="KRJ89" s="828"/>
      <c r="KRK89" s="829"/>
      <c r="KRL89" s="828"/>
      <c r="KRM89" s="829"/>
      <c r="KRN89" s="828"/>
      <c r="KRO89" s="829"/>
      <c r="KRP89" s="828"/>
      <c r="KRQ89" s="829"/>
      <c r="KRR89" s="828"/>
      <c r="KRS89" s="829"/>
      <c r="KRT89" s="828"/>
      <c r="KRU89" s="829"/>
      <c r="KRV89" s="828"/>
      <c r="KRW89" s="829"/>
      <c r="KRX89" s="828"/>
      <c r="KRY89" s="829"/>
      <c r="KRZ89" s="828"/>
      <c r="KSA89" s="829"/>
      <c r="KSB89" s="828"/>
      <c r="KSC89" s="829"/>
      <c r="KSD89" s="828"/>
      <c r="KSE89" s="829"/>
      <c r="KSF89" s="828"/>
      <c r="KSG89" s="829"/>
      <c r="KSH89" s="828"/>
      <c r="KSI89" s="829"/>
      <c r="KSJ89" s="828"/>
      <c r="KSK89" s="829"/>
      <c r="KSL89" s="828"/>
      <c r="KSM89" s="829"/>
      <c r="KSN89" s="828"/>
      <c r="KSO89" s="829"/>
      <c r="KSP89" s="828"/>
      <c r="KSQ89" s="829"/>
      <c r="KSR89" s="828"/>
      <c r="KSS89" s="829"/>
      <c r="KST89" s="828"/>
      <c r="KSU89" s="829"/>
      <c r="KSV89" s="828"/>
      <c r="KSW89" s="829"/>
      <c r="KSX89" s="828"/>
      <c r="KSY89" s="829"/>
      <c r="KSZ89" s="828"/>
      <c r="KTA89" s="829"/>
      <c r="KTB89" s="828"/>
      <c r="KTC89" s="829"/>
      <c r="KTD89" s="828"/>
      <c r="KTE89" s="829"/>
      <c r="KTF89" s="828"/>
      <c r="KTG89" s="829"/>
      <c r="KTH89" s="828"/>
      <c r="KTI89" s="829"/>
      <c r="KTJ89" s="828"/>
      <c r="KTK89" s="829"/>
      <c r="KTL89" s="828"/>
      <c r="KTM89" s="829"/>
      <c r="KTN89" s="828"/>
      <c r="KTO89" s="829"/>
      <c r="KTP89" s="828"/>
      <c r="KTQ89" s="829"/>
      <c r="KTR89" s="828"/>
      <c r="KTS89" s="829"/>
      <c r="KTT89" s="828"/>
      <c r="KTU89" s="829"/>
      <c r="KTV89" s="828"/>
      <c r="KTW89" s="829"/>
      <c r="KTX89" s="828"/>
      <c r="KTY89" s="829"/>
      <c r="KTZ89" s="828"/>
      <c r="KUA89" s="829"/>
      <c r="KUB89" s="828"/>
      <c r="KUC89" s="829"/>
      <c r="KUD89" s="828"/>
      <c r="KUE89" s="829"/>
      <c r="KUF89" s="828"/>
      <c r="KUG89" s="829"/>
      <c r="KUH89" s="828"/>
      <c r="KUI89" s="829"/>
      <c r="KUJ89" s="828"/>
      <c r="KUK89" s="829"/>
      <c r="KUL89" s="828"/>
      <c r="KUM89" s="829"/>
      <c r="KUN89" s="828"/>
      <c r="KUO89" s="829"/>
      <c r="KUP89" s="828"/>
      <c r="KUQ89" s="829"/>
      <c r="KUR89" s="828"/>
      <c r="KUS89" s="829"/>
      <c r="KUT89" s="828"/>
      <c r="KUU89" s="829"/>
      <c r="KUV89" s="828"/>
      <c r="KUW89" s="829"/>
      <c r="KUX89" s="828"/>
      <c r="KUY89" s="829"/>
      <c r="KUZ89" s="828"/>
      <c r="KVA89" s="829"/>
      <c r="KVB89" s="828"/>
      <c r="KVC89" s="829"/>
      <c r="KVD89" s="828"/>
      <c r="KVE89" s="829"/>
      <c r="KVF89" s="828"/>
      <c r="KVG89" s="829"/>
      <c r="KVH89" s="828"/>
      <c r="KVI89" s="829"/>
      <c r="KVJ89" s="828"/>
      <c r="KVK89" s="829"/>
      <c r="KVL89" s="828"/>
      <c r="KVM89" s="829"/>
      <c r="KVN89" s="828"/>
      <c r="KVO89" s="829"/>
      <c r="KVP89" s="828"/>
      <c r="KVQ89" s="829"/>
      <c r="KVR89" s="828"/>
      <c r="KVS89" s="829"/>
      <c r="KVT89" s="828"/>
      <c r="KVU89" s="829"/>
      <c r="KVV89" s="828"/>
      <c r="KVW89" s="829"/>
      <c r="KVX89" s="828"/>
      <c r="KVY89" s="829"/>
      <c r="KVZ89" s="828"/>
      <c r="KWA89" s="829"/>
      <c r="KWB89" s="828"/>
      <c r="KWC89" s="829"/>
      <c r="KWD89" s="828"/>
      <c r="KWE89" s="829"/>
      <c r="KWF89" s="828"/>
      <c r="KWG89" s="829"/>
      <c r="KWH89" s="828"/>
      <c r="KWI89" s="829"/>
      <c r="KWJ89" s="828"/>
      <c r="KWK89" s="829"/>
      <c r="KWL89" s="828"/>
      <c r="KWM89" s="829"/>
      <c r="KWN89" s="828"/>
      <c r="KWO89" s="829"/>
      <c r="KWP89" s="828"/>
      <c r="KWQ89" s="829"/>
      <c r="KWR89" s="828"/>
      <c r="KWS89" s="829"/>
      <c r="KWT89" s="828"/>
      <c r="KWU89" s="829"/>
      <c r="KWV89" s="828"/>
      <c r="KWW89" s="829"/>
      <c r="KWX89" s="828"/>
      <c r="KWY89" s="829"/>
      <c r="KWZ89" s="828"/>
      <c r="KXA89" s="829"/>
      <c r="KXB89" s="828"/>
      <c r="KXC89" s="829"/>
      <c r="KXD89" s="828"/>
      <c r="KXE89" s="829"/>
      <c r="KXF89" s="828"/>
      <c r="KXG89" s="829"/>
      <c r="KXH89" s="828"/>
      <c r="KXI89" s="829"/>
      <c r="KXJ89" s="828"/>
      <c r="KXK89" s="829"/>
      <c r="KXL89" s="828"/>
      <c r="KXM89" s="829"/>
      <c r="KXN89" s="828"/>
      <c r="KXO89" s="829"/>
      <c r="KXP89" s="828"/>
      <c r="KXQ89" s="829"/>
      <c r="KXR89" s="828"/>
      <c r="KXS89" s="829"/>
      <c r="KXT89" s="828"/>
      <c r="KXU89" s="829"/>
      <c r="KXV89" s="828"/>
      <c r="KXW89" s="829"/>
      <c r="KXX89" s="828"/>
      <c r="KXY89" s="829"/>
      <c r="KXZ89" s="828"/>
      <c r="KYA89" s="829"/>
      <c r="KYB89" s="828"/>
      <c r="KYC89" s="829"/>
      <c r="KYD89" s="828"/>
      <c r="KYE89" s="829"/>
      <c r="KYF89" s="828"/>
      <c r="KYG89" s="829"/>
      <c r="KYH89" s="828"/>
      <c r="KYI89" s="829"/>
      <c r="KYJ89" s="828"/>
      <c r="KYK89" s="829"/>
      <c r="KYL89" s="828"/>
      <c r="KYM89" s="829"/>
      <c r="KYN89" s="828"/>
      <c r="KYO89" s="829"/>
      <c r="KYP89" s="828"/>
      <c r="KYQ89" s="829"/>
      <c r="KYR89" s="828"/>
      <c r="KYS89" s="829"/>
      <c r="KYT89" s="828"/>
      <c r="KYU89" s="829"/>
      <c r="KYV89" s="828"/>
      <c r="KYW89" s="829"/>
      <c r="KYX89" s="828"/>
      <c r="KYY89" s="829"/>
      <c r="KYZ89" s="828"/>
      <c r="KZA89" s="829"/>
      <c r="KZB89" s="828"/>
      <c r="KZC89" s="829"/>
      <c r="KZD89" s="828"/>
      <c r="KZE89" s="829"/>
      <c r="KZF89" s="828"/>
      <c r="KZG89" s="829"/>
      <c r="KZH89" s="828"/>
      <c r="KZI89" s="829"/>
      <c r="KZJ89" s="828"/>
      <c r="KZK89" s="829"/>
      <c r="KZL89" s="828"/>
      <c r="KZM89" s="829"/>
      <c r="KZN89" s="828"/>
      <c r="KZO89" s="829"/>
      <c r="KZP89" s="828"/>
      <c r="KZQ89" s="829"/>
      <c r="KZR89" s="828"/>
      <c r="KZS89" s="829"/>
      <c r="KZT89" s="828"/>
      <c r="KZU89" s="829"/>
      <c r="KZV89" s="828"/>
      <c r="KZW89" s="829"/>
      <c r="KZX89" s="828"/>
      <c r="KZY89" s="829"/>
      <c r="KZZ89" s="828"/>
      <c r="LAA89" s="829"/>
      <c r="LAB89" s="828"/>
      <c r="LAC89" s="829"/>
      <c r="LAD89" s="828"/>
      <c r="LAE89" s="829"/>
      <c r="LAF89" s="828"/>
      <c r="LAG89" s="829"/>
      <c r="LAH89" s="828"/>
      <c r="LAI89" s="829"/>
      <c r="LAJ89" s="828"/>
      <c r="LAK89" s="829"/>
      <c r="LAL89" s="828"/>
      <c r="LAM89" s="829"/>
      <c r="LAN89" s="828"/>
      <c r="LAO89" s="829"/>
      <c r="LAP89" s="828"/>
      <c r="LAQ89" s="829"/>
      <c r="LAR89" s="828"/>
      <c r="LAS89" s="829"/>
      <c r="LAT89" s="828"/>
      <c r="LAU89" s="829"/>
      <c r="LAV89" s="828"/>
      <c r="LAW89" s="829"/>
      <c r="LAX89" s="828"/>
      <c r="LAY89" s="829"/>
      <c r="LAZ89" s="828"/>
      <c r="LBA89" s="829"/>
      <c r="LBB89" s="828"/>
      <c r="LBC89" s="829"/>
      <c r="LBD89" s="828"/>
      <c r="LBE89" s="829"/>
      <c r="LBF89" s="828"/>
      <c r="LBG89" s="829"/>
      <c r="LBH89" s="828"/>
      <c r="LBI89" s="829"/>
      <c r="LBJ89" s="828"/>
      <c r="LBK89" s="829"/>
      <c r="LBL89" s="828"/>
      <c r="LBM89" s="829"/>
      <c r="LBN89" s="828"/>
      <c r="LBO89" s="829"/>
      <c r="LBP89" s="828"/>
      <c r="LBQ89" s="829"/>
      <c r="LBR89" s="828"/>
      <c r="LBS89" s="829"/>
      <c r="LBT89" s="828"/>
      <c r="LBU89" s="829"/>
      <c r="LBV89" s="828"/>
      <c r="LBW89" s="829"/>
      <c r="LBX89" s="828"/>
      <c r="LBY89" s="829"/>
      <c r="LBZ89" s="828"/>
      <c r="LCA89" s="829"/>
      <c r="LCB89" s="828"/>
      <c r="LCC89" s="829"/>
      <c r="LCD89" s="828"/>
      <c r="LCE89" s="829"/>
      <c r="LCF89" s="828"/>
      <c r="LCG89" s="829"/>
      <c r="LCH89" s="828"/>
      <c r="LCI89" s="829"/>
      <c r="LCJ89" s="828"/>
      <c r="LCK89" s="829"/>
      <c r="LCL89" s="828"/>
      <c r="LCM89" s="829"/>
      <c r="LCN89" s="828"/>
      <c r="LCO89" s="829"/>
      <c r="LCP89" s="828"/>
      <c r="LCQ89" s="829"/>
      <c r="LCR89" s="828"/>
      <c r="LCS89" s="829"/>
      <c r="LCT89" s="828"/>
      <c r="LCU89" s="829"/>
      <c r="LCV89" s="828"/>
      <c r="LCW89" s="829"/>
      <c r="LCX89" s="828"/>
      <c r="LCY89" s="829"/>
      <c r="LCZ89" s="828"/>
      <c r="LDA89" s="829"/>
      <c r="LDB89" s="828"/>
      <c r="LDC89" s="829"/>
      <c r="LDD89" s="828"/>
      <c r="LDE89" s="829"/>
      <c r="LDF89" s="828"/>
      <c r="LDG89" s="829"/>
      <c r="LDH89" s="828"/>
      <c r="LDI89" s="829"/>
      <c r="LDJ89" s="828"/>
      <c r="LDK89" s="829"/>
      <c r="LDL89" s="828"/>
      <c r="LDM89" s="829"/>
      <c r="LDN89" s="828"/>
      <c r="LDO89" s="829"/>
      <c r="LDP89" s="828"/>
      <c r="LDQ89" s="829"/>
      <c r="LDR89" s="828"/>
      <c r="LDS89" s="829"/>
      <c r="LDT89" s="828"/>
      <c r="LDU89" s="829"/>
      <c r="LDV89" s="828"/>
      <c r="LDW89" s="829"/>
      <c r="LDX89" s="828"/>
      <c r="LDY89" s="829"/>
      <c r="LDZ89" s="828"/>
      <c r="LEA89" s="829"/>
      <c r="LEB89" s="828"/>
      <c r="LEC89" s="829"/>
      <c r="LED89" s="828"/>
      <c r="LEE89" s="829"/>
      <c r="LEF89" s="828"/>
      <c r="LEG89" s="829"/>
      <c r="LEH89" s="828"/>
      <c r="LEI89" s="829"/>
      <c r="LEJ89" s="828"/>
      <c r="LEK89" s="829"/>
      <c r="LEL89" s="828"/>
      <c r="LEM89" s="829"/>
      <c r="LEN89" s="828"/>
      <c r="LEO89" s="829"/>
      <c r="LEP89" s="828"/>
      <c r="LEQ89" s="829"/>
      <c r="LER89" s="828"/>
      <c r="LES89" s="829"/>
      <c r="LET89" s="828"/>
      <c r="LEU89" s="829"/>
      <c r="LEV89" s="828"/>
      <c r="LEW89" s="829"/>
      <c r="LEX89" s="828"/>
      <c r="LEY89" s="829"/>
      <c r="LEZ89" s="828"/>
      <c r="LFA89" s="829"/>
      <c r="LFB89" s="828"/>
      <c r="LFC89" s="829"/>
      <c r="LFD89" s="828"/>
      <c r="LFE89" s="829"/>
      <c r="LFF89" s="828"/>
      <c r="LFG89" s="829"/>
      <c r="LFH89" s="828"/>
      <c r="LFI89" s="829"/>
      <c r="LFJ89" s="828"/>
      <c r="LFK89" s="829"/>
      <c r="LFL89" s="828"/>
      <c r="LFM89" s="829"/>
      <c r="LFN89" s="828"/>
      <c r="LFO89" s="829"/>
      <c r="LFP89" s="828"/>
      <c r="LFQ89" s="829"/>
      <c r="LFR89" s="828"/>
      <c r="LFS89" s="829"/>
      <c r="LFT89" s="828"/>
      <c r="LFU89" s="829"/>
      <c r="LFV89" s="828"/>
      <c r="LFW89" s="829"/>
      <c r="LFX89" s="828"/>
      <c r="LFY89" s="829"/>
      <c r="LFZ89" s="828"/>
      <c r="LGA89" s="829"/>
      <c r="LGB89" s="828"/>
      <c r="LGC89" s="829"/>
      <c r="LGD89" s="828"/>
      <c r="LGE89" s="829"/>
      <c r="LGF89" s="828"/>
      <c r="LGG89" s="829"/>
      <c r="LGH89" s="828"/>
      <c r="LGI89" s="829"/>
      <c r="LGJ89" s="828"/>
      <c r="LGK89" s="829"/>
      <c r="LGL89" s="828"/>
      <c r="LGM89" s="829"/>
      <c r="LGN89" s="828"/>
      <c r="LGO89" s="829"/>
      <c r="LGP89" s="828"/>
      <c r="LGQ89" s="829"/>
      <c r="LGR89" s="828"/>
      <c r="LGS89" s="829"/>
      <c r="LGT89" s="828"/>
      <c r="LGU89" s="829"/>
      <c r="LGV89" s="828"/>
      <c r="LGW89" s="829"/>
      <c r="LGX89" s="828"/>
      <c r="LGY89" s="829"/>
      <c r="LGZ89" s="828"/>
      <c r="LHA89" s="829"/>
      <c r="LHB89" s="828"/>
      <c r="LHC89" s="829"/>
      <c r="LHD89" s="828"/>
      <c r="LHE89" s="829"/>
      <c r="LHF89" s="828"/>
      <c r="LHG89" s="829"/>
      <c r="LHH89" s="828"/>
      <c r="LHI89" s="829"/>
      <c r="LHJ89" s="828"/>
      <c r="LHK89" s="829"/>
      <c r="LHL89" s="828"/>
      <c r="LHM89" s="829"/>
      <c r="LHN89" s="828"/>
      <c r="LHO89" s="829"/>
      <c r="LHP89" s="828"/>
      <c r="LHQ89" s="829"/>
      <c r="LHR89" s="828"/>
      <c r="LHS89" s="829"/>
      <c r="LHT89" s="828"/>
      <c r="LHU89" s="829"/>
      <c r="LHV89" s="828"/>
      <c r="LHW89" s="829"/>
      <c r="LHX89" s="828"/>
      <c r="LHY89" s="829"/>
      <c r="LHZ89" s="828"/>
      <c r="LIA89" s="829"/>
      <c r="LIB89" s="828"/>
      <c r="LIC89" s="829"/>
      <c r="LID89" s="828"/>
      <c r="LIE89" s="829"/>
      <c r="LIF89" s="828"/>
      <c r="LIG89" s="829"/>
      <c r="LIH89" s="828"/>
      <c r="LII89" s="829"/>
      <c r="LIJ89" s="828"/>
      <c r="LIK89" s="829"/>
      <c r="LIL89" s="828"/>
      <c r="LIM89" s="829"/>
      <c r="LIN89" s="828"/>
      <c r="LIO89" s="829"/>
      <c r="LIP89" s="828"/>
      <c r="LIQ89" s="829"/>
      <c r="LIR89" s="828"/>
      <c r="LIS89" s="829"/>
      <c r="LIT89" s="828"/>
      <c r="LIU89" s="829"/>
      <c r="LIV89" s="828"/>
      <c r="LIW89" s="829"/>
      <c r="LIX89" s="828"/>
      <c r="LIY89" s="829"/>
      <c r="LIZ89" s="828"/>
      <c r="LJA89" s="829"/>
      <c r="LJB89" s="828"/>
      <c r="LJC89" s="829"/>
      <c r="LJD89" s="828"/>
      <c r="LJE89" s="829"/>
      <c r="LJF89" s="828"/>
      <c r="LJG89" s="829"/>
      <c r="LJH89" s="828"/>
      <c r="LJI89" s="829"/>
      <c r="LJJ89" s="828"/>
      <c r="LJK89" s="829"/>
      <c r="LJL89" s="828"/>
      <c r="LJM89" s="829"/>
      <c r="LJN89" s="828"/>
      <c r="LJO89" s="829"/>
      <c r="LJP89" s="828"/>
      <c r="LJQ89" s="829"/>
      <c r="LJR89" s="828"/>
      <c r="LJS89" s="829"/>
      <c r="LJT89" s="828"/>
      <c r="LJU89" s="829"/>
      <c r="LJV89" s="828"/>
      <c r="LJW89" s="829"/>
      <c r="LJX89" s="828"/>
      <c r="LJY89" s="829"/>
      <c r="LJZ89" s="828"/>
      <c r="LKA89" s="829"/>
      <c r="LKB89" s="828"/>
      <c r="LKC89" s="829"/>
      <c r="LKD89" s="828"/>
      <c r="LKE89" s="829"/>
      <c r="LKF89" s="828"/>
      <c r="LKG89" s="829"/>
      <c r="LKH89" s="828"/>
      <c r="LKI89" s="829"/>
      <c r="LKJ89" s="828"/>
      <c r="LKK89" s="829"/>
      <c r="LKL89" s="828"/>
      <c r="LKM89" s="829"/>
      <c r="LKN89" s="828"/>
      <c r="LKO89" s="829"/>
      <c r="LKP89" s="828"/>
      <c r="LKQ89" s="829"/>
      <c r="LKR89" s="828"/>
      <c r="LKS89" s="829"/>
      <c r="LKT89" s="828"/>
      <c r="LKU89" s="829"/>
      <c r="LKV89" s="828"/>
      <c r="LKW89" s="829"/>
      <c r="LKX89" s="828"/>
      <c r="LKY89" s="829"/>
      <c r="LKZ89" s="828"/>
      <c r="LLA89" s="829"/>
      <c r="LLB89" s="828"/>
      <c r="LLC89" s="829"/>
      <c r="LLD89" s="828"/>
      <c r="LLE89" s="829"/>
      <c r="LLF89" s="828"/>
      <c r="LLG89" s="829"/>
      <c r="LLH89" s="828"/>
      <c r="LLI89" s="829"/>
      <c r="LLJ89" s="828"/>
      <c r="LLK89" s="829"/>
      <c r="LLL89" s="828"/>
      <c r="LLM89" s="829"/>
      <c r="LLN89" s="828"/>
      <c r="LLO89" s="829"/>
      <c r="LLP89" s="828"/>
      <c r="LLQ89" s="829"/>
      <c r="LLR89" s="828"/>
      <c r="LLS89" s="829"/>
      <c r="LLT89" s="828"/>
      <c r="LLU89" s="829"/>
      <c r="LLV89" s="828"/>
      <c r="LLW89" s="829"/>
      <c r="LLX89" s="828"/>
      <c r="LLY89" s="829"/>
      <c r="LLZ89" s="828"/>
      <c r="LMA89" s="829"/>
      <c r="LMB89" s="828"/>
      <c r="LMC89" s="829"/>
      <c r="LMD89" s="828"/>
      <c r="LME89" s="829"/>
      <c r="LMF89" s="828"/>
      <c r="LMG89" s="829"/>
      <c r="LMH89" s="828"/>
      <c r="LMI89" s="829"/>
      <c r="LMJ89" s="828"/>
      <c r="LMK89" s="829"/>
      <c r="LML89" s="828"/>
      <c r="LMM89" s="829"/>
      <c r="LMN89" s="828"/>
      <c r="LMO89" s="829"/>
      <c r="LMP89" s="828"/>
      <c r="LMQ89" s="829"/>
      <c r="LMR89" s="828"/>
      <c r="LMS89" s="829"/>
      <c r="LMT89" s="828"/>
      <c r="LMU89" s="829"/>
      <c r="LMV89" s="828"/>
      <c r="LMW89" s="829"/>
      <c r="LMX89" s="828"/>
      <c r="LMY89" s="829"/>
      <c r="LMZ89" s="828"/>
      <c r="LNA89" s="829"/>
      <c r="LNB89" s="828"/>
      <c r="LNC89" s="829"/>
      <c r="LND89" s="828"/>
      <c r="LNE89" s="829"/>
      <c r="LNF89" s="828"/>
      <c r="LNG89" s="829"/>
      <c r="LNH89" s="828"/>
      <c r="LNI89" s="829"/>
      <c r="LNJ89" s="828"/>
      <c r="LNK89" s="829"/>
      <c r="LNL89" s="828"/>
      <c r="LNM89" s="829"/>
      <c r="LNN89" s="828"/>
      <c r="LNO89" s="829"/>
      <c r="LNP89" s="828"/>
      <c r="LNQ89" s="829"/>
      <c r="LNR89" s="828"/>
      <c r="LNS89" s="829"/>
      <c r="LNT89" s="828"/>
      <c r="LNU89" s="829"/>
      <c r="LNV89" s="828"/>
      <c r="LNW89" s="829"/>
      <c r="LNX89" s="828"/>
      <c r="LNY89" s="829"/>
      <c r="LNZ89" s="828"/>
      <c r="LOA89" s="829"/>
      <c r="LOB89" s="828"/>
      <c r="LOC89" s="829"/>
      <c r="LOD89" s="828"/>
      <c r="LOE89" s="829"/>
      <c r="LOF89" s="828"/>
      <c r="LOG89" s="829"/>
      <c r="LOH89" s="828"/>
      <c r="LOI89" s="829"/>
      <c r="LOJ89" s="828"/>
      <c r="LOK89" s="829"/>
      <c r="LOL89" s="828"/>
      <c r="LOM89" s="829"/>
      <c r="LON89" s="828"/>
      <c r="LOO89" s="829"/>
      <c r="LOP89" s="828"/>
      <c r="LOQ89" s="829"/>
      <c r="LOR89" s="828"/>
      <c r="LOS89" s="829"/>
      <c r="LOT89" s="828"/>
      <c r="LOU89" s="829"/>
      <c r="LOV89" s="828"/>
      <c r="LOW89" s="829"/>
      <c r="LOX89" s="828"/>
      <c r="LOY89" s="829"/>
      <c r="LOZ89" s="828"/>
      <c r="LPA89" s="829"/>
      <c r="LPB89" s="828"/>
      <c r="LPC89" s="829"/>
      <c r="LPD89" s="828"/>
      <c r="LPE89" s="829"/>
      <c r="LPF89" s="828"/>
      <c r="LPG89" s="829"/>
      <c r="LPH89" s="828"/>
      <c r="LPI89" s="829"/>
      <c r="LPJ89" s="828"/>
      <c r="LPK89" s="829"/>
      <c r="LPL89" s="828"/>
      <c r="LPM89" s="829"/>
      <c r="LPN89" s="828"/>
      <c r="LPO89" s="829"/>
      <c r="LPP89" s="828"/>
      <c r="LPQ89" s="829"/>
      <c r="LPR89" s="828"/>
      <c r="LPS89" s="829"/>
      <c r="LPT89" s="828"/>
      <c r="LPU89" s="829"/>
      <c r="LPV89" s="828"/>
      <c r="LPW89" s="829"/>
      <c r="LPX89" s="828"/>
      <c r="LPY89" s="829"/>
      <c r="LPZ89" s="828"/>
      <c r="LQA89" s="829"/>
      <c r="LQB89" s="828"/>
      <c r="LQC89" s="829"/>
      <c r="LQD89" s="828"/>
      <c r="LQE89" s="829"/>
      <c r="LQF89" s="828"/>
      <c r="LQG89" s="829"/>
      <c r="LQH89" s="828"/>
      <c r="LQI89" s="829"/>
      <c r="LQJ89" s="828"/>
      <c r="LQK89" s="829"/>
      <c r="LQL89" s="828"/>
      <c r="LQM89" s="829"/>
      <c r="LQN89" s="828"/>
      <c r="LQO89" s="829"/>
      <c r="LQP89" s="828"/>
      <c r="LQQ89" s="829"/>
      <c r="LQR89" s="828"/>
      <c r="LQS89" s="829"/>
      <c r="LQT89" s="828"/>
      <c r="LQU89" s="829"/>
      <c r="LQV89" s="828"/>
      <c r="LQW89" s="829"/>
      <c r="LQX89" s="828"/>
      <c r="LQY89" s="829"/>
      <c r="LQZ89" s="828"/>
      <c r="LRA89" s="829"/>
      <c r="LRB89" s="828"/>
      <c r="LRC89" s="829"/>
      <c r="LRD89" s="828"/>
      <c r="LRE89" s="829"/>
      <c r="LRF89" s="828"/>
      <c r="LRG89" s="829"/>
      <c r="LRH89" s="828"/>
      <c r="LRI89" s="829"/>
      <c r="LRJ89" s="828"/>
      <c r="LRK89" s="829"/>
      <c r="LRL89" s="828"/>
      <c r="LRM89" s="829"/>
      <c r="LRN89" s="828"/>
      <c r="LRO89" s="829"/>
      <c r="LRP89" s="828"/>
      <c r="LRQ89" s="829"/>
      <c r="LRR89" s="828"/>
      <c r="LRS89" s="829"/>
      <c r="LRT89" s="828"/>
      <c r="LRU89" s="829"/>
      <c r="LRV89" s="828"/>
      <c r="LRW89" s="829"/>
      <c r="LRX89" s="828"/>
      <c r="LRY89" s="829"/>
      <c r="LRZ89" s="828"/>
      <c r="LSA89" s="829"/>
      <c r="LSB89" s="828"/>
      <c r="LSC89" s="829"/>
      <c r="LSD89" s="828"/>
      <c r="LSE89" s="829"/>
      <c r="LSF89" s="828"/>
      <c r="LSG89" s="829"/>
      <c r="LSH89" s="828"/>
      <c r="LSI89" s="829"/>
      <c r="LSJ89" s="828"/>
      <c r="LSK89" s="829"/>
      <c r="LSL89" s="828"/>
      <c r="LSM89" s="829"/>
      <c r="LSN89" s="828"/>
      <c r="LSO89" s="829"/>
      <c r="LSP89" s="828"/>
      <c r="LSQ89" s="829"/>
      <c r="LSR89" s="828"/>
      <c r="LSS89" s="829"/>
      <c r="LST89" s="828"/>
      <c r="LSU89" s="829"/>
      <c r="LSV89" s="828"/>
      <c r="LSW89" s="829"/>
      <c r="LSX89" s="828"/>
      <c r="LSY89" s="829"/>
      <c r="LSZ89" s="828"/>
      <c r="LTA89" s="829"/>
      <c r="LTB89" s="828"/>
      <c r="LTC89" s="829"/>
      <c r="LTD89" s="828"/>
      <c r="LTE89" s="829"/>
      <c r="LTF89" s="828"/>
      <c r="LTG89" s="829"/>
      <c r="LTH89" s="828"/>
      <c r="LTI89" s="829"/>
      <c r="LTJ89" s="828"/>
      <c r="LTK89" s="829"/>
      <c r="LTL89" s="828"/>
      <c r="LTM89" s="829"/>
      <c r="LTN89" s="828"/>
      <c r="LTO89" s="829"/>
      <c r="LTP89" s="828"/>
      <c r="LTQ89" s="829"/>
      <c r="LTR89" s="828"/>
      <c r="LTS89" s="829"/>
      <c r="LTT89" s="828"/>
      <c r="LTU89" s="829"/>
      <c r="LTV89" s="828"/>
      <c r="LTW89" s="829"/>
      <c r="LTX89" s="828"/>
      <c r="LTY89" s="829"/>
      <c r="LTZ89" s="828"/>
      <c r="LUA89" s="829"/>
      <c r="LUB89" s="828"/>
      <c r="LUC89" s="829"/>
      <c r="LUD89" s="828"/>
      <c r="LUE89" s="829"/>
      <c r="LUF89" s="828"/>
      <c r="LUG89" s="829"/>
      <c r="LUH89" s="828"/>
      <c r="LUI89" s="829"/>
      <c r="LUJ89" s="828"/>
      <c r="LUK89" s="829"/>
      <c r="LUL89" s="828"/>
      <c r="LUM89" s="829"/>
      <c r="LUN89" s="828"/>
      <c r="LUO89" s="829"/>
      <c r="LUP89" s="828"/>
      <c r="LUQ89" s="829"/>
      <c r="LUR89" s="828"/>
      <c r="LUS89" s="829"/>
      <c r="LUT89" s="828"/>
      <c r="LUU89" s="829"/>
      <c r="LUV89" s="828"/>
      <c r="LUW89" s="829"/>
      <c r="LUX89" s="828"/>
      <c r="LUY89" s="829"/>
      <c r="LUZ89" s="828"/>
      <c r="LVA89" s="829"/>
      <c r="LVB89" s="828"/>
      <c r="LVC89" s="829"/>
      <c r="LVD89" s="828"/>
      <c r="LVE89" s="829"/>
      <c r="LVF89" s="828"/>
      <c r="LVG89" s="829"/>
      <c r="LVH89" s="828"/>
      <c r="LVI89" s="829"/>
      <c r="LVJ89" s="828"/>
      <c r="LVK89" s="829"/>
      <c r="LVL89" s="828"/>
      <c r="LVM89" s="829"/>
      <c r="LVN89" s="828"/>
      <c r="LVO89" s="829"/>
      <c r="LVP89" s="828"/>
      <c r="LVQ89" s="829"/>
      <c r="LVR89" s="828"/>
      <c r="LVS89" s="829"/>
      <c r="LVT89" s="828"/>
      <c r="LVU89" s="829"/>
      <c r="LVV89" s="828"/>
      <c r="LVW89" s="829"/>
      <c r="LVX89" s="828"/>
      <c r="LVY89" s="829"/>
      <c r="LVZ89" s="828"/>
      <c r="LWA89" s="829"/>
      <c r="LWB89" s="828"/>
      <c r="LWC89" s="829"/>
      <c r="LWD89" s="828"/>
      <c r="LWE89" s="829"/>
      <c r="LWF89" s="828"/>
      <c r="LWG89" s="829"/>
      <c r="LWH89" s="828"/>
      <c r="LWI89" s="829"/>
      <c r="LWJ89" s="828"/>
      <c r="LWK89" s="829"/>
      <c r="LWL89" s="828"/>
      <c r="LWM89" s="829"/>
      <c r="LWN89" s="828"/>
      <c r="LWO89" s="829"/>
      <c r="LWP89" s="828"/>
      <c r="LWQ89" s="829"/>
      <c r="LWR89" s="828"/>
      <c r="LWS89" s="829"/>
      <c r="LWT89" s="828"/>
      <c r="LWU89" s="829"/>
      <c r="LWV89" s="828"/>
      <c r="LWW89" s="829"/>
      <c r="LWX89" s="828"/>
      <c r="LWY89" s="829"/>
      <c r="LWZ89" s="828"/>
      <c r="LXA89" s="829"/>
      <c r="LXB89" s="828"/>
      <c r="LXC89" s="829"/>
      <c r="LXD89" s="828"/>
      <c r="LXE89" s="829"/>
      <c r="LXF89" s="828"/>
      <c r="LXG89" s="829"/>
      <c r="LXH89" s="828"/>
      <c r="LXI89" s="829"/>
      <c r="LXJ89" s="828"/>
      <c r="LXK89" s="829"/>
      <c r="LXL89" s="828"/>
      <c r="LXM89" s="829"/>
      <c r="LXN89" s="828"/>
      <c r="LXO89" s="829"/>
      <c r="LXP89" s="828"/>
      <c r="LXQ89" s="829"/>
      <c r="LXR89" s="828"/>
      <c r="LXS89" s="829"/>
      <c r="LXT89" s="828"/>
      <c r="LXU89" s="829"/>
      <c r="LXV89" s="828"/>
      <c r="LXW89" s="829"/>
      <c r="LXX89" s="828"/>
      <c r="LXY89" s="829"/>
      <c r="LXZ89" s="828"/>
      <c r="LYA89" s="829"/>
      <c r="LYB89" s="828"/>
      <c r="LYC89" s="829"/>
      <c r="LYD89" s="828"/>
      <c r="LYE89" s="829"/>
      <c r="LYF89" s="828"/>
      <c r="LYG89" s="829"/>
      <c r="LYH89" s="828"/>
      <c r="LYI89" s="829"/>
      <c r="LYJ89" s="828"/>
      <c r="LYK89" s="829"/>
      <c r="LYL89" s="828"/>
      <c r="LYM89" s="829"/>
      <c r="LYN89" s="828"/>
      <c r="LYO89" s="829"/>
      <c r="LYP89" s="828"/>
      <c r="LYQ89" s="829"/>
      <c r="LYR89" s="828"/>
      <c r="LYS89" s="829"/>
      <c r="LYT89" s="828"/>
      <c r="LYU89" s="829"/>
      <c r="LYV89" s="828"/>
      <c r="LYW89" s="829"/>
      <c r="LYX89" s="828"/>
      <c r="LYY89" s="829"/>
      <c r="LYZ89" s="828"/>
      <c r="LZA89" s="829"/>
      <c r="LZB89" s="828"/>
      <c r="LZC89" s="829"/>
      <c r="LZD89" s="828"/>
      <c r="LZE89" s="829"/>
      <c r="LZF89" s="828"/>
      <c r="LZG89" s="829"/>
      <c r="LZH89" s="828"/>
      <c r="LZI89" s="829"/>
      <c r="LZJ89" s="828"/>
      <c r="LZK89" s="829"/>
      <c r="LZL89" s="828"/>
      <c r="LZM89" s="829"/>
      <c r="LZN89" s="828"/>
      <c r="LZO89" s="829"/>
      <c r="LZP89" s="828"/>
      <c r="LZQ89" s="829"/>
      <c r="LZR89" s="828"/>
      <c r="LZS89" s="829"/>
      <c r="LZT89" s="828"/>
      <c r="LZU89" s="829"/>
      <c r="LZV89" s="828"/>
      <c r="LZW89" s="829"/>
      <c r="LZX89" s="828"/>
      <c r="LZY89" s="829"/>
      <c r="LZZ89" s="828"/>
      <c r="MAA89" s="829"/>
      <c r="MAB89" s="828"/>
      <c r="MAC89" s="829"/>
      <c r="MAD89" s="828"/>
      <c r="MAE89" s="829"/>
      <c r="MAF89" s="828"/>
      <c r="MAG89" s="829"/>
      <c r="MAH89" s="828"/>
      <c r="MAI89" s="829"/>
      <c r="MAJ89" s="828"/>
      <c r="MAK89" s="829"/>
      <c r="MAL89" s="828"/>
      <c r="MAM89" s="829"/>
      <c r="MAN89" s="828"/>
      <c r="MAO89" s="829"/>
      <c r="MAP89" s="828"/>
      <c r="MAQ89" s="829"/>
      <c r="MAR89" s="828"/>
      <c r="MAS89" s="829"/>
      <c r="MAT89" s="828"/>
      <c r="MAU89" s="829"/>
      <c r="MAV89" s="828"/>
      <c r="MAW89" s="829"/>
      <c r="MAX89" s="828"/>
      <c r="MAY89" s="829"/>
      <c r="MAZ89" s="828"/>
      <c r="MBA89" s="829"/>
      <c r="MBB89" s="828"/>
      <c r="MBC89" s="829"/>
      <c r="MBD89" s="828"/>
      <c r="MBE89" s="829"/>
      <c r="MBF89" s="828"/>
      <c r="MBG89" s="829"/>
      <c r="MBH89" s="828"/>
      <c r="MBI89" s="829"/>
      <c r="MBJ89" s="828"/>
      <c r="MBK89" s="829"/>
      <c r="MBL89" s="828"/>
      <c r="MBM89" s="829"/>
      <c r="MBN89" s="828"/>
      <c r="MBO89" s="829"/>
      <c r="MBP89" s="828"/>
      <c r="MBQ89" s="829"/>
      <c r="MBR89" s="828"/>
      <c r="MBS89" s="829"/>
      <c r="MBT89" s="828"/>
      <c r="MBU89" s="829"/>
      <c r="MBV89" s="828"/>
      <c r="MBW89" s="829"/>
      <c r="MBX89" s="828"/>
      <c r="MBY89" s="829"/>
      <c r="MBZ89" s="828"/>
      <c r="MCA89" s="829"/>
      <c r="MCB89" s="828"/>
      <c r="MCC89" s="829"/>
      <c r="MCD89" s="828"/>
      <c r="MCE89" s="829"/>
      <c r="MCF89" s="828"/>
      <c r="MCG89" s="829"/>
      <c r="MCH89" s="828"/>
      <c r="MCI89" s="829"/>
      <c r="MCJ89" s="828"/>
      <c r="MCK89" s="829"/>
      <c r="MCL89" s="828"/>
      <c r="MCM89" s="829"/>
      <c r="MCN89" s="828"/>
      <c r="MCO89" s="829"/>
      <c r="MCP89" s="828"/>
      <c r="MCQ89" s="829"/>
      <c r="MCR89" s="828"/>
      <c r="MCS89" s="829"/>
      <c r="MCT89" s="828"/>
      <c r="MCU89" s="829"/>
      <c r="MCV89" s="828"/>
      <c r="MCW89" s="829"/>
      <c r="MCX89" s="828"/>
      <c r="MCY89" s="829"/>
      <c r="MCZ89" s="828"/>
      <c r="MDA89" s="829"/>
      <c r="MDB89" s="828"/>
      <c r="MDC89" s="829"/>
      <c r="MDD89" s="828"/>
      <c r="MDE89" s="829"/>
      <c r="MDF89" s="828"/>
      <c r="MDG89" s="829"/>
      <c r="MDH89" s="828"/>
      <c r="MDI89" s="829"/>
      <c r="MDJ89" s="828"/>
      <c r="MDK89" s="829"/>
      <c r="MDL89" s="828"/>
      <c r="MDM89" s="829"/>
      <c r="MDN89" s="828"/>
      <c r="MDO89" s="829"/>
      <c r="MDP89" s="828"/>
      <c r="MDQ89" s="829"/>
      <c r="MDR89" s="828"/>
      <c r="MDS89" s="829"/>
      <c r="MDT89" s="828"/>
      <c r="MDU89" s="829"/>
      <c r="MDV89" s="828"/>
      <c r="MDW89" s="829"/>
      <c r="MDX89" s="828"/>
      <c r="MDY89" s="829"/>
      <c r="MDZ89" s="828"/>
      <c r="MEA89" s="829"/>
      <c r="MEB89" s="828"/>
      <c r="MEC89" s="829"/>
      <c r="MED89" s="828"/>
      <c r="MEE89" s="829"/>
      <c r="MEF89" s="828"/>
      <c r="MEG89" s="829"/>
      <c r="MEH89" s="828"/>
      <c r="MEI89" s="829"/>
      <c r="MEJ89" s="828"/>
      <c r="MEK89" s="829"/>
      <c r="MEL89" s="828"/>
      <c r="MEM89" s="829"/>
      <c r="MEN89" s="828"/>
      <c r="MEO89" s="829"/>
      <c r="MEP89" s="828"/>
      <c r="MEQ89" s="829"/>
      <c r="MER89" s="828"/>
      <c r="MES89" s="829"/>
      <c r="MET89" s="828"/>
      <c r="MEU89" s="829"/>
      <c r="MEV89" s="828"/>
      <c r="MEW89" s="829"/>
      <c r="MEX89" s="828"/>
      <c r="MEY89" s="829"/>
      <c r="MEZ89" s="828"/>
      <c r="MFA89" s="829"/>
      <c r="MFB89" s="828"/>
      <c r="MFC89" s="829"/>
      <c r="MFD89" s="828"/>
      <c r="MFE89" s="829"/>
      <c r="MFF89" s="828"/>
      <c r="MFG89" s="829"/>
      <c r="MFH89" s="828"/>
      <c r="MFI89" s="829"/>
      <c r="MFJ89" s="828"/>
      <c r="MFK89" s="829"/>
      <c r="MFL89" s="828"/>
      <c r="MFM89" s="829"/>
      <c r="MFN89" s="828"/>
      <c r="MFO89" s="829"/>
      <c r="MFP89" s="828"/>
      <c r="MFQ89" s="829"/>
      <c r="MFR89" s="828"/>
      <c r="MFS89" s="829"/>
      <c r="MFT89" s="828"/>
      <c r="MFU89" s="829"/>
      <c r="MFV89" s="828"/>
      <c r="MFW89" s="829"/>
      <c r="MFX89" s="828"/>
      <c r="MFY89" s="829"/>
      <c r="MFZ89" s="828"/>
      <c r="MGA89" s="829"/>
      <c r="MGB89" s="828"/>
      <c r="MGC89" s="829"/>
      <c r="MGD89" s="828"/>
      <c r="MGE89" s="829"/>
      <c r="MGF89" s="828"/>
      <c r="MGG89" s="829"/>
      <c r="MGH89" s="828"/>
      <c r="MGI89" s="829"/>
      <c r="MGJ89" s="828"/>
      <c r="MGK89" s="829"/>
      <c r="MGL89" s="828"/>
      <c r="MGM89" s="829"/>
      <c r="MGN89" s="828"/>
      <c r="MGO89" s="829"/>
      <c r="MGP89" s="828"/>
      <c r="MGQ89" s="829"/>
      <c r="MGR89" s="828"/>
      <c r="MGS89" s="829"/>
      <c r="MGT89" s="828"/>
      <c r="MGU89" s="829"/>
      <c r="MGV89" s="828"/>
      <c r="MGW89" s="829"/>
      <c r="MGX89" s="828"/>
      <c r="MGY89" s="829"/>
      <c r="MGZ89" s="828"/>
      <c r="MHA89" s="829"/>
      <c r="MHB89" s="828"/>
      <c r="MHC89" s="829"/>
      <c r="MHD89" s="828"/>
      <c r="MHE89" s="829"/>
      <c r="MHF89" s="828"/>
      <c r="MHG89" s="829"/>
      <c r="MHH89" s="828"/>
      <c r="MHI89" s="829"/>
      <c r="MHJ89" s="828"/>
      <c r="MHK89" s="829"/>
      <c r="MHL89" s="828"/>
      <c r="MHM89" s="829"/>
      <c r="MHN89" s="828"/>
      <c r="MHO89" s="829"/>
      <c r="MHP89" s="828"/>
      <c r="MHQ89" s="829"/>
      <c r="MHR89" s="828"/>
      <c r="MHS89" s="829"/>
      <c r="MHT89" s="828"/>
      <c r="MHU89" s="829"/>
      <c r="MHV89" s="828"/>
      <c r="MHW89" s="829"/>
      <c r="MHX89" s="828"/>
      <c r="MHY89" s="829"/>
      <c r="MHZ89" s="828"/>
      <c r="MIA89" s="829"/>
      <c r="MIB89" s="828"/>
      <c r="MIC89" s="829"/>
      <c r="MID89" s="828"/>
      <c r="MIE89" s="829"/>
      <c r="MIF89" s="828"/>
      <c r="MIG89" s="829"/>
      <c r="MIH89" s="828"/>
      <c r="MII89" s="829"/>
      <c r="MIJ89" s="828"/>
      <c r="MIK89" s="829"/>
      <c r="MIL89" s="828"/>
      <c r="MIM89" s="829"/>
      <c r="MIN89" s="828"/>
      <c r="MIO89" s="829"/>
      <c r="MIP89" s="828"/>
      <c r="MIQ89" s="829"/>
      <c r="MIR89" s="828"/>
      <c r="MIS89" s="829"/>
      <c r="MIT89" s="828"/>
      <c r="MIU89" s="829"/>
      <c r="MIV89" s="828"/>
      <c r="MIW89" s="829"/>
      <c r="MIX89" s="828"/>
      <c r="MIY89" s="829"/>
      <c r="MIZ89" s="828"/>
      <c r="MJA89" s="829"/>
      <c r="MJB89" s="828"/>
      <c r="MJC89" s="829"/>
      <c r="MJD89" s="828"/>
      <c r="MJE89" s="829"/>
      <c r="MJF89" s="828"/>
      <c r="MJG89" s="829"/>
      <c r="MJH89" s="828"/>
      <c r="MJI89" s="829"/>
      <c r="MJJ89" s="828"/>
      <c r="MJK89" s="829"/>
      <c r="MJL89" s="828"/>
      <c r="MJM89" s="829"/>
      <c r="MJN89" s="828"/>
      <c r="MJO89" s="829"/>
      <c r="MJP89" s="828"/>
      <c r="MJQ89" s="829"/>
      <c r="MJR89" s="828"/>
      <c r="MJS89" s="829"/>
      <c r="MJT89" s="828"/>
      <c r="MJU89" s="829"/>
      <c r="MJV89" s="828"/>
      <c r="MJW89" s="829"/>
      <c r="MJX89" s="828"/>
      <c r="MJY89" s="829"/>
      <c r="MJZ89" s="828"/>
      <c r="MKA89" s="829"/>
      <c r="MKB89" s="828"/>
      <c r="MKC89" s="829"/>
      <c r="MKD89" s="828"/>
      <c r="MKE89" s="829"/>
      <c r="MKF89" s="828"/>
      <c r="MKG89" s="829"/>
      <c r="MKH89" s="828"/>
      <c r="MKI89" s="829"/>
      <c r="MKJ89" s="828"/>
      <c r="MKK89" s="829"/>
      <c r="MKL89" s="828"/>
      <c r="MKM89" s="829"/>
      <c r="MKN89" s="828"/>
      <c r="MKO89" s="829"/>
      <c r="MKP89" s="828"/>
      <c r="MKQ89" s="829"/>
      <c r="MKR89" s="828"/>
      <c r="MKS89" s="829"/>
      <c r="MKT89" s="828"/>
      <c r="MKU89" s="829"/>
      <c r="MKV89" s="828"/>
      <c r="MKW89" s="829"/>
      <c r="MKX89" s="828"/>
      <c r="MKY89" s="829"/>
      <c r="MKZ89" s="828"/>
      <c r="MLA89" s="829"/>
      <c r="MLB89" s="828"/>
      <c r="MLC89" s="829"/>
      <c r="MLD89" s="828"/>
      <c r="MLE89" s="829"/>
      <c r="MLF89" s="828"/>
      <c r="MLG89" s="829"/>
      <c r="MLH89" s="828"/>
      <c r="MLI89" s="829"/>
      <c r="MLJ89" s="828"/>
      <c r="MLK89" s="829"/>
      <c r="MLL89" s="828"/>
      <c r="MLM89" s="829"/>
      <c r="MLN89" s="828"/>
      <c r="MLO89" s="829"/>
      <c r="MLP89" s="828"/>
      <c r="MLQ89" s="829"/>
      <c r="MLR89" s="828"/>
      <c r="MLS89" s="829"/>
      <c r="MLT89" s="828"/>
      <c r="MLU89" s="829"/>
      <c r="MLV89" s="828"/>
      <c r="MLW89" s="829"/>
      <c r="MLX89" s="828"/>
      <c r="MLY89" s="829"/>
      <c r="MLZ89" s="828"/>
      <c r="MMA89" s="829"/>
      <c r="MMB89" s="828"/>
      <c r="MMC89" s="829"/>
      <c r="MMD89" s="828"/>
      <c r="MME89" s="829"/>
      <c r="MMF89" s="828"/>
      <c r="MMG89" s="829"/>
      <c r="MMH89" s="828"/>
      <c r="MMI89" s="829"/>
      <c r="MMJ89" s="828"/>
      <c r="MMK89" s="829"/>
      <c r="MML89" s="828"/>
      <c r="MMM89" s="829"/>
      <c r="MMN89" s="828"/>
      <c r="MMO89" s="829"/>
      <c r="MMP89" s="828"/>
      <c r="MMQ89" s="829"/>
      <c r="MMR89" s="828"/>
      <c r="MMS89" s="829"/>
      <c r="MMT89" s="828"/>
      <c r="MMU89" s="829"/>
      <c r="MMV89" s="828"/>
      <c r="MMW89" s="829"/>
      <c r="MMX89" s="828"/>
      <c r="MMY89" s="829"/>
      <c r="MMZ89" s="828"/>
      <c r="MNA89" s="829"/>
      <c r="MNB89" s="828"/>
      <c r="MNC89" s="829"/>
      <c r="MND89" s="828"/>
      <c r="MNE89" s="829"/>
      <c r="MNF89" s="828"/>
      <c r="MNG89" s="829"/>
      <c r="MNH89" s="828"/>
      <c r="MNI89" s="829"/>
      <c r="MNJ89" s="828"/>
      <c r="MNK89" s="829"/>
      <c r="MNL89" s="828"/>
      <c r="MNM89" s="829"/>
      <c r="MNN89" s="828"/>
      <c r="MNO89" s="829"/>
      <c r="MNP89" s="828"/>
      <c r="MNQ89" s="829"/>
      <c r="MNR89" s="828"/>
      <c r="MNS89" s="829"/>
      <c r="MNT89" s="828"/>
      <c r="MNU89" s="829"/>
      <c r="MNV89" s="828"/>
      <c r="MNW89" s="829"/>
      <c r="MNX89" s="828"/>
      <c r="MNY89" s="829"/>
      <c r="MNZ89" s="828"/>
      <c r="MOA89" s="829"/>
      <c r="MOB89" s="828"/>
      <c r="MOC89" s="829"/>
      <c r="MOD89" s="828"/>
      <c r="MOE89" s="829"/>
      <c r="MOF89" s="828"/>
      <c r="MOG89" s="829"/>
      <c r="MOH89" s="828"/>
      <c r="MOI89" s="829"/>
      <c r="MOJ89" s="828"/>
      <c r="MOK89" s="829"/>
      <c r="MOL89" s="828"/>
      <c r="MOM89" s="829"/>
      <c r="MON89" s="828"/>
      <c r="MOO89" s="829"/>
      <c r="MOP89" s="828"/>
      <c r="MOQ89" s="829"/>
      <c r="MOR89" s="828"/>
      <c r="MOS89" s="829"/>
      <c r="MOT89" s="828"/>
      <c r="MOU89" s="829"/>
      <c r="MOV89" s="828"/>
      <c r="MOW89" s="829"/>
      <c r="MOX89" s="828"/>
      <c r="MOY89" s="829"/>
      <c r="MOZ89" s="828"/>
      <c r="MPA89" s="829"/>
      <c r="MPB89" s="828"/>
      <c r="MPC89" s="829"/>
      <c r="MPD89" s="828"/>
      <c r="MPE89" s="829"/>
      <c r="MPF89" s="828"/>
      <c r="MPG89" s="829"/>
      <c r="MPH89" s="828"/>
      <c r="MPI89" s="829"/>
      <c r="MPJ89" s="828"/>
      <c r="MPK89" s="829"/>
      <c r="MPL89" s="828"/>
      <c r="MPM89" s="829"/>
      <c r="MPN89" s="828"/>
      <c r="MPO89" s="829"/>
      <c r="MPP89" s="828"/>
      <c r="MPQ89" s="829"/>
      <c r="MPR89" s="828"/>
      <c r="MPS89" s="829"/>
      <c r="MPT89" s="828"/>
      <c r="MPU89" s="829"/>
      <c r="MPV89" s="828"/>
      <c r="MPW89" s="829"/>
      <c r="MPX89" s="828"/>
      <c r="MPY89" s="829"/>
      <c r="MPZ89" s="828"/>
      <c r="MQA89" s="829"/>
      <c r="MQB89" s="828"/>
      <c r="MQC89" s="829"/>
      <c r="MQD89" s="828"/>
      <c r="MQE89" s="829"/>
      <c r="MQF89" s="828"/>
      <c r="MQG89" s="829"/>
      <c r="MQH89" s="828"/>
      <c r="MQI89" s="829"/>
      <c r="MQJ89" s="828"/>
      <c r="MQK89" s="829"/>
      <c r="MQL89" s="828"/>
      <c r="MQM89" s="829"/>
      <c r="MQN89" s="828"/>
      <c r="MQO89" s="829"/>
      <c r="MQP89" s="828"/>
      <c r="MQQ89" s="829"/>
      <c r="MQR89" s="828"/>
      <c r="MQS89" s="829"/>
      <c r="MQT89" s="828"/>
      <c r="MQU89" s="829"/>
      <c r="MQV89" s="828"/>
      <c r="MQW89" s="829"/>
      <c r="MQX89" s="828"/>
      <c r="MQY89" s="829"/>
      <c r="MQZ89" s="828"/>
      <c r="MRA89" s="829"/>
      <c r="MRB89" s="828"/>
      <c r="MRC89" s="829"/>
      <c r="MRD89" s="828"/>
      <c r="MRE89" s="829"/>
      <c r="MRF89" s="828"/>
      <c r="MRG89" s="829"/>
      <c r="MRH89" s="828"/>
      <c r="MRI89" s="829"/>
      <c r="MRJ89" s="828"/>
      <c r="MRK89" s="829"/>
      <c r="MRL89" s="828"/>
      <c r="MRM89" s="829"/>
      <c r="MRN89" s="828"/>
      <c r="MRO89" s="829"/>
      <c r="MRP89" s="828"/>
      <c r="MRQ89" s="829"/>
      <c r="MRR89" s="828"/>
      <c r="MRS89" s="829"/>
      <c r="MRT89" s="828"/>
      <c r="MRU89" s="829"/>
      <c r="MRV89" s="828"/>
      <c r="MRW89" s="829"/>
      <c r="MRX89" s="828"/>
      <c r="MRY89" s="829"/>
      <c r="MRZ89" s="828"/>
      <c r="MSA89" s="829"/>
      <c r="MSB89" s="828"/>
      <c r="MSC89" s="829"/>
      <c r="MSD89" s="828"/>
      <c r="MSE89" s="829"/>
      <c r="MSF89" s="828"/>
      <c r="MSG89" s="829"/>
      <c r="MSH89" s="828"/>
      <c r="MSI89" s="829"/>
      <c r="MSJ89" s="828"/>
      <c r="MSK89" s="829"/>
      <c r="MSL89" s="828"/>
      <c r="MSM89" s="829"/>
      <c r="MSN89" s="828"/>
      <c r="MSO89" s="829"/>
      <c r="MSP89" s="828"/>
      <c r="MSQ89" s="829"/>
      <c r="MSR89" s="828"/>
      <c r="MSS89" s="829"/>
      <c r="MST89" s="828"/>
      <c r="MSU89" s="829"/>
      <c r="MSV89" s="828"/>
      <c r="MSW89" s="829"/>
      <c r="MSX89" s="828"/>
      <c r="MSY89" s="829"/>
      <c r="MSZ89" s="828"/>
      <c r="MTA89" s="829"/>
      <c r="MTB89" s="828"/>
      <c r="MTC89" s="829"/>
      <c r="MTD89" s="828"/>
      <c r="MTE89" s="829"/>
      <c r="MTF89" s="828"/>
      <c r="MTG89" s="829"/>
      <c r="MTH89" s="828"/>
      <c r="MTI89" s="829"/>
      <c r="MTJ89" s="828"/>
      <c r="MTK89" s="829"/>
      <c r="MTL89" s="828"/>
      <c r="MTM89" s="829"/>
      <c r="MTN89" s="828"/>
      <c r="MTO89" s="829"/>
      <c r="MTP89" s="828"/>
      <c r="MTQ89" s="829"/>
      <c r="MTR89" s="828"/>
      <c r="MTS89" s="829"/>
      <c r="MTT89" s="828"/>
      <c r="MTU89" s="829"/>
      <c r="MTV89" s="828"/>
      <c r="MTW89" s="829"/>
      <c r="MTX89" s="828"/>
      <c r="MTY89" s="829"/>
      <c r="MTZ89" s="828"/>
      <c r="MUA89" s="829"/>
      <c r="MUB89" s="828"/>
      <c r="MUC89" s="829"/>
      <c r="MUD89" s="828"/>
      <c r="MUE89" s="829"/>
      <c r="MUF89" s="828"/>
      <c r="MUG89" s="829"/>
      <c r="MUH89" s="828"/>
      <c r="MUI89" s="829"/>
      <c r="MUJ89" s="828"/>
      <c r="MUK89" s="829"/>
      <c r="MUL89" s="828"/>
      <c r="MUM89" s="829"/>
      <c r="MUN89" s="828"/>
      <c r="MUO89" s="829"/>
      <c r="MUP89" s="828"/>
      <c r="MUQ89" s="829"/>
      <c r="MUR89" s="828"/>
      <c r="MUS89" s="829"/>
      <c r="MUT89" s="828"/>
      <c r="MUU89" s="829"/>
      <c r="MUV89" s="828"/>
      <c r="MUW89" s="829"/>
      <c r="MUX89" s="828"/>
      <c r="MUY89" s="829"/>
      <c r="MUZ89" s="828"/>
      <c r="MVA89" s="829"/>
      <c r="MVB89" s="828"/>
      <c r="MVC89" s="829"/>
      <c r="MVD89" s="828"/>
      <c r="MVE89" s="829"/>
      <c r="MVF89" s="828"/>
      <c r="MVG89" s="829"/>
      <c r="MVH89" s="828"/>
      <c r="MVI89" s="829"/>
      <c r="MVJ89" s="828"/>
      <c r="MVK89" s="829"/>
      <c r="MVL89" s="828"/>
      <c r="MVM89" s="829"/>
      <c r="MVN89" s="828"/>
      <c r="MVO89" s="829"/>
      <c r="MVP89" s="828"/>
      <c r="MVQ89" s="829"/>
      <c r="MVR89" s="828"/>
      <c r="MVS89" s="829"/>
      <c r="MVT89" s="828"/>
      <c r="MVU89" s="829"/>
      <c r="MVV89" s="828"/>
      <c r="MVW89" s="829"/>
      <c r="MVX89" s="828"/>
      <c r="MVY89" s="829"/>
      <c r="MVZ89" s="828"/>
      <c r="MWA89" s="829"/>
      <c r="MWB89" s="828"/>
      <c r="MWC89" s="829"/>
      <c r="MWD89" s="828"/>
      <c r="MWE89" s="829"/>
      <c r="MWF89" s="828"/>
      <c r="MWG89" s="829"/>
      <c r="MWH89" s="828"/>
      <c r="MWI89" s="829"/>
      <c r="MWJ89" s="828"/>
      <c r="MWK89" s="829"/>
      <c r="MWL89" s="828"/>
      <c r="MWM89" s="829"/>
      <c r="MWN89" s="828"/>
      <c r="MWO89" s="829"/>
      <c r="MWP89" s="828"/>
      <c r="MWQ89" s="829"/>
      <c r="MWR89" s="828"/>
      <c r="MWS89" s="829"/>
      <c r="MWT89" s="828"/>
      <c r="MWU89" s="829"/>
      <c r="MWV89" s="828"/>
      <c r="MWW89" s="829"/>
      <c r="MWX89" s="828"/>
      <c r="MWY89" s="829"/>
      <c r="MWZ89" s="828"/>
      <c r="MXA89" s="829"/>
      <c r="MXB89" s="828"/>
      <c r="MXC89" s="829"/>
      <c r="MXD89" s="828"/>
      <c r="MXE89" s="829"/>
      <c r="MXF89" s="828"/>
      <c r="MXG89" s="829"/>
      <c r="MXH89" s="828"/>
      <c r="MXI89" s="829"/>
      <c r="MXJ89" s="828"/>
      <c r="MXK89" s="829"/>
      <c r="MXL89" s="828"/>
      <c r="MXM89" s="829"/>
      <c r="MXN89" s="828"/>
      <c r="MXO89" s="829"/>
      <c r="MXP89" s="828"/>
      <c r="MXQ89" s="829"/>
      <c r="MXR89" s="828"/>
      <c r="MXS89" s="829"/>
      <c r="MXT89" s="828"/>
      <c r="MXU89" s="829"/>
      <c r="MXV89" s="828"/>
      <c r="MXW89" s="829"/>
      <c r="MXX89" s="828"/>
      <c r="MXY89" s="829"/>
      <c r="MXZ89" s="828"/>
      <c r="MYA89" s="829"/>
      <c r="MYB89" s="828"/>
      <c r="MYC89" s="829"/>
      <c r="MYD89" s="828"/>
      <c r="MYE89" s="829"/>
      <c r="MYF89" s="828"/>
      <c r="MYG89" s="829"/>
      <c r="MYH89" s="828"/>
      <c r="MYI89" s="829"/>
      <c r="MYJ89" s="828"/>
      <c r="MYK89" s="829"/>
      <c r="MYL89" s="828"/>
      <c r="MYM89" s="829"/>
      <c r="MYN89" s="828"/>
      <c r="MYO89" s="829"/>
      <c r="MYP89" s="828"/>
      <c r="MYQ89" s="829"/>
      <c r="MYR89" s="828"/>
      <c r="MYS89" s="829"/>
      <c r="MYT89" s="828"/>
      <c r="MYU89" s="829"/>
      <c r="MYV89" s="828"/>
      <c r="MYW89" s="829"/>
      <c r="MYX89" s="828"/>
      <c r="MYY89" s="829"/>
      <c r="MYZ89" s="828"/>
      <c r="MZA89" s="829"/>
      <c r="MZB89" s="828"/>
      <c r="MZC89" s="829"/>
      <c r="MZD89" s="828"/>
      <c r="MZE89" s="829"/>
      <c r="MZF89" s="828"/>
      <c r="MZG89" s="829"/>
      <c r="MZH89" s="828"/>
      <c r="MZI89" s="829"/>
      <c r="MZJ89" s="828"/>
      <c r="MZK89" s="829"/>
      <c r="MZL89" s="828"/>
      <c r="MZM89" s="829"/>
      <c r="MZN89" s="828"/>
      <c r="MZO89" s="829"/>
      <c r="MZP89" s="828"/>
      <c r="MZQ89" s="829"/>
      <c r="MZR89" s="828"/>
      <c r="MZS89" s="829"/>
      <c r="MZT89" s="828"/>
      <c r="MZU89" s="829"/>
      <c r="MZV89" s="828"/>
      <c r="MZW89" s="829"/>
      <c r="MZX89" s="828"/>
      <c r="MZY89" s="829"/>
      <c r="MZZ89" s="828"/>
      <c r="NAA89" s="829"/>
      <c r="NAB89" s="828"/>
      <c r="NAC89" s="829"/>
      <c r="NAD89" s="828"/>
      <c r="NAE89" s="829"/>
      <c r="NAF89" s="828"/>
      <c r="NAG89" s="829"/>
      <c r="NAH89" s="828"/>
      <c r="NAI89" s="829"/>
      <c r="NAJ89" s="828"/>
      <c r="NAK89" s="829"/>
      <c r="NAL89" s="828"/>
      <c r="NAM89" s="829"/>
      <c r="NAN89" s="828"/>
      <c r="NAO89" s="829"/>
      <c r="NAP89" s="828"/>
      <c r="NAQ89" s="829"/>
      <c r="NAR89" s="828"/>
      <c r="NAS89" s="829"/>
      <c r="NAT89" s="828"/>
      <c r="NAU89" s="829"/>
      <c r="NAV89" s="828"/>
      <c r="NAW89" s="829"/>
      <c r="NAX89" s="828"/>
      <c r="NAY89" s="829"/>
      <c r="NAZ89" s="828"/>
      <c r="NBA89" s="829"/>
      <c r="NBB89" s="828"/>
      <c r="NBC89" s="829"/>
      <c r="NBD89" s="828"/>
      <c r="NBE89" s="829"/>
      <c r="NBF89" s="828"/>
      <c r="NBG89" s="829"/>
      <c r="NBH89" s="828"/>
      <c r="NBI89" s="829"/>
      <c r="NBJ89" s="828"/>
      <c r="NBK89" s="829"/>
      <c r="NBL89" s="828"/>
      <c r="NBM89" s="829"/>
      <c r="NBN89" s="828"/>
      <c r="NBO89" s="829"/>
      <c r="NBP89" s="828"/>
      <c r="NBQ89" s="829"/>
      <c r="NBR89" s="828"/>
      <c r="NBS89" s="829"/>
      <c r="NBT89" s="828"/>
      <c r="NBU89" s="829"/>
      <c r="NBV89" s="828"/>
      <c r="NBW89" s="829"/>
      <c r="NBX89" s="828"/>
      <c r="NBY89" s="829"/>
      <c r="NBZ89" s="828"/>
      <c r="NCA89" s="829"/>
      <c r="NCB89" s="828"/>
      <c r="NCC89" s="829"/>
      <c r="NCD89" s="828"/>
      <c r="NCE89" s="829"/>
      <c r="NCF89" s="828"/>
      <c r="NCG89" s="829"/>
      <c r="NCH89" s="828"/>
      <c r="NCI89" s="829"/>
      <c r="NCJ89" s="828"/>
      <c r="NCK89" s="829"/>
      <c r="NCL89" s="828"/>
      <c r="NCM89" s="829"/>
      <c r="NCN89" s="828"/>
      <c r="NCO89" s="829"/>
      <c r="NCP89" s="828"/>
      <c r="NCQ89" s="829"/>
      <c r="NCR89" s="828"/>
      <c r="NCS89" s="829"/>
      <c r="NCT89" s="828"/>
      <c r="NCU89" s="829"/>
      <c r="NCV89" s="828"/>
      <c r="NCW89" s="829"/>
      <c r="NCX89" s="828"/>
      <c r="NCY89" s="829"/>
      <c r="NCZ89" s="828"/>
      <c r="NDA89" s="829"/>
      <c r="NDB89" s="828"/>
      <c r="NDC89" s="829"/>
      <c r="NDD89" s="828"/>
      <c r="NDE89" s="829"/>
      <c r="NDF89" s="828"/>
      <c r="NDG89" s="829"/>
      <c r="NDH89" s="828"/>
      <c r="NDI89" s="829"/>
      <c r="NDJ89" s="828"/>
      <c r="NDK89" s="829"/>
      <c r="NDL89" s="828"/>
      <c r="NDM89" s="829"/>
      <c r="NDN89" s="828"/>
      <c r="NDO89" s="829"/>
      <c r="NDP89" s="828"/>
      <c r="NDQ89" s="829"/>
      <c r="NDR89" s="828"/>
      <c r="NDS89" s="829"/>
      <c r="NDT89" s="828"/>
      <c r="NDU89" s="829"/>
      <c r="NDV89" s="828"/>
      <c r="NDW89" s="829"/>
      <c r="NDX89" s="828"/>
      <c r="NDY89" s="829"/>
      <c r="NDZ89" s="828"/>
      <c r="NEA89" s="829"/>
      <c r="NEB89" s="828"/>
      <c r="NEC89" s="829"/>
      <c r="NED89" s="828"/>
      <c r="NEE89" s="829"/>
      <c r="NEF89" s="828"/>
      <c r="NEG89" s="829"/>
      <c r="NEH89" s="828"/>
      <c r="NEI89" s="829"/>
      <c r="NEJ89" s="828"/>
      <c r="NEK89" s="829"/>
      <c r="NEL89" s="828"/>
      <c r="NEM89" s="829"/>
      <c r="NEN89" s="828"/>
      <c r="NEO89" s="829"/>
      <c r="NEP89" s="828"/>
      <c r="NEQ89" s="829"/>
      <c r="NER89" s="828"/>
      <c r="NES89" s="829"/>
      <c r="NET89" s="828"/>
      <c r="NEU89" s="829"/>
      <c r="NEV89" s="828"/>
      <c r="NEW89" s="829"/>
      <c r="NEX89" s="828"/>
      <c r="NEY89" s="829"/>
      <c r="NEZ89" s="828"/>
      <c r="NFA89" s="829"/>
      <c r="NFB89" s="828"/>
      <c r="NFC89" s="829"/>
      <c r="NFD89" s="828"/>
      <c r="NFE89" s="829"/>
      <c r="NFF89" s="828"/>
      <c r="NFG89" s="829"/>
      <c r="NFH89" s="828"/>
      <c r="NFI89" s="829"/>
      <c r="NFJ89" s="828"/>
      <c r="NFK89" s="829"/>
      <c r="NFL89" s="828"/>
      <c r="NFM89" s="829"/>
      <c r="NFN89" s="828"/>
      <c r="NFO89" s="829"/>
      <c r="NFP89" s="828"/>
      <c r="NFQ89" s="829"/>
      <c r="NFR89" s="828"/>
      <c r="NFS89" s="829"/>
      <c r="NFT89" s="828"/>
      <c r="NFU89" s="829"/>
      <c r="NFV89" s="828"/>
      <c r="NFW89" s="829"/>
      <c r="NFX89" s="828"/>
      <c r="NFY89" s="829"/>
      <c r="NFZ89" s="828"/>
      <c r="NGA89" s="829"/>
      <c r="NGB89" s="828"/>
      <c r="NGC89" s="829"/>
      <c r="NGD89" s="828"/>
      <c r="NGE89" s="829"/>
      <c r="NGF89" s="828"/>
      <c r="NGG89" s="829"/>
      <c r="NGH89" s="828"/>
      <c r="NGI89" s="829"/>
      <c r="NGJ89" s="828"/>
      <c r="NGK89" s="829"/>
      <c r="NGL89" s="828"/>
      <c r="NGM89" s="829"/>
      <c r="NGN89" s="828"/>
      <c r="NGO89" s="829"/>
      <c r="NGP89" s="828"/>
      <c r="NGQ89" s="829"/>
      <c r="NGR89" s="828"/>
      <c r="NGS89" s="829"/>
      <c r="NGT89" s="828"/>
      <c r="NGU89" s="829"/>
      <c r="NGV89" s="828"/>
      <c r="NGW89" s="829"/>
      <c r="NGX89" s="828"/>
      <c r="NGY89" s="829"/>
      <c r="NGZ89" s="828"/>
      <c r="NHA89" s="829"/>
      <c r="NHB89" s="828"/>
      <c r="NHC89" s="829"/>
      <c r="NHD89" s="828"/>
      <c r="NHE89" s="829"/>
      <c r="NHF89" s="828"/>
      <c r="NHG89" s="829"/>
      <c r="NHH89" s="828"/>
      <c r="NHI89" s="829"/>
      <c r="NHJ89" s="828"/>
      <c r="NHK89" s="829"/>
      <c r="NHL89" s="828"/>
      <c r="NHM89" s="829"/>
      <c r="NHN89" s="828"/>
      <c r="NHO89" s="829"/>
      <c r="NHP89" s="828"/>
      <c r="NHQ89" s="829"/>
      <c r="NHR89" s="828"/>
      <c r="NHS89" s="829"/>
      <c r="NHT89" s="828"/>
      <c r="NHU89" s="829"/>
      <c r="NHV89" s="828"/>
      <c r="NHW89" s="829"/>
      <c r="NHX89" s="828"/>
      <c r="NHY89" s="829"/>
      <c r="NHZ89" s="828"/>
      <c r="NIA89" s="829"/>
      <c r="NIB89" s="828"/>
      <c r="NIC89" s="829"/>
      <c r="NID89" s="828"/>
      <c r="NIE89" s="829"/>
      <c r="NIF89" s="828"/>
      <c r="NIG89" s="829"/>
      <c r="NIH89" s="828"/>
      <c r="NII89" s="829"/>
      <c r="NIJ89" s="828"/>
      <c r="NIK89" s="829"/>
      <c r="NIL89" s="828"/>
      <c r="NIM89" s="829"/>
      <c r="NIN89" s="828"/>
      <c r="NIO89" s="829"/>
      <c r="NIP89" s="828"/>
      <c r="NIQ89" s="829"/>
      <c r="NIR89" s="828"/>
      <c r="NIS89" s="829"/>
      <c r="NIT89" s="828"/>
      <c r="NIU89" s="829"/>
      <c r="NIV89" s="828"/>
      <c r="NIW89" s="829"/>
      <c r="NIX89" s="828"/>
      <c r="NIY89" s="829"/>
      <c r="NIZ89" s="828"/>
      <c r="NJA89" s="829"/>
      <c r="NJB89" s="828"/>
      <c r="NJC89" s="829"/>
      <c r="NJD89" s="828"/>
      <c r="NJE89" s="829"/>
      <c r="NJF89" s="828"/>
      <c r="NJG89" s="829"/>
      <c r="NJH89" s="828"/>
      <c r="NJI89" s="829"/>
      <c r="NJJ89" s="828"/>
      <c r="NJK89" s="829"/>
      <c r="NJL89" s="828"/>
      <c r="NJM89" s="829"/>
      <c r="NJN89" s="828"/>
      <c r="NJO89" s="829"/>
      <c r="NJP89" s="828"/>
      <c r="NJQ89" s="829"/>
      <c r="NJR89" s="828"/>
      <c r="NJS89" s="829"/>
      <c r="NJT89" s="828"/>
      <c r="NJU89" s="829"/>
      <c r="NJV89" s="828"/>
      <c r="NJW89" s="829"/>
      <c r="NJX89" s="828"/>
      <c r="NJY89" s="829"/>
      <c r="NJZ89" s="828"/>
      <c r="NKA89" s="829"/>
      <c r="NKB89" s="828"/>
      <c r="NKC89" s="829"/>
      <c r="NKD89" s="828"/>
      <c r="NKE89" s="829"/>
      <c r="NKF89" s="828"/>
      <c r="NKG89" s="829"/>
      <c r="NKH89" s="828"/>
      <c r="NKI89" s="829"/>
      <c r="NKJ89" s="828"/>
      <c r="NKK89" s="829"/>
      <c r="NKL89" s="828"/>
      <c r="NKM89" s="829"/>
      <c r="NKN89" s="828"/>
      <c r="NKO89" s="829"/>
      <c r="NKP89" s="828"/>
      <c r="NKQ89" s="829"/>
      <c r="NKR89" s="828"/>
      <c r="NKS89" s="829"/>
      <c r="NKT89" s="828"/>
      <c r="NKU89" s="829"/>
      <c r="NKV89" s="828"/>
      <c r="NKW89" s="829"/>
      <c r="NKX89" s="828"/>
      <c r="NKY89" s="829"/>
      <c r="NKZ89" s="828"/>
      <c r="NLA89" s="829"/>
      <c r="NLB89" s="828"/>
      <c r="NLC89" s="829"/>
      <c r="NLD89" s="828"/>
      <c r="NLE89" s="829"/>
      <c r="NLF89" s="828"/>
      <c r="NLG89" s="829"/>
      <c r="NLH89" s="828"/>
      <c r="NLI89" s="829"/>
      <c r="NLJ89" s="828"/>
      <c r="NLK89" s="829"/>
      <c r="NLL89" s="828"/>
      <c r="NLM89" s="829"/>
      <c r="NLN89" s="828"/>
      <c r="NLO89" s="829"/>
      <c r="NLP89" s="828"/>
      <c r="NLQ89" s="829"/>
      <c r="NLR89" s="828"/>
      <c r="NLS89" s="829"/>
      <c r="NLT89" s="828"/>
      <c r="NLU89" s="829"/>
      <c r="NLV89" s="828"/>
      <c r="NLW89" s="829"/>
      <c r="NLX89" s="828"/>
      <c r="NLY89" s="829"/>
      <c r="NLZ89" s="828"/>
      <c r="NMA89" s="829"/>
      <c r="NMB89" s="828"/>
      <c r="NMC89" s="829"/>
      <c r="NMD89" s="828"/>
      <c r="NME89" s="829"/>
      <c r="NMF89" s="828"/>
      <c r="NMG89" s="829"/>
      <c r="NMH89" s="828"/>
      <c r="NMI89" s="829"/>
      <c r="NMJ89" s="828"/>
      <c r="NMK89" s="829"/>
      <c r="NML89" s="828"/>
      <c r="NMM89" s="829"/>
      <c r="NMN89" s="828"/>
      <c r="NMO89" s="829"/>
      <c r="NMP89" s="828"/>
      <c r="NMQ89" s="829"/>
      <c r="NMR89" s="828"/>
      <c r="NMS89" s="829"/>
      <c r="NMT89" s="828"/>
      <c r="NMU89" s="829"/>
      <c r="NMV89" s="828"/>
      <c r="NMW89" s="829"/>
      <c r="NMX89" s="828"/>
      <c r="NMY89" s="829"/>
      <c r="NMZ89" s="828"/>
      <c r="NNA89" s="829"/>
      <c r="NNB89" s="828"/>
      <c r="NNC89" s="829"/>
      <c r="NND89" s="828"/>
      <c r="NNE89" s="829"/>
      <c r="NNF89" s="828"/>
      <c r="NNG89" s="829"/>
      <c r="NNH89" s="828"/>
      <c r="NNI89" s="829"/>
      <c r="NNJ89" s="828"/>
      <c r="NNK89" s="829"/>
      <c r="NNL89" s="828"/>
      <c r="NNM89" s="829"/>
      <c r="NNN89" s="828"/>
      <c r="NNO89" s="829"/>
      <c r="NNP89" s="828"/>
      <c r="NNQ89" s="829"/>
      <c r="NNR89" s="828"/>
      <c r="NNS89" s="829"/>
      <c r="NNT89" s="828"/>
      <c r="NNU89" s="829"/>
      <c r="NNV89" s="828"/>
      <c r="NNW89" s="829"/>
      <c r="NNX89" s="828"/>
      <c r="NNY89" s="829"/>
      <c r="NNZ89" s="828"/>
      <c r="NOA89" s="829"/>
      <c r="NOB89" s="828"/>
      <c r="NOC89" s="829"/>
      <c r="NOD89" s="828"/>
      <c r="NOE89" s="829"/>
      <c r="NOF89" s="828"/>
      <c r="NOG89" s="829"/>
      <c r="NOH89" s="828"/>
      <c r="NOI89" s="829"/>
      <c r="NOJ89" s="828"/>
      <c r="NOK89" s="829"/>
      <c r="NOL89" s="828"/>
      <c r="NOM89" s="829"/>
      <c r="NON89" s="828"/>
      <c r="NOO89" s="829"/>
      <c r="NOP89" s="828"/>
      <c r="NOQ89" s="829"/>
      <c r="NOR89" s="828"/>
      <c r="NOS89" s="829"/>
      <c r="NOT89" s="828"/>
      <c r="NOU89" s="829"/>
      <c r="NOV89" s="828"/>
      <c r="NOW89" s="829"/>
      <c r="NOX89" s="828"/>
      <c r="NOY89" s="829"/>
      <c r="NOZ89" s="828"/>
      <c r="NPA89" s="829"/>
      <c r="NPB89" s="828"/>
      <c r="NPC89" s="829"/>
      <c r="NPD89" s="828"/>
      <c r="NPE89" s="829"/>
      <c r="NPF89" s="828"/>
      <c r="NPG89" s="829"/>
      <c r="NPH89" s="828"/>
      <c r="NPI89" s="829"/>
      <c r="NPJ89" s="828"/>
      <c r="NPK89" s="829"/>
      <c r="NPL89" s="828"/>
      <c r="NPM89" s="829"/>
      <c r="NPN89" s="828"/>
      <c r="NPO89" s="829"/>
      <c r="NPP89" s="828"/>
      <c r="NPQ89" s="829"/>
      <c r="NPR89" s="828"/>
      <c r="NPS89" s="829"/>
      <c r="NPT89" s="828"/>
      <c r="NPU89" s="829"/>
      <c r="NPV89" s="828"/>
      <c r="NPW89" s="829"/>
      <c r="NPX89" s="828"/>
      <c r="NPY89" s="829"/>
      <c r="NPZ89" s="828"/>
      <c r="NQA89" s="829"/>
      <c r="NQB89" s="828"/>
      <c r="NQC89" s="829"/>
      <c r="NQD89" s="828"/>
      <c r="NQE89" s="829"/>
      <c r="NQF89" s="828"/>
      <c r="NQG89" s="829"/>
      <c r="NQH89" s="828"/>
      <c r="NQI89" s="829"/>
      <c r="NQJ89" s="828"/>
      <c r="NQK89" s="829"/>
      <c r="NQL89" s="828"/>
      <c r="NQM89" s="829"/>
      <c r="NQN89" s="828"/>
      <c r="NQO89" s="829"/>
      <c r="NQP89" s="828"/>
      <c r="NQQ89" s="829"/>
      <c r="NQR89" s="828"/>
      <c r="NQS89" s="829"/>
      <c r="NQT89" s="828"/>
      <c r="NQU89" s="829"/>
      <c r="NQV89" s="828"/>
      <c r="NQW89" s="829"/>
      <c r="NQX89" s="828"/>
      <c r="NQY89" s="829"/>
      <c r="NQZ89" s="828"/>
      <c r="NRA89" s="829"/>
      <c r="NRB89" s="828"/>
      <c r="NRC89" s="829"/>
      <c r="NRD89" s="828"/>
      <c r="NRE89" s="829"/>
      <c r="NRF89" s="828"/>
      <c r="NRG89" s="829"/>
      <c r="NRH89" s="828"/>
      <c r="NRI89" s="829"/>
      <c r="NRJ89" s="828"/>
      <c r="NRK89" s="829"/>
      <c r="NRL89" s="828"/>
      <c r="NRM89" s="829"/>
      <c r="NRN89" s="828"/>
      <c r="NRO89" s="829"/>
      <c r="NRP89" s="828"/>
      <c r="NRQ89" s="829"/>
      <c r="NRR89" s="828"/>
      <c r="NRS89" s="829"/>
      <c r="NRT89" s="828"/>
      <c r="NRU89" s="829"/>
      <c r="NRV89" s="828"/>
      <c r="NRW89" s="829"/>
      <c r="NRX89" s="828"/>
      <c r="NRY89" s="829"/>
      <c r="NRZ89" s="828"/>
      <c r="NSA89" s="829"/>
      <c r="NSB89" s="828"/>
      <c r="NSC89" s="829"/>
      <c r="NSD89" s="828"/>
      <c r="NSE89" s="829"/>
      <c r="NSF89" s="828"/>
      <c r="NSG89" s="829"/>
      <c r="NSH89" s="828"/>
      <c r="NSI89" s="829"/>
      <c r="NSJ89" s="828"/>
      <c r="NSK89" s="829"/>
      <c r="NSL89" s="828"/>
      <c r="NSM89" s="829"/>
      <c r="NSN89" s="828"/>
      <c r="NSO89" s="829"/>
      <c r="NSP89" s="828"/>
      <c r="NSQ89" s="829"/>
      <c r="NSR89" s="828"/>
      <c r="NSS89" s="829"/>
      <c r="NST89" s="828"/>
      <c r="NSU89" s="829"/>
      <c r="NSV89" s="828"/>
      <c r="NSW89" s="829"/>
      <c r="NSX89" s="828"/>
      <c r="NSY89" s="829"/>
      <c r="NSZ89" s="828"/>
      <c r="NTA89" s="829"/>
      <c r="NTB89" s="828"/>
      <c r="NTC89" s="829"/>
      <c r="NTD89" s="828"/>
      <c r="NTE89" s="829"/>
      <c r="NTF89" s="828"/>
      <c r="NTG89" s="829"/>
      <c r="NTH89" s="828"/>
      <c r="NTI89" s="829"/>
      <c r="NTJ89" s="828"/>
      <c r="NTK89" s="829"/>
      <c r="NTL89" s="828"/>
      <c r="NTM89" s="829"/>
      <c r="NTN89" s="828"/>
      <c r="NTO89" s="829"/>
      <c r="NTP89" s="828"/>
      <c r="NTQ89" s="829"/>
      <c r="NTR89" s="828"/>
      <c r="NTS89" s="829"/>
      <c r="NTT89" s="828"/>
      <c r="NTU89" s="829"/>
      <c r="NTV89" s="828"/>
      <c r="NTW89" s="829"/>
      <c r="NTX89" s="828"/>
      <c r="NTY89" s="829"/>
      <c r="NTZ89" s="828"/>
      <c r="NUA89" s="829"/>
      <c r="NUB89" s="828"/>
      <c r="NUC89" s="829"/>
      <c r="NUD89" s="828"/>
      <c r="NUE89" s="829"/>
      <c r="NUF89" s="828"/>
      <c r="NUG89" s="829"/>
      <c r="NUH89" s="828"/>
      <c r="NUI89" s="829"/>
      <c r="NUJ89" s="828"/>
      <c r="NUK89" s="829"/>
      <c r="NUL89" s="828"/>
      <c r="NUM89" s="829"/>
      <c r="NUN89" s="828"/>
      <c r="NUO89" s="829"/>
      <c r="NUP89" s="828"/>
      <c r="NUQ89" s="829"/>
      <c r="NUR89" s="828"/>
      <c r="NUS89" s="829"/>
      <c r="NUT89" s="828"/>
      <c r="NUU89" s="829"/>
      <c r="NUV89" s="828"/>
      <c r="NUW89" s="829"/>
      <c r="NUX89" s="828"/>
      <c r="NUY89" s="829"/>
      <c r="NUZ89" s="828"/>
      <c r="NVA89" s="829"/>
      <c r="NVB89" s="828"/>
      <c r="NVC89" s="829"/>
      <c r="NVD89" s="828"/>
      <c r="NVE89" s="829"/>
      <c r="NVF89" s="828"/>
      <c r="NVG89" s="829"/>
      <c r="NVH89" s="828"/>
      <c r="NVI89" s="829"/>
      <c r="NVJ89" s="828"/>
      <c r="NVK89" s="829"/>
      <c r="NVL89" s="828"/>
      <c r="NVM89" s="829"/>
      <c r="NVN89" s="828"/>
      <c r="NVO89" s="829"/>
      <c r="NVP89" s="828"/>
      <c r="NVQ89" s="829"/>
      <c r="NVR89" s="828"/>
      <c r="NVS89" s="829"/>
      <c r="NVT89" s="828"/>
      <c r="NVU89" s="829"/>
      <c r="NVV89" s="828"/>
      <c r="NVW89" s="829"/>
      <c r="NVX89" s="828"/>
      <c r="NVY89" s="829"/>
      <c r="NVZ89" s="828"/>
      <c r="NWA89" s="829"/>
      <c r="NWB89" s="828"/>
      <c r="NWC89" s="829"/>
      <c r="NWD89" s="828"/>
      <c r="NWE89" s="829"/>
      <c r="NWF89" s="828"/>
      <c r="NWG89" s="829"/>
      <c r="NWH89" s="828"/>
      <c r="NWI89" s="829"/>
      <c r="NWJ89" s="828"/>
      <c r="NWK89" s="829"/>
      <c r="NWL89" s="828"/>
      <c r="NWM89" s="829"/>
      <c r="NWN89" s="828"/>
      <c r="NWO89" s="829"/>
      <c r="NWP89" s="828"/>
      <c r="NWQ89" s="829"/>
      <c r="NWR89" s="828"/>
      <c r="NWS89" s="829"/>
      <c r="NWT89" s="828"/>
      <c r="NWU89" s="829"/>
      <c r="NWV89" s="828"/>
      <c r="NWW89" s="829"/>
      <c r="NWX89" s="828"/>
      <c r="NWY89" s="829"/>
      <c r="NWZ89" s="828"/>
      <c r="NXA89" s="829"/>
      <c r="NXB89" s="828"/>
      <c r="NXC89" s="829"/>
      <c r="NXD89" s="828"/>
      <c r="NXE89" s="829"/>
      <c r="NXF89" s="828"/>
      <c r="NXG89" s="829"/>
      <c r="NXH89" s="828"/>
      <c r="NXI89" s="829"/>
      <c r="NXJ89" s="828"/>
      <c r="NXK89" s="829"/>
      <c r="NXL89" s="828"/>
      <c r="NXM89" s="829"/>
      <c r="NXN89" s="828"/>
      <c r="NXO89" s="829"/>
      <c r="NXP89" s="828"/>
      <c r="NXQ89" s="829"/>
      <c r="NXR89" s="828"/>
      <c r="NXS89" s="829"/>
      <c r="NXT89" s="828"/>
      <c r="NXU89" s="829"/>
      <c r="NXV89" s="828"/>
      <c r="NXW89" s="829"/>
      <c r="NXX89" s="828"/>
      <c r="NXY89" s="829"/>
      <c r="NXZ89" s="828"/>
      <c r="NYA89" s="829"/>
      <c r="NYB89" s="828"/>
      <c r="NYC89" s="829"/>
      <c r="NYD89" s="828"/>
      <c r="NYE89" s="829"/>
      <c r="NYF89" s="828"/>
      <c r="NYG89" s="829"/>
      <c r="NYH89" s="828"/>
      <c r="NYI89" s="829"/>
      <c r="NYJ89" s="828"/>
      <c r="NYK89" s="829"/>
      <c r="NYL89" s="828"/>
      <c r="NYM89" s="829"/>
      <c r="NYN89" s="828"/>
      <c r="NYO89" s="829"/>
      <c r="NYP89" s="828"/>
      <c r="NYQ89" s="829"/>
      <c r="NYR89" s="828"/>
      <c r="NYS89" s="829"/>
      <c r="NYT89" s="828"/>
      <c r="NYU89" s="829"/>
      <c r="NYV89" s="828"/>
      <c r="NYW89" s="829"/>
      <c r="NYX89" s="828"/>
      <c r="NYY89" s="829"/>
      <c r="NYZ89" s="828"/>
      <c r="NZA89" s="829"/>
      <c r="NZB89" s="828"/>
      <c r="NZC89" s="829"/>
      <c r="NZD89" s="828"/>
      <c r="NZE89" s="829"/>
      <c r="NZF89" s="828"/>
      <c r="NZG89" s="829"/>
      <c r="NZH89" s="828"/>
      <c r="NZI89" s="829"/>
      <c r="NZJ89" s="828"/>
      <c r="NZK89" s="829"/>
      <c r="NZL89" s="828"/>
      <c r="NZM89" s="829"/>
      <c r="NZN89" s="828"/>
      <c r="NZO89" s="829"/>
      <c r="NZP89" s="828"/>
      <c r="NZQ89" s="829"/>
      <c r="NZR89" s="828"/>
      <c r="NZS89" s="829"/>
      <c r="NZT89" s="828"/>
      <c r="NZU89" s="829"/>
      <c r="NZV89" s="828"/>
      <c r="NZW89" s="829"/>
      <c r="NZX89" s="828"/>
      <c r="NZY89" s="829"/>
      <c r="NZZ89" s="828"/>
      <c r="OAA89" s="829"/>
      <c r="OAB89" s="828"/>
      <c r="OAC89" s="829"/>
      <c r="OAD89" s="828"/>
      <c r="OAE89" s="829"/>
      <c r="OAF89" s="828"/>
      <c r="OAG89" s="829"/>
      <c r="OAH89" s="828"/>
      <c r="OAI89" s="829"/>
      <c r="OAJ89" s="828"/>
      <c r="OAK89" s="829"/>
      <c r="OAL89" s="828"/>
      <c r="OAM89" s="829"/>
      <c r="OAN89" s="828"/>
      <c r="OAO89" s="829"/>
      <c r="OAP89" s="828"/>
      <c r="OAQ89" s="829"/>
      <c r="OAR89" s="828"/>
      <c r="OAS89" s="829"/>
      <c r="OAT89" s="828"/>
      <c r="OAU89" s="829"/>
      <c r="OAV89" s="828"/>
      <c r="OAW89" s="829"/>
      <c r="OAX89" s="828"/>
      <c r="OAY89" s="829"/>
      <c r="OAZ89" s="828"/>
      <c r="OBA89" s="829"/>
      <c r="OBB89" s="828"/>
      <c r="OBC89" s="829"/>
      <c r="OBD89" s="828"/>
      <c r="OBE89" s="829"/>
      <c r="OBF89" s="828"/>
      <c r="OBG89" s="829"/>
      <c r="OBH89" s="828"/>
      <c r="OBI89" s="829"/>
      <c r="OBJ89" s="828"/>
      <c r="OBK89" s="829"/>
      <c r="OBL89" s="828"/>
      <c r="OBM89" s="829"/>
      <c r="OBN89" s="828"/>
      <c r="OBO89" s="829"/>
      <c r="OBP89" s="828"/>
      <c r="OBQ89" s="829"/>
      <c r="OBR89" s="828"/>
      <c r="OBS89" s="829"/>
      <c r="OBT89" s="828"/>
      <c r="OBU89" s="829"/>
      <c r="OBV89" s="828"/>
      <c r="OBW89" s="829"/>
      <c r="OBX89" s="828"/>
      <c r="OBY89" s="829"/>
      <c r="OBZ89" s="828"/>
      <c r="OCA89" s="829"/>
      <c r="OCB89" s="828"/>
      <c r="OCC89" s="829"/>
      <c r="OCD89" s="828"/>
      <c r="OCE89" s="829"/>
      <c r="OCF89" s="828"/>
      <c r="OCG89" s="829"/>
      <c r="OCH89" s="828"/>
      <c r="OCI89" s="829"/>
      <c r="OCJ89" s="828"/>
      <c r="OCK89" s="829"/>
      <c r="OCL89" s="828"/>
      <c r="OCM89" s="829"/>
      <c r="OCN89" s="828"/>
      <c r="OCO89" s="829"/>
      <c r="OCP89" s="828"/>
      <c r="OCQ89" s="829"/>
      <c r="OCR89" s="828"/>
      <c r="OCS89" s="829"/>
      <c r="OCT89" s="828"/>
      <c r="OCU89" s="829"/>
      <c r="OCV89" s="828"/>
      <c r="OCW89" s="829"/>
      <c r="OCX89" s="828"/>
      <c r="OCY89" s="829"/>
      <c r="OCZ89" s="828"/>
      <c r="ODA89" s="829"/>
      <c r="ODB89" s="828"/>
      <c r="ODC89" s="829"/>
      <c r="ODD89" s="828"/>
      <c r="ODE89" s="829"/>
      <c r="ODF89" s="828"/>
      <c r="ODG89" s="829"/>
      <c r="ODH89" s="828"/>
      <c r="ODI89" s="829"/>
      <c r="ODJ89" s="828"/>
      <c r="ODK89" s="829"/>
      <c r="ODL89" s="828"/>
      <c r="ODM89" s="829"/>
      <c r="ODN89" s="828"/>
      <c r="ODO89" s="829"/>
      <c r="ODP89" s="828"/>
      <c r="ODQ89" s="829"/>
      <c r="ODR89" s="828"/>
      <c r="ODS89" s="829"/>
      <c r="ODT89" s="828"/>
      <c r="ODU89" s="829"/>
      <c r="ODV89" s="828"/>
      <c r="ODW89" s="829"/>
      <c r="ODX89" s="828"/>
      <c r="ODY89" s="829"/>
      <c r="ODZ89" s="828"/>
      <c r="OEA89" s="829"/>
      <c r="OEB89" s="828"/>
      <c r="OEC89" s="829"/>
      <c r="OED89" s="828"/>
      <c r="OEE89" s="829"/>
      <c r="OEF89" s="828"/>
      <c r="OEG89" s="829"/>
      <c r="OEH89" s="828"/>
      <c r="OEI89" s="829"/>
      <c r="OEJ89" s="828"/>
      <c r="OEK89" s="829"/>
      <c r="OEL89" s="828"/>
      <c r="OEM89" s="829"/>
      <c r="OEN89" s="828"/>
      <c r="OEO89" s="829"/>
      <c r="OEP89" s="828"/>
      <c r="OEQ89" s="829"/>
      <c r="OER89" s="828"/>
      <c r="OES89" s="829"/>
      <c r="OET89" s="828"/>
      <c r="OEU89" s="829"/>
      <c r="OEV89" s="828"/>
      <c r="OEW89" s="829"/>
      <c r="OEX89" s="828"/>
      <c r="OEY89" s="829"/>
      <c r="OEZ89" s="828"/>
      <c r="OFA89" s="829"/>
      <c r="OFB89" s="828"/>
      <c r="OFC89" s="829"/>
      <c r="OFD89" s="828"/>
      <c r="OFE89" s="829"/>
      <c r="OFF89" s="828"/>
      <c r="OFG89" s="829"/>
      <c r="OFH89" s="828"/>
      <c r="OFI89" s="829"/>
      <c r="OFJ89" s="828"/>
      <c r="OFK89" s="829"/>
      <c r="OFL89" s="828"/>
      <c r="OFM89" s="829"/>
      <c r="OFN89" s="828"/>
      <c r="OFO89" s="829"/>
      <c r="OFP89" s="828"/>
      <c r="OFQ89" s="829"/>
      <c r="OFR89" s="828"/>
      <c r="OFS89" s="829"/>
      <c r="OFT89" s="828"/>
      <c r="OFU89" s="829"/>
      <c r="OFV89" s="828"/>
      <c r="OFW89" s="829"/>
      <c r="OFX89" s="828"/>
      <c r="OFY89" s="829"/>
      <c r="OFZ89" s="828"/>
      <c r="OGA89" s="829"/>
      <c r="OGB89" s="828"/>
      <c r="OGC89" s="829"/>
      <c r="OGD89" s="828"/>
      <c r="OGE89" s="829"/>
      <c r="OGF89" s="828"/>
      <c r="OGG89" s="829"/>
      <c r="OGH89" s="828"/>
      <c r="OGI89" s="829"/>
      <c r="OGJ89" s="828"/>
      <c r="OGK89" s="829"/>
      <c r="OGL89" s="828"/>
      <c r="OGM89" s="829"/>
      <c r="OGN89" s="828"/>
      <c r="OGO89" s="829"/>
      <c r="OGP89" s="828"/>
      <c r="OGQ89" s="829"/>
      <c r="OGR89" s="828"/>
      <c r="OGS89" s="829"/>
      <c r="OGT89" s="828"/>
      <c r="OGU89" s="829"/>
      <c r="OGV89" s="828"/>
      <c r="OGW89" s="829"/>
      <c r="OGX89" s="828"/>
      <c r="OGY89" s="829"/>
      <c r="OGZ89" s="828"/>
      <c r="OHA89" s="829"/>
      <c r="OHB89" s="828"/>
      <c r="OHC89" s="829"/>
      <c r="OHD89" s="828"/>
      <c r="OHE89" s="829"/>
      <c r="OHF89" s="828"/>
      <c r="OHG89" s="829"/>
      <c r="OHH89" s="828"/>
      <c r="OHI89" s="829"/>
      <c r="OHJ89" s="828"/>
      <c r="OHK89" s="829"/>
      <c r="OHL89" s="828"/>
      <c r="OHM89" s="829"/>
      <c r="OHN89" s="828"/>
      <c r="OHO89" s="829"/>
      <c r="OHP89" s="828"/>
      <c r="OHQ89" s="829"/>
      <c r="OHR89" s="828"/>
      <c r="OHS89" s="829"/>
      <c r="OHT89" s="828"/>
      <c r="OHU89" s="829"/>
      <c r="OHV89" s="828"/>
      <c r="OHW89" s="829"/>
      <c r="OHX89" s="828"/>
      <c r="OHY89" s="829"/>
      <c r="OHZ89" s="828"/>
      <c r="OIA89" s="829"/>
      <c r="OIB89" s="828"/>
      <c r="OIC89" s="829"/>
      <c r="OID89" s="828"/>
      <c r="OIE89" s="829"/>
      <c r="OIF89" s="828"/>
      <c r="OIG89" s="829"/>
      <c r="OIH89" s="828"/>
      <c r="OII89" s="829"/>
      <c r="OIJ89" s="828"/>
      <c r="OIK89" s="829"/>
      <c r="OIL89" s="828"/>
      <c r="OIM89" s="829"/>
      <c r="OIN89" s="828"/>
      <c r="OIO89" s="829"/>
      <c r="OIP89" s="828"/>
      <c r="OIQ89" s="829"/>
      <c r="OIR89" s="828"/>
      <c r="OIS89" s="829"/>
      <c r="OIT89" s="828"/>
      <c r="OIU89" s="829"/>
      <c r="OIV89" s="828"/>
      <c r="OIW89" s="829"/>
      <c r="OIX89" s="828"/>
      <c r="OIY89" s="829"/>
      <c r="OIZ89" s="828"/>
      <c r="OJA89" s="829"/>
      <c r="OJB89" s="828"/>
      <c r="OJC89" s="829"/>
      <c r="OJD89" s="828"/>
      <c r="OJE89" s="829"/>
      <c r="OJF89" s="828"/>
      <c r="OJG89" s="829"/>
      <c r="OJH89" s="828"/>
      <c r="OJI89" s="829"/>
      <c r="OJJ89" s="828"/>
      <c r="OJK89" s="829"/>
      <c r="OJL89" s="828"/>
      <c r="OJM89" s="829"/>
      <c r="OJN89" s="828"/>
      <c r="OJO89" s="829"/>
      <c r="OJP89" s="828"/>
      <c r="OJQ89" s="829"/>
      <c r="OJR89" s="828"/>
      <c r="OJS89" s="829"/>
      <c r="OJT89" s="828"/>
      <c r="OJU89" s="829"/>
      <c r="OJV89" s="828"/>
      <c r="OJW89" s="829"/>
      <c r="OJX89" s="828"/>
      <c r="OJY89" s="829"/>
      <c r="OJZ89" s="828"/>
      <c r="OKA89" s="829"/>
      <c r="OKB89" s="828"/>
      <c r="OKC89" s="829"/>
      <c r="OKD89" s="828"/>
      <c r="OKE89" s="829"/>
      <c r="OKF89" s="828"/>
      <c r="OKG89" s="829"/>
      <c r="OKH89" s="828"/>
      <c r="OKI89" s="829"/>
      <c r="OKJ89" s="828"/>
      <c r="OKK89" s="829"/>
      <c r="OKL89" s="828"/>
      <c r="OKM89" s="829"/>
      <c r="OKN89" s="828"/>
      <c r="OKO89" s="829"/>
      <c r="OKP89" s="828"/>
      <c r="OKQ89" s="829"/>
      <c r="OKR89" s="828"/>
      <c r="OKS89" s="829"/>
      <c r="OKT89" s="828"/>
      <c r="OKU89" s="829"/>
      <c r="OKV89" s="828"/>
      <c r="OKW89" s="829"/>
      <c r="OKX89" s="828"/>
      <c r="OKY89" s="829"/>
      <c r="OKZ89" s="828"/>
      <c r="OLA89" s="829"/>
      <c r="OLB89" s="828"/>
      <c r="OLC89" s="829"/>
      <c r="OLD89" s="828"/>
      <c r="OLE89" s="829"/>
      <c r="OLF89" s="828"/>
      <c r="OLG89" s="829"/>
      <c r="OLH89" s="828"/>
      <c r="OLI89" s="829"/>
      <c r="OLJ89" s="828"/>
      <c r="OLK89" s="829"/>
      <c r="OLL89" s="828"/>
      <c r="OLM89" s="829"/>
      <c r="OLN89" s="828"/>
      <c r="OLO89" s="829"/>
      <c r="OLP89" s="828"/>
      <c r="OLQ89" s="829"/>
      <c r="OLR89" s="828"/>
      <c r="OLS89" s="829"/>
      <c r="OLT89" s="828"/>
      <c r="OLU89" s="829"/>
      <c r="OLV89" s="828"/>
      <c r="OLW89" s="829"/>
      <c r="OLX89" s="828"/>
      <c r="OLY89" s="829"/>
      <c r="OLZ89" s="828"/>
      <c r="OMA89" s="829"/>
      <c r="OMB89" s="828"/>
      <c r="OMC89" s="829"/>
      <c r="OMD89" s="828"/>
      <c r="OME89" s="829"/>
      <c r="OMF89" s="828"/>
      <c r="OMG89" s="829"/>
      <c r="OMH89" s="828"/>
      <c r="OMI89" s="829"/>
      <c r="OMJ89" s="828"/>
      <c r="OMK89" s="829"/>
      <c r="OML89" s="828"/>
      <c r="OMM89" s="829"/>
      <c r="OMN89" s="828"/>
      <c r="OMO89" s="829"/>
      <c r="OMP89" s="828"/>
      <c r="OMQ89" s="829"/>
      <c r="OMR89" s="828"/>
      <c r="OMS89" s="829"/>
      <c r="OMT89" s="828"/>
      <c r="OMU89" s="829"/>
      <c r="OMV89" s="828"/>
      <c r="OMW89" s="829"/>
      <c r="OMX89" s="828"/>
      <c r="OMY89" s="829"/>
      <c r="OMZ89" s="828"/>
      <c r="ONA89" s="829"/>
      <c r="ONB89" s="828"/>
      <c r="ONC89" s="829"/>
      <c r="OND89" s="828"/>
      <c r="ONE89" s="829"/>
      <c r="ONF89" s="828"/>
      <c r="ONG89" s="829"/>
      <c r="ONH89" s="828"/>
      <c r="ONI89" s="829"/>
      <c r="ONJ89" s="828"/>
      <c r="ONK89" s="829"/>
      <c r="ONL89" s="828"/>
      <c r="ONM89" s="829"/>
      <c r="ONN89" s="828"/>
      <c r="ONO89" s="829"/>
      <c r="ONP89" s="828"/>
      <c r="ONQ89" s="829"/>
      <c r="ONR89" s="828"/>
      <c r="ONS89" s="829"/>
      <c r="ONT89" s="828"/>
      <c r="ONU89" s="829"/>
      <c r="ONV89" s="828"/>
      <c r="ONW89" s="829"/>
      <c r="ONX89" s="828"/>
      <c r="ONY89" s="829"/>
      <c r="ONZ89" s="828"/>
      <c r="OOA89" s="829"/>
      <c r="OOB89" s="828"/>
      <c r="OOC89" s="829"/>
      <c r="OOD89" s="828"/>
      <c r="OOE89" s="829"/>
      <c r="OOF89" s="828"/>
      <c r="OOG89" s="829"/>
      <c r="OOH89" s="828"/>
      <c r="OOI89" s="829"/>
      <c r="OOJ89" s="828"/>
      <c r="OOK89" s="829"/>
      <c r="OOL89" s="828"/>
      <c r="OOM89" s="829"/>
      <c r="OON89" s="828"/>
      <c r="OOO89" s="829"/>
      <c r="OOP89" s="828"/>
      <c r="OOQ89" s="829"/>
      <c r="OOR89" s="828"/>
      <c r="OOS89" s="829"/>
      <c r="OOT89" s="828"/>
      <c r="OOU89" s="829"/>
      <c r="OOV89" s="828"/>
      <c r="OOW89" s="829"/>
      <c r="OOX89" s="828"/>
      <c r="OOY89" s="829"/>
      <c r="OOZ89" s="828"/>
      <c r="OPA89" s="829"/>
      <c r="OPB89" s="828"/>
      <c r="OPC89" s="829"/>
      <c r="OPD89" s="828"/>
      <c r="OPE89" s="829"/>
      <c r="OPF89" s="828"/>
      <c r="OPG89" s="829"/>
      <c r="OPH89" s="828"/>
      <c r="OPI89" s="829"/>
      <c r="OPJ89" s="828"/>
      <c r="OPK89" s="829"/>
      <c r="OPL89" s="828"/>
      <c r="OPM89" s="829"/>
      <c r="OPN89" s="828"/>
      <c r="OPO89" s="829"/>
      <c r="OPP89" s="828"/>
      <c r="OPQ89" s="829"/>
      <c r="OPR89" s="828"/>
      <c r="OPS89" s="829"/>
      <c r="OPT89" s="828"/>
      <c r="OPU89" s="829"/>
      <c r="OPV89" s="828"/>
      <c r="OPW89" s="829"/>
      <c r="OPX89" s="828"/>
      <c r="OPY89" s="829"/>
      <c r="OPZ89" s="828"/>
      <c r="OQA89" s="829"/>
      <c r="OQB89" s="828"/>
      <c r="OQC89" s="829"/>
      <c r="OQD89" s="828"/>
      <c r="OQE89" s="829"/>
      <c r="OQF89" s="828"/>
      <c r="OQG89" s="829"/>
      <c r="OQH89" s="828"/>
      <c r="OQI89" s="829"/>
      <c r="OQJ89" s="828"/>
      <c r="OQK89" s="829"/>
      <c r="OQL89" s="828"/>
      <c r="OQM89" s="829"/>
      <c r="OQN89" s="828"/>
      <c r="OQO89" s="829"/>
      <c r="OQP89" s="828"/>
      <c r="OQQ89" s="829"/>
      <c r="OQR89" s="828"/>
      <c r="OQS89" s="829"/>
      <c r="OQT89" s="828"/>
      <c r="OQU89" s="829"/>
      <c r="OQV89" s="828"/>
      <c r="OQW89" s="829"/>
      <c r="OQX89" s="828"/>
      <c r="OQY89" s="829"/>
      <c r="OQZ89" s="828"/>
      <c r="ORA89" s="829"/>
      <c r="ORB89" s="828"/>
      <c r="ORC89" s="829"/>
      <c r="ORD89" s="828"/>
      <c r="ORE89" s="829"/>
      <c r="ORF89" s="828"/>
      <c r="ORG89" s="829"/>
      <c r="ORH89" s="828"/>
      <c r="ORI89" s="829"/>
      <c r="ORJ89" s="828"/>
      <c r="ORK89" s="829"/>
      <c r="ORL89" s="828"/>
      <c r="ORM89" s="829"/>
      <c r="ORN89" s="828"/>
      <c r="ORO89" s="829"/>
      <c r="ORP89" s="828"/>
      <c r="ORQ89" s="829"/>
      <c r="ORR89" s="828"/>
      <c r="ORS89" s="829"/>
      <c r="ORT89" s="828"/>
      <c r="ORU89" s="829"/>
      <c r="ORV89" s="828"/>
      <c r="ORW89" s="829"/>
      <c r="ORX89" s="828"/>
      <c r="ORY89" s="829"/>
      <c r="ORZ89" s="828"/>
      <c r="OSA89" s="829"/>
      <c r="OSB89" s="828"/>
      <c r="OSC89" s="829"/>
      <c r="OSD89" s="828"/>
      <c r="OSE89" s="829"/>
      <c r="OSF89" s="828"/>
      <c r="OSG89" s="829"/>
      <c r="OSH89" s="828"/>
      <c r="OSI89" s="829"/>
      <c r="OSJ89" s="828"/>
      <c r="OSK89" s="829"/>
      <c r="OSL89" s="828"/>
      <c r="OSM89" s="829"/>
      <c r="OSN89" s="828"/>
      <c r="OSO89" s="829"/>
      <c r="OSP89" s="828"/>
      <c r="OSQ89" s="829"/>
      <c r="OSR89" s="828"/>
      <c r="OSS89" s="829"/>
      <c r="OST89" s="828"/>
      <c r="OSU89" s="829"/>
      <c r="OSV89" s="828"/>
      <c r="OSW89" s="829"/>
      <c r="OSX89" s="828"/>
      <c r="OSY89" s="829"/>
      <c r="OSZ89" s="828"/>
      <c r="OTA89" s="829"/>
      <c r="OTB89" s="828"/>
      <c r="OTC89" s="829"/>
      <c r="OTD89" s="828"/>
      <c r="OTE89" s="829"/>
      <c r="OTF89" s="828"/>
      <c r="OTG89" s="829"/>
      <c r="OTH89" s="828"/>
      <c r="OTI89" s="829"/>
      <c r="OTJ89" s="828"/>
      <c r="OTK89" s="829"/>
      <c r="OTL89" s="828"/>
      <c r="OTM89" s="829"/>
      <c r="OTN89" s="828"/>
      <c r="OTO89" s="829"/>
      <c r="OTP89" s="828"/>
      <c r="OTQ89" s="829"/>
      <c r="OTR89" s="828"/>
      <c r="OTS89" s="829"/>
      <c r="OTT89" s="828"/>
      <c r="OTU89" s="829"/>
      <c r="OTV89" s="828"/>
      <c r="OTW89" s="829"/>
      <c r="OTX89" s="828"/>
      <c r="OTY89" s="829"/>
      <c r="OTZ89" s="828"/>
      <c r="OUA89" s="829"/>
      <c r="OUB89" s="828"/>
      <c r="OUC89" s="829"/>
      <c r="OUD89" s="828"/>
      <c r="OUE89" s="829"/>
      <c r="OUF89" s="828"/>
      <c r="OUG89" s="829"/>
      <c r="OUH89" s="828"/>
      <c r="OUI89" s="829"/>
      <c r="OUJ89" s="828"/>
      <c r="OUK89" s="829"/>
      <c r="OUL89" s="828"/>
      <c r="OUM89" s="829"/>
      <c r="OUN89" s="828"/>
      <c r="OUO89" s="829"/>
      <c r="OUP89" s="828"/>
      <c r="OUQ89" s="829"/>
      <c r="OUR89" s="828"/>
      <c r="OUS89" s="829"/>
      <c r="OUT89" s="828"/>
      <c r="OUU89" s="829"/>
      <c r="OUV89" s="828"/>
      <c r="OUW89" s="829"/>
      <c r="OUX89" s="828"/>
      <c r="OUY89" s="829"/>
      <c r="OUZ89" s="828"/>
      <c r="OVA89" s="829"/>
      <c r="OVB89" s="828"/>
      <c r="OVC89" s="829"/>
      <c r="OVD89" s="828"/>
      <c r="OVE89" s="829"/>
      <c r="OVF89" s="828"/>
      <c r="OVG89" s="829"/>
      <c r="OVH89" s="828"/>
      <c r="OVI89" s="829"/>
      <c r="OVJ89" s="828"/>
      <c r="OVK89" s="829"/>
      <c r="OVL89" s="828"/>
      <c r="OVM89" s="829"/>
      <c r="OVN89" s="828"/>
      <c r="OVO89" s="829"/>
      <c r="OVP89" s="828"/>
      <c r="OVQ89" s="829"/>
      <c r="OVR89" s="828"/>
      <c r="OVS89" s="829"/>
      <c r="OVT89" s="828"/>
      <c r="OVU89" s="829"/>
      <c r="OVV89" s="828"/>
      <c r="OVW89" s="829"/>
      <c r="OVX89" s="828"/>
      <c r="OVY89" s="829"/>
      <c r="OVZ89" s="828"/>
      <c r="OWA89" s="829"/>
      <c r="OWB89" s="828"/>
      <c r="OWC89" s="829"/>
      <c r="OWD89" s="828"/>
      <c r="OWE89" s="829"/>
      <c r="OWF89" s="828"/>
      <c r="OWG89" s="829"/>
      <c r="OWH89" s="828"/>
      <c r="OWI89" s="829"/>
      <c r="OWJ89" s="828"/>
      <c r="OWK89" s="829"/>
      <c r="OWL89" s="828"/>
      <c r="OWM89" s="829"/>
      <c r="OWN89" s="828"/>
      <c r="OWO89" s="829"/>
      <c r="OWP89" s="828"/>
      <c r="OWQ89" s="829"/>
      <c r="OWR89" s="828"/>
      <c r="OWS89" s="829"/>
      <c r="OWT89" s="828"/>
      <c r="OWU89" s="829"/>
      <c r="OWV89" s="828"/>
      <c r="OWW89" s="829"/>
      <c r="OWX89" s="828"/>
      <c r="OWY89" s="829"/>
      <c r="OWZ89" s="828"/>
      <c r="OXA89" s="829"/>
      <c r="OXB89" s="828"/>
      <c r="OXC89" s="829"/>
      <c r="OXD89" s="828"/>
      <c r="OXE89" s="829"/>
      <c r="OXF89" s="828"/>
      <c r="OXG89" s="829"/>
      <c r="OXH89" s="828"/>
      <c r="OXI89" s="829"/>
      <c r="OXJ89" s="828"/>
      <c r="OXK89" s="829"/>
      <c r="OXL89" s="828"/>
      <c r="OXM89" s="829"/>
      <c r="OXN89" s="828"/>
      <c r="OXO89" s="829"/>
      <c r="OXP89" s="828"/>
      <c r="OXQ89" s="829"/>
      <c r="OXR89" s="828"/>
      <c r="OXS89" s="829"/>
      <c r="OXT89" s="828"/>
      <c r="OXU89" s="829"/>
      <c r="OXV89" s="828"/>
      <c r="OXW89" s="829"/>
      <c r="OXX89" s="828"/>
      <c r="OXY89" s="829"/>
      <c r="OXZ89" s="828"/>
      <c r="OYA89" s="829"/>
      <c r="OYB89" s="828"/>
      <c r="OYC89" s="829"/>
      <c r="OYD89" s="828"/>
      <c r="OYE89" s="829"/>
      <c r="OYF89" s="828"/>
      <c r="OYG89" s="829"/>
      <c r="OYH89" s="828"/>
      <c r="OYI89" s="829"/>
      <c r="OYJ89" s="828"/>
      <c r="OYK89" s="829"/>
      <c r="OYL89" s="828"/>
      <c r="OYM89" s="829"/>
      <c r="OYN89" s="828"/>
      <c r="OYO89" s="829"/>
      <c r="OYP89" s="828"/>
      <c r="OYQ89" s="829"/>
      <c r="OYR89" s="828"/>
      <c r="OYS89" s="829"/>
      <c r="OYT89" s="828"/>
      <c r="OYU89" s="829"/>
      <c r="OYV89" s="828"/>
      <c r="OYW89" s="829"/>
      <c r="OYX89" s="828"/>
      <c r="OYY89" s="829"/>
      <c r="OYZ89" s="828"/>
      <c r="OZA89" s="829"/>
      <c r="OZB89" s="828"/>
      <c r="OZC89" s="829"/>
      <c r="OZD89" s="828"/>
      <c r="OZE89" s="829"/>
      <c r="OZF89" s="828"/>
      <c r="OZG89" s="829"/>
      <c r="OZH89" s="828"/>
      <c r="OZI89" s="829"/>
      <c r="OZJ89" s="828"/>
      <c r="OZK89" s="829"/>
      <c r="OZL89" s="828"/>
      <c r="OZM89" s="829"/>
      <c r="OZN89" s="828"/>
      <c r="OZO89" s="829"/>
      <c r="OZP89" s="828"/>
      <c r="OZQ89" s="829"/>
      <c r="OZR89" s="828"/>
      <c r="OZS89" s="829"/>
      <c r="OZT89" s="828"/>
      <c r="OZU89" s="829"/>
      <c r="OZV89" s="828"/>
      <c r="OZW89" s="829"/>
      <c r="OZX89" s="828"/>
      <c r="OZY89" s="829"/>
      <c r="OZZ89" s="828"/>
      <c r="PAA89" s="829"/>
      <c r="PAB89" s="828"/>
      <c r="PAC89" s="829"/>
      <c r="PAD89" s="828"/>
      <c r="PAE89" s="829"/>
      <c r="PAF89" s="828"/>
      <c r="PAG89" s="829"/>
      <c r="PAH89" s="828"/>
      <c r="PAI89" s="829"/>
      <c r="PAJ89" s="828"/>
      <c r="PAK89" s="829"/>
      <c r="PAL89" s="828"/>
      <c r="PAM89" s="829"/>
      <c r="PAN89" s="828"/>
      <c r="PAO89" s="829"/>
      <c r="PAP89" s="828"/>
      <c r="PAQ89" s="829"/>
      <c r="PAR89" s="828"/>
      <c r="PAS89" s="829"/>
      <c r="PAT89" s="828"/>
      <c r="PAU89" s="829"/>
      <c r="PAV89" s="828"/>
      <c r="PAW89" s="829"/>
      <c r="PAX89" s="828"/>
      <c r="PAY89" s="829"/>
      <c r="PAZ89" s="828"/>
      <c r="PBA89" s="829"/>
      <c r="PBB89" s="828"/>
      <c r="PBC89" s="829"/>
      <c r="PBD89" s="828"/>
      <c r="PBE89" s="829"/>
      <c r="PBF89" s="828"/>
      <c r="PBG89" s="829"/>
      <c r="PBH89" s="828"/>
      <c r="PBI89" s="829"/>
      <c r="PBJ89" s="828"/>
      <c r="PBK89" s="829"/>
      <c r="PBL89" s="828"/>
      <c r="PBM89" s="829"/>
      <c r="PBN89" s="828"/>
      <c r="PBO89" s="829"/>
      <c r="PBP89" s="828"/>
      <c r="PBQ89" s="829"/>
      <c r="PBR89" s="828"/>
      <c r="PBS89" s="829"/>
      <c r="PBT89" s="828"/>
      <c r="PBU89" s="829"/>
      <c r="PBV89" s="828"/>
      <c r="PBW89" s="829"/>
      <c r="PBX89" s="828"/>
      <c r="PBY89" s="829"/>
      <c r="PBZ89" s="828"/>
      <c r="PCA89" s="829"/>
      <c r="PCB89" s="828"/>
      <c r="PCC89" s="829"/>
      <c r="PCD89" s="828"/>
      <c r="PCE89" s="829"/>
      <c r="PCF89" s="828"/>
      <c r="PCG89" s="829"/>
      <c r="PCH89" s="828"/>
      <c r="PCI89" s="829"/>
      <c r="PCJ89" s="828"/>
      <c r="PCK89" s="829"/>
      <c r="PCL89" s="828"/>
      <c r="PCM89" s="829"/>
      <c r="PCN89" s="828"/>
      <c r="PCO89" s="829"/>
      <c r="PCP89" s="828"/>
      <c r="PCQ89" s="829"/>
      <c r="PCR89" s="828"/>
      <c r="PCS89" s="829"/>
      <c r="PCT89" s="828"/>
      <c r="PCU89" s="829"/>
      <c r="PCV89" s="828"/>
      <c r="PCW89" s="829"/>
      <c r="PCX89" s="828"/>
      <c r="PCY89" s="829"/>
      <c r="PCZ89" s="828"/>
      <c r="PDA89" s="829"/>
      <c r="PDB89" s="828"/>
      <c r="PDC89" s="829"/>
      <c r="PDD89" s="828"/>
      <c r="PDE89" s="829"/>
      <c r="PDF89" s="828"/>
      <c r="PDG89" s="829"/>
      <c r="PDH89" s="828"/>
      <c r="PDI89" s="829"/>
      <c r="PDJ89" s="828"/>
      <c r="PDK89" s="829"/>
      <c r="PDL89" s="828"/>
      <c r="PDM89" s="829"/>
      <c r="PDN89" s="828"/>
      <c r="PDO89" s="829"/>
      <c r="PDP89" s="828"/>
      <c r="PDQ89" s="829"/>
      <c r="PDR89" s="828"/>
      <c r="PDS89" s="829"/>
      <c r="PDT89" s="828"/>
      <c r="PDU89" s="829"/>
      <c r="PDV89" s="828"/>
      <c r="PDW89" s="829"/>
      <c r="PDX89" s="828"/>
      <c r="PDY89" s="829"/>
      <c r="PDZ89" s="828"/>
      <c r="PEA89" s="829"/>
      <c r="PEB89" s="828"/>
      <c r="PEC89" s="829"/>
      <c r="PED89" s="828"/>
      <c r="PEE89" s="829"/>
      <c r="PEF89" s="828"/>
      <c r="PEG89" s="829"/>
      <c r="PEH89" s="828"/>
      <c r="PEI89" s="829"/>
      <c r="PEJ89" s="828"/>
      <c r="PEK89" s="829"/>
      <c r="PEL89" s="828"/>
      <c r="PEM89" s="829"/>
      <c r="PEN89" s="828"/>
      <c r="PEO89" s="829"/>
      <c r="PEP89" s="828"/>
      <c r="PEQ89" s="829"/>
      <c r="PER89" s="828"/>
      <c r="PES89" s="829"/>
      <c r="PET89" s="828"/>
      <c r="PEU89" s="829"/>
      <c r="PEV89" s="828"/>
      <c r="PEW89" s="829"/>
      <c r="PEX89" s="828"/>
      <c r="PEY89" s="829"/>
      <c r="PEZ89" s="828"/>
      <c r="PFA89" s="829"/>
      <c r="PFB89" s="828"/>
      <c r="PFC89" s="829"/>
      <c r="PFD89" s="828"/>
      <c r="PFE89" s="829"/>
      <c r="PFF89" s="828"/>
      <c r="PFG89" s="829"/>
      <c r="PFH89" s="828"/>
      <c r="PFI89" s="829"/>
      <c r="PFJ89" s="828"/>
      <c r="PFK89" s="829"/>
      <c r="PFL89" s="828"/>
      <c r="PFM89" s="829"/>
      <c r="PFN89" s="828"/>
      <c r="PFO89" s="829"/>
      <c r="PFP89" s="828"/>
      <c r="PFQ89" s="829"/>
      <c r="PFR89" s="828"/>
      <c r="PFS89" s="829"/>
      <c r="PFT89" s="828"/>
      <c r="PFU89" s="829"/>
      <c r="PFV89" s="828"/>
      <c r="PFW89" s="829"/>
      <c r="PFX89" s="828"/>
      <c r="PFY89" s="829"/>
      <c r="PFZ89" s="828"/>
      <c r="PGA89" s="829"/>
      <c r="PGB89" s="828"/>
      <c r="PGC89" s="829"/>
      <c r="PGD89" s="828"/>
      <c r="PGE89" s="829"/>
      <c r="PGF89" s="828"/>
      <c r="PGG89" s="829"/>
      <c r="PGH89" s="828"/>
      <c r="PGI89" s="829"/>
      <c r="PGJ89" s="828"/>
      <c r="PGK89" s="829"/>
      <c r="PGL89" s="828"/>
      <c r="PGM89" s="829"/>
      <c r="PGN89" s="828"/>
      <c r="PGO89" s="829"/>
      <c r="PGP89" s="828"/>
      <c r="PGQ89" s="829"/>
      <c r="PGR89" s="828"/>
      <c r="PGS89" s="829"/>
      <c r="PGT89" s="828"/>
      <c r="PGU89" s="829"/>
      <c r="PGV89" s="828"/>
      <c r="PGW89" s="829"/>
      <c r="PGX89" s="828"/>
      <c r="PGY89" s="829"/>
      <c r="PGZ89" s="828"/>
      <c r="PHA89" s="829"/>
      <c r="PHB89" s="828"/>
      <c r="PHC89" s="829"/>
      <c r="PHD89" s="828"/>
      <c r="PHE89" s="829"/>
      <c r="PHF89" s="828"/>
      <c r="PHG89" s="829"/>
      <c r="PHH89" s="828"/>
      <c r="PHI89" s="829"/>
      <c r="PHJ89" s="828"/>
      <c r="PHK89" s="829"/>
      <c r="PHL89" s="828"/>
      <c r="PHM89" s="829"/>
      <c r="PHN89" s="828"/>
      <c r="PHO89" s="829"/>
      <c r="PHP89" s="828"/>
      <c r="PHQ89" s="829"/>
      <c r="PHR89" s="828"/>
      <c r="PHS89" s="829"/>
      <c r="PHT89" s="828"/>
      <c r="PHU89" s="829"/>
      <c r="PHV89" s="828"/>
      <c r="PHW89" s="829"/>
      <c r="PHX89" s="828"/>
      <c r="PHY89" s="829"/>
      <c r="PHZ89" s="828"/>
      <c r="PIA89" s="829"/>
      <c r="PIB89" s="828"/>
      <c r="PIC89" s="829"/>
      <c r="PID89" s="828"/>
      <c r="PIE89" s="829"/>
      <c r="PIF89" s="828"/>
      <c r="PIG89" s="829"/>
      <c r="PIH89" s="828"/>
      <c r="PII89" s="829"/>
      <c r="PIJ89" s="828"/>
      <c r="PIK89" s="829"/>
      <c r="PIL89" s="828"/>
      <c r="PIM89" s="829"/>
      <c r="PIN89" s="828"/>
      <c r="PIO89" s="829"/>
      <c r="PIP89" s="828"/>
      <c r="PIQ89" s="829"/>
      <c r="PIR89" s="828"/>
      <c r="PIS89" s="829"/>
      <c r="PIT89" s="828"/>
      <c r="PIU89" s="829"/>
      <c r="PIV89" s="828"/>
      <c r="PIW89" s="829"/>
      <c r="PIX89" s="828"/>
      <c r="PIY89" s="829"/>
      <c r="PIZ89" s="828"/>
      <c r="PJA89" s="829"/>
      <c r="PJB89" s="828"/>
      <c r="PJC89" s="829"/>
      <c r="PJD89" s="828"/>
      <c r="PJE89" s="829"/>
      <c r="PJF89" s="828"/>
      <c r="PJG89" s="829"/>
      <c r="PJH89" s="828"/>
      <c r="PJI89" s="829"/>
      <c r="PJJ89" s="828"/>
      <c r="PJK89" s="829"/>
      <c r="PJL89" s="828"/>
      <c r="PJM89" s="829"/>
      <c r="PJN89" s="828"/>
      <c r="PJO89" s="829"/>
      <c r="PJP89" s="828"/>
      <c r="PJQ89" s="829"/>
      <c r="PJR89" s="828"/>
      <c r="PJS89" s="829"/>
      <c r="PJT89" s="828"/>
      <c r="PJU89" s="829"/>
      <c r="PJV89" s="828"/>
      <c r="PJW89" s="829"/>
      <c r="PJX89" s="828"/>
      <c r="PJY89" s="829"/>
      <c r="PJZ89" s="828"/>
      <c r="PKA89" s="829"/>
      <c r="PKB89" s="828"/>
      <c r="PKC89" s="829"/>
      <c r="PKD89" s="828"/>
      <c r="PKE89" s="829"/>
      <c r="PKF89" s="828"/>
      <c r="PKG89" s="829"/>
      <c r="PKH89" s="828"/>
      <c r="PKI89" s="829"/>
      <c r="PKJ89" s="828"/>
      <c r="PKK89" s="829"/>
      <c r="PKL89" s="828"/>
      <c r="PKM89" s="829"/>
      <c r="PKN89" s="828"/>
      <c r="PKO89" s="829"/>
      <c r="PKP89" s="828"/>
      <c r="PKQ89" s="829"/>
      <c r="PKR89" s="828"/>
      <c r="PKS89" s="829"/>
      <c r="PKT89" s="828"/>
      <c r="PKU89" s="829"/>
      <c r="PKV89" s="828"/>
      <c r="PKW89" s="829"/>
      <c r="PKX89" s="828"/>
      <c r="PKY89" s="829"/>
      <c r="PKZ89" s="828"/>
      <c r="PLA89" s="829"/>
      <c r="PLB89" s="828"/>
      <c r="PLC89" s="829"/>
      <c r="PLD89" s="828"/>
      <c r="PLE89" s="829"/>
      <c r="PLF89" s="828"/>
      <c r="PLG89" s="829"/>
      <c r="PLH89" s="828"/>
      <c r="PLI89" s="829"/>
      <c r="PLJ89" s="828"/>
      <c r="PLK89" s="829"/>
      <c r="PLL89" s="828"/>
      <c r="PLM89" s="829"/>
      <c r="PLN89" s="828"/>
      <c r="PLO89" s="829"/>
      <c r="PLP89" s="828"/>
      <c r="PLQ89" s="829"/>
      <c r="PLR89" s="828"/>
      <c r="PLS89" s="829"/>
      <c r="PLT89" s="828"/>
      <c r="PLU89" s="829"/>
      <c r="PLV89" s="828"/>
      <c r="PLW89" s="829"/>
      <c r="PLX89" s="828"/>
      <c r="PLY89" s="829"/>
      <c r="PLZ89" s="828"/>
      <c r="PMA89" s="829"/>
      <c r="PMB89" s="828"/>
      <c r="PMC89" s="829"/>
      <c r="PMD89" s="828"/>
      <c r="PME89" s="829"/>
      <c r="PMF89" s="828"/>
      <c r="PMG89" s="829"/>
      <c r="PMH89" s="828"/>
      <c r="PMI89" s="829"/>
      <c r="PMJ89" s="828"/>
      <c r="PMK89" s="829"/>
      <c r="PML89" s="828"/>
      <c r="PMM89" s="829"/>
      <c r="PMN89" s="828"/>
      <c r="PMO89" s="829"/>
      <c r="PMP89" s="828"/>
      <c r="PMQ89" s="829"/>
      <c r="PMR89" s="828"/>
      <c r="PMS89" s="829"/>
      <c r="PMT89" s="828"/>
      <c r="PMU89" s="829"/>
      <c r="PMV89" s="828"/>
      <c r="PMW89" s="829"/>
      <c r="PMX89" s="828"/>
      <c r="PMY89" s="829"/>
      <c r="PMZ89" s="828"/>
      <c r="PNA89" s="829"/>
      <c r="PNB89" s="828"/>
      <c r="PNC89" s="829"/>
      <c r="PND89" s="828"/>
      <c r="PNE89" s="829"/>
      <c r="PNF89" s="828"/>
      <c r="PNG89" s="829"/>
      <c r="PNH89" s="828"/>
      <c r="PNI89" s="829"/>
      <c r="PNJ89" s="828"/>
      <c r="PNK89" s="829"/>
      <c r="PNL89" s="828"/>
      <c r="PNM89" s="829"/>
      <c r="PNN89" s="828"/>
      <c r="PNO89" s="829"/>
      <c r="PNP89" s="828"/>
      <c r="PNQ89" s="829"/>
      <c r="PNR89" s="828"/>
      <c r="PNS89" s="829"/>
      <c r="PNT89" s="828"/>
      <c r="PNU89" s="829"/>
      <c r="PNV89" s="828"/>
      <c r="PNW89" s="829"/>
      <c r="PNX89" s="828"/>
      <c r="PNY89" s="829"/>
      <c r="PNZ89" s="828"/>
      <c r="POA89" s="829"/>
      <c r="POB89" s="828"/>
      <c r="POC89" s="829"/>
      <c r="POD89" s="828"/>
      <c r="POE89" s="829"/>
      <c r="POF89" s="828"/>
      <c r="POG89" s="829"/>
      <c r="POH89" s="828"/>
      <c r="POI89" s="829"/>
      <c r="POJ89" s="828"/>
      <c r="POK89" s="829"/>
      <c r="POL89" s="828"/>
      <c r="POM89" s="829"/>
      <c r="PON89" s="828"/>
      <c r="POO89" s="829"/>
      <c r="POP89" s="828"/>
      <c r="POQ89" s="829"/>
      <c r="POR89" s="828"/>
      <c r="POS89" s="829"/>
      <c r="POT89" s="828"/>
      <c r="POU89" s="829"/>
      <c r="POV89" s="828"/>
      <c r="POW89" s="829"/>
      <c r="POX89" s="828"/>
      <c r="POY89" s="829"/>
      <c r="POZ89" s="828"/>
      <c r="PPA89" s="829"/>
      <c r="PPB89" s="828"/>
      <c r="PPC89" s="829"/>
      <c r="PPD89" s="828"/>
      <c r="PPE89" s="829"/>
      <c r="PPF89" s="828"/>
      <c r="PPG89" s="829"/>
      <c r="PPH89" s="828"/>
      <c r="PPI89" s="829"/>
      <c r="PPJ89" s="828"/>
      <c r="PPK89" s="829"/>
      <c r="PPL89" s="828"/>
      <c r="PPM89" s="829"/>
      <c r="PPN89" s="828"/>
      <c r="PPO89" s="829"/>
      <c r="PPP89" s="828"/>
      <c r="PPQ89" s="829"/>
      <c r="PPR89" s="828"/>
      <c r="PPS89" s="829"/>
      <c r="PPT89" s="828"/>
      <c r="PPU89" s="829"/>
      <c r="PPV89" s="828"/>
      <c r="PPW89" s="829"/>
      <c r="PPX89" s="828"/>
      <c r="PPY89" s="829"/>
      <c r="PPZ89" s="828"/>
      <c r="PQA89" s="829"/>
      <c r="PQB89" s="828"/>
      <c r="PQC89" s="829"/>
      <c r="PQD89" s="828"/>
      <c r="PQE89" s="829"/>
      <c r="PQF89" s="828"/>
      <c r="PQG89" s="829"/>
      <c r="PQH89" s="828"/>
      <c r="PQI89" s="829"/>
      <c r="PQJ89" s="828"/>
      <c r="PQK89" s="829"/>
      <c r="PQL89" s="828"/>
      <c r="PQM89" s="829"/>
      <c r="PQN89" s="828"/>
      <c r="PQO89" s="829"/>
      <c r="PQP89" s="828"/>
      <c r="PQQ89" s="829"/>
      <c r="PQR89" s="828"/>
      <c r="PQS89" s="829"/>
      <c r="PQT89" s="828"/>
      <c r="PQU89" s="829"/>
      <c r="PQV89" s="828"/>
      <c r="PQW89" s="829"/>
      <c r="PQX89" s="828"/>
      <c r="PQY89" s="829"/>
      <c r="PQZ89" s="828"/>
      <c r="PRA89" s="829"/>
      <c r="PRB89" s="828"/>
      <c r="PRC89" s="829"/>
      <c r="PRD89" s="828"/>
      <c r="PRE89" s="829"/>
      <c r="PRF89" s="828"/>
      <c r="PRG89" s="829"/>
      <c r="PRH89" s="828"/>
      <c r="PRI89" s="829"/>
      <c r="PRJ89" s="828"/>
      <c r="PRK89" s="829"/>
      <c r="PRL89" s="828"/>
      <c r="PRM89" s="829"/>
      <c r="PRN89" s="828"/>
      <c r="PRO89" s="829"/>
      <c r="PRP89" s="828"/>
      <c r="PRQ89" s="829"/>
      <c r="PRR89" s="828"/>
      <c r="PRS89" s="829"/>
      <c r="PRT89" s="828"/>
      <c r="PRU89" s="829"/>
      <c r="PRV89" s="828"/>
      <c r="PRW89" s="829"/>
      <c r="PRX89" s="828"/>
      <c r="PRY89" s="829"/>
      <c r="PRZ89" s="828"/>
      <c r="PSA89" s="829"/>
      <c r="PSB89" s="828"/>
      <c r="PSC89" s="829"/>
      <c r="PSD89" s="828"/>
      <c r="PSE89" s="829"/>
      <c r="PSF89" s="828"/>
      <c r="PSG89" s="829"/>
      <c r="PSH89" s="828"/>
      <c r="PSI89" s="829"/>
      <c r="PSJ89" s="828"/>
      <c r="PSK89" s="829"/>
      <c r="PSL89" s="828"/>
      <c r="PSM89" s="829"/>
      <c r="PSN89" s="828"/>
      <c r="PSO89" s="829"/>
      <c r="PSP89" s="828"/>
      <c r="PSQ89" s="829"/>
      <c r="PSR89" s="828"/>
      <c r="PSS89" s="829"/>
      <c r="PST89" s="828"/>
      <c r="PSU89" s="829"/>
      <c r="PSV89" s="828"/>
      <c r="PSW89" s="829"/>
      <c r="PSX89" s="828"/>
      <c r="PSY89" s="829"/>
      <c r="PSZ89" s="828"/>
      <c r="PTA89" s="829"/>
      <c r="PTB89" s="828"/>
      <c r="PTC89" s="829"/>
      <c r="PTD89" s="828"/>
      <c r="PTE89" s="829"/>
      <c r="PTF89" s="828"/>
      <c r="PTG89" s="829"/>
      <c r="PTH89" s="828"/>
      <c r="PTI89" s="829"/>
      <c r="PTJ89" s="828"/>
      <c r="PTK89" s="829"/>
      <c r="PTL89" s="828"/>
      <c r="PTM89" s="829"/>
      <c r="PTN89" s="828"/>
      <c r="PTO89" s="829"/>
      <c r="PTP89" s="828"/>
      <c r="PTQ89" s="829"/>
      <c r="PTR89" s="828"/>
      <c r="PTS89" s="829"/>
      <c r="PTT89" s="828"/>
      <c r="PTU89" s="829"/>
      <c r="PTV89" s="828"/>
      <c r="PTW89" s="829"/>
      <c r="PTX89" s="828"/>
      <c r="PTY89" s="829"/>
      <c r="PTZ89" s="828"/>
      <c r="PUA89" s="829"/>
      <c r="PUB89" s="828"/>
      <c r="PUC89" s="829"/>
      <c r="PUD89" s="828"/>
      <c r="PUE89" s="829"/>
      <c r="PUF89" s="828"/>
      <c r="PUG89" s="829"/>
      <c r="PUH89" s="828"/>
      <c r="PUI89" s="829"/>
      <c r="PUJ89" s="828"/>
      <c r="PUK89" s="829"/>
      <c r="PUL89" s="828"/>
      <c r="PUM89" s="829"/>
      <c r="PUN89" s="828"/>
      <c r="PUO89" s="829"/>
      <c r="PUP89" s="828"/>
      <c r="PUQ89" s="829"/>
      <c r="PUR89" s="828"/>
      <c r="PUS89" s="829"/>
      <c r="PUT89" s="828"/>
      <c r="PUU89" s="829"/>
      <c r="PUV89" s="828"/>
      <c r="PUW89" s="829"/>
      <c r="PUX89" s="828"/>
      <c r="PUY89" s="829"/>
      <c r="PUZ89" s="828"/>
      <c r="PVA89" s="829"/>
      <c r="PVB89" s="828"/>
      <c r="PVC89" s="829"/>
      <c r="PVD89" s="828"/>
      <c r="PVE89" s="829"/>
      <c r="PVF89" s="828"/>
      <c r="PVG89" s="829"/>
      <c r="PVH89" s="828"/>
      <c r="PVI89" s="829"/>
      <c r="PVJ89" s="828"/>
      <c r="PVK89" s="829"/>
      <c r="PVL89" s="828"/>
      <c r="PVM89" s="829"/>
      <c r="PVN89" s="828"/>
      <c r="PVO89" s="829"/>
      <c r="PVP89" s="828"/>
      <c r="PVQ89" s="829"/>
      <c r="PVR89" s="828"/>
      <c r="PVS89" s="829"/>
      <c r="PVT89" s="828"/>
      <c r="PVU89" s="829"/>
      <c r="PVV89" s="828"/>
      <c r="PVW89" s="829"/>
      <c r="PVX89" s="828"/>
      <c r="PVY89" s="829"/>
      <c r="PVZ89" s="828"/>
      <c r="PWA89" s="829"/>
      <c r="PWB89" s="828"/>
      <c r="PWC89" s="829"/>
      <c r="PWD89" s="828"/>
      <c r="PWE89" s="829"/>
      <c r="PWF89" s="828"/>
      <c r="PWG89" s="829"/>
      <c r="PWH89" s="828"/>
      <c r="PWI89" s="829"/>
      <c r="PWJ89" s="828"/>
      <c r="PWK89" s="829"/>
      <c r="PWL89" s="828"/>
      <c r="PWM89" s="829"/>
      <c r="PWN89" s="828"/>
      <c r="PWO89" s="829"/>
      <c r="PWP89" s="828"/>
      <c r="PWQ89" s="829"/>
      <c r="PWR89" s="828"/>
      <c r="PWS89" s="829"/>
      <c r="PWT89" s="828"/>
      <c r="PWU89" s="829"/>
      <c r="PWV89" s="828"/>
      <c r="PWW89" s="829"/>
      <c r="PWX89" s="828"/>
      <c r="PWY89" s="829"/>
      <c r="PWZ89" s="828"/>
      <c r="PXA89" s="829"/>
      <c r="PXB89" s="828"/>
      <c r="PXC89" s="829"/>
      <c r="PXD89" s="828"/>
      <c r="PXE89" s="829"/>
      <c r="PXF89" s="828"/>
      <c r="PXG89" s="829"/>
      <c r="PXH89" s="828"/>
      <c r="PXI89" s="829"/>
      <c r="PXJ89" s="828"/>
      <c r="PXK89" s="829"/>
      <c r="PXL89" s="828"/>
      <c r="PXM89" s="829"/>
      <c r="PXN89" s="828"/>
      <c r="PXO89" s="829"/>
      <c r="PXP89" s="828"/>
      <c r="PXQ89" s="829"/>
      <c r="PXR89" s="828"/>
      <c r="PXS89" s="829"/>
      <c r="PXT89" s="828"/>
      <c r="PXU89" s="829"/>
      <c r="PXV89" s="828"/>
      <c r="PXW89" s="829"/>
      <c r="PXX89" s="828"/>
      <c r="PXY89" s="829"/>
      <c r="PXZ89" s="828"/>
      <c r="PYA89" s="829"/>
      <c r="PYB89" s="828"/>
      <c r="PYC89" s="829"/>
      <c r="PYD89" s="828"/>
      <c r="PYE89" s="829"/>
      <c r="PYF89" s="828"/>
      <c r="PYG89" s="829"/>
      <c r="PYH89" s="828"/>
      <c r="PYI89" s="829"/>
      <c r="PYJ89" s="828"/>
      <c r="PYK89" s="829"/>
      <c r="PYL89" s="828"/>
      <c r="PYM89" s="829"/>
      <c r="PYN89" s="828"/>
      <c r="PYO89" s="829"/>
      <c r="PYP89" s="828"/>
      <c r="PYQ89" s="829"/>
      <c r="PYR89" s="828"/>
      <c r="PYS89" s="829"/>
      <c r="PYT89" s="828"/>
      <c r="PYU89" s="829"/>
      <c r="PYV89" s="828"/>
      <c r="PYW89" s="829"/>
      <c r="PYX89" s="828"/>
      <c r="PYY89" s="829"/>
      <c r="PYZ89" s="828"/>
      <c r="PZA89" s="829"/>
      <c r="PZB89" s="828"/>
      <c r="PZC89" s="829"/>
      <c r="PZD89" s="828"/>
      <c r="PZE89" s="829"/>
      <c r="PZF89" s="828"/>
      <c r="PZG89" s="829"/>
      <c r="PZH89" s="828"/>
      <c r="PZI89" s="829"/>
      <c r="PZJ89" s="828"/>
      <c r="PZK89" s="829"/>
      <c r="PZL89" s="828"/>
      <c r="PZM89" s="829"/>
      <c r="PZN89" s="828"/>
      <c r="PZO89" s="829"/>
      <c r="PZP89" s="828"/>
      <c r="PZQ89" s="829"/>
      <c r="PZR89" s="828"/>
      <c r="PZS89" s="829"/>
      <c r="PZT89" s="828"/>
      <c r="PZU89" s="829"/>
      <c r="PZV89" s="828"/>
      <c r="PZW89" s="829"/>
      <c r="PZX89" s="828"/>
      <c r="PZY89" s="829"/>
      <c r="PZZ89" s="828"/>
      <c r="QAA89" s="829"/>
      <c r="QAB89" s="828"/>
      <c r="QAC89" s="829"/>
      <c r="QAD89" s="828"/>
      <c r="QAE89" s="829"/>
      <c r="QAF89" s="828"/>
      <c r="QAG89" s="829"/>
      <c r="QAH89" s="828"/>
      <c r="QAI89" s="829"/>
      <c r="QAJ89" s="828"/>
      <c r="QAK89" s="829"/>
      <c r="QAL89" s="828"/>
      <c r="QAM89" s="829"/>
      <c r="QAN89" s="828"/>
      <c r="QAO89" s="829"/>
      <c r="QAP89" s="828"/>
      <c r="QAQ89" s="829"/>
      <c r="QAR89" s="828"/>
      <c r="QAS89" s="829"/>
      <c r="QAT89" s="828"/>
      <c r="QAU89" s="829"/>
      <c r="QAV89" s="828"/>
      <c r="QAW89" s="829"/>
      <c r="QAX89" s="828"/>
      <c r="QAY89" s="829"/>
      <c r="QAZ89" s="828"/>
      <c r="QBA89" s="829"/>
      <c r="QBB89" s="828"/>
      <c r="QBC89" s="829"/>
      <c r="QBD89" s="828"/>
      <c r="QBE89" s="829"/>
      <c r="QBF89" s="828"/>
      <c r="QBG89" s="829"/>
      <c r="QBH89" s="828"/>
      <c r="QBI89" s="829"/>
      <c r="QBJ89" s="828"/>
      <c r="QBK89" s="829"/>
      <c r="QBL89" s="828"/>
      <c r="QBM89" s="829"/>
      <c r="QBN89" s="828"/>
      <c r="QBO89" s="829"/>
      <c r="QBP89" s="828"/>
      <c r="QBQ89" s="829"/>
      <c r="QBR89" s="828"/>
      <c r="QBS89" s="829"/>
      <c r="QBT89" s="828"/>
      <c r="QBU89" s="829"/>
      <c r="QBV89" s="828"/>
      <c r="QBW89" s="829"/>
      <c r="QBX89" s="828"/>
      <c r="QBY89" s="829"/>
      <c r="QBZ89" s="828"/>
      <c r="QCA89" s="829"/>
      <c r="QCB89" s="828"/>
      <c r="QCC89" s="829"/>
      <c r="QCD89" s="828"/>
      <c r="QCE89" s="829"/>
      <c r="QCF89" s="828"/>
      <c r="QCG89" s="829"/>
      <c r="QCH89" s="828"/>
      <c r="QCI89" s="829"/>
      <c r="QCJ89" s="828"/>
      <c r="QCK89" s="829"/>
      <c r="QCL89" s="828"/>
      <c r="QCM89" s="829"/>
      <c r="QCN89" s="828"/>
      <c r="QCO89" s="829"/>
      <c r="QCP89" s="828"/>
      <c r="QCQ89" s="829"/>
      <c r="QCR89" s="828"/>
      <c r="QCS89" s="829"/>
      <c r="QCT89" s="828"/>
      <c r="QCU89" s="829"/>
      <c r="QCV89" s="828"/>
      <c r="QCW89" s="829"/>
      <c r="QCX89" s="828"/>
      <c r="QCY89" s="829"/>
      <c r="QCZ89" s="828"/>
      <c r="QDA89" s="829"/>
      <c r="QDB89" s="828"/>
      <c r="QDC89" s="829"/>
      <c r="QDD89" s="828"/>
      <c r="QDE89" s="829"/>
      <c r="QDF89" s="828"/>
      <c r="QDG89" s="829"/>
      <c r="QDH89" s="828"/>
      <c r="QDI89" s="829"/>
      <c r="QDJ89" s="828"/>
      <c r="QDK89" s="829"/>
      <c r="QDL89" s="828"/>
      <c r="QDM89" s="829"/>
      <c r="QDN89" s="828"/>
      <c r="QDO89" s="829"/>
      <c r="QDP89" s="828"/>
      <c r="QDQ89" s="829"/>
      <c r="QDR89" s="828"/>
      <c r="QDS89" s="829"/>
      <c r="QDT89" s="828"/>
      <c r="QDU89" s="829"/>
      <c r="QDV89" s="828"/>
      <c r="QDW89" s="829"/>
      <c r="QDX89" s="828"/>
      <c r="QDY89" s="829"/>
      <c r="QDZ89" s="828"/>
      <c r="QEA89" s="829"/>
      <c r="QEB89" s="828"/>
      <c r="QEC89" s="829"/>
      <c r="QED89" s="828"/>
      <c r="QEE89" s="829"/>
      <c r="QEF89" s="828"/>
      <c r="QEG89" s="829"/>
      <c r="QEH89" s="828"/>
      <c r="QEI89" s="829"/>
      <c r="QEJ89" s="828"/>
      <c r="QEK89" s="829"/>
      <c r="QEL89" s="828"/>
      <c r="QEM89" s="829"/>
      <c r="QEN89" s="828"/>
      <c r="QEO89" s="829"/>
      <c r="QEP89" s="828"/>
      <c r="QEQ89" s="829"/>
      <c r="QER89" s="828"/>
      <c r="QES89" s="829"/>
      <c r="QET89" s="828"/>
      <c r="QEU89" s="829"/>
      <c r="QEV89" s="828"/>
      <c r="QEW89" s="829"/>
      <c r="QEX89" s="828"/>
      <c r="QEY89" s="829"/>
      <c r="QEZ89" s="828"/>
      <c r="QFA89" s="829"/>
      <c r="QFB89" s="828"/>
      <c r="QFC89" s="829"/>
      <c r="QFD89" s="828"/>
      <c r="QFE89" s="829"/>
      <c r="QFF89" s="828"/>
      <c r="QFG89" s="829"/>
      <c r="QFH89" s="828"/>
      <c r="QFI89" s="829"/>
      <c r="QFJ89" s="828"/>
      <c r="QFK89" s="829"/>
      <c r="QFL89" s="828"/>
      <c r="QFM89" s="829"/>
      <c r="QFN89" s="828"/>
      <c r="QFO89" s="829"/>
      <c r="QFP89" s="828"/>
      <c r="QFQ89" s="829"/>
      <c r="QFR89" s="828"/>
      <c r="QFS89" s="829"/>
      <c r="QFT89" s="828"/>
      <c r="QFU89" s="829"/>
      <c r="QFV89" s="828"/>
      <c r="QFW89" s="829"/>
      <c r="QFX89" s="828"/>
      <c r="QFY89" s="829"/>
      <c r="QFZ89" s="828"/>
      <c r="QGA89" s="829"/>
      <c r="QGB89" s="828"/>
      <c r="QGC89" s="829"/>
      <c r="QGD89" s="828"/>
      <c r="QGE89" s="829"/>
      <c r="QGF89" s="828"/>
      <c r="QGG89" s="829"/>
      <c r="QGH89" s="828"/>
      <c r="QGI89" s="829"/>
      <c r="QGJ89" s="828"/>
      <c r="QGK89" s="829"/>
      <c r="QGL89" s="828"/>
      <c r="QGM89" s="829"/>
      <c r="QGN89" s="828"/>
      <c r="QGO89" s="829"/>
      <c r="QGP89" s="828"/>
      <c r="QGQ89" s="829"/>
      <c r="QGR89" s="828"/>
      <c r="QGS89" s="829"/>
      <c r="QGT89" s="828"/>
      <c r="QGU89" s="829"/>
      <c r="QGV89" s="828"/>
      <c r="QGW89" s="829"/>
      <c r="QGX89" s="828"/>
      <c r="QGY89" s="829"/>
      <c r="QGZ89" s="828"/>
      <c r="QHA89" s="829"/>
      <c r="QHB89" s="828"/>
      <c r="QHC89" s="829"/>
      <c r="QHD89" s="828"/>
      <c r="QHE89" s="829"/>
      <c r="QHF89" s="828"/>
      <c r="QHG89" s="829"/>
      <c r="QHH89" s="828"/>
      <c r="QHI89" s="829"/>
      <c r="QHJ89" s="828"/>
      <c r="QHK89" s="829"/>
      <c r="QHL89" s="828"/>
      <c r="QHM89" s="829"/>
      <c r="QHN89" s="828"/>
      <c r="QHO89" s="829"/>
      <c r="QHP89" s="828"/>
      <c r="QHQ89" s="829"/>
      <c r="QHR89" s="828"/>
      <c r="QHS89" s="829"/>
      <c r="QHT89" s="828"/>
      <c r="QHU89" s="829"/>
      <c r="QHV89" s="828"/>
      <c r="QHW89" s="829"/>
      <c r="QHX89" s="828"/>
      <c r="QHY89" s="829"/>
      <c r="QHZ89" s="828"/>
      <c r="QIA89" s="829"/>
      <c r="QIB89" s="828"/>
      <c r="QIC89" s="829"/>
      <c r="QID89" s="828"/>
      <c r="QIE89" s="829"/>
      <c r="QIF89" s="828"/>
      <c r="QIG89" s="829"/>
      <c r="QIH89" s="828"/>
      <c r="QII89" s="829"/>
      <c r="QIJ89" s="828"/>
      <c r="QIK89" s="829"/>
      <c r="QIL89" s="828"/>
      <c r="QIM89" s="829"/>
      <c r="QIN89" s="828"/>
      <c r="QIO89" s="829"/>
      <c r="QIP89" s="828"/>
      <c r="QIQ89" s="829"/>
      <c r="QIR89" s="828"/>
      <c r="QIS89" s="829"/>
      <c r="QIT89" s="828"/>
      <c r="QIU89" s="829"/>
      <c r="QIV89" s="828"/>
      <c r="QIW89" s="829"/>
      <c r="QIX89" s="828"/>
      <c r="QIY89" s="829"/>
      <c r="QIZ89" s="828"/>
      <c r="QJA89" s="829"/>
      <c r="QJB89" s="828"/>
      <c r="QJC89" s="829"/>
      <c r="QJD89" s="828"/>
      <c r="QJE89" s="829"/>
      <c r="QJF89" s="828"/>
      <c r="QJG89" s="829"/>
      <c r="QJH89" s="828"/>
      <c r="QJI89" s="829"/>
      <c r="QJJ89" s="828"/>
      <c r="QJK89" s="829"/>
      <c r="QJL89" s="828"/>
      <c r="QJM89" s="829"/>
      <c r="QJN89" s="828"/>
      <c r="QJO89" s="829"/>
      <c r="QJP89" s="828"/>
      <c r="QJQ89" s="829"/>
      <c r="QJR89" s="828"/>
      <c r="QJS89" s="829"/>
      <c r="QJT89" s="828"/>
      <c r="QJU89" s="829"/>
      <c r="QJV89" s="828"/>
      <c r="QJW89" s="829"/>
      <c r="QJX89" s="828"/>
      <c r="QJY89" s="829"/>
      <c r="QJZ89" s="828"/>
      <c r="QKA89" s="829"/>
      <c r="QKB89" s="828"/>
      <c r="QKC89" s="829"/>
      <c r="QKD89" s="828"/>
      <c r="QKE89" s="829"/>
      <c r="QKF89" s="828"/>
      <c r="QKG89" s="829"/>
      <c r="QKH89" s="828"/>
      <c r="QKI89" s="829"/>
      <c r="QKJ89" s="828"/>
      <c r="QKK89" s="829"/>
      <c r="QKL89" s="828"/>
      <c r="QKM89" s="829"/>
      <c r="QKN89" s="828"/>
      <c r="QKO89" s="829"/>
      <c r="QKP89" s="828"/>
      <c r="QKQ89" s="829"/>
      <c r="QKR89" s="828"/>
      <c r="QKS89" s="829"/>
      <c r="QKT89" s="828"/>
      <c r="QKU89" s="829"/>
      <c r="QKV89" s="828"/>
      <c r="QKW89" s="829"/>
      <c r="QKX89" s="828"/>
      <c r="QKY89" s="829"/>
      <c r="QKZ89" s="828"/>
      <c r="QLA89" s="829"/>
      <c r="QLB89" s="828"/>
      <c r="QLC89" s="829"/>
      <c r="QLD89" s="828"/>
      <c r="QLE89" s="829"/>
      <c r="QLF89" s="828"/>
      <c r="QLG89" s="829"/>
      <c r="QLH89" s="828"/>
      <c r="QLI89" s="829"/>
      <c r="QLJ89" s="828"/>
      <c r="QLK89" s="829"/>
      <c r="QLL89" s="828"/>
      <c r="QLM89" s="829"/>
      <c r="QLN89" s="828"/>
      <c r="QLO89" s="829"/>
      <c r="QLP89" s="828"/>
      <c r="QLQ89" s="829"/>
      <c r="QLR89" s="828"/>
      <c r="QLS89" s="829"/>
      <c r="QLT89" s="828"/>
      <c r="QLU89" s="829"/>
      <c r="QLV89" s="828"/>
      <c r="QLW89" s="829"/>
      <c r="QLX89" s="828"/>
      <c r="QLY89" s="829"/>
      <c r="QLZ89" s="828"/>
      <c r="QMA89" s="829"/>
      <c r="QMB89" s="828"/>
      <c r="QMC89" s="829"/>
      <c r="QMD89" s="828"/>
      <c r="QME89" s="829"/>
      <c r="QMF89" s="828"/>
      <c r="QMG89" s="829"/>
      <c r="QMH89" s="828"/>
      <c r="QMI89" s="829"/>
      <c r="QMJ89" s="828"/>
      <c r="QMK89" s="829"/>
      <c r="QML89" s="828"/>
      <c r="QMM89" s="829"/>
      <c r="QMN89" s="828"/>
      <c r="QMO89" s="829"/>
      <c r="QMP89" s="828"/>
      <c r="QMQ89" s="829"/>
      <c r="QMR89" s="828"/>
      <c r="QMS89" s="829"/>
      <c r="QMT89" s="828"/>
      <c r="QMU89" s="829"/>
      <c r="QMV89" s="828"/>
      <c r="QMW89" s="829"/>
      <c r="QMX89" s="828"/>
      <c r="QMY89" s="829"/>
      <c r="QMZ89" s="828"/>
      <c r="QNA89" s="829"/>
      <c r="QNB89" s="828"/>
      <c r="QNC89" s="829"/>
      <c r="QND89" s="828"/>
      <c r="QNE89" s="829"/>
      <c r="QNF89" s="828"/>
      <c r="QNG89" s="829"/>
      <c r="QNH89" s="828"/>
      <c r="QNI89" s="829"/>
      <c r="QNJ89" s="828"/>
      <c r="QNK89" s="829"/>
      <c r="QNL89" s="828"/>
      <c r="QNM89" s="829"/>
      <c r="QNN89" s="828"/>
      <c r="QNO89" s="829"/>
      <c r="QNP89" s="828"/>
      <c r="QNQ89" s="829"/>
      <c r="QNR89" s="828"/>
      <c r="QNS89" s="829"/>
      <c r="QNT89" s="828"/>
      <c r="QNU89" s="829"/>
      <c r="QNV89" s="828"/>
      <c r="QNW89" s="829"/>
      <c r="QNX89" s="828"/>
      <c r="QNY89" s="829"/>
      <c r="QNZ89" s="828"/>
      <c r="QOA89" s="829"/>
      <c r="QOB89" s="828"/>
      <c r="QOC89" s="829"/>
      <c r="QOD89" s="828"/>
      <c r="QOE89" s="829"/>
      <c r="QOF89" s="828"/>
      <c r="QOG89" s="829"/>
      <c r="QOH89" s="828"/>
      <c r="QOI89" s="829"/>
      <c r="QOJ89" s="828"/>
      <c r="QOK89" s="829"/>
      <c r="QOL89" s="828"/>
      <c r="QOM89" s="829"/>
      <c r="QON89" s="828"/>
      <c r="QOO89" s="829"/>
      <c r="QOP89" s="828"/>
      <c r="QOQ89" s="829"/>
      <c r="QOR89" s="828"/>
      <c r="QOS89" s="829"/>
      <c r="QOT89" s="828"/>
      <c r="QOU89" s="829"/>
      <c r="QOV89" s="828"/>
      <c r="QOW89" s="829"/>
      <c r="QOX89" s="828"/>
      <c r="QOY89" s="829"/>
      <c r="QOZ89" s="828"/>
      <c r="QPA89" s="829"/>
      <c r="QPB89" s="828"/>
      <c r="QPC89" s="829"/>
      <c r="QPD89" s="828"/>
      <c r="QPE89" s="829"/>
      <c r="QPF89" s="828"/>
      <c r="QPG89" s="829"/>
      <c r="QPH89" s="828"/>
      <c r="QPI89" s="829"/>
      <c r="QPJ89" s="828"/>
      <c r="QPK89" s="829"/>
      <c r="QPL89" s="828"/>
      <c r="QPM89" s="829"/>
      <c r="QPN89" s="828"/>
      <c r="QPO89" s="829"/>
      <c r="QPP89" s="828"/>
      <c r="QPQ89" s="829"/>
      <c r="QPR89" s="828"/>
      <c r="QPS89" s="829"/>
      <c r="QPT89" s="828"/>
      <c r="QPU89" s="829"/>
      <c r="QPV89" s="828"/>
      <c r="QPW89" s="829"/>
      <c r="QPX89" s="828"/>
      <c r="QPY89" s="829"/>
      <c r="QPZ89" s="828"/>
      <c r="QQA89" s="829"/>
      <c r="QQB89" s="828"/>
      <c r="QQC89" s="829"/>
      <c r="QQD89" s="828"/>
      <c r="QQE89" s="829"/>
      <c r="QQF89" s="828"/>
      <c r="QQG89" s="829"/>
      <c r="QQH89" s="828"/>
      <c r="QQI89" s="829"/>
      <c r="QQJ89" s="828"/>
      <c r="QQK89" s="829"/>
      <c r="QQL89" s="828"/>
      <c r="QQM89" s="829"/>
      <c r="QQN89" s="828"/>
      <c r="QQO89" s="829"/>
      <c r="QQP89" s="828"/>
      <c r="QQQ89" s="829"/>
      <c r="QQR89" s="828"/>
      <c r="QQS89" s="829"/>
      <c r="QQT89" s="828"/>
      <c r="QQU89" s="829"/>
      <c r="QQV89" s="828"/>
      <c r="QQW89" s="829"/>
      <c r="QQX89" s="828"/>
      <c r="QQY89" s="829"/>
      <c r="QQZ89" s="828"/>
      <c r="QRA89" s="829"/>
      <c r="QRB89" s="828"/>
      <c r="QRC89" s="829"/>
      <c r="QRD89" s="828"/>
      <c r="QRE89" s="829"/>
      <c r="QRF89" s="828"/>
      <c r="QRG89" s="829"/>
      <c r="QRH89" s="828"/>
      <c r="QRI89" s="829"/>
      <c r="QRJ89" s="828"/>
      <c r="QRK89" s="829"/>
      <c r="QRL89" s="828"/>
      <c r="QRM89" s="829"/>
      <c r="QRN89" s="828"/>
      <c r="QRO89" s="829"/>
      <c r="QRP89" s="828"/>
      <c r="QRQ89" s="829"/>
      <c r="QRR89" s="828"/>
      <c r="QRS89" s="829"/>
      <c r="QRT89" s="828"/>
      <c r="QRU89" s="829"/>
      <c r="QRV89" s="828"/>
      <c r="QRW89" s="829"/>
      <c r="QRX89" s="828"/>
      <c r="QRY89" s="829"/>
      <c r="QRZ89" s="828"/>
      <c r="QSA89" s="829"/>
      <c r="QSB89" s="828"/>
      <c r="QSC89" s="829"/>
      <c r="QSD89" s="828"/>
      <c r="QSE89" s="829"/>
      <c r="QSF89" s="828"/>
      <c r="QSG89" s="829"/>
      <c r="QSH89" s="828"/>
      <c r="QSI89" s="829"/>
      <c r="QSJ89" s="828"/>
      <c r="QSK89" s="829"/>
      <c r="QSL89" s="828"/>
      <c r="QSM89" s="829"/>
      <c r="QSN89" s="828"/>
      <c r="QSO89" s="829"/>
      <c r="QSP89" s="828"/>
      <c r="QSQ89" s="829"/>
      <c r="QSR89" s="828"/>
      <c r="QSS89" s="829"/>
      <c r="QST89" s="828"/>
      <c r="QSU89" s="829"/>
      <c r="QSV89" s="828"/>
      <c r="QSW89" s="829"/>
      <c r="QSX89" s="828"/>
      <c r="QSY89" s="829"/>
      <c r="QSZ89" s="828"/>
      <c r="QTA89" s="829"/>
      <c r="QTB89" s="828"/>
      <c r="QTC89" s="829"/>
      <c r="QTD89" s="828"/>
      <c r="QTE89" s="829"/>
      <c r="QTF89" s="828"/>
      <c r="QTG89" s="829"/>
      <c r="QTH89" s="828"/>
      <c r="QTI89" s="829"/>
      <c r="QTJ89" s="828"/>
      <c r="QTK89" s="829"/>
      <c r="QTL89" s="828"/>
      <c r="QTM89" s="829"/>
      <c r="QTN89" s="828"/>
      <c r="QTO89" s="829"/>
      <c r="QTP89" s="828"/>
      <c r="QTQ89" s="829"/>
      <c r="QTR89" s="828"/>
      <c r="QTS89" s="829"/>
      <c r="QTT89" s="828"/>
      <c r="QTU89" s="829"/>
      <c r="QTV89" s="828"/>
      <c r="QTW89" s="829"/>
      <c r="QTX89" s="828"/>
      <c r="QTY89" s="829"/>
      <c r="QTZ89" s="828"/>
      <c r="QUA89" s="829"/>
      <c r="QUB89" s="828"/>
      <c r="QUC89" s="829"/>
      <c r="QUD89" s="828"/>
      <c r="QUE89" s="829"/>
      <c r="QUF89" s="828"/>
      <c r="QUG89" s="829"/>
      <c r="QUH89" s="828"/>
      <c r="QUI89" s="829"/>
      <c r="QUJ89" s="828"/>
      <c r="QUK89" s="829"/>
      <c r="QUL89" s="828"/>
      <c r="QUM89" s="829"/>
      <c r="QUN89" s="828"/>
      <c r="QUO89" s="829"/>
      <c r="QUP89" s="828"/>
      <c r="QUQ89" s="829"/>
      <c r="QUR89" s="828"/>
      <c r="QUS89" s="829"/>
      <c r="QUT89" s="828"/>
      <c r="QUU89" s="829"/>
      <c r="QUV89" s="828"/>
      <c r="QUW89" s="829"/>
      <c r="QUX89" s="828"/>
      <c r="QUY89" s="829"/>
      <c r="QUZ89" s="828"/>
      <c r="QVA89" s="829"/>
      <c r="QVB89" s="828"/>
      <c r="QVC89" s="829"/>
      <c r="QVD89" s="828"/>
      <c r="QVE89" s="829"/>
      <c r="QVF89" s="828"/>
      <c r="QVG89" s="829"/>
      <c r="QVH89" s="828"/>
      <c r="QVI89" s="829"/>
      <c r="QVJ89" s="828"/>
      <c r="QVK89" s="829"/>
      <c r="QVL89" s="828"/>
      <c r="QVM89" s="829"/>
      <c r="QVN89" s="828"/>
      <c r="QVO89" s="829"/>
      <c r="QVP89" s="828"/>
      <c r="QVQ89" s="829"/>
      <c r="QVR89" s="828"/>
      <c r="QVS89" s="829"/>
      <c r="QVT89" s="828"/>
      <c r="QVU89" s="829"/>
      <c r="QVV89" s="828"/>
      <c r="QVW89" s="829"/>
      <c r="QVX89" s="828"/>
      <c r="QVY89" s="829"/>
      <c r="QVZ89" s="828"/>
      <c r="QWA89" s="829"/>
      <c r="QWB89" s="828"/>
      <c r="QWC89" s="829"/>
      <c r="QWD89" s="828"/>
      <c r="QWE89" s="829"/>
      <c r="QWF89" s="828"/>
      <c r="QWG89" s="829"/>
      <c r="QWH89" s="828"/>
      <c r="QWI89" s="829"/>
      <c r="QWJ89" s="828"/>
      <c r="QWK89" s="829"/>
      <c r="QWL89" s="828"/>
      <c r="QWM89" s="829"/>
      <c r="QWN89" s="828"/>
      <c r="QWO89" s="829"/>
      <c r="QWP89" s="828"/>
      <c r="QWQ89" s="829"/>
      <c r="QWR89" s="828"/>
      <c r="QWS89" s="829"/>
      <c r="QWT89" s="828"/>
      <c r="QWU89" s="829"/>
      <c r="QWV89" s="828"/>
      <c r="QWW89" s="829"/>
      <c r="QWX89" s="828"/>
      <c r="QWY89" s="829"/>
      <c r="QWZ89" s="828"/>
      <c r="QXA89" s="829"/>
      <c r="QXB89" s="828"/>
      <c r="QXC89" s="829"/>
      <c r="QXD89" s="828"/>
      <c r="QXE89" s="829"/>
      <c r="QXF89" s="828"/>
      <c r="QXG89" s="829"/>
      <c r="QXH89" s="828"/>
      <c r="QXI89" s="829"/>
      <c r="QXJ89" s="828"/>
      <c r="QXK89" s="829"/>
      <c r="QXL89" s="828"/>
      <c r="QXM89" s="829"/>
      <c r="QXN89" s="828"/>
      <c r="QXO89" s="829"/>
      <c r="QXP89" s="828"/>
      <c r="QXQ89" s="829"/>
      <c r="QXR89" s="828"/>
      <c r="QXS89" s="829"/>
      <c r="QXT89" s="828"/>
      <c r="QXU89" s="829"/>
      <c r="QXV89" s="828"/>
      <c r="QXW89" s="829"/>
      <c r="QXX89" s="828"/>
      <c r="QXY89" s="829"/>
      <c r="QXZ89" s="828"/>
      <c r="QYA89" s="829"/>
      <c r="QYB89" s="828"/>
      <c r="QYC89" s="829"/>
      <c r="QYD89" s="828"/>
      <c r="QYE89" s="829"/>
      <c r="QYF89" s="828"/>
      <c r="QYG89" s="829"/>
      <c r="QYH89" s="828"/>
      <c r="QYI89" s="829"/>
      <c r="QYJ89" s="828"/>
      <c r="QYK89" s="829"/>
      <c r="QYL89" s="828"/>
      <c r="QYM89" s="829"/>
      <c r="QYN89" s="828"/>
      <c r="QYO89" s="829"/>
      <c r="QYP89" s="828"/>
      <c r="QYQ89" s="829"/>
      <c r="QYR89" s="828"/>
      <c r="QYS89" s="829"/>
      <c r="QYT89" s="828"/>
      <c r="QYU89" s="829"/>
      <c r="QYV89" s="828"/>
      <c r="QYW89" s="829"/>
      <c r="QYX89" s="828"/>
      <c r="QYY89" s="829"/>
      <c r="QYZ89" s="828"/>
      <c r="QZA89" s="829"/>
      <c r="QZB89" s="828"/>
      <c r="QZC89" s="829"/>
      <c r="QZD89" s="828"/>
      <c r="QZE89" s="829"/>
      <c r="QZF89" s="828"/>
      <c r="QZG89" s="829"/>
      <c r="QZH89" s="828"/>
      <c r="QZI89" s="829"/>
      <c r="QZJ89" s="828"/>
      <c r="QZK89" s="829"/>
      <c r="QZL89" s="828"/>
      <c r="QZM89" s="829"/>
      <c r="QZN89" s="828"/>
      <c r="QZO89" s="829"/>
      <c r="QZP89" s="828"/>
      <c r="QZQ89" s="829"/>
      <c r="QZR89" s="828"/>
      <c r="QZS89" s="829"/>
      <c r="QZT89" s="828"/>
      <c r="QZU89" s="829"/>
      <c r="QZV89" s="828"/>
      <c r="QZW89" s="829"/>
      <c r="QZX89" s="828"/>
      <c r="QZY89" s="829"/>
      <c r="QZZ89" s="828"/>
      <c r="RAA89" s="829"/>
      <c r="RAB89" s="828"/>
      <c r="RAC89" s="829"/>
      <c r="RAD89" s="828"/>
      <c r="RAE89" s="829"/>
      <c r="RAF89" s="828"/>
      <c r="RAG89" s="829"/>
      <c r="RAH89" s="828"/>
      <c r="RAI89" s="829"/>
      <c r="RAJ89" s="828"/>
      <c r="RAK89" s="829"/>
      <c r="RAL89" s="828"/>
      <c r="RAM89" s="829"/>
      <c r="RAN89" s="828"/>
      <c r="RAO89" s="829"/>
      <c r="RAP89" s="828"/>
      <c r="RAQ89" s="829"/>
      <c r="RAR89" s="828"/>
      <c r="RAS89" s="829"/>
      <c r="RAT89" s="828"/>
      <c r="RAU89" s="829"/>
      <c r="RAV89" s="828"/>
      <c r="RAW89" s="829"/>
      <c r="RAX89" s="828"/>
      <c r="RAY89" s="829"/>
      <c r="RAZ89" s="828"/>
      <c r="RBA89" s="829"/>
      <c r="RBB89" s="828"/>
      <c r="RBC89" s="829"/>
      <c r="RBD89" s="828"/>
      <c r="RBE89" s="829"/>
      <c r="RBF89" s="828"/>
      <c r="RBG89" s="829"/>
      <c r="RBH89" s="828"/>
      <c r="RBI89" s="829"/>
      <c r="RBJ89" s="828"/>
      <c r="RBK89" s="829"/>
      <c r="RBL89" s="828"/>
      <c r="RBM89" s="829"/>
      <c r="RBN89" s="828"/>
      <c r="RBO89" s="829"/>
      <c r="RBP89" s="828"/>
      <c r="RBQ89" s="829"/>
      <c r="RBR89" s="828"/>
      <c r="RBS89" s="829"/>
      <c r="RBT89" s="828"/>
      <c r="RBU89" s="829"/>
      <c r="RBV89" s="828"/>
      <c r="RBW89" s="829"/>
      <c r="RBX89" s="828"/>
      <c r="RBY89" s="829"/>
      <c r="RBZ89" s="828"/>
      <c r="RCA89" s="829"/>
      <c r="RCB89" s="828"/>
      <c r="RCC89" s="829"/>
      <c r="RCD89" s="828"/>
      <c r="RCE89" s="829"/>
      <c r="RCF89" s="828"/>
      <c r="RCG89" s="829"/>
      <c r="RCH89" s="828"/>
      <c r="RCI89" s="829"/>
      <c r="RCJ89" s="828"/>
      <c r="RCK89" s="829"/>
      <c r="RCL89" s="828"/>
      <c r="RCM89" s="829"/>
      <c r="RCN89" s="828"/>
      <c r="RCO89" s="829"/>
      <c r="RCP89" s="828"/>
      <c r="RCQ89" s="829"/>
      <c r="RCR89" s="828"/>
      <c r="RCS89" s="829"/>
      <c r="RCT89" s="828"/>
      <c r="RCU89" s="829"/>
      <c r="RCV89" s="828"/>
      <c r="RCW89" s="829"/>
      <c r="RCX89" s="828"/>
      <c r="RCY89" s="829"/>
      <c r="RCZ89" s="828"/>
      <c r="RDA89" s="829"/>
      <c r="RDB89" s="828"/>
      <c r="RDC89" s="829"/>
      <c r="RDD89" s="828"/>
      <c r="RDE89" s="829"/>
      <c r="RDF89" s="828"/>
      <c r="RDG89" s="829"/>
      <c r="RDH89" s="828"/>
      <c r="RDI89" s="829"/>
      <c r="RDJ89" s="828"/>
      <c r="RDK89" s="829"/>
      <c r="RDL89" s="828"/>
      <c r="RDM89" s="829"/>
      <c r="RDN89" s="828"/>
      <c r="RDO89" s="829"/>
      <c r="RDP89" s="828"/>
      <c r="RDQ89" s="829"/>
      <c r="RDR89" s="828"/>
      <c r="RDS89" s="829"/>
      <c r="RDT89" s="828"/>
      <c r="RDU89" s="829"/>
      <c r="RDV89" s="828"/>
      <c r="RDW89" s="829"/>
      <c r="RDX89" s="828"/>
      <c r="RDY89" s="829"/>
      <c r="RDZ89" s="828"/>
      <c r="REA89" s="829"/>
      <c r="REB89" s="828"/>
      <c r="REC89" s="829"/>
      <c r="RED89" s="828"/>
      <c r="REE89" s="829"/>
      <c r="REF89" s="828"/>
      <c r="REG89" s="829"/>
      <c r="REH89" s="828"/>
      <c r="REI89" s="829"/>
      <c r="REJ89" s="828"/>
      <c r="REK89" s="829"/>
      <c r="REL89" s="828"/>
      <c r="REM89" s="829"/>
      <c r="REN89" s="828"/>
      <c r="REO89" s="829"/>
      <c r="REP89" s="828"/>
      <c r="REQ89" s="829"/>
      <c r="RER89" s="828"/>
      <c r="RES89" s="829"/>
      <c r="RET89" s="828"/>
      <c r="REU89" s="829"/>
      <c r="REV89" s="828"/>
      <c r="REW89" s="829"/>
      <c r="REX89" s="828"/>
      <c r="REY89" s="829"/>
      <c r="REZ89" s="828"/>
      <c r="RFA89" s="829"/>
      <c r="RFB89" s="828"/>
      <c r="RFC89" s="829"/>
      <c r="RFD89" s="828"/>
      <c r="RFE89" s="829"/>
      <c r="RFF89" s="828"/>
      <c r="RFG89" s="829"/>
      <c r="RFH89" s="828"/>
      <c r="RFI89" s="829"/>
      <c r="RFJ89" s="828"/>
      <c r="RFK89" s="829"/>
      <c r="RFL89" s="828"/>
      <c r="RFM89" s="829"/>
      <c r="RFN89" s="828"/>
      <c r="RFO89" s="829"/>
      <c r="RFP89" s="828"/>
      <c r="RFQ89" s="829"/>
      <c r="RFR89" s="828"/>
      <c r="RFS89" s="829"/>
      <c r="RFT89" s="828"/>
      <c r="RFU89" s="829"/>
      <c r="RFV89" s="828"/>
      <c r="RFW89" s="829"/>
      <c r="RFX89" s="828"/>
      <c r="RFY89" s="829"/>
      <c r="RFZ89" s="828"/>
      <c r="RGA89" s="829"/>
      <c r="RGB89" s="828"/>
      <c r="RGC89" s="829"/>
      <c r="RGD89" s="828"/>
      <c r="RGE89" s="829"/>
      <c r="RGF89" s="828"/>
      <c r="RGG89" s="829"/>
      <c r="RGH89" s="828"/>
      <c r="RGI89" s="829"/>
      <c r="RGJ89" s="828"/>
      <c r="RGK89" s="829"/>
      <c r="RGL89" s="828"/>
      <c r="RGM89" s="829"/>
      <c r="RGN89" s="828"/>
      <c r="RGO89" s="829"/>
      <c r="RGP89" s="828"/>
      <c r="RGQ89" s="829"/>
      <c r="RGR89" s="828"/>
      <c r="RGS89" s="829"/>
      <c r="RGT89" s="828"/>
      <c r="RGU89" s="829"/>
      <c r="RGV89" s="828"/>
      <c r="RGW89" s="829"/>
      <c r="RGX89" s="828"/>
      <c r="RGY89" s="829"/>
      <c r="RGZ89" s="828"/>
      <c r="RHA89" s="829"/>
      <c r="RHB89" s="828"/>
      <c r="RHC89" s="829"/>
      <c r="RHD89" s="828"/>
      <c r="RHE89" s="829"/>
      <c r="RHF89" s="828"/>
      <c r="RHG89" s="829"/>
      <c r="RHH89" s="828"/>
      <c r="RHI89" s="829"/>
      <c r="RHJ89" s="828"/>
      <c r="RHK89" s="829"/>
      <c r="RHL89" s="828"/>
      <c r="RHM89" s="829"/>
      <c r="RHN89" s="828"/>
      <c r="RHO89" s="829"/>
      <c r="RHP89" s="828"/>
      <c r="RHQ89" s="829"/>
      <c r="RHR89" s="828"/>
      <c r="RHS89" s="829"/>
      <c r="RHT89" s="828"/>
      <c r="RHU89" s="829"/>
      <c r="RHV89" s="828"/>
      <c r="RHW89" s="829"/>
      <c r="RHX89" s="828"/>
      <c r="RHY89" s="829"/>
      <c r="RHZ89" s="828"/>
      <c r="RIA89" s="829"/>
      <c r="RIB89" s="828"/>
      <c r="RIC89" s="829"/>
      <c r="RID89" s="828"/>
      <c r="RIE89" s="829"/>
      <c r="RIF89" s="828"/>
      <c r="RIG89" s="829"/>
      <c r="RIH89" s="828"/>
      <c r="RII89" s="829"/>
      <c r="RIJ89" s="828"/>
      <c r="RIK89" s="829"/>
      <c r="RIL89" s="828"/>
      <c r="RIM89" s="829"/>
      <c r="RIN89" s="828"/>
      <c r="RIO89" s="829"/>
      <c r="RIP89" s="828"/>
      <c r="RIQ89" s="829"/>
      <c r="RIR89" s="828"/>
      <c r="RIS89" s="829"/>
      <c r="RIT89" s="828"/>
      <c r="RIU89" s="829"/>
      <c r="RIV89" s="828"/>
      <c r="RIW89" s="829"/>
      <c r="RIX89" s="828"/>
      <c r="RIY89" s="829"/>
      <c r="RIZ89" s="828"/>
      <c r="RJA89" s="829"/>
      <c r="RJB89" s="828"/>
      <c r="RJC89" s="829"/>
      <c r="RJD89" s="828"/>
      <c r="RJE89" s="829"/>
      <c r="RJF89" s="828"/>
      <c r="RJG89" s="829"/>
      <c r="RJH89" s="828"/>
      <c r="RJI89" s="829"/>
      <c r="RJJ89" s="828"/>
      <c r="RJK89" s="829"/>
      <c r="RJL89" s="828"/>
      <c r="RJM89" s="829"/>
      <c r="RJN89" s="828"/>
      <c r="RJO89" s="829"/>
      <c r="RJP89" s="828"/>
      <c r="RJQ89" s="829"/>
      <c r="RJR89" s="828"/>
      <c r="RJS89" s="829"/>
      <c r="RJT89" s="828"/>
      <c r="RJU89" s="829"/>
      <c r="RJV89" s="828"/>
      <c r="RJW89" s="829"/>
      <c r="RJX89" s="828"/>
      <c r="RJY89" s="829"/>
      <c r="RJZ89" s="828"/>
      <c r="RKA89" s="829"/>
      <c r="RKB89" s="828"/>
      <c r="RKC89" s="829"/>
      <c r="RKD89" s="828"/>
      <c r="RKE89" s="829"/>
      <c r="RKF89" s="828"/>
      <c r="RKG89" s="829"/>
      <c r="RKH89" s="828"/>
      <c r="RKI89" s="829"/>
      <c r="RKJ89" s="828"/>
      <c r="RKK89" s="829"/>
      <c r="RKL89" s="828"/>
      <c r="RKM89" s="829"/>
      <c r="RKN89" s="828"/>
      <c r="RKO89" s="829"/>
      <c r="RKP89" s="828"/>
      <c r="RKQ89" s="829"/>
      <c r="RKR89" s="828"/>
      <c r="RKS89" s="829"/>
      <c r="RKT89" s="828"/>
      <c r="RKU89" s="829"/>
      <c r="RKV89" s="828"/>
      <c r="RKW89" s="829"/>
      <c r="RKX89" s="828"/>
      <c r="RKY89" s="829"/>
      <c r="RKZ89" s="828"/>
      <c r="RLA89" s="829"/>
      <c r="RLB89" s="828"/>
      <c r="RLC89" s="829"/>
      <c r="RLD89" s="828"/>
      <c r="RLE89" s="829"/>
      <c r="RLF89" s="828"/>
      <c r="RLG89" s="829"/>
      <c r="RLH89" s="828"/>
      <c r="RLI89" s="829"/>
      <c r="RLJ89" s="828"/>
      <c r="RLK89" s="829"/>
      <c r="RLL89" s="828"/>
      <c r="RLM89" s="829"/>
      <c r="RLN89" s="828"/>
      <c r="RLO89" s="829"/>
      <c r="RLP89" s="828"/>
      <c r="RLQ89" s="829"/>
      <c r="RLR89" s="828"/>
      <c r="RLS89" s="829"/>
      <c r="RLT89" s="828"/>
      <c r="RLU89" s="829"/>
      <c r="RLV89" s="828"/>
      <c r="RLW89" s="829"/>
      <c r="RLX89" s="828"/>
      <c r="RLY89" s="829"/>
      <c r="RLZ89" s="828"/>
      <c r="RMA89" s="829"/>
      <c r="RMB89" s="828"/>
      <c r="RMC89" s="829"/>
      <c r="RMD89" s="828"/>
      <c r="RME89" s="829"/>
      <c r="RMF89" s="828"/>
      <c r="RMG89" s="829"/>
      <c r="RMH89" s="828"/>
      <c r="RMI89" s="829"/>
      <c r="RMJ89" s="828"/>
      <c r="RMK89" s="829"/>
      <c r="RML89" s="828"/>
      <c r="RMM89" s="829"/>
      <c r="RMN89" s="828"/>
      <c r="RMO89" s="829"/>
      <c r="RMP89" s="828"/>
      <c r="RMQ89" s="829"/>
      <c r="RMR89" s="828"/>
      <c r="RMS89" s="829"/>
      <c r="RMT89" s="828"/>
      <c r="RMU89" s="829"/>
      <c r="RMV89" s="828"/>
      <c r="RMW89" s="829"/>
      <c r="RMX89" s="828"/>
      <c r="RMY89" s="829"/>
      <c r="RMZ89" s="828"/>
      <c r="RNA89" s="829"/>
      <c r="RNB89" s="828"/>
      <c r="RNC89" s="829"/>
      <c r="RND89" s="828"/>
      <c r="RNE89" s="829"/>
      <c r="RNF89" s="828"/>
      <c r="RNG89" s="829"/>
      <c r="RNH89" s="828"/>
      <c r="RNI89" s="829"/>
      <c r="RNJ89" s="828"/>
      <c r="RNK89" s="829"/>
      <c r="RNL89" s="828"/>
      <c r="RNM89" s="829"/>
      <c r="RNN89" s="828"/>
      <c r="RNO89" s="829"/>
      <c r="RNP89" s="828"/>
      <c r="RNQ89" s="829"/>
      <c r="RNR89" s="828"/>
      <c r="RNS89" s="829"/>
      <c r="RNT89" s="828"/>
      <c r="RNU89" s="829"/>
      <c r="RNV89" s="828"/>
      <c r="RNW89" s="829"/>
      <c r="RNX89" s="828"/>
      <c r="RNY89" s="829"/>
      <c r="RNZ89" s="828"/>
      <c r="ROA89" s="829"/>
      <c r="ROB89" s="828"/>
      <c r="ROC89" s="829"/>
      <c r="ROD89" s="828"/>
      <c r="ROE89" s="829"/>
      <c r="ROF89" s="828"/>
      <c r="ROG89" s="829"/>
      <c r="ROH89" s="828"/>
      <c r="ROI89" s="829"/>
      <c r="ROJ89" s="828"/>
      <c r="ROK89" s="829"/>
      <c r="ROL89" s="828"/>
      <c r="ROM89" s="829"/>
      <c r="RON89" s="828"/>
      <c r="ROO89" s="829"/>
      <c r="ROP89" s="828"/>
      <c r="ROQ89" s="829"/>
      <c r="ROR89" s="828"/>
      <c r="ROS89" s="829"/>
      <c r="ROT89" s="828"/>
      <c r="ROU89" s="829"/>
      <c r="ROV89" s="828"/>
      <c r="ROW89" s="829"/>
      <c r="ROX89" s="828"/>
      <c r="ROY89" s="829"/>
      <c r="ROZ89" s="828"/>
      <c r="RPA89" s="829"/>
      <c r="RPB89" s="828"/>
      <c r="RPC89" s="829"/>
      <c r="RPD89" s="828"/>
      <c r="RPE89" s="829"/>
      <c r="RPF89" s="828"/>
      <c r="RPG89" s="829"/>
      <c r="RPH89" s="828"/>
      <c r="RPI89" s="829"/>
      <c r="RPJ89" s="828"/>
      <c r="RPK89" s="829"/>
      <c r="RPL89" s="828"/>
      <c r="RPM89" s="829"/>
      <c r="RPN89" s="828"/>
      <c r="RPO89" s="829"/>
      <c r="RPP89" s="828"/>
      <c r="RPQ89" s="829"/>
      <c r="RPR89" s="828"/>
      <c r="RPS89" s="829"/>
      <c r="RPT89" s="828"/>
      <c r="RPU89" s="829"/>
      <c r="RPV89" s="828"/>
      <c r="RPW89" s="829"/>
      <c r="RPX89" s="828"/>
      <c r="RPY89" s="829"/>
      <c r="RPZ89" s="828"/>
      <c r="RQA89" s="829"/>
      <c r="RQB89" s="828"/>
      <c r="RQC89" s="829"/>
      <c r="RQD89" s="828"/>
      <c r="RQE89" s="829"/>
      <c r="RQF89" s="828"/>
      <c r="RQG89" s="829"/>
      <c r="RQH89" s="828"/>
      <c r="RQI89" s="829"/>
      <c r="RQJ89" s="828"/>
      <c r="RQK89" s="829"/>
      <c r="RQL89" s="828"/>
      <c r="RQM89" s="829"/>
      <c r="RQN89" s="828"/>
      <c r="RQO89" s="829"/>
      <c r="RQP89" s="828"/>
      <c r="RQQ89" s="829"/>
      <c r="RQR89" s="828"/>
      <c r="RQS89" s="829"/>
      <c r="RQT89" s="828"/>
      <c r="RQU89" s="829"/>
      <c r="RQV89" s="828"/>
      <c r="RQW89" s="829"/>
      <c r="RQX89" s="828"/>
      <c r="RQY89" s="829"/>
      <c r="RQZ89" s="828"/>
      <c r="RRA89" s="829"/>
      <c r="RRB89" s="828"/>
      <c r="RRC89" s="829"/>
      <c r="RRD89" s="828"/>
      <c r="RRE89" s="829"/>
      <c r="RRF89" s="828"/>
      <c r="RRG89" s="829"/>
      <c r="RRH89" s="828"/>
      <c r="RRI89" s="829"/>
      <c r="RRJ89" s="828"/>
      <c r="RRK89" s="829"/>
      <c r="RRL89" s="828"/>
      <c r="RRM89" s="829"/>
      <c r="RRN89" s="828"/>
      <c r="RRO89" s="829"/>
      <c r="RRP89" s="828"/>
      <c r="RRQ89" s="829"/>
      <c r="RRR89" s="828"/>
      <c r="RRS89" s="829"/>
      <c r="RRT89" s="828"/>
      <c r="RRU89" s="829"/>
      <c r="RRV89" s="828"/>
      <c r="RRW89" s="829"/>
      <c r="RRX89" s="828"/>
      <c r="RRY89" s="829"/>
      <c r="RRZ89" s="828"/>
      <c r="RSA89" s="829"/>
      <c r="RSB89" s="828"/>
      <c r="RSC89" s="829"/>
      <c r="RSD89" s="828"/>
      <c r="RSE89" s="829"/>
      <c r="RSF89" s="828"/>
      <c r="RSG89" s="829"/>
      <c r="RSH89" s="828"/>
      <c r="RSI89" s="829"/>
      <c r="RSJ89" s="828"/>
      <c r="RSK89" s="829"/>
      <c r="RSL89" s="828"/>
      <c r="RSM89" s="829"/>
      <c r="RSN89" s="828"/>
      <c r="RSO89" s="829"/>
      <c r="RSP89" s="828"/>
      <c r="RSQ89" s="829"/>
      <c r="RSR89" s="828"/>
      <c r="RSS89" s="829"/>
      <c r="RST89" s="828"/>
      <c r="RSU89" s="829"/>
      <c r="RSV89" s="828"/>
      <c r="RSW89" s="829"/>
      <c r="RSX89" s="828"/>
      <c r="RSY89" s="829"/>
      <c r="RSZ89" s="828"/>
      <c r="RTA89" s="829"/>
      <c r="RTB89" s="828"/>
      <c r="RTC89" s="829"/>
      <c r="RTD89" s="828"/>
      <c r="RTE89" s="829"/>
      <c r="RTF89" s="828"/>
      <c r="RTG89" s="829"/>
      <c r="RTH89" s="828"/>
      <c r="RTI89" s="829"/>
      <c r="RTJ89" s="828"/>
      <c r="RTK89" s="829"/>
      <c r="RTL89" s="828"/>
      <c r="RTM89" s="829"/>
      <c r="RTN89" s="828"/>
      <c r="RTO89" s="829"/>
      <c r="RTP89" s="828"/>
      <c r="RTQ89" s="829"/>
      <c r="RTR89" s="828"/>
      <c r="RTS89" s="829"/>
      <c r="RTT89" s="828"/>
      <c r="RTU89" s="829"/>
      <c r="RTV89" s="828"/>
      <c r="RTW89" s="829"/>
      <c r="RTX89" s="828"/>
      <c r="RTY89" s="829"/>
      <c r="RTZ89" s="828"/>
      <c r="RUA89" s="829"/>
      <c r="RUB89" s="828"/>
      <c r="RUC89" s="829"/>
      <c r="RUD89" s="828"/>
      <c r="RUE89" s="829"/>
      <c r="RUF89" s="828"/>
      <c r="RUG89" s="829"/>
      <c r="RUH89" s="828"/>
      <c r="RUI89" s="829"/>
      <c r="RUJ89" s="828"/>
      <c r="RUK89" s="829"/>
      <c r="RUL89" s="828"/>
      <c r="RUM89" s="829"/>
      <c r="RUN89" s="828"/>
      <c r="RUO89" s="829"/>
      <c r="RUP89" s="828"/>
      <c r="RUQ89" s="829"/>
      <c r="RUR89" s="828"/>
      <c r="RUS89" s="829"/>
      <c r="RUT89" s="828"/>
      <c r="RUU89" s="829"/>
      <c r="RUV89" s="828"/>
      <c r="RUW89" s="829"/>
      <c r="RUX89" s="828"/>
      <c r="RUY89" s="829"/>
      <c r="RUZ89" s="828"/>
      <c r="RVA89" s="829"/>
      <c r="RVB89" s="828"/>
      <c r="RVC89" s="829"/>
      <c r="RVD89" s="828"/>
      <c r="RVE89" s="829"/>
      <c r="RVF89" s="828"/>
      <c r="RVG89" s="829"/>
      <c r="RVH89" s="828"/>
      <c r="RVI89" s="829"/>
      <c r="RVJ89" s="828"/>
      <c r="RVK89" s="829"/>
      <c r="RVL89" s="828"/>
      <c r="RVM89" s="829"/>
      <c r="RVN89" s="828"/>
      <c r="RVO89" s="829"/>
      <c r="RVP89" s="828"/>
      <c r="RVQ89" s="829"/>
      <c r="RVR89" s="828"/>
      <c r="RVS89" s="829"/>
      <c r="RVT89" s="828"/>
      <c r="RVU89" s="829"/>
      <c r="RVV89" s="828"/>
      <c r="RVW89" s="829"/>
      <c r="RVX89" s="828"/>
      <c r="RVY89" s="829"/>
      <c r="RVZ89" s="828"/>
      <c r="RWA89" s="829"/>
      <c r="RWB89" s="828"/>
      <c r="RWC89" s="829"/>
      <c r="RWD89" s="828"/>
      <c r="RWE89" s="829"/>
      <c r="RWF89" s="828"/>
      <c r="RWG89" s="829"/>
      <c r="RWH89" s="828"/>
      <c r="RWI89" s="829"/>
      <c r="RWJ89" s="828"/>
      <c r="RWK89" s="829"/>
      <c r="RWL89" s="828"/>
      <c r="RWM89" s="829"/>
      <c r="RWN89" s="828"/>
      <c r="RWO89" s="829"/>
      <c r="RWP89" s="828"/>
      <c r="RWQ89" s="829"/>
      <c r="RWR89" s="828"/>
      <c r="RWS89" s="829"/>
      <c r="RWT89" s="828"/>
      <c r="RWU89" s="829"/>
      <c r="RWV89" s="828"/>
      <c r="RWW89" s="829"/>
      <c r="RWX89" s="828"/>
      <c r="RWY89" s="829"/>
      <c r="RWZ89" s="828"/>
      <c r="RXA89" s="829"/>
      <c r="RXB89" s="828"/>
      <c r="RXC89" s="829"/>
      <c r="RXD89" s="828"/>
      <c r="RXE89" s="829"/>
      <c r="RXF89" s="828"/>
      <c r="RXG89" s="829"/>
      <c r="RXH89" s="828"/>
      <c r="RXI89" s="829"/>
      <c r="RXJ89" s="828"/>
      <c r="RXK89" s="829"/>
      <c r="RXL89" s="828"/>
      <c r="RXM89" s="829"/>
      <c r="RXN89" s="828"/>
      <c r="RXO89" s="829"/>
      <c r="RXP89" s="828"/>
      <c r="RXQ89" s="829"/>
      <c r="RXR89" s="828"/>
      <c r="RXS89" s="829"/>
      <c r="RXT89" s="828"/>
      <c r="RXU89" s="829"/>
      <c r="RXV89" s="828"/>
      <c r="RXW89" s="829"/>
      <c r="RXX89" s="828"/>
      <c r="RXY89" s="829"/>
      <c r="RXZ89" s="828"/>
      <c r="RYA89" s="829"/>
      <c r="RYB89" s="828"/>
      <c r="RYC89" s="829"/>
      <c r="RYD89" s="828"/>
      <c r="RYE89" s="829"/>
      <c r="RYF89" s="828"/>
      <c r="RYG89" s="829"/>
      <c r="RYH89" s="828"/>
      <c r="RYI89" s="829"/>
      <c r="RYJ89" s="828"/>
      <c r="RYK89" s="829"/>
      <c r="RYL89" s="828"/>
      <c r="RYM89" s="829"/>
      <c r="RYN89" s="828"/>
      <c r="RYO89" s="829"/>
      <c r="RYP89" s="828"/>
      <c r="RYQ89" s="829"/>
      <c r="RYR89" s="828"/>
      <c r="RYS89" s="829"/>
      <c r="RYT89" s="828"/>
      <c r="RYU89" s="829"/>
      <c r="RYV89" s="828"/>
      <c r="RYW89" s="829"/>
      <c r="RYX89" s="828"/>
      <c r="RYY89" s="829"/>
      <c r="RYZ89" s="828"/>
      <c r="RZA89" s="829"/>
      <c r="RZB89" s="828"/>
      <c r="RZC89" s="829"/>
      <c r="RZD89" s="828"/>
      <c r="RZE89" s="829"/>
      <c r="RZF89" s="828"/>
      <c r="RZG89" s="829"/>
      <c r="RZH89" s="828"/>
      <c r="RZI89" s="829"/>
      <c r="RZJ89" s="828"/>
      <c r="RZK89" s="829"/>
      <c r="RZL89" s="828"/>
      <c r="RZM89" s="829"/>
      <c r="RZN89" s="828"/>
      <c r="RZO89" s="829"/>
      <c r="RZP89" s="828"/>
      <c r="RZQ89" s="829"/>
      <c r="RZR89" s="828"/>
      <c r="RZS89" s="829"/>
      <c r="RZT89" s="828"/>
      <c r="RZU89" s="829"/>
      <c r="RZV89" s="828"/>
      <c r="RZW89" s="829"/>
      <c r="RZX89" s="828"/>
      <c r="RZY89" s="829"/>
      <c r="RZZ89" s="828"/>
      <c r="SAA89" s="829"/>
      <c r="SAB89" s="828"/>
      <c r="SAC89" s="829"/>
      <c r="SAD89" s="828"/>
      <c r="SAE89" s="829"/>
      <c r="SAF89" s="828"/>
      <c r="SAG89" s="829"/>
      <c r="SAH89" s="828"/>
      <c r="SAI89" s="829"/>
      <c r="SAJ89" s="828"/>
      <c r="SAK89" s="829"/>
      <c r="SAL89" s="828"/>
      <c r="SAM89" s="829"/>
      <c r="SAN89" s="828"/>
      <c r="SAO89" s="829"/>
      <c r="SAP89" s="828"/>
      <c r="SAQ89" s="829"/>
      <c r="SAR89" s="828"/>
      <c r="SAS89" s="829"/>
      <c r="SAT89" s="828"/>
      <c r="SAU89" s="829"/>
      <c r="SAV89" s="828"/>
      <c r="SAW89" s="829"/>
      <c r="SAX89" s="828"/>
      <c r="SAY89" s="829"/>
      <c r="SAZ89" s="828"/>
      <c r="SBA89" s="829"/>
      <c r="SBB89" s="828"/>
      <c r="SBC89" s="829"/>
      <c r="SBD89" s="828"/>
      <c r="SBE89" s="829"/>
      <c r="SBF89" s="828"/>
      <c r="SBG89" s="829"/>
      <c r="SBH89" s="828"/>
      <c r="SBI89" s="829"/>
      <c r="SBJ89" s="828"/>
      <c r="SBK89" s="829"/>
      <c r="SBL89" s="828"/>
      <c r="SBM89" s="829"/>
      <c r="SBN89" s="828"/>
      <c r="SBO89" s="829"/>
      <c r="SBP89" s="828"/>
      <c r="SBQ89" s="829"/>
      <c r="SBR89" s="828"/>
      <c r="SBS89" s="829"/>
      <c r="SBT89" s="828"/>
      <c r="SBU89" s="829"/>
      <c r="SBV89" s="828"/>
      <c r="SBW89" s="829"/>
      <c r="SBX89" s="828"/>
      <c r="SBY89" s="829"/>
      <c r="SBZ89" s="828"/>
      <c r="SCA89" s="829"/>
      <c r="SCB89" s="828"/>
      <c r="SCC89" s="829"/>
      <c r="SCD89" s="828"/>
      <c r="SCE89" s="829"/>
      <c r="SCF89" s="828"/>
      <c r="SCG89" s="829"/>
      <c r="SCH89" s="828"/>
      <c r="SCI89" s="829"/>
      <c r="SCJ89" s="828"/>
      <c r="SCK89" s="829"/>
      <c r="SCL89" s="828"/>
      <c r="SCM89" s="829"/>
      <c r="SCN89" s="828"/>
      <c r="SCO89" s="829"/>
      <c r="SCP89" s="828"/>
      <c r="SCQ89" s="829"/>
      <c r="SCR89" s="828"/>
      <c r="SCS89" s="829"/>
      <c r="SCT89" s="828"/>
      <c r="SCU89" s="829"/>
      <c r="SCV89" s="828"/>
      <c r="SCW89" s="829"/>
      <c r="SCX89" s="828"/>
      <c r="SCY89" s="829"/>
      <c r="SCZ89" s="828"/>
      <c r="SDA89" s="829"/>
      <c r="SDB89" s="828"/>
      <c r="SDC89" s="829"/>
      <c r="SDD89" s="828"/>
      <c r="SDE89" s="829"/>
      <c r="SDF89" s="828"/>
      <c r="SDG89" s="829"/>
      <c r="SDH89" s="828"/>
      <c r="SDI89" s="829"/>
      <c r="SDJ89" s="828"/>
      <c r="SDK89" s="829"/>
      <c r="SDL89" s="828"/>
      <c r="SDM89" s="829"/>
      <c r="SDN89" s="828"/>
      <c r="SDO89" s="829"/>
      <c r="SDP89" s="828"/>
      <c r="SDQ89" s="829"/>
      <c r="SDR89" s="828"/>
      <c r="SDS89" s="829"/>
      <c r="SDT89" s="828"/>
      <c r="SDU89" s="829"/>
      <c r="SDV89" s="828"/>
      <c r="SDW89" s="829"/>
      <c r="SDX89" s="828"/>
      <c r="SDY89" s="829"/>
      <c r="SDZ89" s="828"/>
      <c r="SEA89" s="829"/>
      <c r="SEB89" s="828"/>
      <c r="SEC89" s="829"/>
      <c r="SED89" s="828"/>
      <c r="SEE89" s="829"/>
      <c r="SEF89" s="828"/>
      <c r="SEG89" s="829"/>
      <c r="SEH89" s="828"/>
      <c r="SEI89" s="829"/>
      <c r="SEJ89" s="828"/>
      <c r="SEK89" s="829"/>
      <c r="SEL89" s="828"/>
      <c r="SEM89" s="829"/>
      <c r="SEN89" s="828"/>
      <c r="SEO89" s="829"/>
      <c r="SEP89" s="828"/>
      <c r="SEQ89" s="829"/>
      <c r="SER89" s="828"/>
      <c r="SES89" s="829"/>
      <c r="SET89" s="828"/>
      <c r="SEU89" s="829"/>
      <c r="SEV89" s="828"/>
      <c r="SEW89" s="829"/>
      <c r="SEX89" s="828"/>
      <c r="SEY89" s="829"/>
      <c r="SEZ89" s="828"/>
      <c r="SFA89" s="829"/>
      <c r="SFB89" s="828"/>
      <c r="SFC89" s="829"/>
      <c r="SFD89" s="828"/>
      <c r="SFE89" s="829"/>
      <c r="SFF89" s="828"/>
      <c r="SFG89" s="829"/>
      <c r="SFH89" s="828"/>
      <c r="SFI89" s="829"/>
      <c r="SFJ89" s="828"/>
      <c r="SFK89" s="829"/>
      <c r="SFL89" s="828"/>
      <c r="SFM89" s="829"/>
      <c r="SFN89" s="828"/>
      <c r="SFO89" s="829"/>
      <c r="SFP89" s="828"/>
      <c r="SFQ89" s="829"/>
      <c r="SFR89" s="828"/>
      <c r="SFS89" s="829"/>
      <c r="SFT89" s="828"/>
      <c r="SFU89" s="829"/>
      <c r="SFV89" s="828"/>
      <c r="SFW89" s="829"/>
      <c r="SFX89" s="828"/>
      <c r="SFY89" s="829"/>
      <c r="SFZ89" s="828"/>
      <c r="SGA89" s="829"/>
      <c r="SGB89" s="828"/>
      <c r="SGC89" s="829"/>
      <c r="SGD89" s="828"/>
      <c r="SGE89" s="829"/>
      <c r="SGF89" s="828"/>
      <c r="SGG89" s="829"/>
      <c r="SGH89" s="828"/>
      <c r="SGI89" s="829"/>
      <c r="SGJ89" s="828"/>
      <c r="SGK89" s="829"/>
      <c r="SGL89" s="828"/>
      <c r="SGM89" s="829"/>
      <c r="SGN89" s="828"/>
      <c r="SGO89" s="829"/>
      <c r="SGP89" s="828"/>
      <c r="SGQ89" s="829"/>
      <c r="SGR89" s="828"/>
      <c r="SGS89" s="829"/>
      <c r="SGT89" s="828"/>
      <c r="SGU89" s="829"/>
      <c r="SGV89" s="828"/>
      <c r="SGW89" s="829"/>
      <c r="SGX89" s="828"/>
      <c r="SGY89" s="829"/>
      <c r="SGZ89" s="828"/>
      <c r="SHA89" s="829"/>
      <c r="SHB89" s="828"/>
      <c r="SHC89" s="829"/>
      <c r="SHD89" s="828"/>
      <c r="SHE89" s="829"/>
      <c r="SHF89" s="828"/>
      <c r="SHG89" s="829"/>
      <c r="SHH89" s="828"/>
      <c r="SHI89" s="829"/>
      <c r="SHJ89" s="828"/>
      <c r="SHK89" s="829"/>
      <c r="SHL89" s="828"/>
      <c r="SHM89" s="829"/>
      <c r="SHN89" s="828"/>
      <c r="SHO89" s="829"/>
      <c r="SHP89" s="828"/>
      <c r="SHQ89" s="829"/>
      <c r="SHR89" s="828"/>
      <c r="SHS89" s="829"/>
      <c r="SHT89" s="828"/>
      <c r="SHU89" s="829"/>
      <c r="SHV89" s="828"/>
      <c r="SHW89" s="829"/>
      <c r="SHX89" s="828"/>
      <c r="SHY89" s="829"/>
      <c r="SHZ89" s="828"/>
      <c r="SIA89" s="829"/>
      <c r="SIB89" s="828"/>
      <c r="SIC89" s="829"/>
      <c r="SID89" s="828"/>
      <c r="SIE89" s="829"/>
      <c r="SIF89" s="828"/>
      <c r="SIG89" s="829"/>
      <c r="SIH89" s="828"/>
      <c r="SII89" s="829"/>
      <c r="SIJ89" s="828"/>
      <c r="SIK89" s="829"/>
      <c r="SIL89" s="828"/>
      <c r="SIM89" s="829"/>
      <c r="SIN89" s="828"/>
      <c r="SIO89" s="829"/>
      <c r="SIP89" s="828"/>
      <c r="SIQ89" s="829"/>
      <c r="SIR89" s="828"/>
      <c r="SIS89" s="829"/>
      <c r="SIT89" s="828"/>
      <c r="SIU89" s="829"/>
      <c r="SIV89" s="828"/>
      <c r="SIW89" s="829"/>
      <c r="SIX89" s="828"/>
      <c r="SIY89" s="829"/>
      <c r="SIZ89" s="828"/>
      <c r="SJA89" s="829"/>
      <c r="SJB89" s="828"/>
      <c r="SJC89" s="829"/>
      <c r="SJD89" s="828"/>
      <c r="SJE89" s="829"/>
      <c r="SJF89" s="828"/>
      <c r="SJG89" s="829"/>
      <c r="SJH89" s="828"/>
      <c r="SJI89" s="829"/>
      <c r="SJJ89" s="828"/>
      <c r="SJK89" s="829"/>
      <c r="SJL89" s="828"/>
      <c r="SJM89" s="829"/>
      <c r="SJN89" s="828"/>
      <c r="SJO89" s="829"/>
      <c r="SJP89" s="828"/>
      <c r="SJQ89" s="829"/>
      <c r="SJR89" s="828"/>
      <c r="SJS89" s="829"/>
      <c r="SJT89" s="828"/>
      <c r="SJU89" s="829"/>
      <c r="SJV89" s="828"/>
      <c r="SJW89" s="829"/>
      <c r="SJX89" s="828"/>
      <c r="SJY89" s="829"/>
      <c r="SJZ89" s="828"/>
      <c r="SKA89" s="829"/>
      <c r="SKB89" s="828"/>
      <c r="SKC89" s="829"/>
      <c r="SKD89" s="828"/>
      <c r="SKE89" s="829"/>
      <c r="SKF89" s="828"/>
      <c r="SKG89" s="829"/>
      <c r="SKH89" s="828"/>
      <c r="SKI89" s="829"/>
      <c r="SKJ89" s="828"/>
      <c r="SKK89" s="829"/>
      <c r="SKL89" s="828"/>
      <c r="SKM89" s="829"/>
      <c r="SKN89" s="828"/>
      <c r="SKO89" s="829"/>
      <c r="SKP89" s="828"/>
      <c r="SKQ89" s="829"/>
      <c r="SKR89" s="828"/>
      <c r="SKS89" s="829"/>
      <c r="SKT89" s="828"/>
      <c r="SKU89" s="829"/>
      <c r="SKV89" s="828"/>
      <c r="SKW89" s="829"/>
      <c r="SKX89" s="828"/>
      <c r="SKY89" s="829"/>
      <c r="SKZ89" s="828"/>
      <c r="SLA89" s="829"/>
      <c r="SLB89" s="828"/>
      <c r="SLC89" s="829"/>
      <c r="SLD89" s="828"/>
      <c r="SLE89" s="829"/>
      <c r="SLF89" s="828"/>
      <c r="SLG89" s="829"/>
      <c r="SLH89" s="828"/>
      <c r="SLI89" s="829"/>
      <c r="SLJ89" s="828"/>
      <c r="SLK89" s="829"/>
      <c r="SLL89" s="828"/>
      <c r="SLM89" s="829"/>
      <c r="SLN89" s="828"/>
      <c r="SLO89" s="829"/>
      <c r="SLP89" s="828"/>
      <c r="SLQ89" s="829"/>
      <c r="SLR89" s="828"/>
      <c r="SLS89" s="829"/>
      <c r="SLT89" s="828"/>
      <c r="SLU89" s="829"/>
      <c r="SLV89" s="828"/>
      <c r="SLW89" s="829"/>
      <c r="SLX89" s="828"/>
      <c r="SLY89" s="829"/>
      <c r="SLZ89" s="828"/>
      <c r="SMA89" s="829"/>
      <c r="SMB89" s="828"/>
      <c r="SMC89" s="829"/>
      <c r="SMD89" s="828"/>
      <c r="SME89" s="829"/>
      <c r="SMF89" s="828"/>
      <c r="SMG89" s="829"/>
      <c r="SMH89" s="828"/>
      <c r="SMI89" s="829"/>
      <c r="SMJ89" s="828"/>
      <c r="SMK89" s="829"/>
      <c r="SML89" s="828"/>
      <c r="SMM89" s="829"/>
      <c r="SMN89" s="828"/>
      <c r="SMO89" s="829"/>
      <c r="SMP89" s="828"/>
      <c r="SMQ89" s="829"/>
      <c r="SMR89" s="828"/>
      <c r="SMS89" s="829"/>
      <c r="SMT89" s="828"/>
      <c r="SMU89" s="829"/>
      <c r="SMV89" s="828"/>
      <c r="SMW89" s="829"/>
      <c r="SMX89" s="828"/>
      <c r="SMY89" s="829"/>
      <c r="SMZ89" s="828"/>
      <c r="SNA89" s="829"/>
      <c r="SNB89" s="828"/>
      <c r="SNC89" s="829"/>
      <c r="SND89" s="828"/>
      <c r="SNE89" s="829"/>
      <c r="SNF89" s="828"/>
      <c r="SNG89" s="829"/>
      <c r="SNH89" s="828"/>
      <c r="SNI89" s="829"/>
      <c r="SNJ89" s="828"/>
      <c r="SNK89" s="829"/>
      <c r="SNL89" s="828"/>
      <c r="SNM89" s="829"/>
      <c r="SNN89" s="828"/>
      <c r="SNO89" s="829"/>
      <c r="SNP89" s="828"/>
      <c r="SNQ89" s="829"/>
      <c r="SNR89" s="828"/>
      <c r="SNS89" s="829"/>
      <c r="SNT89" s="828"/>
      <c r="SNU89" s="829"/>
      <c r="SNV89" s="828"/>
      <c r="SNW89" s="829"/>
      <c r="SNX89" s="828"/>
      <c r="SNY89" s="829"/>
      <c r="SNZ89" s="828"/>
      <c r="SOA89" s="829"/>
      <c r="SOB89" s="828"/>
      <c r="SOC89" s="829"/>
      <c r="SOD89" s="828"/>
      <c r="SOE89" s="829"/>
      <c r="SOF89" s="828"/>
      <c r="SOG89" s="829"/>
      <c r="SOH89" s="828"/>
      <c r="SOI89" s="829"/>
      <c r="SOJ89" s="828"/>
      <c r="SOK89" s="829"/>
      <c r="SOL89" s="828"/>
      <c r="SOM89" s="829"/>
      <c r="SON89" s="828"/>
      <c r="SOO89" s="829"/>
      <c r="SOP89" s="828"/>
      <c r="SOQ89" s="829"/>
      <c r="SOR89" s="828"/>
      <c r="SOS89" s="829"/>
      <c r="SOT89" s="828"/>
      <c r="SOU89" s="829"/>
      <c r="SOV89" s="828"/>
      <c r="SOW89" s="829"/>
      <c r="SOX89" s="828"/>
      <c r="SOY89" s="829"/>
      <c r="SOZ89" s="828"/>
      <c r="SPA89" s="829"/>
      <c r="SPB89" s="828"/>
      <c r="SPC89" s="829"/>
      <c r="SPD89" s="828"/>
      <c r="SPE89" s="829"/>
      <c r="SPF89" s="828"/>
      <c r="SPG89" s="829"/>
      <c r="SPH89" s="828"/>
      <c r="SPI89" s="829"/>
      <c r="SPJ89" s="828"/>
      <c r="SPK89" s="829"/>
      <c r="SPL89" s="828"/>
      <c r="SPM89" s="829"/>
      <c r="SPN89" s="828"/>
      <c r="SPO89" s="829"/>
      <c r="SPP89" s="828"/>
      <c r="SPQ89" s="829"/>
      <c r="SPR89" s="828"/>
      <c r="SPS89" s="829"/>
      <c r="SPT89" s="828"/>
      <c r="SPU89" s="829"/>
      <c r="SPV89" s="828"/>
      <c r="SPW89" s="829"/>
      <c r="SPX89" s="828"/>
      <c r="SPY89" s="829"/>
      <c r="SPZ89" s="828"/>
      <c r="SQA89" s="829"/>
      <c r="SQB89" s="828"/>
      <c r="SQC89" s="829"/>
      <c r="SQD89" s="828"/>
      <c r="SQE89" s="829"/>
      <c r="SQF89" s="828"/>
      <c r="SQG89" s="829"/>
      <c r="SQH89" s="828"/>
      <c r="SQI89" s="829"/>
      <c r="SQJ89" s="828"/>
      <c r="SQK89" s="829"/>
      <c r="SQL89" s="828"/>
      <c r="SQM89" s="829"/>
      <c r="SQN89" s="828"/>
      <c r="SQO89" s="829"/>
      <c r="SQP89" s="828"/>
      <c r="SQQ89" s="829"/>
      <c r="SQR89" s="828"/>
      <c r="SQS89" s="829"/>
      <c r="SQT89" s="828"/>
      <c r="SQU89" s="829"/>
      <c r="SQV89" s="828"/>
      <c r="SQW89" s="829"/>
      <c r="SQX89" s="828"/>
      <c r="SQY89" s="829"/>
      <c r="SQZ89" s="828"/>
      <c r="SRA89" s="829"/>
      <c r="SRB89" s="828"/>
      <c r="SRC89" s="829"/>
      <c r="SRD89" s="828"/>
      <c r="SRE89" s="829"/>
      <c r="SRF89" s="828"/>
      <c r="SRG89" s="829"/>
      <c r="SRH89" s="828"/>
      <c r="SRI89" s="829"/>
      <c r="SRJ89" s="828"/>
      <c r="SRK89" s="829"/>
      <c r="SRL89" s="828"/>
      <c r="SRM89" s="829"/>
      <c r="SRN89" s="828"/>
      <c r="SRO89" s="829"/>
      <c r="SRP89" s="828"/>
      <c r="SRQ89" s="829"/>
      <c r="SRR89" s="828"/>
      <c r="SRS89" s="829"/>
      <c r="SRT89" s="828"/>
      <c r="SRU89" s="829"/>
      <c r="SRV89" s="828"/>
      <c r="SRW89" s="829"/>
      <c r="SRX89" s="828"/>
      <c r="SRY89" s="829"/>
      <c r="SRZ89" s="828"/>
      <c r="SSA89" s="829"/>
      <c r="SSB89" s="828"/>
      <c r="SSC89" s="829"/>
      <c r="SSD89" s="828"/>
      <c r="SSE89" s="829"/>
      <c r="SSF89" s="828"/>
      <c r="SSG89" s="829"/>
      <c r="SSH89" s="828"/>
      <c r="SSI89" s="829"/>
      <c r="SSJ89" s="828"/>
      <c r="SSK89" s="829"/>
      <c r="SSL89" s="828"/>
      <c r="SSM89" s="829"/>
      <c r="SSN89" s="828"/>
      <c r="SSO89" s="829"/>
      <c r="SSP89" s="828"/>
      <c r="SSQ89" s="829"/>
      <c r="SSR89" s="828"/>
      <c r="SSS89" s="829"/>
      <c r="SST89" s="828"/>
      <c r="SSU89" s="829"/>
      <c r="SSV89" s="828"/>
      <c r="SSW89" s="829"/>
      <c r="SSX89" s="828"/>
      <c r="SSY89" s="829"/>
      <c r="SSZ89" s="828"/>
      <c r="STA89" s="829"/>
      <c r="STB89" s="828"/>
      <c r="STC89" s="829"/>
      <c r="STD89" s="828"/>
      <c r="STE89" s="829"/>
      <c r="STF89" s="828"/>
      <c r="STG89" s="829"/>
      <c r="STH89" s="828"/>
      <c r="STI89" s="829"/>
      <c r="STJ89" s="828"/>
      <c r="STK89" s="829"/>
      <c r="STL89" s="828"/>
      <c r="STM89" s="829"/>
      <c r="STN89" s="828"/>
      <c r="STO89" s="829"/>
      <c r="STP89" s="828"/>
      <c r="STQ89" s="829"/>
      <c r="STR89" s="828"/>
      <c r="STS89" s="829"/>
      <c r="STT89" s="828"/>
      <c r="STU89" s="829"/>
      <c r="STV89" s="828"/>
      <c r="STW89" s="829"/>
      <c r="STX89" s="828"/>
      <c r="STY89" s="829"/>
      <c r="STZ89" s="828"/>
      <c r="SUA89" s="829"/>
      <c r="SUB89" s="828"/>
      <c r="SUC89" s="829"/>
      <c r="SUD89" s="828"/>
      <c r="SUE89" s="829"/>
      <c r="SUF89" s="828"/>
      <c r="SUG89" s="829"/>
      <c r="SUH89" s="828"/>
      <c r="SUI89" s="829"/>
      <c r="SUJ89" s="828"/>
      <c r="SUK89" s="829"/>
      <c r="SUL89" s="828"/>
      <c r="SUM89" s="829"/>
      <c r="SUN89" s="828"/>
      <c r="SUO89" s="829"/>
      <c r="SUP89" s="828"/>
      <c r="SUQ89" s="829"/>
      <c r="SUR89" s="828"/>
      <c r="SUS89" s="829"/>
      <c r="SUT89" s="828"/>
      <c r="SUU89" s="829"/>
      <c r="SUV89" s="828"/>
      <c r="SUW89" s="829"/>
      <c r="SUX89" s="828"/>
      <c r="SUY89" s="829"/>
      <c r="SUZ89" s="828"/>
      <c r="SVA89" s="829"/>
      <c r="SVB89" s="828"/>
      <c r="SVC89" s="829"/>
      <c r="SVD89" s="828"/>
      <c r="SVE89" s="829"/>
      <c r="SVF89" s="828"/>
      <c r="SVG89" s="829"/>
      <c r="SVH89" s="828"/>
      <c r="SVI89" s="829"/>
      <c r="SVJ89" s="828"/>
      <c r="SVK89" s="829"/>
      <c r="SVL89" s="828"/>
      <c r="SVM89" s="829"/>
      <c r="SVN89" s="828"/>
      <c r="SVO89" s="829"/>
      <c r="SVP89" s="828"/>
      <c r="SVQ89" s="829"/>
      <c r="SVR89" s="828"/>
      <c r="SVS89" s="829"/>
      <c r="SVT89" s="828"/>
      <c r="SVU89" s="829"/>
      <c r="SVV89" s="828"/>
      <c r="SVW89" s="829"/>
      <c r="SVX89" s="828"/>
      <c r="SVY89" s="829"/>
      <c r="SVZ89" s="828"/>
      <c r="SWA89" s="829"/>
      <c r="SWB89" s="828"/>
      <c r="SWC89" s="829"/>
      <c r="SWD89" s="828"/>
      <c r="SWE89" s="829"/>
      <c r="SWF89" s="828"/>
      <c r="SWG89" s="829"/>
      <c r="SWH89" s="828"/>
      <c r="SWI89" s="829"/>
      <c r="SWJ89" s="828"/>
      <c r="SWK89" s="829"/>
      <c r="SWL89" s="828"/>
      <c r="SWM89" s="829"/>
      <c r="SWN89" s="828"/>
      <c r="SWO89" s="829"/>
      <c r="SWP89" s="828"/>
      <c r="SWQ89" s="829"/>
      <c r="SWR89" s="828"/>
      <c r="SWS89" s="829"/>
      <c r="SWT89" s="828"/>
      <c r="SWU89" s="829"/>
      <c r="SWV89" s="828"/>
      <c r="SWW89" s="829"/>
      <c r="SWX89" s="828"/>
      <c r="SWY89" s="829"/>
      <c r="SWZ89" s="828"/>
      <c r="SXA89" s="829"/>
      <c r="SXB89" s="828"/>
      <c r="SXC89" s="829"/>
      <c r="SXD89" s="828"/>
      <c r="SXE89" s="829"/>
      <c r="SXF89" s="828"/>
      <c r="SXG89" s="829"/>
      <c r="SXH89" s="828"/>
      <c r="SXI89" s="829"/>
      <c r="SXJ89" s="828"/>
      <c r="SXK89" s="829"/>
      <c r="SXL89" s="828"/>
      <c r="SXM89" s="829"/>
      <c r="SXN89" s="828"/>
      <c r="SXO89" s="829"/>
      <c r="SXP89" s="828"/>
      <c r="SXQ89" s="829"/>
      <c r="SXR89" s="828"/>
      <c r="SXS89" s="829"/>
      <c r="SXT89" s="828"/>
      <c r="SXU89" s="829"/>
      <c r="SXV89" s="828"/>
      <c r="SXW89" s="829"/>
      <c r="SXX89" s="828"/>
      <c r="SXY89" s="829"/>
      <c r="SXZ89" s="828"/>
      <c r="SYA89" s="829"/>
      <c r="SYB89" s="828"/>
      <c r="SYC89" s="829"/>
      <c r="SYD89" s="828"/>
      <c r="SYE89" s="829"/>
      <c r="SYF89" s="828"/>
      <c r="SYG89" s="829"/>
      <c r="SYH89" s="828"/>
      <c r="SYI89" s="829"/>
      <c r="SYJ89" s="828"/>
      <c r="SYK89" s="829"/>
      <c r="SYL89" s="828"/>
      <c r="SYM89" s="829"/>
      <c r="SYN89" s="828"/>
      <c r="SYO89" s="829"/>
      <c r="SYP89" s="828"/>
      <c r="SYQ89" s="829"/>
      <c r="SYR89" s="828"/>
      <c r="SYS89" s="829"/>
      <c r="SYT89" s="828"/>
      <c r="SYU89" s="829"/>
      <c r="SYV89" s="828"/>
      <c r="SYW89" s="829"/>
      <c r="SYX89" s="828"/>
      <c r="SYY89" s="829"/>
      <c r="SYZ89" s="828"/>
      <c r="SZA89" s="829"/>
      <c r="SZB89" s="828"/>
      <c r="SZC89" s="829"/>
      <c r="SZD89" s="828"/>
      <c r="SZE89" s="829"/>
    </row>
    <row r="90" spans="2:13525" s="344" customFormat="1" ht="15" customHeight="1" thickBot="1" x14ac:dyDescent="0.3">
      <c r="B90" s="522" t="s">
        <v>31</v>
      </c>
      <c r="C90" s="1053" t="s">
        <v>566</v>
      </c>
      <c r="D90" s="1525" t="s">
        <v>818</v>
      </c>
      <c r="E90" s="1519">
        <f>'7mÖNKORMktsg'!H89+'8mHIVATALktsg'!H90+'9mÓVODAktsg'!H90</f>
        <v>314671860</v>
      </c>
      <c r="F90" s="365">
        <f>+F89+F64</f>
        <v>445998741</v>
      </c>
      <c r="G90" s="365" t="e">
        <f t="shared" ref="G90:H90" si="17">+G89+G64</f>
        <v>#VALUE!</v>
      </c>
      <c r="H90" s="1164">
        <f t="shared" si="17"/>
        <v>0</v>
      </c>
      <c r="I90" s="694">
        <f>'7mÖNKORMktsg'!L89+'8mHIVATALktsg'!L90+'9mÓVODAktsg'!L90</f>
        <v>448791766</v>
      </c>
      <c r="J90" s="1526">
        <f>'7mÖNKORMktsg'!M89+'8mHIVATALktsg'!M90+'9mÓVODAktsg'!M90</f>
        <v>444837561</v>
      </c>
      <c r="K90" s="474"/>
      <c r="L90" s="451"/>
      <c r="M90" s="983"/>
    </row>
    <row r="91" spans="2:13525" s="344" customFormat="1" ht="21" customHeight="1" thickBot="1" x14ac:dyDescent="0.3">
      <c r="B91" s="354"/>
      <c r="C91" s="354"/>
      <c r="E91" s="474"/>
      <c r="F91" s="532"/>
      <c r="G91" s="532"/>
      <c r="H91" s="532"/>
      <c r="I91" s="474"/>
      <c r="J91" s="474"/>
      <c r="M91" s="983"/>
    </row>
    <row r="92" spans="2:13525" s="449" customFormat="1" ht="15.75" customHeight="1" thickBot="1" x14ac:dyDescent="0.3">
      <c r="B92" s="2077" t="s">
        <v>54</v>
      </c>
      <c r="C92" s="2078"/>
      <c r="D92" s="2078"/>
      <c r="E92" s="2079"/>
      <c r="F92" s="975"/>
      <c r="G92" s="975"/>
      <c r="H92" s="975"/>
      <c r="I92" s="976"/>
      <c r="J92" s="976"/>
      <c r="M92" s="983"/>
    </row>
    <row r="93" spans="2:13525" s="345" customFormat="1" ht="12.75" customHeight="1" thickBot="1" x14ac:dyDescent="0.3">
      <c r="B93" s="521" t="s">
        <v>14</v>
      </c>
      <c r="C93" s="1091"/>
      <c r="D93" s="441" t="s">
        <v>478</v>
      </c>
      <c r="E93" s="467">
        <f>SUM(E94:E98)</f>
        <v>183770330</v>
      </c>
      <c r="F93" s="595">
        <f>SUM(F94:F98)</f>
        <v>206949084</v>
      </c>
      <c r="G93" s="593"/>
      <c r="H93" s="597"/>
      <c r="I93" s="467">
        <f>SUM(I94:I98)</f>
        <v>204582571</v>
      </c>
      <c r="J93" s="467">
        <f>SUM(J94:J98)</f>
        <v>198863609</v>
      </c>
      <c r="M93" s="983"/>
    </row>
    <row r="94" spans="2:13525" ht="12.75" customHeight="1" x14ac:dyDescent="0.25">
      <c r="B94" s="442" t="s">
        <v>96</v>
      </c>
      <c r="C94" s="1092" t="s">
        <v>583</v>
      </c>
      <c r="D94" s="425" t="s">
        <v>44</v>
      </c>
      <c r="E94" s="546">
        <f>'7mÖNKORMktsg'!H93+'8mHIVATALktsg'!H94+'9mÓVODAktsg'!H94</f>
        <v>103256767</v>
      </c>
      <c r="F94" s="323">
        <f>+'7mÖNKORMktsg'!I93+'8mHIVATALktsg'!I94+'9mÓVODAktsg'!I94</f>
        <v>112798277</v>
      </c>
      <c r="G94" s="601"/>
      <c r="H94" s="681"/>
      <c r="I94" s="869">
        <f>'7mÖNKORMktsg'!L93+'8mHIVATALktsg'!L94+'9mÓVODAktsg'!L94</f>
        <v>112798277</v>
      </c>
      <c r="J94" s="869">
        <f>'7mÖNKORMktsg'!M93+'8mHIVATALktsg'!M94+'9mÓVODAktsg'!M94</f>
        <v>112798277</v>
      </c>
      <c r="L94" s="361"/>
      <c r="M94" s="983"/>
    </row>
    <row r="95" spans="2:13525" ht="12.75" customHeight="1" x14ac:dyDescent="0.25">
      <c r="B95" s="419" t="s">
        <v>97</v>
      </c>
      <c r="C95" s="1037" t="s">
        <v>584</v>
      </c>
      <c r="D95" s="357" t="s">
        <v>141</v>
      </c>
      <c r="E95" s="546">
        <f>'7mÖNKORMktsg'!H94+'8mHIVATALktsg'!H95+'9mÓVODAktsg'!H95</f>
        <v>20466633</v>
      </c>
      <c r="F95" s="322">
        <f>+'7mÖNKORMktsg'!I94+'8mHIVATALktsg'!I95+'9mÓVODAktsg'!I95</f>
        <v>20673721</v>
      </c>
      <c r="G95" s="621"/>
      <c r="H95" s="683"/>
      <c r="I95" s="869">
        <f>'7mÖNKORMktsg'!L94+'8mHIVATALktsg'!L95+'9mÓVODAktsg'!L95</f>
        <v>20673721</v>
      </c>
      <c r="J95" s="869">
        <f>'7mÖNKORMktsg'!M94+'8mHIVATALktsg'!M95+'9mÓVODAktsg'!M95</f>
        <v>20673721</v>
      </c>
      <c r="L95" s="361"/>
      <c r="M95" s="983"/>
    </row>
    <row r="96" spans="2:13525" ht="12.75" customHeight="1" x14ac:dyDescent="0.25">
      <c r="B96" s="419" t="s">
        <v>98</v>
      </c>
      <c r="C96" s="1037" t="s">
        <v>585</v>
      </c>
      <c r="D96" s="357" t="s">
        <v>118</v>
      </c>
      <c r="E96" s="546">
        <f>'7mÖNKORMktsg'!H95+'8mHIVATALktsg'!H96+'9mÓVODAktsg'!H96</f>
        <v>47334514</v>
      </c>
      <c r="F96" s="322">
        <f>+'7mÖNKORMktsg'!I95+'8mHIVATALktsg'!I96+'9mÓVODAktsg'!I96</f>
        <v>54686033</v>
      </c>
      <c r="G96" s="598"/>
      <c r="H96" s="682"/>
      <c r="I96" s="869">
        <f>'7mÖNKORMktsg'!L95+'8mHIVATALktsg'!L96+'9mÓVODAktsg'!L96</f>
        <v>54686033</v>
      </c>
      <c r="J96" s="869">
        <f>'7mÖNKORMktsg'!M95+'8mHIVATALktsg'!M96+'9mÓVODAktsg'!M96</f>
        <v>50739443</v>
      </c>
      <c r="L96" s="361"/>
      <c r="M96" s="983"/>
    </row>
    <row r="97" spans="2:14" ht="12.75" customHeight="1" thickBot="1" x14ac:dyDescent="0.3">
      <c r="B97" s="419" t="s">
        <v>99</v>
      </c>
      <c r="C97" s="1039" t="s">
        <v>586</v>
      </c>
      <c r="D97" s="357" t="s">
        <v>142</v>
      </c>
      <c r="E97" s="547">
        <f>'7mÖNKORMktsg'!H96+'8mHIVATALktsg'!H97+'9mÓVODAktsg'!H97</f>
        <v>9316416</v>
      </c>
      <c r="F97" s="324">
        <f>+'7mÖNKORMktsg'!I96+'8mHIVATALktsg'!I97+'9mÓVODAktsg'!I97</f>
        <v>8434320</v>
      </c>
      <c r="G97" s="607"/>
      <c r="H97" s="1016"/>
      <c r="I97" s="1531">
        <f>'7mÖNKORMktsg'!L96+'8mHIVATALktsg'!L97+'9mÓVODAktsg'!L97</f>
        <v>8434320</v>
      </c>
      <c r="J97" s="1531">
        <f>'7mÖNKORMktsg'!M96+'8mHIVATALktsg'!M97+'9mÓVODAktsg'!M97</f>
        <v>6777584</v>
      </c>
      <c r="L97" s="361"/>
      <c r="M97" s="983"/>
    </row>
    <row r="98" spans="2:14" s="1083" customFormat="1" ht="12.75" customHeight="1" thickBot="1" x14ac:dyDescent="0.3">
      <c r="B98" s="1084" t="s">
        <v>120</v>
      </c>
      <c r="C98" s="1093" t="s">
        <v>587</v>
      </c>
      <c r="D98" s="1085" t="s">
        <v>143</v>
      </c>
      <c r="E98" s="471">
        <f>'7mÖNKORMktsg'!H97+'8mHIVATALktsg'!H98+'9mÓVODAktsg'!H98</f>
        <v>3396000</v>
      </c>
      <c r="F98" s="626">
        <f>SUM(F99:F109)</f>
        <v>10356733</v>
      </c>
      <c r="G98" s="625">
        <f>SUM(G99:G108)</f>
        <v>0</v>
      </c>
      <c r="H98" s="629">
        <f>SUM(H99:H108)</f>
        <v>0</v>
      </c>
      <c r="I98" s="694">
        <f>'7mÖNKORMktsg'!L97+'8mHIVATALktsg'!L98+'9mÓVODAktsg'!L98</f>
        <v>7990220</v>
      </c>
      <c r="J98" s="1513">
        <f>'7mÖNKORMktsg'!M97+'8mHIVATALktsg'!M98+'9mÓVODAktsg'!M98</f>
        <v>7874584</v>
      </c>
      <c r="L98" s="1086"/>
      <c r="M98" s="983"/>
    </row>
    <row r="99" spans="2:14" ht="12.75" customHeight="1" x14ac:dyDescent="0.25">
      <c r="B99" s="348" t="s">
        <v>100</v>
      </c>
      <c r="C99" s="1039" t="s">
        <v>761</v>
      </c>
      <c r="D99" s="462" t="s">
        <v>535</v>
      </c>
      <c r="E99" s="546">
        <f>'7mÖNKORMktsg'!H98+'8mHIVATALktsg'!H99+'9mÓVODAktsg'!H99</f>
        <v>0</v>
      </c>
      <c r="F99" s="1532">
        <v>8551733</v>
      </c>
      <c r="G99" s="1533"/>
      <c r="H99" s="1534"/>
      <c r="I99" s="869">
        <f>'7mÖNKORMktsg'!L98+'8mHIVATALktsg'!L99+'9mÓVODAktsg'!L99</f>
        <v>0</v>
      </c>
      <c r="J99" s="869">
        <f>'7mÖNKORMktsg'!M98+'8mHIVATALktsg'!M99+'9mÓVODAktsg'!M99</f>
        <v>0</v>
      </c>
      <c r="K99" s="550"/>
      <c r="M99" s="983"/>
    </row>
    <row r="100" spans="2:14" ht="12.75" customHeight="1" x14ac:dyDescent="0.25">
      <c r="B100" s="355" t="s">
        <v>101</v>
      </c>
      <c r="C100" s="1094" t="s">
        <v>762</v>
      </c>
      <c r="D100" s="525" t="s">
        <v>465</v>
      </c>
      <c r="E100" s="546">
        <f>'7mÖNKORMktsg'!H99+'8mHIVATALktsg'!H100+'9mÓVODAktsg'!H100</f>
        <v>0</v>
      </c>
      <c r="F100" s="870"/>
      <c r="G100" s="724"/>
      <c r="H100" s="725"/>
      <c r="I100" s="869">
        <f>'7mÖNKORMktsg'!L99+'8mHIVATALktsg'!L100+'9mÓVODAktsg'!L100</f>
        <v>3032747</v>
      </c>
      <c r="J100" s="869">
        <f>'7mÖNKORMktsg'!M99+'8mHIVATALktsg'!M100+'9mÓVODAktsg'!M100</f>
        <v>3032747</v>
      </c>
      <c r="M100" s="983"/>
    </row>
    <row r="101" spans="2:14" ht="12.75" customHeight="1" x14ac:dyDescent="0.25">
      <c r="B101" s="355" t="s">
        <v>111</v>
      </c>
      <c r="C101" s="1094" t="s">
        <v>763</v>
      </c>
      <c r="D101" s="524" t="s">
        <v>466</v>
      </c>
      <c r="E101" s="546">
        <f>'7mÖNKORMktsg'!H100+'8mHIVATALktsg'!H101+'9mÓVODAktsg'!H101</f>
        <v>0</v>
      </c>
      <c r="F101" s="870"/>
      <c r="G101" s="726"/>
      <c r="H101" s="727"/>
      <c r="I101" s="869">
        <f>'7mÖNKORMktsg'!L100+'8mHIVATALktsg'!L101+'9mÓVODAktsg'!L101</f>
        <v>0</v>
      </c>
      <c r="J101" s="869">
        <f>'7mÖNKORMktsg'!M100+'8mHIVATALktsg'!M101+'9mÓVODAktsg'!M101</f>
        <v>0</v>
      </c>
      <c r="M101" s="983"/>
    </row>
    <row r="102" spans="2:14" ht="12.75" customHeight="1" x14ac:dyDescent="0.25">
      <c r="B102" s="355" t="s">
        <v>112</v>
      </c>
      <c r="C102" s="1094" t="s">
        <v>764</v>
      </c>
      <c r="D102" s="524" t="s">
        <v>467</v>
      </c>
      <c r="E102" s="546">
        <f>'7mÖNKORMktsg'!H101+'8mHIVATALktsg'!H102+'9mÓVODAktsg'!H102</f>
        <v>0</v>
      </c>
      <c r="F102" s="452"/>
      <c r="G102" s="726"/>
      <c r="H102" s="727"/>
      <c r="I102" s="869">
        <f>'7mÖNKORMktsg'!L101+'8mHIVATALktsg'!L102+'9mÓVODAktsg'!L102</f>
        <v>0</v>
      </c>
      <c r="J102" s="869">
        <f>'7mÖNKORMktsg'!M101+'8mHIVATALktsg'!M102+'9mÓVODAktsg'!M102</f>
        <v>0</v>
      </c>
      <c r="M102" s="983"/>
    </row>
    <row r="103" spans="2:14" ht="12.75" customHeight="1" x14ac:dyDescent="0.25">
      <c r="B103" s="348" t="s">
        <v>113</v>
      </c>
      <c r="C103" s="1039" t="s">
        <v>765</v>
      </c>
      <c r="D103" s="525" t="s">
        <v>468</v>
      </c>
      <c r="E103" s="546">
        <f>'7mÖNKORMktsg'!H102+'8mHIVATALktsg'!H103+'9mÓVODAktsg'!H103</f>
        <v>0</v>
      </c>
      <c r="F103" s="872">
        <v>850000</v>
      </c>
      <c r="G103" s="726"/>
      <c r="H103" s="727"/>
      <c r="I103" s="869">
        <f>'7mÖNKORMktsg'!L102+'8mHIVATALktsg'!L103+'9mÓVODAktsg'!L103</f>
        <v>4397711</v>
      </c>
      <c r="J103" s="869">
        <f>'7mÖNKORMktsg'!M102+'8mHIVATALktsg'!M103+'9mÓVODAktsg'!M103</f>
        <v>4396576</v>
      </c>
      <c r="M103" s="983"/>
    </row>
    <row r="104" spans="2:14" ht="12.75" customHeight="1" x14ac:dyDescent="0.25">
      <c r="B104" s="355" t="s">
        <v>114</v>
      </c>
      <c r="C104" s="1094" t="s">
        <v>766</v>
      </c>
      <c r="D104" s="525" t="s">
        <v>469</v>
      </c>
      <c r="E104" s="546">
        <f>'7mÖNKORMktsg'!H103+'8mHIVATALktsg'!H104+'9mÓVODAktsg'!H104</f>
        <v>0</v>
      </c>
      <c r="F104" s="872"/>
      <c r="G104" s="726"/>
      <c r="H104" s="727"/>
      <c r="I104" s="869">
        <f>'7mÖNKORMktsg'!L103+'8mHIVATALktsg'!L104+'9mÓVODAktsg'!L104</f>
        <v>559762</v>
      </c>
      <c r="J104" s="869">
        <f>'7mÖNKORMktsg'!M103+'8mHIVATALktsg'!M104+'9mÓVODAktsg'!M104</f>
        <v>445261</v>
      </c>
      <c r="M104" s="983"/>
    </row>
    <row r="105" spans="2:14" ht="12.75" customHeight="1" x14ac:dyDescent="0.25">
      <c r="B105" s="348" t="s">
        <v>116</v>
      </c>
      <c r="C105" s="1039" t="s">
        <v>767</v>
      </c>
      <c r="D105" s="524" t="s">
        <v>470</v>
      </c>
      <c r="E105" s="546">
        <f>'7mÖNKORMktsg'!H104+'8mHIVATALktsg'!H105+'9mÓVODAktsg'!H105</f>
        <v>0</v>
      </c>
      <c r="F105" s="872"/>
      <c r="G105" s="726"/>
      <c r="H105" s="727"/>
      <c r="I105" s="869">
        <f>'7mÖNKORMktsg'!L104+'8mHIVATALktsg'!L105+'9mÓVODAktsg'!L105</f>
        <v>0</v>
      </c>
      <c r="J105" s="869">
        <f>'7mÖNKORMktsg'!M104+'8mHIVATALktsg'!M105+'9mÓVODAktsg'!M105</f>
        <v>0</v>
      </c>
      <c r="M105" s="983"/>
    </row>
    <row r="106" spans="2:14" ht="12.75" customHeight="1" x14ac:dyDescent="0.25">
      <c r="B106" s="355" t="s">
        <v>144</v>
      </c>
      <c r="C106" s="1094" t="s">
        <v>768</v>
      </c>
      <c r="D106" s="524" t="s">
        <v>471</v>
      </c>
      <c r="E106" s="546">
        <f>'7mÖNKORMktsg'!H105+'8mHIVATALktsg'!H106+'9mÓVODAktsg'!H106</f>
        <v>0</v>
      </c>
      <c r="F106" s="872"/>
      <c r="G106" s="726"/>
      <c r="H106" s="727"/>
      <c r="I106" s="869">
        <f>'7mÖNKORMktsg'!L105+'8mHIVATALktsg'!L106+'9mÓVODAktsg'!L106</f>
        <v>0</v>
      </c>
      <c r="J106" s="869">
        <f>'7mÖNKORMktsg'!M105+'8mHIVATALktsg'!M106+'9mÓVODAktsg'!M106</f>
        <v>0</v>
      </c>
      <c r="M106" s="983"/>
    </row>
    <row r="107" spans="2:14" ht="12.75" customHeight="1" x14ac:dyDescent="0.25">
      <c r="B107" s="348" t="s">
        <v>315</v>
      </c>
      <c r="C107" s="1039" t="s">
        <v>769</v>
      </c>
      <c r="D107" s="524" t="s">
        <v>472</v>
      </c>
      <c r="E107" s="546">
        <f>'7mÖNKORMktsg'!H106+'8mHIVATALktsg'!H107+'9mÓVODAktsg'!H107</f>
        <v>0</v>
      </c>
      <c r="F107" s="872"/>
      <c r="G107" s="726"/>
      <c r="H107" s="727"/>
      <c r="I107" s="869">
        <f>'7mÖNKORMktsg'!L106+'8mHIVATALktsg'!L107+'9mÓVODAktsg'!L107</f>
        <v>0</v>
      </c>
      <c r="J107" s="869">
        <f>'7mÖNKORMktsg'!M106+'8mHIVATALktsg'!M107+'9mÓVODAktsg'!M107</f>
        <v>0</v>
      </c>
      <c r="M107" s="983"/>
    </row>
    <row r="108" spans="2:14" ht="12.75" customHeight="1" thickBot="1" x14ac:dyDescent="0.3">
      <c r="B108" s="355" t="s">
        <v>316</v>
      </c>
      <c r="C108" s="1094" t="s">
        <v>770</v>
      </c>
      <c r="D108" s="1198" t="s">
        <v>473</v>
      </c>
      <c r="E108" s="547">
        <f>'7mÖNKORMktsg'!H107+'8mHIVATALktsg'!H108+'9mÓVODAktsg'!H108</f>
        <v>0</v>
      </c>
      <c r="F108" s="873">
        <v>55000</v>
      </c>
      <c r="G108" s="728"/>
      <c r="H108" s="729"/>
      <c r="I108" s="1531">
        <f>'7mÖNKORMktsg'!L107+'8mHIVATALktsg'!L108+'9mÓVODAktsg'!L108</f>
        <v>0</v>
      </c>
      <c r="J108" s="1531">
        <f>'7mÖNKORMktsg'!M107+'8mHIVATALktsg'!M108+'9mÓVODAktsg'!M108</f>
        <v>0</v>
      </c>
      <c r="M108" s="983"/>
    </row>
    <row r="109" spans="2:14" ht="12.75" customHeight="1" thickBot="1" x14ac:dyDescent="0.3">
      <c r="B109" s="520" t="s">
        <v>838</v>
      </c>
      <c r="C109" s="1035" t="s">
        <v>771</v>
      </c>
      <c r="D109" s="325" t="s">
        <v>339</v>
      </c>
      <c r="E109" s="471">
        <f>'7mÖNKORMktsg'!H108+'8mHIVATALktsg'!H109+'9mÓVODAktsg'!H109</f>
        <v>5167686</v>
      </c>
      <c r="F109" s="626">
        <f>SUM(F110:F110)</f>
        <v>900000</v>
      </c>
      <c r="G109" s="625">
        <f t="shared" ref="G109:H109" si="18">SUM(G110:G111)</f>
        <v>0</v>
      </c>
      <c r="H109" s="629">
        <f t="shared" si="18"/>
        <v>0</v>
      </c>
      <c r="I109" s="694">
        <f>'7mÖNKORMktsg'!L108+'8mHIVATALktsg'!L109+'9mÓVODAktsg'!L109</f>
        <v>122206154</v>
      </c>
      <c r="J109" s="1513">
        <f>'7mÖNKORMktsg'!M108+'8mHIVATALktsg'!M109+'9mÓVODAktsg'!M109</f>
        <v>0</v>
      </c>
      <c r="L109" s="451"/>
      <c r="M109" s="983"/>
      <c r="N109" s="550"/>
    </row>
    <row r="110" spans="2:14" ht="12.75" customHeight="1" x14ac:dyDescent="0.25">
      <c r="B110" s="1087" t="s">
        <v>839</v>
      </c>
      <c r="C110" s="1096"/>
      <c r="D110" s="1089" t="s">
        <v>803</v>
      </c>
      <c r="E110" s="546">
        <f>'7mÖNKORMktsg'!H109+'8mHIVATALktsg'!H110+'9mÓVODAktsg'!H110</f>
        <v>5167686</v>
      </c>
      <c r="F110" s="636">
        <v>900000</v>
      </c>
      <c r="G110" s="601"/>
      <c r="H110" s="681"/>
      <c r="I110" s="869">
        <f>'7mÖNKORMktsg'!L109+'8mHIVATALktsg'!L110+'9mÓVODAktsg'!L110</f>
        <v>122206154</v>
      </c>
      <c r="J110" s="869">
        <f>'7mÖNKORMktsg'!M109+'8mHIVATALktsg'!M110+'9mÓVODAktsg'!M110</f>
        <v>0</v>
      </c>
      <c r="M110" s="983"/>
    </row>
    <row r="111" spans="2:14" ht="12.75" customHeight="1" thickBot="1" x14ac:dyDescent="0.3">
      <c r="B111" s="355" t="s">
        <v>840</v>
      </c>
      <c r="C111" s="1039"/>
      <c r="D111" s="1090" t="s">
        <v>804</v>
      </c>
      <c r="E111" s="547">
        <f>'7mÖNKORMktsg'!H110+'8mHIVATALktsg'!H111+'9mÓVODAktsg'!H111</f>
        <v>0</v>
      </c>
      <c r="F111" s="452"/>
      <c r="G111" s="621"/>
      <c r="H111" s="683"/>
      <c r="I111" s="1531">
        <f>'7mÖNKORMktsg'!L110+'8mHIVATALktsg'!L111+'9mÓVODAktsg'!L111</f>
        <v>0</v>
      </c>
      <c r="J111" s="1531">
        <f>'7mÖNKORMktsg'!M110+'8mHIVATALktsg'!M111+'9mÓVODAktsg'!M111</f>
        <v>0</v>
      </c>
      <c r="M111" s="983"/>
    </row>
    <row r="112" spans="2:14" ht="12.75" customHeight="1" thickBot="1" x14ac:dyDescent="0.3">
      <c r="B112" s="520" t="s">
        <v>15</v>
      </c>
      <c r="C112" s="1097" t="s">
        <v>771</v>
      </c>
      <c r="D112" s="325" t="s">
        <v>539</v>
      </c>
      <c r="E112" s="471">
        <f>'7mÖNKORMktsg'!H111+'8mHIVATALktsg'!H112+'9mÓVODAktsg'!H112</f>
        <v>1207320</v>
      </c>
      <c r="F112" s="626">
        <f>SUM(F113:F127)</f>
        <v>158745263</v>
      </c>
      <c r="G112" s="625">
        <f>SUM(G113:G127)</f>
        <v>732514</v>
      </c>
      <c r="H112" s="629">
        <f>SUM(H113:H127)</f>
        <v>0</v>
      </c>
      <c r="I112" s="694">
        <f>'7mÖNKORMktsg'!L111+'8mHIVATALktsg'!L112+'9mÓVODAktsg'!L112</f>
        <v>4880303</v>
      </c>
      <c r="J112" s="1513">
        <f>'7mÖNKORMktsg'!M111+'8mHIVATALktsg'!M112+'9mÓVODAktsg'!M112</f>
        <v>4807863</v>
      </c>
      <c r="L112" s="451"/>
      <c r="M112" s="983"/>
    </row>
    <row r="113" spans="2:14" s="345" customFormat="1" ht="12.75" customHeight="1" x14ac:dyDescent="0.25">
      <c r="B113" s="424" t="s">
        <v>102</v>
      </c>
      <c r="C113" s="1020" t="s">
        <v>599</v>
      </c>
      <c r="D113" s="420" t="s">
        <v>180</v>
      </c>
      <c r="E113" s="546">
        <f>'7mÖNKORMktsg'!H112+'8mHIVATALktsg'!H113+'9mÓVODAktsg'!H113</f>
        <v>1207320</v>
      </c>
      <c r="F113" s="636">
        <f>168736460-324000-214000-F143</f>
        <v>158421263</v>
      </c>
      <c r="G113" s="316">
        <f>+'7mÖNKORMktsg'!J112+'8mHIVATALktsg'!J113+'9mÓVODAktsg'!J113</f>
        <v>732514</v>
      </c>
      <c r="H113" s="681"/>
      <c r="I113" s="869">
        <f>'7mÖNKORMktsg'!L112+'8mHIVATALktsg'!L113+'9mÓVODAktsg'!L113</f>
        <v>4880303</v>
      </c>
      <c r="J113" s="869">
        <f>'7mÖNKORMktsg'!M112+'8mHIVATALktsg'!M113+'9mÓVODAktsg'!M113</f>
        <v>4807863</v>
      </c>
      <c r="L113" s="459"/>
      <c r="M113" s="983"/>
    </row>
    <row r="114" spans="2:14" s="345" customFormat="1" ht="12.75" customHeight="1" x14ac:dyDescent="0.25">
      <c r="B114" s="348" t="s">
        <v>103</v>
      </c>
      <c r="C114" s="1021"/>
      <c r="D114" s="524" t="s">
        <v>536</v>
      </c>
      <c r="E114" s="546">
        <f>'7mÖNKORMktsg'!H113+'8mHIVATALktsg'!H114+'9mÓVODAktsg'!H114</f>
        <v>0</v>
      </c>
      <c r="F114" s="660"/>
      <c r="G114" s="598"/>
      <c r="H114" s="682"/>
      <c r="I114" s="869">
        <f>'7mÖNKORMktsg'!L113+'8mHIVATALktsg'!L114+'9mÓVODAktsg'!L114</f>
        <v>0</v>
      </c>
      <c r="J114" s="869">
        <f>'7mÖNKORMktsg'!M113+'8mHIVATALktsg'!M114+'9mÓVODAktsg'!M114</f>
        <v>0</v>
      </c>
      <c r="L114" s="459"/>
      <c r="M114" s="983"/>
    </row>
    <row r="115" spans="2:14" s="345" customFormat="1" ht="12.75" customHeight="1" x14ac:dyDescent="0.25">
      <c r="B115" s="348"/>
      <c r="C115" s="1054" t="s">
        <v>800</v>
      </c>
      <c r="D115" s="1153" t="s">
        <v>844</v>
      </c>
      <c r="E115" s="546">
        <f>'7mÖNKORMktsg'!H114+'8mHIVATALktsg'!H115+'9mÓVODAktsg'!H115</f>
        <v>0</v>
      </c>
      <c r="F115" s="660">
        <v>324000</v>
      </c>
      <c r="G115" s="598"/>
      <c r="H115" s="682"/>
      <c r="I115" s="869">
        <f>'7mÖNKORMktsg'!L114+'8mHIVATALktsg'!L115+'9mÓVODAktsg'!L115</f>
        <v>0</v>
      </c>
      <c r="J115" s="869">
        <f>'7mÖNKORMktsg'!M114+'8mHIVATALktsg'!M115+'9mÓVODAktsg'!M115</f>
        <v>0</v>
      </c>
      <c r="L115" s="459"/>
      <c r="M115" s="983"/>
    </row>
    <row r="116" spans="2:14" ht="12.75" customHeight="1" x14ac:dyDescent="0.25">
      <c r="B116" s="348" t="s">
        <v>104</v>
      </c>
      <c r="C116" s="1039" t="s">
        <v>601</v>
      </c>
      <c r="D116" s="357" t="s">
        <v>145</v>
      </c>
      <c r="E116" s="546">
        <f>'7mÖNKORMktsg'!H115+'8mHIVATALktsg'!H116+'9mÓVODAktsg'!H116</f>
        <v>0</v>
      </c>
      <c r="F116" s="660"/>
      <c r="G116" s="598">
        <f>'8mHIVATALktsg'!J116+'9mÓVODAktsg'!J116</f>
        <v>0</v>
      </c>
      <c r="H116" s="682"/>
      <c r="I116" s="869">
        <f>'7mÖNKORMktsg'!L115+'8mHIVATALktsg'!L116+'9mÓVODAktsg'!L116</f>
        <v>0</v>
      </c>
      <c r="J116" s="869">
        <f>'7mÖNKORMktsg'!M115+'8mHIVATALktsg'!M116+'9mÓVODAktsg'!M116</f>
        <v>0</v>
      </c>
      <c r="M116" s="983"/>
    </row>
    <row r="117" spans="2:14" ht="12.75" customHeight="1" x14ac:dyDescent="0.25">
      <c r="B117" s="348" t="s">
        <v>105</v>
      </c>
      <c r="C117" s="1036"/>
      <c r="D117" s="524" t="s">
        <v>537</v>
      </c>
      <c r="E117" s="546">
        <f>'7mÖNKORMktsg'!H116+'8mHIVATALktsg'!H117+'9mÓVODAktsg'!H117</f>
        <v>0</v>
      </c>
      <c r="F117" s="660"/>
      <c r="G117" s="598"/>
      <c r="H117" s="682"/>
      <c r="I117" s="869">
        <f>'7mÖNKORMktsg'!L116+'8mHIVATALktsg'!L117+'9mÓVODAktsg'!L117</f>
        <v>0</v>
      </c>
      <c r="J117" s="869">
        <f>'7mÖNKORMktsg'!M116+'8mHIVATALktsg'!M117+'9mÓVODAktsg'!M117</f>
        <v>0</v>
      </c>
      <c r="M117" s="983"/>
    </row>
    <row r="118" spans="2:14" ht="12.75" customHeight="1" x14ac:dyDescent="0.25">
      <c r="B118" s="348" t="s">
        <v>106</v>
      </c>
      <c r="C118" s="1039" t="s">
        <v>603</v>
      </c>
      <c r="D118" s="352" t="s">
        <v>428</v>
      </c>
      <c r="E118" s="546">
        <f>'7mÖNKORMktsg'!H117+'8mHIVATALktsg'!H118+'9mÓVODAktsg'!H118</f>
        <v>0</v>
      </c>
      <c r="F118" s="660">
        <f>SUM(F119:F127)</f>
        <v>0</v>
      </c>
      <c r="G118" s="470">
        <f>SUM(G119:G127)</f>
        <v>0</v>
      </c>
      <c r="H118" s="460">
        <f>SUM(H119:H127)</f>
        <v>0</v>
      </c>
      <c r="I118" s="869">
        <f>'7mÖNKORMktsg'!L117+'8mHIVATALktsg'!L118+'9mÓVODAktsg'!L118</f>
        <v>0</v>
      </c>
      <c r="J118" s="869">
        <f>'7mÖNKORMktsg'!M117+'8mHIVATALktsg'!M118+'9mÓVODAktsg'!M118</f>
        <v>0</v>
      </c>
      <c r="M118" s="983"/>
    </row>
    <row r="119" spans="2:14" ht="12.75" customHeight="1" x14ac:dyDescent="0.25">
      <c r="B119" s="348" t="s">
        <v>115</v>
      </c>
      <c r="C119" s="1039" t="s">
        <v>773</v>
      </c>
      <c r="D119" s="528" t="s">
        <v>465</v>
      </c>
      <c r="E119" s="546">
        <f>'7mÖNKORMktsg'!H118+'8mHIVATALktsg'!H119+'9mÓVODAktsg'!H119</f>
        <v>0</v>
      </c>
      <c r="F119" s="1200"/>
      <c r="G119" s="963"/>
      <c r="H119" s="1201"/>
      <c r="I119" s="869">
        <f>'7mÖNKORMktsg'!L118+'8mHIVATALktsg'!L119+'9mÓVODAktsg'!L119</f>
        <v>0</v>
      </c>
      <c r="J119" s="869">
        <f>'7mÖNKORMktsg'!M118+'8mHIVATALktsg'!M119+'9mÓVODAktsg'!M119</f>
        <v>0</v>
      </c>
      <c r="M119" s="983"/>
    </row>
    <row r="120" spans="2:14" ht="12.75" customHeight="1" x14ac:dyDescent="0.25">
      <c r="B120" s="348" t="s">
        <v>117</v>
      </c>
      <c r="C120" s="1039" t="s">
        <v>774</v>
      </c>
      <c r="D120" s="524" t="s">
        <v>466</v>
      </c>
      <c r="E120" s="546">
        <f>'7mÖNKORMktsg'!H119+'8mHIVATALktsg'!H120+'9mÓVODAktsg'!H120</f>
        <v>0</v>
      </c>
      <c r="F120" s="1200"/>
      <c r="G120" s="963"/>
      <c r="H120" s="1201"/>
      <c r="I120" s="869">
        <f>'7mÖNKORMktsg'!L119+'8mHIVATALktsg'!L120+'9mÓVODAktsg'!L120</f>
        <v>0</v>
      </c>
      <c r="J120" s="869">
        <f>'7mÖNKORMktsg'!M119+'8mHIVATALktsg'!M120+'9mÓVODAktsg'!M120</f>
        <v>0</v>
      </c>
      <c r="M120" s="983"/>
    </row>
    <row r="121" spans="2:14" ht="12.75" customHeight="1" x14ac:dyDescent="0.25">
      <c r="B121" s="348" t="s">
        <v>146</v>
      </c>
      <c r="C121" s="1039" t="s">
        <v>775</v>
      </c>
      <c r="D121" s="524" t="s">
        <v>467</v>
      </c>
      <c r="E121" s="546">
        <f>'7mÖNKORMktsg'!H120+'8mHIVATALktsg'!H121+'9mÓVODAktsg'!H121</f>
        <v>0</v>
      </c>
      <c r="F121" s="1200"/>
      <c r="G121" s="963"/>
      <c r="H121" s="1201"/>
      <c r="I121" s="869">
        <f>'7mÖNKORMktsg'!L120+'8mHIVATALktsg'!L121+'9mÓVODAktsg'!L121</f>
        <v>0</v>
      </c>
      <c r="J121" s="869">
        <f>'7mÖNKORMktsg'!M120+'8mHIVATALktsg'!M121+'9mÓVODAktsg'!M121</f>
        <v>0</v>
      </c>
      <c r="M121" s="983"/>
    </row>
    <row r="122" spans="2:14" ht="12.75" customHeight="1" x14ac:dyDescent="0.25">
      <c r="B122" s="348" t="s">
        <v>147</v>
      </c>
      <c r="C122" s="1039" t="s">
        <v>776</v>
      </c>
      <c r="D122" s="524" t="s">
        <v>474</v>
      </c>
      <c r="E122" s="546">
        <f>'7mÖNKORMktsg'!H121+'8mHIVATALktsg'!H122+'9mÓVODAktsg'!H122</f>
        <v>0</v>
      </c>
      <c r="F122" s="1200"/>
      <c r="G122" s="963"/>
      <c r="H122" s="1201"/>
      <c r="I122" s="869">
        <f>'7mÖNKORMktsg'!L121+'8mHIVATALktsg'!L122+'9mÓVODAktsg'!L122</f>
        <v>0</v>
      </c>
      <c r="J122" s="869">
        <f>'7mÖNKORMktsg'!M121+'8mHIVATALktsg'!M122+'9mÓVODAktsg'!M122</f>
        <v>0</v>
      </c>
      <c r="M122" s="983"/>
    </row>
    <row r="123" spans="2:14" ht="12.75" customHeight="1" x14ac:dyDescent="0.25">
      <c r="B123" s="348" t="s">
        <v>148</v>
      </c>
      <c r="C123" s="1039" t="s">
        <v>777</v>
      </c>
      <c r="D123" s="524" t="s">
        <v>475</v>
      </c>
      <c r="E123" s="546">
        <f>'7mÖNKORMktsg'!H122+'8mHIVATALktsg'!H123+'9mÓVODAktsg'!H123</f>
        <v>0</v>
      </c>
      <c r="F123" s="1200"/>
      <c r="G123" s="963"/>
      <c r="H123" s="1201"/>
      <c r="I123" s="869">
        <f>'7mÖNKORMktsg'!L122+'8mHIVATALktsg'!L123+'9mÓVODAktsg'!L123</f>
        <v>0</v>
      </c>
      <c r="J123" s="869">
        <f>'7mÖNKORMktsg'!M122+'8mHIVATALktsg'!M123+'9mÓVODAktsg'!M123</f>
        <v>0</v>
      </c>
      <c r="M123" s="983"/>
    </row>
    <row r="124" spans="2:14" ht="12.75" customHeight="1" x14ac:dyDescent="0.25">
      <c r="B124" s="348" t="s">
        <v>329</v>
      </c>
      <c r="C124" s="1039" t="s">
        <v>778</v>
      </c>
      <c r="D124" s="524" t="s">
        <v>470</v>
      </c>
      <c r="E124" s="546">
        <f>'7mÖNKORMktsg'!H123+'8mHIVATALktsg'!H124+'9mÓVODAktsg'!H124</f>
        <v>0</v>
      </c>
      <c r="F124" s="1200"/>
      <c r="G124" s="963"/>
      <c r="H124" s="1201"/>
      <c r="I124" s="869">
        <f>'7mÖNKORMktsg'!L123+'8mHIVATALktsg'!L124+'9mÓVODAktsg'!L124</f>
        <v>0</v>
      </c>
      <c r="J124" s="869">
        <f>'7mÖNKORMktsg'!M123+'8mHIVATALktsg'!M124+'9mÓVODAktsg'!M124</f>
        <v>0</v>
      </c>
      <c r="M124" s="983"/>
    </row>
    <row r="125" spans="2:14" ht="12.75" customHeight="1" x14ac:dyDescent="0.25">
      <c r="B125" s="348" t="s">
        <v>330</v>
      </c>
      <c r="C125" s="1039" t="s">
        <v>779</v>
      </c>
      <c r="D125" s="524" t="s">
        <v>476</v>
      </c>
      <c r="E125" s="546">
        <f>'7mÖNKORMktsg'!H124+'8mHIVATALktsg'!H125+'9mÓVODAktsg'!H125</f>
        <v>0</v>
      </c>
      <c r="F125" s="1200"/>
      <c r="G125" s="963"/>
      <c r="H125" s="1201"/>
      <c r="I125" s="869">
        <f>'7mÖNKORMktsg'!L124+'8mHIVATALktsg'!L125+'9mÓVODAktsg'!L125</f>
        <v>0</v>
      </c>
      <c r="J125" s="869">
        <f>'7mÖNKORMktsg'!M124+'8mHIVATALktsg'!M125+'9mÓVODAktsg'!M125</f>
        <v>0</v>
      </c>
      <c r="M125" s="983"/>
    </row>
    <row r="126" spans="2:14" ht="12.75" customHeight="1" x14ac:dyDescent="0.25">
      <c r="B126" s="348" t="s">
        <v>331</v>
      </c>
      <c r="C126" s="1039" t="s">
        <v>772</v>
      </c>
      <c r="D126" s="524" t="s">
        <v>801</v>
      </c>
      <c r="E126" s="546">
        <f>'7mÖNKORMktsg'!H125+'8mHIVATALktsg'!H126+'9mÓVODAktsg'!H126</f>
        <v>0</v>
      </c>
      <c r="F126" s="1200"/>
      <c r="G126" s="963"/>
      <c r="H126" s="1201"/>
      <c r="I126" s="869">
        <f>'7mÖNKORMktsg'!L125+'8mHIVATALktsg'!L126+'9mÓVODAktsg'!L126</f>
        <v>0</v>
      </c>
      <c r="J126" s="869">
        <f>'7mÖNKORMktsg'!M125+'8mHIVATALktsg'!M126+'9mÓVODAktsg'!M126</f>
        <v>0</v>
      </c>
      <c r="M126" s="983"/>
      <c r="N126" s="361"/>
    </row>
    <row r="127" spans="2:14" ht="12.75" customHeight="1" thickBot="1" x14ac:dyDescent="0.3">
      <c r="B127" s="958" t="s">
        <v>538</v>
      </c>
      <c r="C127" s="1039" t="s">
        <v>780</v>
      </c>
      <c r="D127" s="1135" t="s">
        <v>802</v>
      </c>
      <c r="E127" s="546">
        <f>'7mÖNKORMktsg'!H126+'8mHIVATALktsg'!H127+'9mÓVODAktsg'!H127</f>
        <v>0</v>
      </c>
      <c r="F127" s="1203"/>
      <c r="G127" s="1204"/>
      <c r="H127" s="1205"/>
      <c r="I127" s="869">
        <f>'7mÖNKORMktsg'!L126+'8mHIVATALktsg'!L127+'9mÓVODAktsg'!L127</f>
        <v>0</v>
      </c>
      <c r="J127" s="869">
        <f>'7mÖNKORMktsg'!M126+'8mHIVATALktsg'!M127+'9mÓVODAktsg'!M127</f>
        <v>0</v>
      </c>
      <c r="M127" s="983"/>
      <c r="N127" s="361"/>
    </row>
    <row r="128" spans="2:14" ht="15" customHeight="1" thickBot="1" x14ac:dyDescent="0.3">
      <c r="B128" s="520" t="s">
        <v>16</v>
      </c>
      <c r="C128" s="1035" t="s">
        <v>781</v>
      </c>
      <c r="D128" s="350" t="s">
        <v>501</v>
      </c>
      <c r="E128" s="471">
        <f>'7mÖNKORMktsg'!H127+'8mHIVATALktsg'!H128+'9mÓVODAktsg'!H128</f>
        <v>190145336</v>
      </c>
      <c r="F128" s="626">
        <f>+F112+F93</f>
        <v>365694347</v>
      </c>
      <c r="G128" s="625">
        <f>+G112+G93</f>
        <v>732514</v>
      </c>
      <c r="H128" s="629">
        <f>+H112+H93</f>
        <v>0</v>
      </c>
      <c r="I128" s="694">
        <f>'7mÖNKORMktsg'!L127+'8mHIVATALktsg'!L128+'9mÓVODAktsg'!L128</f>
        <v>331669028</v>
      </c>
      <c r="J128" s="1513">
        <f>'7mÖNKORMktsg'!M127+'8mHIVATALktsg'!M128+'9mÓVODAktsg'!M128</f>
        <v>203671472</v>
      </c>
      <c r="K128" s="550"/>
      <c r="L128" s="451"/>
      <c r="M128" s="983"/>
    </row>
    <row r="129" spans="2:14" ht="12.75" customHeight="1" thickBot="1" x14ac:dyDescent="0.3">
      <c r="B129" s="523" t="s">
        <v>17</v>
      </c>
      <c r="C129" s="1019" t="s">
        <v>806</v>
      </c>
      <c r="D129" s="325" t="s">
        <v>825</v>
      </c>
      <c r="E129" s="471">
        <f>'7mÖNKORMktsg'!H128+'8mHIVATALktsg'!H129+'9mÓVODAktsg'!H129</f>
        <v>124526524</v>
      </c>
      <c r="F129" s="626">
        <f>+F130+F134+F139</f>
        <v>121629122</v>
      </c>
      <c r="G129" s="625">
        <f t="shared" ref="G129:H129" si="19">+G130+G134+G139</f>
        <v>0</v>
      </c>
      <c r="H129" s="629">
        <f t="shared" si="19"/>
        <v>0</v>
      </c>
      <c r="I129" s="694">
        <f>'7mÖNKORMktsg'!L128+'8mHIVATALktsg'!L129+'9mÓVODAktsg'!L129</f>
        <v>117122738</v>
      </c>
      <c r="J129" s="1513">
        <f>'7mÖNKORMktsg'!M128+'8mHIVATALktsg'!M129+'9mÓVODAktsg'!M129</f>
        <v>117122738</v>
      </c>
      <c r="L129" s="451"/>
      <c r="M129" s="983"/>
    </row>
    <row r="130" spans="2:14" ht="12.75" customHeight="1" thickBot="1" x14ac:dyDescent="0.3">
      <c r="B130" s="523" t="s">
        <v>18</v>
      </c>
      <c r="C130" s="1019" t="s">
        <v>782</v>
      </c>
      <c r="D130" s="325" t="s">
        <v>826</v>
      </c>
      <c r="E130" s="471">
        <f>'7mÖNKORMktsg'!H129+'8mHIVATALktsg'!H130+'9mÓVODAktsg'!H130</f>
        <v>3560000</v>
      </c>
      <c r="F130" s="626">
        <f>SUM(F131:F133)</f>
        <v>0</v>
      </c>
      <c r="G130" s="625"/>
      <c r="H130" s="629"/>
      <c r="I130" s="694">
        <f>'7mÖNKORMktsg'!L129+'8mHIVATALktsg'!L130+'9mÓVODAktsg'!L130</f>
        <v>3560000</v>
      </c>
      <c r="J130" s="1513">
        <f>'7mÖNKORMktsg'!M129+'8mHIVATALktsg'!M130+'9mÓVODAktsg'!M130</f>
        <v>3560000</v>
      </c>
      <c r="M130" s="983"/>
      <c r="N130" s="550"/>
    </row>
    <row r="131" spans="2:14" ht="12.75" customHeight="1" x14ac:dyDescent="0.25">
      <c r="B131" s="1055" t="s">
        <v>89</v>
      </c>
      <c r="C131" s="1020" t="s">
        <v>783</v>
      </c>
      <c r="D131" s="351" t="s">
        <v>454</v>
      </c>
      <c r="E131" s="546">
        <f>'7mÖNKORMktsg'!H130+'8mHIVATALktsg'!H131+'9mÓVODAktsg'!H131</f>
        <v>3560000</v>
      </c>
      <c r="F131" s="636"/>
      <c r="G131" s="601"/>
      <c r="H131" s="681"/>
      <c r="I131" s="869">
        <f>'7mÖNKORMktsg'!L130+'8mHIVATALktsg'!L131+'9mÓVODAktsg'!L131</f>
        <v>3560000</v>
      </c>
      <c r="J131" s="869">
        <f>'7mÖNKORMktsg'!M130+'8mHIVATALktsg'!M131+'9mÓVODAktsg'!M131</f>
        <v>3560000</v>
      </c>
      <c r="M131" s="983"/>
    </row>
    <row r="132" spans="2:14" ht="12.75" customHeight="1" x14ac:dyDescent="0.25">
      <c r="B132" s="353" t="s">
        <v>90</v>
      </c>
      <c r="C132" s="1021" t="s">
        <v>784</v>
      </c>
      <c r="D132" s="352" t="s">
        <v>455</v>
      </c>
      <c r="E132" s="546">
        <f>'7mÖNKORMktsg'!H131+'8mHIVATALktsg'!H132+'9mÓVODAktsg'!H132</f>
        <v>0</v>
      </c>
      <c r="F132" s="660"/>
      <c r="G132" s="598"/>
      <c r="H132" s="682"/>
      <c r="I132" s="869">
        <f>'7mÖNKORMktsg'!L131+'8mHIVATALktsg'!L132+'9mÓVODAktsg'!L132</f>
        <v>0</v>
      </c>
      <c r="J132" s="869">
        <f>'7mÖNKORMktsg'!M131+'8mHIVATALktsg'!M132+'9mÓVODAktsg'!M132</f>
        <v>0</v>
      </c>
      <c r="M132" s="983"/>
    </row>
    <row r="133" spans="2:14" ht="12.75" customHeight="1" thickBot="1" x14ac:dyDescent="0.3">
      <c r="B133" s="1056" t="s">
        <v>91</v>
      </c>
      <c r="C133" s="1048" t="s">
        <v>785</v>
      </c>
      <c r="D133" s="356" t="s">
        <v>456</v>
      </c>
      <c r="E133" s="546">
        <f>'7mÖNKORMktsg'!H132+'8mHIVATALktsg'!H133+'9mÓVODAktsg'!H133</f>
        <v>0</v>
      </c>
      <c r="F133" s="684"/>
      <c r="G133" s="621"/>
      <c r="H133" s="683"/>
      <c r="I133" s="869">
        <f>'7mÖNKORMktsg'!L132+'8mHIVATALktsg'!L133+'9mÓVODAktsg'!L133</f>
        <v>0</v>
      </c>
      <c r="J133" s="869">
        <f>'7mÖNKORMktsg'!M132+'8mHIVATALktsg'!M133+'9mÓVODAktsg'!M133</f>
        <v>0</v>
      </c>
      <c r="M133" s="983"/>
    </row>
    <row r="134" spans="2:14" ht="12.75" customHeight="1" thickBot="1" x14ac:dyDescent="0.3">
      <c r="B134" s="523" t="s">
        <v>19</v>
      </c>
      <c r="C134" s="1019" t="s">
        <v>786</v>
      </c>
      <c r="D134" s="325" t="s">
        <v>377</v>
      </c>
      <c r="E134" s="546">
        <f>'7mÖNKORMktsg'!H133+'8mHIVATALktsg'!H134+'9mÓVODAktsg'!H134</f>
        <v>0</v>
      </c>
      <c r="F134" s="628">
        <f>SUM(F135:F138)</f>
        <v>0</v>
      </c>
      <c r="G134" s="625"/>
      <c r="H134" s="629"/>
      <c r="I134" s="869">
        <f>'7mÖNKORMktsg'!L133+'8mHIVATALktsg'!L134+'9mÓVODAktsg'!L134</f>
        <v>0</v>
      </c>
      <c r="J134" s="869">
        <f>'7mÖNKORMktsg'!M133+'8mHIVATALktsg'!M134+'9mÓVODAktsg'!M134</f>
        <v>0</v>
      </c>
      <c r="L134" s="451"/>
      <c r="M134" s="983"/>
    </row>
    <row r="135" spans="2:14" ht="12.75" customHeight="1" x14ac:dyDescent="0.25">
      <c r="B135" s="1055" t="s">
        <v>92</v>
      </c>
      <c r="C135" s="1020" t="s">
        <v>787</v>
      </c>
      <c r="D135" s="351" t="s">
        <v>457</v>
      </c>
      <c r="E135" s="546">
        <f>'7mÖNKORMktsg'!H134+'8mHIVATALktsg'!H135+'9mÓVODAktsg'!H135</f>
        <v>0</v>
      </c>
      <c r="F135" s="636"/>
      <c r="G135" s="601"/>
      <c r="H135" s="681"/>
      <c r="I135" s="869">
        <f>'7mÖNKORMktsg'!L134+'8mHIVATALktsg'!L135+'9mÓVODAktsg'!L135</f>
        <v>0</v>
      </c>
      <c r="J135" s="869">
        <f>'7mÖNKORMktsg'!M134+'8mHIVATALktsg'!M135+'9mÓVODAktsg'!M135</f>
        <v>0</v>
      </c>
      <c r="M135" s="983"/>
    </row>
    <row r="136" spans="2:14" ht="12.75" customHeight="1" x14ac:dyDescent="0.25">
      <c r="B136" s="353" t="s">
        <v>93</v>
      </c>
      <c r="C136" s="1021" t="s">
        <v>788</v>
      </c>
      <c r="D136" s="352" t="s">
        <v>458</v>
      </c>
      <c r="E136" s="546">
        <f>'7mÖNKORMktsg'!H135+'8mHIVATALktsg'!H136+'9mÓVODAktsg'!H136</f>
        <v>0</v>
      </c>
      <c r="F136" s="660"/>
      <c r="G136" s="598"/>
      <c r="H136" s="682"/>
      <c r="I136" s="869">
        <f>'7mÖNKORMktsg'!L135+'8mHIVATALktsg'!L136+'9mÓVODAktsg'!L136</f>
        <v>0</v>
      </c>
      <c r="J136" s="869">
        <f>'7mÖNKORMktsg'!M135+'8mHIVATALktsg'!M136+'9mÓVODAktsg'!M136</f>
        <v>0</v>
      </c>
      <c r="M136" s="983"/>
    </row>
    <row r="137" spans="2:14" ht="12.75" customHeight="1" x14ac:dyDescent="0.25">
      <c r="B137" s="353" t="s">
        <v>250</v>
      </c>
      <c r="C137" s="1021" t="s">
        <v>789</v>
      </c>
      <c r="D137" s="352" t="s">
        <v>459</v>
      </c>
      <c r="E137" s="546">
        <f>'7mÖNKORMktsg'!H136+'8mHIVATALktsg'!H137+'9mÓVODAktsg'!H137</f>
        <v>0</v>
      </c>
      <c r="F137" s="660"/>
      <c r="G137" s="598"/>
      <c r="H137" s="682"/>
      <c r="I137" s="869">
        <f>'7mÖNKORMktsg'!L136+'8mHIVATALktsg'!L137+'9mÓVODAktsg'!L137</f>
        <v>0</v>
      </c>
      <c r="J137" s="869">
        <f>'7mÖNKORMktsg'!M136+'8mHIVATALktsg'!M137+'9mÓVODAktsg'!M137</f>
        <v>0</v>
      </c>
      <c r="M137" s="983"/>
    </row>
    <row r="138" spans="2:14" ht="12.75" customHeight="1" thickBot="1" x14ac:dyDescent="0.3">
      <c r="B138" s="1056" t="s">
        <v>251</v>
      </c>
      <c r="C138" s="1048" t="s">
        <v>790</v>
      </c>
      <c r="D138" s="356" t="s">
        <v>460</v>
      </c>
      <c r="E138" s="546">
        <f>'7mÖNKORMktsg'!H137+'8mHIVATALktsg'!H138+'9mÓVODAktsg'!H138</f>
        <v>0</v>
      </c>
      <c r="F138" s="684"/>
      <c r="G138" s="621"/>
      <c r="H138" s="683"/>
      <c r="I138" s="869">
        <f>'7mÖNKORMktsg'!L137+'8mHIVATALktsg'!L138+'9mÓVODAktsg'!L138</f>
        <v>0</v>
      </c>
      <c r="J138" s="869">
        <f>'7mÖNKORMktsg'!M137+'8mHIVATALktsg'!M138+'9mÓVODAktsg'!M138</f>
        <v>0</v>
      </c>
      <c r="M138" s="983"/>
    </row>
    <row r="139" spans="2:14" s="1083" customFormat="1" ht="13.8" thickBot="1" x14ac:dyDescent="0.3">
      <c r="B139" s="1104" t="s">
        <v>20</v>
      </c>
      <c r="C139" s="1116" t="s">
        <v>831</v>
      </c>
      <c r="D139" s="1105" t="s">
        <v>827</v>
      </c>
      <c r="E139" s="471">
        <f>'7mÖNKORMktsg'!H138+'8mHIVATALktsg'!H139+'9mÓVODAktsg'!H139</f>
        <v>120966524</v>
      </c>
      <c r="F139" s="626">
        <f>SUM(F140:F145)</f>
        <v>121629122</v>
      </c>
      <c r="G139" s="625">
        <f t="shared" ref="G139:H139" si="20">SUM(G140:G145)</f>
        <v>0</v>
      </c>
      <c r="H139" s="629">
        <f t="shared" si="20"/>
        <v>0</v>
      </c>
      <c r="I139" s="694">
        <f>'7mÖNKORMktsg'!L138+'8mHIVATALktsg'!L139+'9mÓVODAktsg'!L139</f>
        <v>113562738</v>
      </c>
      <c r="J139" s="1513">
        <f>'7mÖNKORMktsg'!M138+'8mHIVATALktsg'!M139+'9mÓVODAktsg'!M139</f>
        <v>113562738</v>
      </c>
      <c r="M139" s="986"/>
    </row>
    <row r="140" spans="2:14" ht="12.75" customHeight="1" x14ac:dyDescent="0.25">
      <c r="B140" s="1110" t="s">
        <v>819</v>
      </c>
      <c r="C140" s="1111" t="s">
        <v>792</v>
      </c>
      <c r="D140" s="1112" t="s">
        <v>758</v>
      </c>
      <c r="E140" s="546">
        <f>'7mÖNKORMktsg'!H139+'8mHIVATALktsg'!H140+'9mÓVODAktsg'!H140</f>
        <v>5012140</v>
      </c>
      <c r="F140" s="636"/>
      <c r="G140" s="601"/>
      <c r="H140" s="681"/>
      <c r="I140" s="869">
        <f>'7mÖNKORMktsg'!L139+'8mHIVATALktsg'!L140+'9mÓVODAktsg'!L140</f>
        <v>5767936</v>
      </c>
      <c r="J140" s="869">
        <f>'7mÖNKORMktsg'!M139+'8mHIVATALktsg'!M140+'9mÓVODAktsg'!M140</f>
        <v>5767936</v>
      </c>
      <c r="L140" s="451"/>
      <c r="M140" s="983"/>
    </row>
    <row r="141" spans="2:14" ht="12.75" customHeight="1" x14ac:dyDescent="0.25">
      <c r="B141" s="426" t="s">
        <v>820</v>
      </c>
      <c r="C141" s="1065" t="s">
        <v>805</v>
      </c>
      <c r="D141" s="352" t="s">
        <v>360</v>
      </c>
      <c r="E141" s="546">
        <f>'7mÖNKORMktsg'!H140+'8mHIVATALktsg'!H141+'9mÓVODAktsg'!H141</f>
        <v>0</v>
      </c>
      <c r="F141" s="660">
        <v>4627533</v>
      </c>
      <c r="G141" s="598"/>
      <c r="H141" s="682"/>
      <c r="I141" s="869">
        <f>'7mÖNKORMktsg'!L140+'8mHIVATALktsg'!L141+'9mÓVODAktsg'!L141</f>
        <v>0</v>
      </c>
      <c r="J141" s="869">
        <f>'7mÖNKORMktsg'!M140+'8mHIVATALktsg'!M141+'9mÓVODAktsg'!M141</f>
        <v>0</v>
      </c>
      <c r="L141" s="451"/>
      <c r="M141" s="983"/>
    </row>
    <row r="142" spans="2:14" ht="12.75" customHeight="1" x14ac:dyDescent="0.25">
      <c r="B142" s="353" t="s">
        <v>821</v>
      </c>
      <c r="C142" s="1066" t="s">
        <v>791</v>
      </c>
      <c r="D142" s="352" t="s">
        <v>412</v>
      </c>
      <c r="E142" s="546">
        <f>'7mÖNKORMktsg'!H141+'8mHIVATALktsg'!H142+'9mÓVODAktsg'!H142</f>
        <v>115954384</v>
      </c>
      <c r="F142" s="660">
        <v>107224392</v>
      </c>
      <c r="G142" s="598"/>
      <c r="H142" s="682"/>
      <c r="I142" s="869">
        <f>'7mÖNKORMktsg'!L141+'8mHIVATALktsg'!L142+'9mÓVODAktsg'!L142</f>
        <v>107794802</v>
      </c>
      <c r="J142" s="869">
        <f>'7mÖNKORMktsg'!M141+'8mHIVATALktsg'!M142+'9mÓVODAktsg'!M142</f>
        <v>107794802</v>
      </c>
      <c r="L142" s="361"/>
      <c r="M142" s="983"/>
    </row>
    <row r="143" spans="2:14" ht="12.75" customHeight="1" x14ac:dyDescent="0.25">
      <c r="B143" s="426" t="s">
        <v>530</v>
      </c>
      <c r="C143" s="1066" t="s">
        <v>792</v>
      </c>
      <c r="D143" s="352" t="s">
        <v>360</v>
      </c>
      <c r="E143" s="546">
        <f>'7mÖNKORMktsg'!H142+'8mHIVATALktsg'!H143+'9mÓVODAktsg'!H143</f>
        <v>0</v>
      </c>
      <c r="F143" s="1207">
        <v>9777197</v>
      </c>
      <c r="G143" s="621"/>
      <c r="H143" s="683"/>
      <c r="I143" s="869">
        <f>'7mÖNKORMktsg'!L142+'8mHIVATALktsg'!L143+'9mÓVODAktsg'!L143</f>
        <v>0</v>
      </c>
      <c r="J143" s="869">
        <f>'7mÖNKORMktsg'!M142+'8mHIVATALktsg'!M143+'9mÓVODAktsg'!M143</f>
        <v>0</v>
      </c>
      <c r="M143" s="983"/>
    </row>
    <row r="144" spans="2:14" ht="12.75" customHeight="1" x14ac:dyDescent="0.25">
      <c r="B144" s="353" t="s">
        <v>822</v>
      </c>
      <c r="C144" s="1066" t="s">
        <v>793</v>
      </c>
      <c r="D144" s="352" t="s">
        <v>477</v>
      </c>
      <c r="E144" s="546">
        <f>'7mÖNKORMktsg'!H143+'8mHIVATALktsg'!H144+'9mÓVODAktsg'!H144</f>
        <v>0</v>
      </c>
      <c r="F144" s="1145"/>
      <c r="G144" s="607"/>
      <c r="H144" s="1016"/>
      <c r="I144" s="869">
        <f>'7mÖNKORMktsg'!L143+'8mHIVATALktsg'!L144+'9mÓVODAktsg'!L144</f>
        <v>0</v>
      </c>
      <c r="J144" s="869">
        <f>'7mÖNKORMktsg'!M143+'8mHIVATALktsg'!M144+'9mÓVODAktsg'!M144</f>
        <v>0</v>
      </c>
      <c r="M144" s="983"/>
    </row>
    <row r="145" spans="2:14" ht="12.75" customHeight="1" thickBot="1" x14ac:dyDescent="0.3">
      <c r="B145" s="1068" t="s">
        <v>823</v>
      </c>
      <c r="C145" s="1069" t="s">
        <v>794</v>
      </c>
      <c r="D145" s="1113" t="s">
        <v>372</v>
      </c>
      <c r="E145" s="546">
        <f>'7mÖNKORMktsg'!H144+'8mHIVATALktsg'!H145+'9mÓVODAktsg'!H145</f>
        <v>0</v>
      </c>
      <c r="F145" s="1145"/>
      <c r="G145" s="607"/>
      <c r="H145" s="1016"/>
      <c r="I145" s="869">
        <f>'7mÖNKORMktsg'!L144+'8mHIVATALktsg'!L145+'9mÓVODAktsg'!L145</f>
        <v>0</v>
      </c>
      <c r="J145" s="869">
        <f>'7mÖNKORMktsg'!M144+'8mHIVATALktsg'!M145+'9mÓVODAktsg'!M145</f>
        <v>0</v>
      </c>
      <c r="M145" s="983"/>
    </row>
    <row r="146" spans="2:14" ht="12.75" customHeight="1" thickBot="1" x14ac:dyDescent="0.3">
      <c r="B146" s="1106" t="s">
        <v>21</v>
      </c>
      <c r="C146" s="1107" t="s">
        <v>830</v>
      </c>
      <c r="D146" s="1108" t="s">
        <v>540</v>
      </c>
      <c r="E146" s="471">
        <f>'7mÖNKORMktsg'!H145+'8mHIVATALktsg'!H146+'9mÓVODAktsg'!H146</f>
        <v>0</v>
      </c>
      <c r="F146" s="626">
        <f>SUM(F147:F150)</f>
        <v>0</v>
      </c>
      <c r="G146" s="625"/>
      <c r="H146" s="629"/>
      <c r="I146" s="694">
        <f>'7mÖNKORMktsg'!L145+'8mHIVATALktsg'!L146+'9mÓVODAktsg'!L146</f>
        <v>0</v>
      </c>
      <c r="J146" s="1513">
        <f>'7mÖNKORMktsg'!M145+'8mHIVATALktsg'!M146+'9mÓVODAktsg'!M146</f>
        <v>0</v>
      </c>
      <c r="M146" s="983"/>
    </row>
    <row r="147" spans="2:14" ht="12.75" customHeight="1" x14ac:dyDescent="0.25">
      <c r="B147" s="1055" t="s">
        <v>824</v>
      </c>
      <c r="C147" s="1020" t="s">
        <v>795</v>
      </c>
      <c r="D147" s="351" t="s">
        <v>461</v>
      </c>
      <c r="E147" s="546">
        <f>'7mÖNKORMktsg'!H146+'8mHIVATALktsg'!H147+'9mÓVODAktsg'!H147</f>
        <v>0</v>
      </c>
      <c r="F147" s="636"/>
      <c r="G147" s="601"/>
      <c r="H147" s="681"/>
      <c r="I147" s="869">
        <f>'7mÖNKORMktsg'!L146+'8mHIVATALktsg'!L147+'9mÓVODAktsg'!L147</f>
        <v>0</v>
      </c>
      <c r="J147" s="869">
        <f>'7mÖNKORMktsg'!M146+'8mHIVATALktsg'!M147+'9mÓVODAktsg'!M147</f>
        <v>0</v>
      </c>
      <c r="M147" s="983"/>
    </row>
    <row r="148" spans="2:14" ht="12.75" customHeight="1" x14ac:dyDescent="0.25">
      <c r="B148" s="1055" t="s">
        <v>824</v>
      </c>
      <c r="C148" s="1020" t="s">
        <v>796</v>
      </c>
      <c r="D148" s="352" t="s">
        <v>462</v>
      </c>
      <c r="E148" s="546">
        <f>'7mÖNKORMktsg'!H147+'8mHIVATALktsg'!H148+'9mÓVODAktsg'!H148</f>
        <v>0</v>
      </c>
      <c r="F148" s="660"/>
      <c r="G148" s="598"/>
      <c r="H148" s="682"/>
      <c r="I148" s="869">
        <f>'7mÖNKORMktsg'!L147+'8mHIVATALktsg'!L148+'9mÓVODAktsg'!L148</f>
        <v>0</v>
      </c>
      <c r="J148" s="869">
        <f>'7mÖNKORMktsg'!M147+'8mHIVATALktsg'!M148+'9mÓVODAktsg'!M148</f>
        <v>0</v>
      </c>
      <c r="M148" s="983"/>
    </row>
    <row r="149" spans="2:14" ht="12.75" customHeight="1" x14ac:dyDescent="0.25">
      <c r="B149" s="1055" t="s">
        <v>824</v>
      </c>
      <c r="C149" s="1020" t="s">
        <v>797</v>
      </c>
      <c r="D149" s="352" t="s">
        <v>463</v>
      </c>
      <c r="E149" s="546">
        <f>'7mÖNKORMktsg'!H148+'8mHIVATALktsg'!H149+'9mÓVODAktsg'!H149</f>
        <v>0</v>
      </c>
      <c r="F149" s="660"/>
      <c r="G149" s="598"/>
      <c r="H149" s="682"/>
      <c r="I149" s="869">
        <f>'7mÖNKORMktsg'!L148+'8mHIVATALktsg'!L149+'9mÓVODAktsg'!L149</f>
        <v>0</v>
      </c>
      <c r="J149" s="869">
        <f>'7mÖNKORMktsg'!M148+'8mHIVATALktsg'!M149+'9mÓVODAktsg'!M149</f>
        <v>0</v>
      </c>
      <c r="M149" s="983"/>
    </row>
    <row r="150" spans="2:14" ht="12.75" customHeight="1" thickBot="1" x14ac:dyDescent="0.3">
      <c r="B150" s="1055" t="s">
        <v>824</v>
      </c>
      <c r="C150" s="1045" t="s">
        <v>798</v>
      </c>
      <c r="D150" s="356" t="s">
        <v>464</v>
      </c>
      <c r="E150" s="546">
        <f>'7mÖNKORMktsg'!H149+'8mHIVATALktsg'!H150+'9mÓVODAktsg'!H150</f>
        <v>0</v>
      </c>
      <c r="F150" s="684"/>
      <c r="G150" s="621"/>
      <c r="H150" s="683"/>
      <c r="I150" s="869">
        <f>'7mÖNKORMktsg'!L149+'8mHIVATALktsg'!L150+'9mÓVODAktsg'!L150</f>
        <v>0</v>
      </c>
      <c r="J150" s="869">
        <f>'7mÖNKORMktsg'!M149+'8mHIVATALktsg'!M150+'9mÓVODAktsg'!M150</f>
        <v>0</v>
      </c>
      <c r="M150" s="983"/>
    </row>
    <row r="151" spans="2:14" ht="15" customHeight="1" thickBot="1" x14ac:dyDescent="0.3">
      <c r="B151" s="1160" t="s">
        <v>22</v>
      </c>
      <c r="C151" s="519" t="s">
        <v>610</v>
      </c>
      <c r="D151" s="325" t="s">
        <v>829</v>
      </c>
      <c r="E151" s="471">
        <f>'7mÖNKORMktsg'!H150+'8mHIVATALktsg'!H151+'9mÓVODAktsg'!H151</f>
        <v>124526524</v>
      </c>
      <c r="F151" s="626">
        <f>+F146+F129+F134+F130</f>
        <v>121629122</v>
      </c>
      <c r="G151" s="625">
        <f t="shared" ref="G151:H151" si="21">+G146+G129+G134+G130</f>
        <v>0</v>
      </c>
      <c r="H151" s="629">
        <f t="shared" si="21"/>
        <v>0</v>
      </c>
      <c r="I151" s="694">
        <f>'7mÖNKORMktsg'!L150+'8mHIVATALktsg'!L151+'9mÓVODAktsg'!L151</f>
        <v>117122738</v>
      </c>
      <c r="J151" s="1513">
        <f>'7mÖNKORMktsg'!M150+'8mHIVATALktsg'!M151+'9mÓVODAktsg'!M151</f>
        <v>117122738</v>
      </c>
      <c r="L151" s="451"/>
      <c r="M151" s="983"/>
    </row>
    <row r="152" spans="2:14" ht="15" customHeight="1" thickBot="1" x14ac:dyDescent="0.3">
      <c r="B152" s="1161" t="s">
        <v>23</v>
      </c>
      <c r="C152" s="1162" t="s">
        <v>799</v>
      </c>
      <c r="D152" s="350" t="s">
        <v>828</v>
      </c>
      <c r="E152" s="471">
        <f>'7mÖNKORMktsg'!H151+'8mHIVATALktsg'!H152+'9mÓVODAktsg'!H152</f>
        <v>314671860</v>
      </c>
      <c r="F152" s="626">
        <f>+F128+F151</f>
        <v>487323469</v>
      </c>
      <c r="G152" s="625">
        <f t="shared" ref="G152:H152" si="22">+G128+G151</f>
        <v>732514</v>
      </c>
      <c r="H152" s="629">
        <f t="shared" si="22"/>
        <v>0</v>
      </c>
      <c r="I152" s="694">
        <f>'7mÖNKORMktsg'!L151+'8mHIVATALktsg'!L152+'9mÓVODAktsg'!L152</f>
        <v>448791766</v>
      </c>
      <c r="J152" s="1513">
        <f>'7mÖNKORMktsg'!M151+'8mHIVATALktsg'!M152+'9mÓVODAktsg'!M152</f>
        <v>320794210</v>
      </c>
      <c r="K152" s="361"/>
      <c r="L152" s="451"/>
      <c r="M152" s="983"/>
    </row>
    <row r="153" spans="2:14" ht="12.75" customHeight="1" thickBot="1" x14ac:dyDescent="0.3">
      <c r="E153" s="1158"/>
      <c r="F153" s="952"/>
      <c r="G153" s="952"/>
      <c r="H153" s="952"/>
      <c r="I153" s="1197"/>
      <c r="J153" s="1197"/>
      <c r="M153" s="983"/>
    </row>
    <row r="154" spans="2:14" ht="12.75" customHeight="1" x14ac:dyDescent="0.25">
      <c r="B154" s="542" t="s">
        <v>158</v>
      </c>
      <c r="C154" s="1029"/>
      <c r="D154" s="543"/>
      <c r="E154" s="831">
        <v>22</v>
      </c>
      <c r="F154" s="832">
        <v>23</v>
      </c>
      <c r="G154" s="1279">
        <v>0</v>
      </c>
      <c r="H154" s="1282">
        <v>0</v>
      </c>
      <c r="I154" s="831">
        <v>22</v>
      </c>
      <c r="J154" s="831">
        <v>22</v>
      </c>
      <c r="M154" s="983"/>
    </row>
    <row r="155" spans="2:14" ht="12.75" customHeight="1" thickBot="1" x14ac:dyDescent="0.3">
      <c r="B155" s="544" t="s">
        <v>159</v>
      </c>
      <c r="C155" s="1030"/>
      <c r="D155" s="545"/>
      <c r="E155" s="834">
        <v>5</v>
      </c>
      <c r="F155" s="833">
        <v>10</v>
      </c>
      <c r="G155" s="1281">
        <v>0</v>
      </c>
      <c r="H155" s="1280">
        <f>+'7mÖNKORMktsg'!K154+'8mHIVATALktsg'!K155+'9mÓVODAktsg'!K155</f>
        <v>0</v>
      </c>
      <c r="I155" s="834">
        <v>5</v>
      </c>
      <c r="J155" s="834">
        <v>5</v>
      </c>
      <c r="M155" s="983"/>
    </row>
    <row r="156" spans="2:14" ht="11.25" customHeight="1" x14ac:dyDescent="0.25">
      <c r="F156" s="535"/>
      <c r="G156" s="535"/>
      <c r="H156" s="535"/>
      <c r="M156" s="983"/>
    </row>
    <row r="157" spans="2:14" ht="12.75" customHeight="1" x14ac:dyDescent="0.25">
      <c r="D157" s="2074" t="s">
        <v>851</v>
      </c>
      <c r="E157" s="2074"/>
      <c r="F157" s="535"/>
      <c r="G157" s="535"/>
      <c r="H157" s="535"/>
      <c r="M157" s="983"/>
    </row>
    <row r="158" spans="2:14" ht="9" customHeight="1" thickBot="1" x14ac:dyDescent="0.3">
      <c r="F158" s="535"/>
      <c r="G158" s="535"/>
      <c r="H158" s="535"/>
      <c r="M158" s="983"/>
    </row>
    <row r="159" spans="2:14" s="416" customFormat="1" ht="19.5" customHeight="1" x14ac:dyDescent="0.25">
      <c r="B159" s="944" t="s">
        <v>14</v>
      </c>
      <c r="C159" s="1155"/>
      <c r="D159" s="1156" t="s">
        <v>1183</v>
      </c>
      <c r="E159" s="981">
        <f>E90-E78</f>
        <v>193705336</v>
      </c>
      <c r="F159" s="979">
        <f>+F90-F81</f>
        <v>338203939</v>
      </c>
      <c r="G159" s="979" t="e">
        <f>+G90-G81</f>
        <v>#VALUE!</v>
      </c>
      <c r="H159" s="979">
        <f>+H90-H65</f>
        <v>0</v>
      </c>
      <c r="I159" s="981">
        <f t="shared" ref="I159:J159" si="23">I90-I81</f>
        <v>340996964</v>
      </c>
      <c r="J159" s="981">
        <f t="shared" si="23"/>
        <v>337042759</v>
      </c>
      <c r="K159" s="1679"/>
      <c r="M159" s="992"/>
      <c r="N159" s="990"/>
    </row>
    <row r="160" spans="2:14" s="416" customFormat="1" ht="19.5" customHeight="1" thickBot="1" x14ac:dyDescent="0.3">
      <c r="B160" s="946" t="s">
        <v>15</v>
      </c>
      <c r="C160" s="1031"/>
      <c r="D160" s="1157" t="s">
        <v>1184</v>
      </c>
      <c r="E160" s="982">
        <f>E152-E139</f>
        <v>193705336</v>
      </c>
      <c r="F160" s="980">
        <f>+F152-F142</f>
        <v>380099077</v>
      </c>
      <c r="G160" s="980">
        <f>+G152-G142</f>
        <v>732514</v>
      </c>
      <c r="H160" s="980">
        <f>+H152-H129</f>
        <v>0</v>
      </c>
      <c r="I160" s="982">
        <f t="shared" ref="I160:J160" si="24">I152-I142</f>
        <v>340996964</v>
      </c>
      <c r="J160" s="982">
        <f t="shared" si="24"/>
        <v>212999408</v>
      </c>
      <c r="K160" s="1679"/>
      <c r="M160" s="983"/>
      <c r="N160" s="991"/>
    </row>
    <row r="161" spans="2:13" ht="12.75" customHeight="1" x14ac:dyDescent="0.25">
      <c r="E161" s="951">
        <f>+E159-E160</f>
        <v>0</v>
      </c>
      <c r="F161" s="535"/>
      <c r="G161" s="535"/>
      <c r="H161" s="535"/>
      <c r="M161" s="983"/>
    </row>
    <row r="162" spans="2:13" ht="6" customHeight="1" x14ac:dyDescent="0.25">
      <c r="F162" s="535"/>
      <c r="G162" s="535"/>
      <c r="H162" s="535"/>
      <c r="M162" s="983"/>
    </row>
    <row r="163" spans="2:13" s="416" customFormat="1" ht="19.5" customHeight="1" x14ac:dyDescent="0.25">
      <c r="B163" s="2073" t="s">
        <v>361</v>
      </c>
      <c r="C163" s="2073"/>
      <c r="D163" s="2073"/>
      <c r="E163" s="2073"/>
      <c r="F163" s="686"/>
      <c r="G163" s="686"/>
      <c r="H163" s="686"/>
      <c r="I163" s="687"/>
      <c r="J163" s="687"/>
      <c r="M163" s="983"/>
    </row>
    <row r="164" spans="2:13" s="416" customFormat="1" ht="4.5" customHeight="1" thickBot="1" x14ac:dyDescent="0.3">
      <c r="B164" s="688"/>
      <c r="C164" s="688"/>
      <c r="D164" s="686"/>
      <c r="E164" s="686"/>
      <c r="F164" s="686"/>
      <c r="G164" s="686"/>
      <c r="H164" s="686"/>
      <c r="I164" s="687"/>
      <c r="J164" s="687"/>
      <c r="M164" s="983"/>
    </row>
    <row r="165" spans="2:13" s="416" customFormat="1" ht="37.5" customHeight="1" x14ac:dyDescent="0.25">
      <c r="B165" s="944" t="s">
        <v>14</v>
      </c>
      <c r="C165" s="1032"/>
      <c r="D165" s="1972" t="s">
        <v>1182</v>
      </c>
      <c r="E165" s="948">
        <f>+E64-E128</f>
        <v>-1440000</v>
      </c>
      <c r="F165" s="945"/>
      <c r="G165" s="945"/>
      <c r="H165" s="945"/>
      <c r="I165" s="948">
        <f>I64-I128</f>
        <v>-29528021</v>
      </c>
      <c r="J165" s="948">
        <f>J64-J128</f>
        <v>94515330</v>
      </c>
      <c r="M165" s="983"/>
    </row>
    <row r="166" spans="2:13" s="416" customFormat="1" ht="39.75" customHeight="1" thickBot="1" x14ac:dyDescent="0.3">
      <c r="B166" s="946" t="s">
        <v>15</v>
      </c>
      <c r="C166" s="1033"/>
      <c r="D166" s="1973" t="s">
        <v>1181</v>
      </c>
      <c r="E166" s="949">
        <f>+E89-E151</f>
        <v>1440000</v>
      </c>
      <c r="F166" s="947"/>
      <c r="G166" s="947"/>
      <c r="H166" s="947"/>
      <c r="I166" s="950">
        <f>I89-I151</f>
        <v>29528021</v>
      </c>
      <c r="J166" s="950">
        <f>J89-J151</f>
        <v>29528021</v>
      </c>
      <c r="M166" s="983"/>
    </row>
    <row r="167" spans="2:13" ht="12.75" customHeight="1" x14ac:dyDescent="0.25">
      <c r="B167" s="689"/>
      <c r="C167" s="689"/>
      <c r="D167" s="690"/>
      <c r="E167" s="691"/>
      <c r="F167" s="692"/>
      <c r="G167" s="692"/>
      <c r="H167" s="692"/>
      <c r="I167" s="552"/>
      <c r="J167" s="552"/>
      <c r="M167" s="983"/>
    </row>
    <row r="168" spans="2:13" ht="11.25" customHeight="1" x14ac:dyDescent="0.25">
      <c r="B168" s="689"/>
      <c r="C168" s="689"/>
      <c r="D168" s="987"/>
      <c r="E168" s="987"/>
      <c r="F168" s="987"/>
      <c r="G168" s="987"/>
      <c r="H168" s="987"/>
      <c r="I168" s="987"/>
      <c r="J168" s="987"/>
      <c r="M168" s="983"/>
    </row>
    <row r="169" spans="2:13" ht="12.75" customHeight="1" x14ac:dyDescent="0.25">
      <c r="D169" s="693" t="s">
        <v>673</v>
      </c>
      <c r="I169" s="552"/>
      <c r="J169" s="552"/>
      <c r="M169" s="983"/>
    </row>
    <row r="170" spans="2:13" ht="12.75" customHeight="1" x14ac:dyDescent="0.25">
      <c r="I170" s="552"/>
      <c r="J170" s="552"/>
      <c r="M170" s="983"/>
    </row>
    <row r="171" spans="2:13" ht="12.75" customHeight="1" x14ac:dyDescent="0.25">
      <c r="I171" s="552"/>
      <c r="J171" s="552"/>
      <c r="M171" s="983"/>
    </row>
    <row r="172" spans="2:13" ht="12.75" customHeight="1" x14ac:dyDescent="0.25">
      <c r="I172" s="552"/>
      <c r="J172" s="552"/>
      <c r="M172" s="983"/>
    </row>
    <row r="173" spans="2:13" ht="12.75" customHeight="1" x14ac:dyDescent="0.25">
      <c r="I173" s="552"/>
      <c r="J173" s="552"/>
      <c r="M173" s="983"/>
    </row>
    <row r="174" spans="2:13" ht="12.75" customHeight="1" x14ac:dyDescent="0.25">
      <c r="I174" s="552"/>
      <c r="J174" s="552"/>
      <c r="M174" s="983"/>
    </row>
    <row r="175" spans="2:13" ht="12.75" customHeight="1" x14ac:dyDescent="0.25">
      <c r="I175" s="552"/>
      <c r="J175" s="552"/>
      <c r="M175" s="983"/>
    </row>
    <row r="176" spans="2:13" ht="12.75" customHeight="1" x14ac:dyDescent="0.25">
      <c r="I176" s="552"/>
      <c r="J176" s="552"/>
      <c r="M176" s="983"/>
    </row>
    <row r="177" spans="9:13" ht="12.75" customHeight="1" x14ac:dyDescent="0.25">
      <c r="I177" s="552"/>
      <c r="J177" s="552"/>
      <c r="M177" s="983"/>
    </row>
    <row r="178" spans="9:13" ht="12.75" customHeight="1" x14ac:dyDescent="0.25">
      <c r="I178" s="552"/>
      <c r="J178" s="552"/>
      <c r="M178" s="983"/>
    </row>
    <row r="179" spans="9:13" ht="12.75" customHeight="1" x14ac:dyDescent="0.25">
      <c r="I179" s="552"/>
      <c r="J179" s="552"/>
      <c r="M179" s="983"/>
    </row>
    <row r="180" spans="9:13" ht="12.75" customHeight="1" x14ac:dyDescent="0.25">
      <c r="I180" s="552"/>
      <c r="J180" s="552"/>
      <c r="M180" s="983"/>
    </row>
    <row r="181" spans="9:13" ht="12.75" customHeight="1" x14ac:dyDescent="0.25">
      <c r="I181" s="552"/>
      <c r="J181" s="552"/>
      <c r="M181" s="983"/>
    </row>
    <row r="182" spans="9:13" ht="12.75" customHeight="1" x14ac:dyDescent="0.25">
      <c r="I182" s="552"/>
      <c r="J182" s="552"/>
      <c r="M182" s="983"/>
    </row>
    <row r="183" spans="9:13" ht="12.75" customHeight="1" x14ac:dyDescent="0.25">
      <c r="I183" s="552"/>
      <c r="J183" s="552"/>
      <c r="M183" s="983"/>
    </row>
    <row r="184" spans="9:13" ht="12.75" customHeight="1" x14ac:dyDescent="0.25">
      <c r="I184" s="552"/>
      <c r="J184" s="552"/>
      <c r="M184" s="983"/>
    </row>
    <row r="185" spans="9:13" ht="12.75" customHeight="1" x14ac:dyDescent="0.25">
      <c r="I185" s="552"/>
      <c r="J185" s="552"/>
      <c r="M185" s="983"/>
    </row>
    <row r="186" spans="9:13" ht="12.75" customHeight="1" x14ac:dyDescent="0.25">
      <c r="I186" s="552"/>
      <c r="J186" s="552"/>
      <c r="M186" s="983"/>
    </row>
    <row r="187" spans="9:13" ht="12.75" customHeight="1" x14ac:dyDescent="0.25">
      <c r="I187" s="552"/>
      <c r="J187" s="552"/>
      <c r="M187" s="983"/>
    </row>
    <row r="188" spans="9:13" ht="12.75" customHeight="1" x14ac:dyDescent="0.25">
      <c r="I188" s="552"/>
      <c r="J188" s="552"/>
      <c r="M188" s="983"/>
    </row>
    <row r="189" spans="9:13" ht="12.75" customHeight="1" x14ac:dyDescent="0.25">
      <c r="I189" s="552"/>
      <c r="J189" s="552"/>
      <c r="M189" s="983"/>
    </row>
    <row r="190" spans="9:13" ht="12.75" customHeight="1" x14ac:dyDescent="0.25">
      <c r="I190" s="552"/>
      <c r="J190" s="552"/>
      <c r="M190" s="983"/>
    </row>
    <row r="191" spans="9:13" ht="12.75" customHeight="1" x14ac:dyDescent="0.25">
      <c r="I191" s="552"/>
      <c r="J191" s="552"/>
      <c r="M191" s="983"/>
    </row>
    <row r="192" spans="9:13" ht="12.75" customHeight="1" x14ac:dyDescent="0.25">
      <c r="I192" s="552"/>
      <c r="J192" s="552"/>
      <c r="M192" s="983"/>
    </row>
    <row r="193" spans="9:13" ht="12.75" customHeight="1" x14ac:dyDescent="0.25">
      <c r="I193" s="552"/>
      <c r="J193" s="552"/>
      <c r="M193" s="983"/>
    </row>
    <row r="194" spans="9:13" ht="12.75" customHeight="1" x14ac:dyDescent="0.25">
      <c r="I194" s="552"/>
      <c r="J194" s="552"/>
      <c r="M194" s="983"/>
    </row>
    <row r="195" spans="9:13" ht="12.75" customHeight="1" x14ac:dyDescent="0.25">
      <c r="I195" s="552"/>
      <c r="J195" s="552"/>
      <c r="M195" s="983"/>
    </row>
    <row r="196" spans="9:13" ht="12.75" customHeight="1" x14ac:dyDescent="0.25">
      <c r="I196" s="552"/>
      <c r="J196" s="552"/>
      <c r="M196" s="983"/>
    </row>
    <row r="197" spans="9:13" ht="12.75" customHeight="1" x14ac:dyDescent="0.25">
      <c r="I197" s="552"/>
      <c r="J197" s="552"/>
      <c r="M197" s="983"/>
    </row>
    <row r="198" spans="9:13" ht="12.75" customHeight="1" x14ac:dyDescent="0.25">
      <c r="I198" s="552"/>
      <c r="J198" s="552"/>
      <c r="M198" s="983"/>
    </row>
    <row r="199" spans="9:13" ht="12.75" customHeight="1" x14ac:dyDescent="0.25">
      <c r="I199" s="552"/>
      <c r="J199" s="552"/>
      <c r="M199" s="983"/>
    </row>
    <row r="200" spans="9:13" ht="12.75" customHeight="1" x14ac:dyDescent="0.25">
      <c r="I200" s="552"/>
      <c r="J200" s="552"/>
      <c r="M200" s="983"/>
    </row>
    <row r="201" spans="9:13" ht="12.75" customHeight="1" x14ac:dyDescent="0.25">
      <c r="I201" s="552"/>
      <c r="J201" s="552"/>
      <c r="M201" s="983"/>
    </row>
    <row r="202" spans="9:13" ht="12.75" customHeight="1" x14ac:dyDescent="0.25">
      <c r="I202" s="552"/>
      <c r="J202" s="552"/>
      <c r="M202" s="983"/>
    </row>
    <row r="203" spans="9:13" ht="12.75" customHeight="1" x14ac:dyDescent="0.25">
      <c r="I203" s="552"/>
      <c r="J203" s="552"/>
      <c r="M203" s="983"/>
    </row>
    <row r="204" spans="9:13" ht="12.75" customHeight="1" x14ac:dyDescent="0.25">
      <c r="I204" s="552"/>
      <c r="J204" s="552"/>
      <c r="M204" s="983"/>
    </row>
    <row r="205" spans="9:13" ht="12.75" customHeight="1" x14ac:dyDescent="0.25">
      <c r="I205" s="552"/>
      <c r="J205" s="552"/>
      <c r="M205" s="983"/>
    </row>
    <row r="206" spans="9:13" ht="12.75" customHeight="1" x14ac:dyDescent="0.25">
      <c r="I206" s="552"/>
      <c r="J206" s="552"/>
      <c r="M206" s="983"/>
    </row>
    <row r="207" spans="9:13" ht="12.75" customHeight="1" x14ac:dyDescent="0.25">
      <c r="I207" s="552"/>
      <c r="J207" s="552"/>
      <c r="M207" s="983"/>
    </row>
    <row r="208" spans="9:13" ht="12.75" customHeight="1" x14ac:dyDescent="0.25">
      <c r="I208" s="552"/>
      <c r="J208" s="552"/>
      <c r="M208" s="983"/>
    </row>
    <row r="209" spans="9:13" ht="12.75" customHeight="1" x14ac:dyDescent="0.25">
      <c r="I209" s="552"/>
      <c r="J209" s="552"/>
      <c r="M209" s="983"/>
    </row>
    <row r="210" spans="9:13" ht="12.75" customHeight="1" x14ac:dyDescent="0.25">
      <c r="I210" s="552"/>
      <c r="J210" s="552"/>
      <c r="M210" s="983"/>
    </row>
    <row r="211" spans="9:13" ht="12.75" customHeight="1" x14ac:dyDescent="0.25">
      <c r="I211" s="552"/>
      <c r="J211" s="552"/>
      <c r="M211" s="983"/>
    </row>
    <row r="212" spans="9:13" ht="12.75" customHeight="1" x14ac:dyDescent="0.25">
      <c r="I212" s="552"/>
      <c r="J212" s="552"/>
      <c r="M212" s="983"/>
    </row>
    <row r="213" spans="9:13" ht="12.75" customHeight="1" x14ac:dyDescent="0.25">
      <c r="I213" s="552"/>
      <c r="J213" s="552"/>
      <c r="M213" s="983"/>
    </row>
    <row r="214" spans="9:13" ht="12.75" customHeight="1" x14ac:dyDescent="0.25">
      <c r="I214" s="552"/>
      <c r="J214" s="552"/>
      <c r="M214" s="983"/>
    </row>
    <row r="215" spans="9:13" ht="12.75" customHeight="1" x14ac:dyDescent="0.25">
      <c r="I215" s="552"/>
      <c r="J215" s="552"/>
      <c r="M215" s="983"/>
    </row>
    <row r="216" spans="9:13" ht="12.75" customHeight="1" x14ac:dyDescent="0.25">
      <c r="I216" s="552"/>
      <c r="J216" s="552"/>
      <c r="M216" s="983"/>
    </row>
    <row r="217" spans="9:13" ht="12.75" customHeight="1" x14ac:dyDescent="0.25">
      <c r="I217" s="552"/>
      <c r="J217" s="552"/>
      <c r="M217" s="983"/>
    </row>
    <row r="218" spans="9:13" ht="12.75" customHeight="1" x14ac:dyDescent="0.25">
      <c r="I218" s="552"/>
      <c r="J218" s="552"/>
      <c r="M218" s="983"/>
    </row>
    <row r="219" spans="9:13" ht="12.75" customHeight="1" x14ac:dyDescent="0.25">
      <c r="I219" s="552"/>
      <c r="J219" s="552"/>
      <c r="M219" s="983"/>
    </row>
    <row r="220" spans="9:13" ht="12.75" customHeight="1" x14ac:dyDescent="0.25">
      <c r="I220" s="552"/>
      <c r="J220" s="552"/>
      <c r="M220" s="983"/>
    </row>
    <row r="221" spans="9:13" ht="12.75" customHeight="1" x14ac:dyDescent="0.25">
      <c r="I221" s="552"/>
      <c r="J221" s="552"/>
      <c r="M221" s="983"/>
    </row>
    <row r="222" spans="9:13" ht="12.75" customHeight="1" x14ac:dyDescent="0.25">
      <c r="I222" s="552"/>
      <c r="J222" s="552"/>
      <c r="M222" s="983"/>
    </row>
    <row r="223" spans="9:13" ht="12.75" customHeight="1" x14ac:dyDescent="0.25">
      <c r="I223" s="552"/>
      <c r="J223" s="552"/>
      <c r="M223" s="983"/>
    </row>
    <row r="224" spans="9:13" ht="12.75" customHeight="1" x14ac:dyDescent="0.25">
      <c r="I224" s="552"/>
      <c r="J224" s="552"/>
      <c r="M224" s="983"/>
    </row>
    <row r="225" spans="9:13" ht="12.75" customHeight="1" x14ac:dyDescent="0.25">
      <c r="I225" s="552"/>
      <c r="J225" s="552"/>
      <c r="M225" s="983"/>
    </row>
    <row r="226" spans="9:13" ht="12.75" customHeight="1" x14ac:dyDescent="0.25">
      <c r="I226" s="552"/>
      <c r="J226" s="552"/>
      <c r="M226" s="983"/>
    </row>
    <row r="227" spans="9:13" ht="12.75" customHeight="1" x14ac:dyDescent="0.25">
      <c r="I227" s="552"/>
      <c r="J227" s="552"/>
      <c r="M227" s="983"/>
    </row>
    <row r="228" spans="9:13" ht="12.75" customHeight="1" x14ac:dyDescent="0.25">
      <c r="I228" s="552"/>
      <c r="J228" s="552"/>
      <c r="M228" s="983"/>
    </row>
    <row r="229" spans="9:13" ht="12.75" customHeight="1" x14ac:dyDescent="0.25">
      <c r="I229" s="552"/>
      <c r="J229" s="552"/>
      <c r="M229" s="983"/>
    </row>
    <row r="230" spans="9:13" ht="12.75" customHeight="1" x14ac:dyDescent="0.25">
      <c r="I230" s="552"/>
      <c r="J230" s="552"/>
      <c r="M230" s="983"/>
    </row>
    <row r="231" spans="9:13" ht="12.75" customHeight="1" x14ac:dyDescent="0.25">
      <c r="I231" s="552"/>
      <c r="J231" s="552"/>
      <c r="M231" s="983"/>
    </row>
    <row r="232" spans="9:13" ht="12.75" customHeight="1" x14ac:dyDescent="0.25">
      <c r="I232" s="552"/>
      <c r="J232" s="552"/>
      <c r="M232" s="983"/>
    </row>
    <row r="233" spans="9:13" ht="12.75" customHeight="1" x14ac:dyDescent="0.25">
      <c r="I233" s="552"/>
      <c r="J233" s="552"/>
      <c r="M233" s="983"/>
    </row>
    <row r="234" spans="9:13" ht="12.75" customHeight="1" x14ac:dyDescent="0.25">
      <c r="I234" s="552"/>
      <c r="J234" s="552"/>
      <c r="M234" s="983"/>
    </row>
    <row r="235" spans="9:13" ht="12.75" customHeight="1" x14ac:dyDescent="0.25">
      <c r="I235" s="552"/>
      <c r="J235" s="552"/>
      <c r="M235" s="983"/>
    </row>
    <row r="236" spans="9:13" ht="12.75" customHeight="1" x14ac:dyDescent="0.25">
      <c r="I236" s="552"/>
      <c r="J236" s="552"/>
      <c r="M236" s="983"/>
    </row>
    <row r="237" spans="9:13" ht="12.75" customHeight="1" x14ac:dyDescent="0.25">
      <c r="I237" s="552"/>
      <c r="J237" s="552"/>
      <c r="M237" s="983"/>
    </row>
    <row r="238" spans="9:13" ht="12.75" customHeight="1" x14ac:dyDescent="0.25">
      <c r="I238" s="552"/>
      <c r="J238" s="552"/>
      <c r="M238" s="983"/>
    </row>
    <row r="239" spans="9:13" ht="12.75" customHeight="1" x14ac:dyDescent="0.25">
      <c r="I239" s="552"/>
      <c r="J239" s="552"/>
      <c r="M239" s="983"/>
    </row>
    <row r="240" spans="9:13" ht="12.75" customHeight="1" x14ac:dyDescent="0.25">
      <c r="I240" s="552"/>
      <c r="J240" s="552"/>
      <c r="M240" s="983"/>
    </row>
    <row r="241" spans="9:13" ht="12.75" customHeight="1" x14ac:dyDescent="0.25">
      <c r="I241" s="552"/>
      <c r="J241" s="552"/>
      <c r="M241" s="983"/>
    </row>
    <row r="242" spans="9:13" ht="12.75" customHeight="1" x14ac:dyDescent="0.25">
      <c r="I242" s="552"/>
      <c r="J242" s="552"/>
      <c r="M242" s="983"/>
    </row>
    <row r="243" spans="9:13" ht="12.75" customHeight="1" x14ac:dyDescent="0.25">
      <c r="I243" s="552"/>
      <c r="J243" s="552"/>
      <c r="M243" s="983"/>
    </row>
    <row r="244" spans="9:13" ht="12.75" customHeight="1" x14ac:dyDescent="0.25">
      <c r="I244" s="552"/>
      <c r="J244" s="552"/>
      <c r="M244" s="983"/>
    </row>
    <row r="245" spans="9:13" ht="12.75" customHeight="1" x14ac:dyDescent="0.25">
      <c r="I245" s="552"/>
      <c r="J245" s="552"/>
    </row>
    <row r="246" spans="9:13" ht="12.75" customHeight="1" x14ac:dyDescent="0.25">
      <c r="I246" s="552"/>
      <c r="J246" s="552"/>
    </row>
    <row r="247" spans="9:13" ht="12.75" customHeight="1" x14ac:dyDescent="0.25">
      <c r="I247" s="552"/>
      <c r="J247" s="552"/>
    </row>
    <row r="248" spans="9:13" ht="12.75" customHeight="1" x14ac:dyDescent="0.25">
      <c r="I248" s="552"/>
      <c r="J248" s="552"/>
    </row>
    <row r="249" spans="9:13" ht="12.75" customHeight="1" x14ac:dyDescent="0.25">
      <c r="I249" s="552"/>
      <c r="J249" s="552"/>
    </row>
    <row r="250" spans="9:13" ht="12.75" customHeight="1" x14ac:dyDescent="0.25">
      <c r="I250" s="552"/>
      <c r="J250" s="552"/>
    </row>
    <row r="251" spans="9:13" ht="12.75" customHeight="1" x14ac:dyDescent="0.25"/>
    <row r="252" spans="9:13" ht="12.75" customHeight="1" x14ac:dyDescent="0.25"/>
  </sheetData>
  <sheetProtection selectLockedCells="1" selectUnlockedCells="1"/>
  <mergeCells count="14">
    <mergeCell ref="A1:J1"/>
    <mergeCell ref="J5:J6"/>
    <mergeCell ref="E5:E6"/>
    <mergeCell ref="B3:I3"/>
    <mergeCell ref="B163:E163"/>
    <mergeCell ref="D157:E157"/>
    <mergeCell ref="I5:I6"/>
    <mergeCell ref="G5:G6"/>
    <mergeCell ref="F5:F6"/>
    <mergeCell ref="B92:E92"/>
    <mergeCell ref="B8:E8"/>
    <mergeCell ref="H5:H6"/>
    <mergeCell ref="B5:B6"/>
    <mergeCell ref="D5:D6"/>
  </mergeCells>
  <printOptions horizontalCentered="1"/>
  <pageMargins left="0" right="0" top="0.39370078740157483" bottom="0.19685039370078741" header="0.19685039370078741" footer="0"/>
  <pageSetup paperSize="9" scale="60" orientation="portrait" r:id="rId1"/>
  <headerFooter>
    <oddHeader xml:space="preserve">&amp;R     </oddHeader>
  </headerFooter>
  <rowBreaks count="1" manualBreakCount="1">
    <brk id="9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6"/>
  <sheetViews>
    <sheetView view="pageBreakPreview" topLeftCell="B1" zoomScale="150" zoomScaleNormal="100" zoomScaleSheetLayoutView="150" workbookViewId="0">
      <selection activeCell="H4" sqref="H4"/>
    </sheetView>
  </sheetViews>
  <sheetFormatPr defaultRowHeight="13.2" x14ac:dyDescent="0.25"/>
  <cols>
    <col min="1" max="1" width="1.44140625" style="909" customWidth="1"/>
    <col min="2" max="2" width="3.6640625" style="909" customWidth="1"/>
    <col min="3" max="3" width="25.21875" style="909" customWidth="1"/>
    <col min="4" max="4" width="12.44140625" style="909" customWidth="1"/>
    <col min="5" max="5" width="10.6640625" style="909" customWidth="1"/>
    <col min="6" max="6" width="13.77734375" style="909" customWidth="1"/>
    <col min="7" max="9" width="12.33203125" style="909" customWidth="1"/>
    <col min="10" max="10" width="1.44140625" style="909" customWidth="1"/>
  </cols>
  <sheetData>
    <row r="1" spans="1:10" x14ac:dyDescent="0.25">
      <c r="B1" s="2112" t="s">
        <v>1231</v>
      </c>
      <c r="C1" s="2112"/>
      <c r="D1" s="2112"/>
      <c r="E1" s="2112"/>
      <c r="F1" s="2112"/>
      <c r="G1" s="2112"/>
      <c r="H1" s="2112"/>
      <c r="I1" s="2112"/>
      <c r="J1" s="1287"/>
    </row>
    <row r="2" spans="1:10" x14ac:dyDescent="0.25">
      <c r="C2" s="1293"/>
      <c r="D2" s="1293"/>
      <c r="E2" s="1293"/>
      <c r="F2" s="1293"/>
      <c r="G2" s="1293"/>
      <c r="H2" s="1293"/>
      <c r="I2" s="1293"/>
      <c r="J2" s="1293"/>
    </row>
    <row r="4" spans="1:10" x14ac:dyDescent="0.25">
      <c r="A4"/>
      <c r="B4"/>
      <c r="C4"/>
      <c r="D4" s="2114" t="s">
        <v>1215</v>
      </c>
      <c r="E4" s="2114"/>
      <c r="F4" s="2114"/>
      <c r="G4" s="2114"/>
      <c r="H4" s="1294"/>
      <c r="I4" s="1295"/>
      <c r="J4"/>
    </row>
    <row r="5" spans="1:10" ht="13.8" thickBot="1" x14ac:dyDescent="0.3">
      <c r="A5"/>
      <c r="B5" s="1296"/>
      <c r="C5" s="1297"/>
      <c r="D5" s="1297"/>
      <c r="E5" s="1297"/>
      <c r="F5" s="1297"/>
      <c r="G5" s="1297"/>
      <c r="H5" s="1297"/>
      <c r="I5" s="1298" t="s">
        <v>857</v>
      </c>
      <c r="J5"/>
    </row>
    <row r="6" spans="1:10" ht="13.8" thickBot="1" x14ac:dyDescent="0.3">
      <c r="A6"/>
      <c r="B6" s="2115"/>
      <c r="C6" s="2117" t="s">
        <v>858</v>
      </c>
      <c r="D6" s="2119" t="s">
        <v>859</v>
      </c>
      <c r="E6" s="2119" t="s">
        <v>860</v>
      </c>
      <c r="F6" s="2121" t="s">
        <v>861</v>
      </c>
      <c r="G6" s="2122"/>
      <c r="H6" s="2122"/>
      <c r="I6" s="1299"/>
      <c r="J6"/>
    </row>
    <row r="7" spans="1:10" ht="34.799999999999997" thickBot="1" x14ac:dyDescent="0.3">
      <c r="A7"/>
      <c r="B7" s="2116"/>
      <c r="C7" s="2118"/>
      <c r="D7" s="2120"/>
      <c r="E7" s="2120"/>
      <c r="F7" s="1300" t="s">
        <v>1214</v>
      </c>
      <c r="G7" s="1300" t="s">
        <v>862</v>
      </c>
      <c r="H7" s="1301" t="s">
        <v>863</v>
      </c>
      <c r="I7" s="1302" t="s">
        <v>653</v>
      </c>
      <c r="J7"/>
    </row>
    <row r="8" spans="1:10" ht="13.8" thickBot="1" x14ac:dyDescent="0.3">
      <c r="A8"/>
      <c r="B8" s="1303" t="s">
        <v>565</v>
      </c>
      <c r="C8" s="1304" t="s">
        <v>566</v>
      </c>
      <c r="D8" s="1305" t="s">
        <v>567</v>
      </c>
      <c r="E8" s="1305" t="s">
        <v>588</v>
      </c>
      <c r="F8" s="1305" t="s">
        <v>864</v>
      </c>
      <c r="G8" s="1305" t="s">
        <v>590</v>
      </c>
      <c r="H8" s="1306" t="s">
        <v>648</v>
      </c>
      <c r="I8" s="1307"/>
      <c r="J8"/>
    </row>
    <row r="9" spans="1:10" x14ac:dyDescent="0.25">
      <c r="A9"/>
      <c r="B9" s="1308" t="s">
        <v>14</v>
      </c>
      <c r="C9" s="1309" t="s">
        <v>865</v>
      </c>
      <c r="D9" s="1310">
        <v>123639492</v>
      </c>
      <c r="E9" s="1310">
        <v>0</v>
      </c>
      <c r="F9" s="1311">
        <v>123639492</v>
      </c>
      <c r="G9" s="1311">
        <v>123639492</v>
      </c>
      <c r="H9" s="1312">
        <v>0</v>
      </c>
      <c r="I9" s="1313">
        <f>'12.mPÉNZESZKÖZ VÁLTOZÁS '!F11</f>
        <v>113114243</v>
      </c>
      <c r="J9"/>
    </row>
    <row r="10" spans="1:10" ht="13.8" thickBot="1" x14ac:dyDescent="0.3">
      <c r="A10"/>
      <c r="B10" s="1314"/>
      <c r="C10" s="1315"/>
      <c r="D10" s="1316"/>
      <c r="E10" s="1317"/>
      <c r="F10" s="1318"/>
      <c r="G10" s="1318"/>
      <c r="H10" s="1319"/>
      <c r="I10" s="1320"/>
      <c r="J10"/>
    </row>
    <row r="11" spans="1:10" x14ac:dyDescent="0.25">
      <c r="A11"/>
      <c r="B11" s="1321" t="s">
        <v>15</v>
      </c>
      <c r="C11" s="1322" t="s">
        <v>866</v>
      </c>
      <c r="D11" s="1323">
        <v>279822</v>
      </c>
      <c r="E11" s="1323">
        <v>0</v>
      </c>
      <c r="F11" s="1324">
        <v>279822</v>
      </c>
      <c r="G11" s="1324">
        <v>279822</v>
      </c>
      <c r="H11" s="1325">
        <v>0</v>
      </c>
      <c r="I11" s="1326">
        <v>0</v>
      </c>
      <c r="J11"/>
    </row>
    <row r="12" spans="1:10" ht="13.8" thickBot="1" x14ac:dyDescent="0.3">
      <c r="A12"/>
      <c r="B12" s="1327"/>
      <c r="C12" s="1328"/>
      <c r="D12" s="1329"/>
      <c r="E12" s="1329"/>
      <c r="F12" s="1330"/>
      <c r="G12" s="1330"/>
      <c r="H12" s="1331"/>
      <c r="I12" s="1332"/>
      <c r="J12"/>
    </row>
    <row r="13" spans="1:10" x14ac:dyDescent="0.25">
      <c r="A13"/>
      <c r="B13" s="1321" t="s">
        <v>16</v>
      </c>
      <c r="C13" s="1322" t="s">
        <v>1122</v>
      </c>
      <c r="D13" s="1323">
        <v>124037</v>
      </c>
      <c r="E13" s="1323">
        <v>0</v>
      </c>
      <c r="F13" s="1324">
        <v>124037</v>
      </c>
      <c r="G13" s="1324">
        <v>124037</v>
      </c>
      <c r="H13" s="1333">
        <v>0</v>
      </c>
      <c r="I13" s="1326">
        <f>'12.mPÉNZESZKÖZ VÁLTOZÁS '!E11</f>
        <v>0</v>
      </c>
      <c r="J13"/>
    </row>
    <row r="14" spans="1:10" ht="13.8" thickBot="1" x14ac:dyDescent="0.3">
      <c r="A14"/>
      <c r="B14" s="1334"/>
      <c r="C14" s="1335"/>
      <c r="D14" s="1329"/>
      <c r="E14" s="1329"/>
      <c r="F14" s="1330"/>
      <c r="G14" s="1330"/>
      <c r="H14" s="1331"/>
      <c r="I14" s="1336"/>
      <c r="J14"/>
    </row>
    <row r="15" spans="1:10" ht="16.2" thickBot="1" x14ac:dyDescent="0.3">
      <c r="A15" s="1337"/>
      <c r="B15" s="1546" t="s">
        <v>541</v>
      </c>
      <c r="C15" s="1551" t="s">
        <v>48</v>
      </c>
      <c r="D15" s="1550">
        <f>SUM(D9:D14)</f>
        <v>124043351</v>
      </c>
      <c r="E15" s="1547">
        <f t="shared" ref="E15:I15" si="0">SUM(E9:E14)</f>
        <v>0</v>
      </c>
      <c r="F15" s="1547">
        <f t="shared" si="0"/>
        <v>124043351</v>
      </c>
      <c r="G15" s="1547">
        <f t="shared" si="0"/>
        <v>124043351</v>
      </c>
      <c r="H15" s="1548">
        <f t="shared" si="0"/>
        <v>0</v>
      </c>
      <c r="I15" s="1549">
        <f t="shared" si="0"/>
        <v>113114243</v>
      </c>
      <c r="J15" s="1337"/>
    </row>
    <row r="16" spans="1:10" x14ac:dyDescent="0.25">
      <c r="A16"/>
      <c r="B16"/>
      <c r="C16"/>
      <c r="D16"/>
      <c r="E16"/>
      <c r="F16"/>
      <c r="G16"/>
      <c r="H16"/>
      <c r="I16" s="1295"/>
      <c r="J16"/>
    </row>
  </sheetData>
  <mergeCells count="7">
    <mergeCell ref="B1:I1"/>
    <mergeCell ref="D4:G4"/>
    <mergeCell ref="B6:B7"/>
    <mergeCell ref="C6:C7"/>
    <mergeCell ref="D6:D7"/>
    <mergeCell ref="E6:E7"/>
    <mergeCell ref="F6:H6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L64"/>
  <sheetViews>
    <sheetView view="pageBreakPreview" zoomScale="130" zoomScaleNormal="130" zoomScaleSheetLayoutView="130" workbookViewId="0">
      <selection activeCell="A2" sqref="A2"/>
    </sheetView>
  </sheetViews>
  <sheetFormatPr defaultColWidth="9.33203125" defaultRowHeight="13.2" x14ac:dyDescent="0.25"/>
  <cols>
    <col min="1" max="1" width="5.6640625" style="47" customWidth="1"/>
    <col min="2" max="2" width="5.33203125" style="125" customWidth="1"/>
    <col min="3" max="3" width="52.44140625" style="125" customWidth="1"/>
    <col min="4" max="4" width="11.6640625" style="563" bestFit="1" customWidth="1"/>
    <col min="5" max="5" width="11.6640625" style="563" customWidth="1"/>
    <col min="6" max="6" width="13.44140625" style="563" customWidth="1"/>
    <col min="7" max="7" width="8.109375" style="566" customWidth="1"/>
    <col min="8" max="8" width="40.6640625" style="47" customWidth="1"/>
    <col min="9" max="10" width="13" style="47" customWidth="1"/>
    <col min="11" max="11" width="14.6640625" style="47" customWidth="1"/>
    <col min="12" max="12" width="4.44140625" style="47" customWidth="1"/>
    <col min="13" max="16384" width="9.33203125" style="47"/>
  </cols>
  <sheetData>
    <row r="1" spans="1:12" s="73" customFormat="1" ht="15.6" x14ac:dyDescent="0.3">
      <c r="A1" s="2129" t="s">
        <v>1232</v>
      </c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</row>
    <row r="2" spans="1:12" s="73" customFormat="1" ht="9.75" customHeight="1" x14ac:dyDescent="0.3">
      <c r="A2" s="910"/>
      <c r="B2" s="910"/>
      <c r="C2" s="910"/>
      <c r="D2" s="910"/>
      <c r="E2" s="910"/>
      <c r="F2" s="910"/>
      <c r="G2" s="910"/>
      <c r="H2" s="910"/>
      <c r="I2" s="910"/>
      <c r="J2" s="910"/>
      <c r="K2" s="695"/>
      <c r="L2" s="695"/>
    </row>
    <row r="3" spans="1:12" s="73" customFormat="1" ht="15.6" x14ac:dyDescent="0.3">
      <c r="A3" s="698"/>
      <c r="B3" s="698"/>
      <c r="C3" s="2123" t="s">
        <v>1216</v>
      </c>
      <c r="D3" s="2123"/>
      <c r="E3" s="2123"/>
      <c r="F3" s="2123"/>
      <c r="G3" s="2123"/>
      <c r="H3" s="2123"/>
      <c r="I3" s="2123"/>
      <c r="J3" s="1509"/>
    </row>
    <row r="4" spans="1:12" s="339" customFormat="1" ht="14.25" customHeight="1" thickBot="1" x14ac:dyDescent="0.3">
      <c r="B4" s="705"/>
      <c r="C4" s="705"/>
      <c r="D4" s="563"/>
      <c r="E4" s="563"/>
      <c r="F4" s="563"/>
      <c r="G4" s="566"/>
      <c r="I4" s="1000" t="s">
        <v>541</v>
      </c>
      <c r="J4" s="1000"/>
      <c r="K4" s="768" t="s">
        <v>556</v>
      </c>
    </row>
    <row r="5" spans="1:12" s="339" customFormat="1" ht="18" customHeight="1" x14ac:dyDescent="0.25">
      <c r="A5" s="2125" t="s">
        <v>452</v>
      </c>
      <c r="B5" s="2124" t="s">
        <v>52</v>
      </c>
      <c r="C5" s="2124"/>
      <c r="D5" s="2124"/>
      <c r="E5" s="1510"/>
      <c r="F5" s="1288"/>
      <c r="G5" s="2127" t="s">
        <v>54</v>
      </c>
      <c r="H5" s="2128"/>
      <c r="I5" s="2128"/>
      <c r="J5" s="1702"/>
      <c r="K5" s="1001"/>
    </row>
    <row r="6" spans="1:12" s="706" customFormat="1" ht="34.5" customHeight="1" x14ac:dyDescent="0.25">
      <c r="A6" s="2126"/>
      <c r="B6" s="720" t="s">
        <v>561</v>
      </c>
      <c r="C6" s="721" t="s">
        <v>60</v>
      </c>
      <c r="D6" s="722" t="s">
        <v>622</v>
      </c>
      <c r="E6" s="722" t="s">
        <v>1108</v>
      </c>
      <c r="F6" s="723" t="s">
        <v>1103</v>
      </c>
      <c r="G6" s="1678" t="s">
        <v>561</v>
      </c>
      <c r="H6" s="721" t="s">
        <v>60</v>
      </c>
      <c r="I6" s="1704" t="s">
        <v>623</v>
      </c>
      <c r="J6" s="722" t="s">
        <v>1108</v>
      </c>
      <c r="K6" s="1002" t="s">
        <v>1103</v>
      </c>
    </row>
    <row r="7" spans="1:12" s="998" customFormat="1" ht="12" customHeight="1" thickBot="1" x14ac:dyDescent="0.3">
      <c r="A7" s="994"/>
      <c r="B7" s="995"/>
      <c r="C7" s="996" t="s">
        <v>565</v>
      </c>
      <c r="D7" s="997" t="s">
        <v>566</v>
      </c>
      <c r="E7" s="1536" t="s">
        <v>567</v>
      </c>
      <c r="F7" s="1504" t="s">
        <v>588</v>
      </c>
      <c r="G7" s="1703"/>
      <c r="H7" s="996" t="s">
        <v>589</v>
      </c>
      <c r="I7" s="1705" t="s">
        <v>590</v>
      </c>
      <c r="J7" s="1709" t="s">
        <v>648</v>
      </c>
      <c r="K7" s="1003" t="s">
        <v>649</v>
      </c>
    </row>
    <row r="8" spans="1:12" s="707" customFormat="1" ht="12" customHeight="1" x14ac:dyDescent="0.2">
      <c r="A8" s="733" t="s">
        <v>14</v>
      </c>
      <c r="B8" s="738" t="s">
        <v>557</v>
      </c>
      <c r="C8" s="939" t="s">
        <v>558</v>
      </c>
      <c r="D8" s="940">
        <f>SUM(D9:D10)</f>
        <v>150614756</v>
      </c>
      <c r="E8" s="940">
        <f>SUM(E9:E10)</f>
        <v>165474637</v>
      </c>
      <c r="F8" s="940">
        <f>SUM(F9:F10)</f>
        <v>166561728</v>
      </c>
      <c r="G8" s="1707" t="s">
        <v>583</v>
      </c>
      <c r="H8" s="1708" t="s">
        <v>591</v>
      </c>
      <c r="I8" s="1706">
        <f>+'1mÖNKORMBEVÉTELEKIADÁSA'!E94</f>
        <v>103256767</v>
      </c>
      <c r="J8" s="1706">
        <f>+'1mÖNKORMBEVÉTELEKIADÁSA'!F94</f>
        <v>112798277</v>
      </c>
      <c r="K8" s="1706">
        <f>+'1mÖNKORMBEVÉTELEKIADÁSA'!J94</f>
        <v>112798277</v>
      </c>
    </row>
    <row r="9" spans="1:12" s="339" customFormat="1" ht="22.5" customHeight="1" x14ac:dyDescent="0.25">
      <c r="A9" s="711" t="s">
        <v>15</v>
      </c>
      <c r="B9" s="712"/>
      <c r="C9" s="911" t="s">
        <v>559</v>
      </c>
      <c r="D9" s="912">
        <f>+'1mÖNKORMBEVÉTELEKIADÁSA'!E9</f>
        <v>150614756</v>
      </c>
      <c r="E9" s="912">
        <f>+'1mÖNKORMBEVÉTELEKIADÁSA'!I9</f>
        <v>162243962</v>
      </c>
      <c r="F9" s="912">
        <f>+'1mÖNKORMBEVÉTELEKIADÁSA'!J9</f>
        <v>163331053</v>
      </c>
      <c r="G9" s="739" t="s">
        <v>584</v>
      </c>
      <c r="H9" s="713" t="s">
        <v>592</v>
      </c>
      <c r="I9" s="1005">
        <f>+'1mÖNKORMBEVÉTELEKIADÁSA'!E95</f>
        <v>20466633</v>
      </c>
      <c r="J9" s="1005">
        <f>+'1mÖNKORMBEVÉTELEKIADÁSA'!I95</f>
        <v>20673721</v>
      </c>
      <c r="K9" s="1005">
        <f>+'1mÖNKORMBEVÉTELEKIADÁSA'!J95</f>
        <v>20673721</v>
      </c>
    </row>
    <row r="10" spans="1:12" s="339" customFormat="1" ht="12.9" customHeight="1" x14ac:dyDescent="0.25">
      <c r="A10" s="711" t="s">
        <v>16</v>
      </c>
      <c r="B10" s="569"/>
      <c r="C10" s="913" t="s">
        <v>560</v>
      </c>
      <c r="D10" s="565">
        <f>+'1mÖNKORMBEVÉTELEKIADÁSA'!E16</f>
        <v>0</v>
      </c>
      <c r="E10" s="565">
        <f>+'1mÖNKORMBEVÉTELEKIADÁSA'!I16</f>
        <v>3230675</v>
      </c>
      <c r="F10" s="565">
        <f>+'1mÖNKORMBEVÉTELEKIADÁSA'!J16</f>
        <v>3230675</v>
      </c>
      <c r="G10" s="744" t="s">
        <v>585</v>
      </c>
      <c r="H10" s="715" t="s">
        <v>593</v>
      </c>
      <c r="I10" s="708">
        <f>+'1mÖNKORMBEVÉTELEKIADÁSA'!E96</f>
        <v>47334514</v>
      </c>
      <c r="J10" s="708">
        <f>+'1mÖNKORMBEVÉTELEKIADÁSA'!I96</f>
        <v>54686033</v>
      </c>
      <c r="K10" s="708">
        <f>+'1mÖNKORMBEVÉTELEKIADÁSA'!J96</f>
        <v>50739443</v>
      </c>
    </row>
    <row r="11" spans="1:12" s="339" customFormat="1" ht="12.9" customHeight="1" x14ac:dyDescent="0.25">
      <c r="A11" s="711" t="s">
        <v>17</v>
      </c>
      <c r="B11" s="739" t="s">
        <v>562</v>
      </c>
      <c r="C11" s="699" t="s">
        <v>563</v>
      </c>
      <c r="D11" s="567">
        <f>SUM(D12:D13)</f>
        <v>0</v>
      </c>
      <c r="E11" s="912">
        <f>SUM(E12:E13)</f>
        <v>94131244</v>
      </c>
      <c r="F11" s="912">
        <f>SUM(F12:F13)</f>
        <v>94131244</v>
      </c>
      <c r="G11" s="744" t="s">
        <v>586</v>
      </c>
      <c r="H11" s="715" t="s">
        <v>594</v>
      </c>
      <c r="I11" s="708">
        <f>+'1mÖNKORMBEVÉTELEKIADÁSA'!E97</f>
        <v>9316416</v>
      </c>
      <c r="J11" s="708">
        <f>+'1mÖNKORMBEVÉTELEKIADÁSA'!I97</f>
        <v>8434320</v>
      </c>
      <c r="K11" s="708">
        <f>+'1mÖNKORMBEVÉTELEKIADÁSA'!J97</f>
        <v>6777584</v>
      </c>
    </row>
    <row r="12" spans="1:12" s="339" customFormat="1" ht="12.9" customHeight="1" x14ac:dyDescent="0.25">
      <c r="A12" s="711" t="s">
        <v>18</v>
      </c>
      <c r="B12" s="569"/>
      <c r="C12" s="713" t="s">
        <v>564</v>
      </c>
      <c r="D12" s="565">
        <f>SUM('1mÖNKORMBEVÉTELEKIADÁSA'!E24:E27)</f>
        <v>0</v>
      </c>
      <c r="E12" s="565">
        <f>SUM('1mÖNKORMBEVÉTELEKIADÁSA'!I24:I27)</f>
        <v>40000000</v>
      </c>
      <c r="F12" s="565">
        <f>SUM('1mÖNKORMBEVÉTELEKIADÁSA'!J24:J27)</f>
        <v>40000000</v>
      </c>
      <c r="G12" s="744" t="s">
        <v>587</v>
      </c>
      <c r="H12" s="715" t="s">
        <v>595</v>
      </c>
      <c r="I12" s="708">
        <v>8563686</v>
      </c>
      <c r="J12" s="708">
        <v>130196374</v>
      </c>
      <c r="K12" s="708">
        <f>SUM(K13:K16)</f>
        <v>7874584</v>
      </c>
    </row>
    <row r="13" spans="1:12" s="339" customFormat="1" ht="12.9" customHeight="1" x14ac:dyDescent="0.25">
      <c r="A13" s="711" t="s">
        <v>19</v>
      </c>
      <c r="B13" s="569"/>
      <c r="C13" s="914" t="s">
        <v>570</v>
      </c>
      <c r="D13" s="565">
        <f>+'1mÖNKORMBEVÉTELEKIADÁSA'!E28</f>
        <v>0</v>
      </c>
      <c r="E13" s="565">
        <f>+'1mÖNKORMBEVÉTELEKIADÁSA'!I28</f>
        <v>54131244</v>
      </c>
      <c r="F13" s="565">
        <f>+'1mÖNKORMBEVÉTELEKIADÁSA'!J28</f>
        <v>54131244</v>
      </c>
      <c r="G13" s="744"/>
      <c r="H13" s="716" t="s">
        <v>630</v>
      </c>
      <c r="I13" s="708">
        <f>+'1mÖNKORMBEVÉTELEKIADÁSA'!E102+'1mÖNKORMBEVÉTELEKIADÁSA'!E101+'1mÖNKORMBEVÉTELEKIADÁSA'!E100+'1mÖNKORMBEVÉTELEKIADÁSA'!E99</f>
        <v>0</v>
      </c>
      <c r="J13" s="708">
        <v>3032747</v>
      </c>
      <c r="K13" s="708">
        <f>'1mÖNKORMBEVÉTELEKIADÁSA'!J100</f>
        <v>3032747</v>
      </c>
    </row>
    <row r="14" spans="1:12" s="339" customFormat="1" ht="12.9" customHeight="1" x14ac:dyDescent="0.2">
      <c r="A14" s="711" t="s">
        <v>20</v>
      </c>
      <c r="B14" s="739" t="s">
        <v>568</v>
      </c>
      <c r="C14" s="699" t="s">
        <v>569</v>
      </c>
      <c r="D14" s="567">
        <f>+'1mÖNKORMBEVÉTELEKIADÁSA'!E30</f>
        <v>31600000</v>
      </c>
      <c r="E14" s="567">
        <f>+'1mÖNKORMBEVÉTELEKIADÁSA'!I30</f>
        <v>32632540</v>
      </c>
      <c r="F14" s="567">
        <f>+'1mÖNKORMBEVÉTELEKIADÁSA'!J30</f>
        <v>28529819</v>
      </c>
      <c r="G14" s="745"/>
      <c r="H14" s="715" t="s">
        <v>596</v>
      </c>
      <c r="I14" s="708">
        <v>3396000</v>
      </c>
      <c r="J14" s="708">
        <f>+'1mÖNKORMBEVÉTELEKIADÁSA'!I103</f>
        <v>4397711</v>
      </c>
      <c r="K14" s="708">
        <f>+'1mÖNKORMBEVÉTELEKIADÁSA'!J103</f>
        <v>4396576</v>
      </c>
    </row>
    <row r="15" spans="1:12" s="339" customFormat="1" ht="12.9" customHeight="1" x14ac:dyDescent="0.2">
      <c r="A15" s="711" t="s">
        <v>21</v>
      </c>
      <c r="B15" s="739" t="s">
        <v>571</v>
      </c>
      <c r="C15" s="699" t="s">
        <v>572</v>
      </c>
      <c r="D15" s="567">
        <f>+'1mÖNKORMBEVÉTELEKIADÁSA'!E37</f>
        <v>6490580</v>
      </c>
      <c r="E15" s="567">
        <f>+'1mÖNKORMBEVÉTELEKIADÁSA'!I37</f>
        <v>6616794</v>
      </c>
      <c r="F15" s="567">
        <f>+'1mÖNKORMBEVÉTELEKIADÁSA'!J37</f>
        <v>5678219</v>
      </c>
      <c r="G15" s="745"/>
      <c r="H15" s="716" t="s">
        <v>597</v>
      </c>
      <c r="I15" s="708">
        <f>+'1mÖNKORMBEVÉTELEKIADÁSA'!E104+'1mÖNKORMBEVÉTELEKIADÁSA'!E105+'1mÖNKORMBEVÉTELEKIADÁSA'!E106+'1mÖNKORMBEVÉTELEKIADÁSA'!E107+'1mÖNKORMBEVÉTELEKIADÁSA'!E108</f>
        <v>0</v>
      </c>
      <c r="J15" s="708">
        <v>559762</v>
      </c>
      <c r="K15" s="708">
        <v>445261</v>
      </c>
    </row>
    <row r="16" spans="1:12" s="339" customFormat="1" ht="12.9" customHeight="1" x14ac:dyDescent="0.2">
      <c r="A16" s="711" t="s">
        <v>22</v>
      </c>
      <c r="B16" s="739" t="s">
        <v>573</v>
      </c>
      <c r="C16" s="699" t="s">
        <v>574</v>
      </c>
      <c r="D16" s="567">
        <f>+'1mÖNKORMBEVÉTELEKIADÁSA'!E48</f>
        <v>0</v>
      </c>
      <c r="E16" s="567">
        <f>+'1mÖNKORMBEVÉTELEKIADÁSA'!I48</f>
        <v>0</v>
      </c>
      <c r="F16" s="567">
        <f>+'1mÖNKORMBEVÉTELEKIADÁSA'!J48</f>
        <v>0</v>
      </c>
      <c r="G16" s="745"/>
      <c r="H16" s="715" t="s">
        <v>598</v>
      </c>
      <c r="I16" s="708">
        <f>+'1mÖNKORMBEVÉTELEKIADÁSA'!E109</f>
        <v>5167686</v>
      </c>
      <c r="J16" s="708">
        <f>+'1mÖNKORMBEVÉTELEKIADÁSA'!I109</f>
        <v>122206154</v>
      </c>
      <c r="K16" s="708">
        <f>'1mÖNKORMBEVÉTELEKIADÁSA'!J109</f>
        <v>0</v>
      </c>
    </row>
    <row r="17" spans="1:11" s="339" customFormat="1" ht="12.9" customHeight="1" x14ac:dyDescent="0.2">
      <c r="A17" s="711" t="s">
        <v>23</v>
      </c>
      <c r="B17" s="739" t="s">
        <v>575</v>
      </c>
      <c r="C17" s="699" t="s">
        <v>576</v>
      </c>
      <c r="D17" s="567">
        <f>+'1mÖNKORMBEVÉTELEKIADÁSA'!E54</f>
        <v>0</v>
      </c>
      <c r="E17" s="567">
        <f>+'1mÖNKORMBEVÉTELEKIADÁSA'!I54</f>
        <v>3285792</v>
      </c>
      <c r="F17" s="567">
        <f>+'1mÖNKORMBEVÉTELEKIADÁSA'!J54</f>
        <v>3285792</v>
      </c>
      <c r="G17" s="744" t="s">
        <v>599</v>
      </c>
      <c r="H17" s="570" t="s">
        <v>600</v>
      </c>
      <c r="I17" s="708">
        <f>+'1mÖNKORMBEVÉTELEKIADÁSA'!E113</f>
        <v>1207320</v>
      </c>
      <c r="J17" s="708">
        <f>+'1mÖNKORMBEVÉTELEKIADÁSA'!I113</f>
        <v>4880303</v>
      </c>
      <c r="K17" s="708">
        <f>+'1mÖNKORMBEVÉTELEKIADÁSA'!J113</f>
        <v>4807863</v>
      </c>
    </row>
    <row r="18" spans="1:11" s="339" customFormat="1" ht="12.9" customHeight="1" x14ac:dyDescent="0.25">
      <c r="A18" s="711"/>
      <c r="B18" s="739"/>
      <c r="C18" s="699"/>
      <c r="D18" s="567"/>
      <c r="E18" s="912"/>
      <c r="F18" s="912"/>
      <c r="G18" s="744" t="s">
        <v>599</v>
      </c>
      <c r="H18" s="1154" t="s">
        <v>843</v>
      </c>
      <c r="I18" s="708">
        <f>+'1mÖNKORMBEVÉTELEKIADÁSA'!E115</f>
        <v>0</v>
      </c>
      <c r="J18" s="708">
        <f>+'1mÖNKORMBEVÉTELEKIADÁSA'!I115</f>
        <v>0</v>
      </c>
      <c r="K18" s="708">
        <f>+'1mÖNKORMBEVÉTELEKIADÁSA'!J115</f>
        <v>0</v>
      </c>
    </row>
    <row r="19" spans="1:11" s="339" customFormat="1" ht="12.9" customHeight="1" x14ac:dyDescent="0.2">
      <c r="A19" s="711" t="s">
        <v>24</v>
      </c>
      <c r="B19" s="739" t="s">
        <v>577</v>
      </c>
      <c r="C19" s="699" t="s">
        <v>578</v>
      </c>
      <c r="D19" s="567">
        <f>+'1mÖNKORMBEVÉTELEKIADÁSA'!E59</f>
        <v>0</v>
      </c>
      <c r="E19" s="567">
        <f>+'1mÖNKORMBEVÉTELEKIADÁSA'!I59</f>
        <v>0</v>
      </c>
      <c r="F19" s="567">
        <f>+'1mÖNKORMBEVÉTELEKIADÁSA'!J59</f>
        <v>0</v>
      </c>
      <c r="G19" s="744" t="s">
        <v>601</v>
      </c>
      <c r="H19" s="570" t="s">
        <v>602</v>
      </c>
      <c r="I19" s="708">
        <f>+'1mÖNKORMBEVÉTELEKIADÁSA'!E116</f>
        <v>0</v>
      </c>
      <c r="J19" s="708">
        <f>+'1mÖNKORMBEVÉTELEKIADÁSA'!I116</f>
        <v>0</v>
      </c>
      <c r="K19" s="708">
        <f>+'1mÖNKORMBEVÉTELEKIADÁSA'!J116</f>
        <v>0</v>
      </c>
    </row>
    <row r="20" spans="1:11" s="339" customFormat="1" ht="12.9" customHeight="1" x14ac:dyDescent="0.25">
      <c r="A20" s="711" t="s">
        <v>25</v>
      </c>
      <c r="B20" s="569"/>
      <c r="C20" s="741"/>
      <c r="D20" s="565"/>
      <c r="E20" s="912"/>
      <c r="F20" s="912"/>
      <c r="G20" s="744" t="s">
        <v>603</v>
      </c>
      <c r="H20" s="570" t="s">
        <v>604</v>
      </c>
      <c r="I20" s="708">
        <f>SUM(I21:I22)</f>
        <v>0</v>
      </c>
      <c r="J20" s="708">
        <f>SUM(J21:J22)</f>
        <v>0</v>
      </c>
      <c r="K20" s="708">
        <f>SUM(K21:K22)</f>
        <v>0</v>
      </c>
    </row>
    <row r="21" spans="1:11" s="339" customFormat="1" ht="12.9" customHeight="1" x14ac:dyDescent="0.25">
      <c r="A21" s="711" t="s">
        <v>26</v>
      </c>
      <c r="B21" s="569"/>
      <c r="C21" s="742"/>
      <c r="D21" s="565"/>
      <c r="E21" s="912"/>
      <c r="F21" s="912"/>
      <c r="G21" s="746"/>
      <c r="H21" s="570" t="s">
        <v>605</v>
      </c>
      <c r="I21" s="708">
        <f>+'1mÖNKORMBEVÉTELEKIADÁSA'!E123+'1mÖNKORMBEVÉTELEKIADÁSA'!E122+'1mÖNKORMBEVÉTELEKIADÁSA'!E121+'1mÖNKORMBEVÉTELEKIADÁSA'!E120+'1mÖNKORMBEVÉTELEKIADÁSA'!E119</f>
        <v>0</v>
      </c>
      <c r="J21" s="708">
        <f>+'1mÖNKORMBEVÉTELEKIADÁSA'!F123+'1mÖNKORMBEVÉTELEKIADÁSA'!F122+'1mÖNKORMBEVÉTELEKIADÁSA'!F121+'1mÖNKORMBEVÉTELEKIADÁSA'!F120+'1mÖNKORMBEVÉTELEKIADÁSA'!F119</f>
        <v>0</v>
      </c>
      <c r="K21" s="708">
        <f>+'1mÖNKORMBEVÉTELEKIADÁSA'!G123+'1mÖNKORMBEVÉTELEKIADÁSA'!G122+'1mÖNKORMBEVÉTELEKIADÁSA'!G121+'1mÖNKORMBEVÉTELEKIADÁSA'!G120+'1mÖNKORMBEVÉTELEKIADÁSA'!G119</f>
        <v>0</v>
      </c>
    </row>
    <row r="22" spans="1:11" s="339" customFormat="1" ht="12.75" customHeight="1" x14ac:dyDescent="0.25">
      <c r="A22" s="734" t="s">
        <v>27</v>
      </c>
      <c r="B22" s="569"/>
      <c r="C22" s="742"/>
      <c r="D22" s="565"/>
      <c r="E22" s="912"/>
      <c r="F22" s="912"/>
      <c r="G22" s="746"/>
      <c r="H22" s="570" t="s">
        <v>606</v>
      </c>
      <c r="I22" s="708">
        <f>'1mÖNKORMBEVÉTELEKIADÁSA'!E118</f>
        <v>0</v>
      </c>
      <c r="J22" s="708">
        <f>'1mÖNKORMBEVÉTELEKIADÁSA'!I118</f>
        <v>0</v>
      </c>
      <c r="K22" s="708">
        <f>'1mÖNKORMBEVÉTELEKIADÁSA'!J118</f>
        <v>0</v>
      </c>
    </row>
    <row r="23" spans="1:11" s="339" customFormat="1" ht="12.75" customHeight="1" x14ac:dyDescent="0.25">
      <c r="A23" s="734"/>
      <c r="B23" s="569"/>
      <c r="C23" s="742"/>
      <c r="D23" s="565"/>
      <c r="E23" s="912"/>
      <c r="F23" s="912"/>
      <c r="G23" s="746"/>
      <c r="H23" s="570" t="s">
        <v>846</v>
      </c>
      <c r="I23" s="708"/>
      <c r="J23" s="708"/>
      <c r="K23" s="708"/>
    </row>
    <row r="24" spans="1:11" s="339" customFormat="1" ht="21.75" customHeight="1" x14ac:dyDescent="0.25">
      <c r="A24" s="734"/>
      <c r="B24" s="569"/>
      <c r="C24" s="742"/>
      <c r="D24" s="565"/>
      <c r="E24" s="912"/>
      <c r="F24" s="912"/>
      <c r="G24" s="746"/>
      <c r="H24" s="1267" t="s">
        <v>849</v>
      </c>
      <c r="I24" s="708"/>
      <c r="J24" s="708"/>
      <c r="K24" s="708"/>
    </row>
    <row r="25" spans="1:11" s="339" customFormat="1" ht="12.9" customHeight="1" x14ac:dyDescent="0.25">
      <c r="A25" s="711" t="s">
        <v>28</v>
      </c>
      <c r="B25" s="569"/>
      <c r="C25" s="699" t="s">
        <v>579</v>
      </c>
      <c r="D25" s="701">
        <f>SUM(D8+D14+D15+D17)</f>
        <v>188705336</v>
      </c>
      <c r="E25" s="701">
        <f>SUM(E8+E14+E15+E17)</f>
        <v>208009763</v>
      </c>
      <c r="F25" s="701">
        <f>SUM(F8+F14+F15+F17)</f>
        <v>204055558</v>
      </c>
      <c r="G25" s="747"/>
      <c r="H25" s="749" t="s">
        <v>607</v>
      </c>
      <c r="I25" s="709">
        <f>+I8+I9+I10+I11+I12</f>
        <v>188938016</v>
      </c>
      <c r="J25" s="709">
        <f>+J8+J9+J10+J11+J12</f>
        <v>326788725</v>
      </c>
      <c r="K25" s="709">
        <f>+K8+K9+K10+K11+K12</f>
        <v>198863609</v>
      </c>
    </row>
    <row r="26" spans="1:11" s="339" customFormat="1" ht="12.9" customHeight="1" thickBot="1" x14ac:dyDescent="0.3">
      <c r="A26" s="735" t="s">
        <v>29</v>
      </c>
      <c r="B26" s="740"/>
      <c r="C26" s="743" t="s">
        <v>580</v>
      </c>
      <c r="D26" s="700">
        <f>D19+D16+D11</f>
        <v>0</v>
      </c>
      <c r="E26" s="700">
        <f>E19+E16+E11</f>
        <v>94131244</v>
      </c>
      <c r="F26" s="700">
        <f>F19+F16+F11</f>
        <v>94131244</v>
      </c>
      <c r="G26" s="748"/>
      <c r="H26" s="750" t="s">
        <v>608</v>
      </c>
      <c r="I26" s="710">
        <f>+I17+I19+I20+I18</f>
        <v>1207320</v>
      </c>
      <c r="J26" s="710">
        <f>+J17+J19+J20+J18</f>
        <v>4880303</v>
      </c>
      <c r="K26" s="710">
        <f>+K17+K19+K20+K18</f>
        <v>4807863</v>
      </c>
    </row>
    <row r="27" spans="1:11" s="339" customFormat="1" ht="12.9" customHeight="1" thickBot="1" x14ac:dyDescent="0.3">
      <c r="A27" s="915" t="s">
        <v>30</v>
      </c>
      <c r="B27" s="916"/>
      <c r="C27" s="917" t="s">
        <v>581</v>
      </c>
      <c r="D27" s="918">
        <f>+D25+D26</f>
        <v>188705336</v>
      </c>
      <c r="E27" s="918">
        <f>+E25+E26</f>
        <v>302141007</v>
      </c>
      <c r="F27" s="918">
        <f>+F25+F26</f>
        <v>298186802</v>
      </c>
      <c r="G27" s="919"/>
      <c r="H27" s="917" t="s">
        <v>609</v>
      </c>
      <c r="I27" s="920">
        <f>+I25+I26</f>
        <v>190145336</v>
      </c>
      <c r="J27" s="920">
        <f>+J25+J26</f>
        <v>331669028</v>
      </c>
      <c r="K27" s="920">
        <f>+K25+K26</f>
        <v>203671472</v>
      </c>
    </row>
    <row r="28" spans="1:11" s="339" customFormat="1" ht="12.9" customHeight="1" x14ac:dyDescent="0.25">
      <c r="A28" s="736" t="s">
        <v>31</v>
      </c>
      <c r="B28" s="712"/>
      <c r="C28" s="731" t="s">
        <v>614</v>
      </c>
      <c r="D28" s="732">
        <f>SUM(D29:D33)</f>
        <v>125966524</v>
      </c>
      <c r="E28" s="732">
        <f>SUM(E29:E33)</f>
        <v>146650759</v>
      </c>
      <c r="F28" s="732">
        <f>SUM(F29:F33)</f>
        <v>146650759</v>
      </c>
      <c r="G28" s="1339"/>
      <c r="H28" s="751" t="s">
        <v>637</v>
      </c>
      <c r="I28" s="714">
        <f>+'1mÖNKORMBEVÉTELEKIADÁSA'!E130</f>
        <v>3560000</v>
      </c>
      <c r="J28" s="714">
        <v>3560000</v>
      </c>
      <c r="K28" s="714">
        <v>3560000</v>
      </c>
    </row>
    <row r="29" spans="1:11" s="339" customFormat="1" ht="12.9" customHeight="1" x14ac:dyDescent="0.25">
      <c r="A29" s="711" t="s">
        <v>32</v>
      </c>
      <c r="B29" s="569"/>
      <c r="C29" s="713" t="s">
        <v>613</v>
      </c>
      <c r="D29" s="702">
        <f>+'1mÖNKORMBEVÉTELEKIADÁSA'!E75</f>
        <v>5000000</v>
      </c>
      <c r="E29" s="702">
        <f>+'1mÖNKORMBEVÉTELEKIADÁSA'!I75</f>
        <v>32368894</v>
      </c>
      <c r="F29" s="702">
        <f>+'1mÖNKORMBEVÉTELEKIADÁSA'!J75</f>
        <v>32368894</v>
      </c>
      <c r="G29" s="1340"/>
      <c r="H29" s="751" t="s">
        <v>631</v>
      </c>
      <c r="I29" s="714">
        <f>+'1mÖNKORMBEVÉTELEKIADÁSA'!E134</f>
        <v>0</v>
      </c>
      <c r="J29" s="714">
        <f>+'1mÖNKORMBEVÉTELEKIADÁSA'!F134</f>
        <v>0</v>
      </c>
      <c r="K29" s="714">
        <f>+'1mÖNKORMBEVÉTELEKIADÁSA'!G134</f>
        <v>0</v>
      </c>
    </row>
    <row r="30" spans="1:11" s="339" customFormat="1" ht="12.9" customHeight="1" x14ac:dyDescent="0.25">
      <c r="A30" s="568" t="s">
        <v>33</v>
      </c>
      <c r="B30" s="569"/>
      <c r="C30" s="715" t="s">
        <v>615</v>
      </c>
      <c r="D30" s="921"/>
      <c r="E30" s="921"/>
      <c r="F30" s="921"/>
      <c r="G30" s="1340"/>
      <c r="H30" s="570" t="s">
        <v>854</v>
      </c>
      <c r="I30" s="714">
        <f>SUM(I31:I34)</f>
        <v>120966524</v>
      </c>
      <c r="J30" s="714">
        <f>SUM(J31:J34)</f>
        <v>113562738</v>
      </c>
      <c r="K30" s="714">
        <f>SUM(K31:K34)</f>
        <v>113562738</v>
      </c>
    </row>
    <row r="31" spans="1:11" s="339" customFormat="1" ht="12.9" customHeight="1" x14ac:dyDescent="0.25">
      <c r="A31" s="711" t="s">
        <v>34</v>
      </c>
      <c r="B31" s="569"/>
      <c r="C31" s="715" t="s">
        <v>627</v>
      </c>
      <c r="D31" s="730">
        <f>+'1mÖNKORMBEVÉTELEKIADÁSA'!E81</f>
        <v>115954384</v>
      </c>
      <c r="E31" s="730">
        <f>+'1mÖNKORMBEVÉTELEKIADÁSA'!I81</f>
        <v>107794802</v>
      </c>
      <c r="F31" s="730">
        <f>+'1mÖNKORMBEVÉTELEKIADÁSA'!J81</f>
        <v>107794802</v>
      </c>
      <c r="G31" s="1340"/>
      <c r="H31" s="922" t="s">
        <v>632</v>
      </c>
      <c r="I31" s="714">
        <f>+'1mÖNKORMBEVÉTELEKIADÁSA'!E142</f>
        <v>115954384</v>
      </c>
      <c r="J31" s="714">
        <v>107794802</v>
      </c>
      <c r="K31" s="714">
        <f>+'1mÖNKORMBEVÉTELEKIADÁSA'!J142</f>
        <v>107794802</v>
      </c>
    </row>
    <row r="32" spans="1:11" s="339" customFormat="1" ht="22.5" customHeight="1" x14ac:dyDescent="0.25">
      <c r="A32" s="568" t="s">
        <v>35</v>
      </c>
      <c r="B32" s="569"/>
      <c r="C32" s="1283" t="s">
        <v>628</v>
      </c>
      <c r="D32" s="730">
        <v>5012140</v>
      </c>
      <c r="E32" s="730">
        <f>+'1mÖNKORMBEVÉTELEKIADÁSA'!I79</f>
        <v>6487063</v>
      </c>
      <c r="F32" s="730">
        <f>+'1mÖNKORMBEVÉTELEKIADÁSA'!J79</f>
        <v>6487063</v>
      </c>
      <c r="G32" s="1340"/>
      <c r="H32" s="955" t="s">
        <v>633</v>
      </c>
      <c r="I32" s="714">
        <v>5012140</v>
      </c>
      <c r="J32" s="714">
        <f>'1mÖNKORMBEVÉTELEKIADÁSA'!I140</f>
        <v>5767936</v>
      </c>
      <c r="K32" s="714">
        <f>'1mÖNKORMBEVÉTELEKIADÁSA'!J140</f>
        <v>5767936</v>
      </c>
    </row>
    <row r="33" spans="1:11" s="339" customFormat="1" ht="12.9" customHeight="1" x14ac:dyDescent="0.25">
      <c r="A33" s="711" t="s">
        <v>36</v>
      </c>
      <c r="B33" s="569"/>
      <c r="C33" s="715" t="s">
        <v>629</v>
      </c>
      <c r="D33" s="730">
        <f>+'1mÖNKORMBEVÉTELEKIADÁSA'!E82</f>
        <v>0</v>
      </c>
      <c r="E33" s="730">
        <f>+'1mÖNKORMBEVÉTELEKIADÁSA'!I82</f>
        <v>0</v>
      </c>
      <c r="F33" s="730">
        <f>+'1mÖNKORMBEVÉTELEKIADÁSA'!J82</f>
        <v>0</v>
      </c>
      <c r="G33" s="1340"/>
      <c r="H33" s="922" t="s">
        <v>634</v>
      </c>
      <c r="I33" s="714">
        <f>+'1mÖNKORMBEVÉTELEKIADÁSA'!E144</f>
        <v>0</v>
      </c>
      <c r="J33" s="714">
        <f>+'1mÖNKORMBEVÉTELEKIADÁSA'!F144</f>
        <v>0</v>
      </c>
      <c r="K33" s="714">
        <f>+'1mÖNKORMBEVÉTELEKIADÁSA'!G144</f>
        <v>0</v>
      </c>
    </row>
    <row r="34" spans="1:11" s="339" customFormat="1" ht="12.9" customHeight="1" x14ac:dyDescent="0.25">
      <c r="A34" s="568" t="s">
        <v>37</v>
      </c>
      <c r="B34" s="569"/>
      <c r="C34" s="699" t="s">
        <v>616</v>
      </c>
      <c r="D34" s="703">
        <f>SUM(D35:D37)</f>
        <v>0</v>
      </c>
      <c r="E34" s="703">
        <f>SUM(E35:E37)</f>
        <v>0</v>
      </c>
      <c r="F34" s="703">
        <f>SUM(F35:F37)</f>
        <v>0</v>
      </c>
      <c r="G34" s="1340"/>
      <c r="H34" s="955" t="s">
        <v>635</v>
      </c>
      <c r="I34" s="714">
        <f>+'1mÖNKORMBEVÉTELEKIADÁSA'!E145</f>
        <v>0</v>
      </c>
      <c r="J34" s="714">
        <f>+'1mÖNKORMBEVÉTELEKIADÁSA'!F145</f>
        <v>0</v>
      </c>
      <c r="K34" s="714">
        <f>+'1mÖNKORMBEVÉTELEKIADÁSA'!G145</f>
        <v>0</v>
      </c>
    </row>
    <row r="35" spans="1:11" s="339" customFormat="1" ht="12.9" customHeight="1" x14ac:dyDescent="0.25">
      <c r="A35" s="711" t="s">
        <v>38</v>
      </c>
      <c r="B35" s="569"/>
      <c r="C35" s="716" t="s">
        <v>624</v>
      </c>
      <c r="D35" s="565">
        <f>+'1mÖNKORMBEVÉTELEKIADÁSA'!E66</f>
        <v>0</v>
      </c>
      <c r="E35" s="565">
        <f>+'1mÖNKORMBEVÉTELEKIADÁSA'!F66</f>
        <v>0</v>
      </c>
      <c r="F35" s="565">
        <f>+'1mÖNKORMBEVÉTELEKIADÁSA'!G66</f>
        <v>0</v>
      </c>
      <c r="G35" s="1340"/>
      <c r="H35" s="751" t="s">
        <v>636</v>
      </c>
      <c r="I35" s="714">
        <f>+'1mÖNKORMBEVÉTELEKIADÁSA'!E146</f>
        <v>0</v>
      </c>
      <c r="J35" s="714">
        <f>+'1mÖNKORMBEVÉTELEKIADÁSA'!F146</f>
        <v>0</v>
      </c>
      <c r="K35" s="714">
        <f>+'1mÖNKORMBEVÉTELEKIADÁSA'!G146</f>
        <v>0</v>
      </c>
    </row>
    <row r="36" spans="1:11" s="339" customFormat="1" ht="12.9" customHeight="1" x14ac:dyDescent="0.25">
      <c r="A36" s="568" t="s">
        <v>39</v>
      </c>
      <c r="B36" s="569"/>
      <c r="C36" s="716" t="s">
        <v>625</v>
      </c>
      <c r="D36" s="565">
        <f>+'1mÖNKORMBEVÉTELEKIADÁSA'!E70</f>
        <v>0</v>
      </c>
      <c r="E36" s="565">
        <f>+'1mÖNKORMBEVÉTELEKIADÁSA'!F70</f>
        <v>0</v>
      </c>
      <c r="F36" s="565">
        <f>+'1mÖNKORMBEVÉTELEKIADÁSA'!G70</f>
        <v>0</v>
      </c>
      <c r="G36" s="1340"/>
      <c r="H36" s="751"/>
      <c r="I36" s="714"/>
      <c r="J36" s="714"/>
      <c r="K36" s="714"/>
    </row>
    <row r="37" spans="1:11" s="339" customFormat="1" ht="12.9" customHeight="1" thickBot="1" x14ac:dyDescent="0.3">
      <c r="A37" s="735" t="s">
        <v>40</v>
      </c>
      <c r="B37" s="740"/>
      <c r="C37" s="717" t="s">
        <v>626</v>
      </c>
      <c r="D37" s="737">
        <f>+'1mÖNKORMBEVÉTELEKIADÁSA'!E83</f>
        <v>0</v>
      </c>
      <c r="E37" s="737">
        <f>+'1mÖNKORMBEVÉTELEKIADÁSA'!F83</f>
        <v>0</v>
      </c>
      <c r="F37" s="737">
        <f>+'1mÖNKORMBEVÉTELEKIADÁSA'!G83</f>
        <v>0</v>
      </c>
      <c r="G37" s="1338"/>
      <c r="H37" s="752"/>
      <c r="I37" s="938"/>
      <c r="J37" s="938"/>
      <c r="K37" s="938"/>
    </row>
    <row r="38" spans="1:11" s="339" customFormat="1" ht="27.75" customHeight="1" thickBot="1" x14ac:dyDescent="0.3">
      <c r="A38" s="915" t="s">
        <v>41</v>
      </c>
      <c r="B38" s="923" t="s">
        <v>612</v>
      </c>
      <c r="C38" s="924" t="s">
        <v>621</v>
      </c>
      <c r="D38" s="925">
        <f>+D34+D28</f>
        <v>125966524</v>
      </c>
      <c r="E38" s="925">
        <f>+E34+E28</f>
        <v>146650759</v>
      </c>
      <c r="F38" s="925">
        <f>+F34+F28</f>
        <v>146650759</v>
      </c>
      <c r="G38" s="1341" t="s">
        <v>610</v>
      </c>
      <c r="H38" s="926" t="s">
        <v>638</v>
      </c>
      <c r="I38" s="927">
        <f>SUM(I28:I30)+I35+I36+I37</f>
        <v>124526524</v>
      </c>
      <c r="J38" s="927">
        <f>SUM(J28:J30)+J35+J36+J37</f>
        <v>117122738</v>
      </c>
      <c r="K38" s="927">
        <f>SUM(K28:K30)+K35+K36+K37</f>
        <v>117122738</v>
      </c>
    </row>
    <row r="39" spans="1:11" s="339" customFormat="1" ht="19.5" customHeight="1" thickBot="1" x14ac:dyDescent="0.3">
      <c r="A39" s="915" t="s">
        <v>582</v>
      </c>
      <c r="B39" s="916"/>
      <c r="C39" s="928" t="s">
        <v>856</v>
      </c>
      <c r="D39" s="929">
        <f>+D27+D38</f>
        <v>314671860</v>
      </c>
      <c r="E39" s="929">
        <f>+E27+E38</f>
        <v>448791766</v>
      </c>
      <c r="F39" s="929">
        <f>+F27+F38</f>
        <v>444837561</v>
      </c>
      <c r="G39" s="930"/>
      <c r="H39" s="931" t="s">
        <v>855</v>
      </c>
      <c r="I39" s="1004">
        <f>+I38+I27</f>
        <v>314671860</v>
      </c>
      <c r="J39" s="1004">
        <f>+J38+J27</f>
        <v>448791766</v>
      </c>
      <c r="K39" s="1004">
        <f>+K38+K27</f>
        <v>320794210</v>
      </c>
    </row>
    <row r="40" spans="1:11" s="339" customFormat="1" ht="10.5" customHeight="1" thickBot="1" x14ac:dyDescent="0.3"/>
    <row r="41" spans="1:11" s="339" customFormat="1" ht="16.5" customHeight="1" x14ac:dyDescent="0.2">
      <c r="A41" s="733" t="s">
        <v>617</v>
      </c>
      <c r="B41" s="1010"/>
      <c r="C41" s="755" t="s">
        <v>437</v>
      </c>
      <c r="D41" s="564">
        <v>1440000</v>
      </c>
      <c r="E41" s="564">
        <v>29528021</v>
      </c>
      <c r="F41" s="564">
        <v>94515330</v>
      </c>
      <c r="G41" s="941"/>
      <c r="H41" s="756" t="s">
        <v>436</v>
      </c>
      <c r="I41" s="754" t="str">
        <f>IF(D27-I27&gt;0,D27-I27,"-")</f>
        <v>-</v>
      </c>
      <c r="J41" s="754" t="str">
        <f>IF(E27-J27&gt;0,E27-J27,"-")</f>
        <v>-</v>
      </c>
      <c r="K41" s="754">
        <f>IF(F27-K27&gt;0,F27-K27,"-")</f>
        <v>94515330</v>
      </c>
    </row>
    <row r="42" spans="1:11" s="339" customFormat="1" ht="16.5" customHeight="1" thickBot="1" x14ac:dyDescent="0.25">
      <c r="A42" s="735" t="s">
        <v>618</v>
      </c>
      <c r="B42" s="1011"/>
      <c r="C42" s="757" t="s">
        <v>853</v>
      </c>
      <c r="D42" s="759">
        <v>0</v>
      </c>
      <c r="E42" s="759">
        <v>0</v>
      </c>
      <c r="F42" s="759">
        <v>29528021</v>
      </c>
      <c r="G42" s="942"/>
      <c r="H42" s="758" t="s">
        <v>639</v>
      </c>
      <c r="I42" s="760">
        <f>IF(D38-I38&gt;0,D38-I38,"0")</f>
        <v>1440000</v>
      </c>
      <c r="J42" s="760">
        <f>IF(E38-J38&gt;0,E38-J38,"0")</f>
        <v>29528021</v>
      </c>
      <c r="K42" s="760">
        <f>IF(F38-K38&gt;0,F38-K38,"0")</f>
        <v>29528021</v>
      </c>
    </row>
    <row r="43" spans="1:11" s="339" customFormat="1" ht="17.25" customHeight="1" thickBot="1" x14ac:dyDescent="0.25">
      <c r="A43" s="915" t="s">
        <v>619</v>
      </c>
      <c r="B43" s="1012"/>
      <c r="C43" s="718" t="s">
        <v>439</v>
      </c>
      <c r="D43" s="1007">
        <v>0</v>
      </c>
      <c r="E43" s="1007">
        <v>0</v>
      </c>
      <c r="F43" s="1007">
        <v>124043351</v>
      </c>
      <c r="G43" s="943"/>
      <c r="H43" s="761" t="s">
        <v>438</v>
      </c>
      <c r="I43" s="1006" t="str">
        <f>IF(D39-I39&gt;0,D39-I39,"-")</f>
        <v>-</v>
      </c>
      <c r="J43" s="1006" t="str">
        <f>IF(E39-J39&gt;0,E39-J39,"-")</f>
        <v>-</v>
      </c>
      <c r="K43" s="1006">
        <f>IF(F39-K39&gt;0,F39-K39,"-")</f>
        <v>124043351</v>
      </c>
    </row>
    <row r="44" spans="1:11" s="339" customFormat="1" ht="12" x14ac:dyDescent="0.25">
      <c r="A44" s="705"/>
      <c r="C44" s="705"/>
      <c r="D44" s="704"/>
      <c r="E44" s="704"/>
      <c r="F44" s="704"/>
      <c r="G44" s="566"/>
      <c r="I44" s="704"/>
      <c r="J44" s="704"/>
    </row>
    <row r="45" spans="1:11" s="339" customFormat="1" x14ac:dyDescent="0.25">
      <c r="C45" s="693"/>
    </row>
    <row r="46" spans="1:11" s="339" customFormat="1" ht="12" x14ac:dyDescent="0.25"/>
    <row r="47" spans="1:11" s="339" customFormat="1" x14ac:dyDescent="0.25">
      <c r="A47" s="719"/>
      <c r="B47" s="705"/>
      <c r="C47" s="693" t="s">
        <v>673</v>
      </c>
      <c r="D47" s="753"/>
      <c r="E47" s="753"/>
      <c r="F47" s="753"/>
    </row>
    <row r="48" spans="1:11" s="339" customFormat="1" ht="12" x14ac:dyDescent="0.25">
      <c r="A48" s="719"/>
      <c r="B48" s="705"/>
      <c r="D48" s="563"/>
      <c r="E48" s="563"/>
      <c r="F48" s="563"/>
    </row>
    <row r="49" spans="2:7" s="339" customFormat="1" ht="12" x14ac:dyDescent="0.25">
      <c r="B49" s="705"/>
      <c r="C49" s="705"/>
      <c r="D49" s="563"/>
      <c r="E49" s="563"/>
      <c r="F49" s="563"/>
    </row>
    <row r="50" spans="2:7" s="339" customFormat="1" ht="12" x14ac:dyDescent="0.25">
      <c r="B50" s="705"/>
      <c r="C50" s="705"/>
      <c r="D50" s="563"/>
      <c r="E50" s="563"/>
      <c r="F50" s="563"/>
      <c r="G50" s="566"/>
    </row>
    <row r="51" spans="2:7" s="339" customFormat="1" ht="12" x14ac:dyDescent="0.25">
      <c r="B51" s="705"/>
      <c r="C51" s="705"/>
      <c r="D51" s="563"/>
      <c r="E51" s="563"/>
      <c r="F51" s="563"/>
      <c r="G51" s="566"/>
    </row>
    <row r="52" spans="2:7" s="339" customFormat="1" ht="12" x14ac:dyDescent="0.25">
      <c r="B52" s="705"/>
      <c r="C52" s="705"/>
      <c r="D52" s="563"/>
      <c r="E52" s="563"/>
      <c r="F52" s="563"/>
      <c r="G52" s="566"/>
    </row>
    <row r="53" spans="2:7" s="339" customFormat="1" ht="12" x14ac:dyDescent="0.25">
      <c r="B53" s="705"/>
      <c r="C53" s="705"/>
      <c r="D53" s="563"/>
      <c r="E53" s="563"/>
      <c r="F53" s="563"/>
      <c r="G53" s="566"/>
    </row>
    <row r="54" spans="2:7" s="339" customFormat="1" ht="12" x14ac:dyDescent="0.25">
      <c r="B54" s="705"/>
      <c r="C54" s="705"/>
      <c r="D54" s="563"/>
      <c r="E54" s="563"/>
      <c r="F54" s="563"/>
      <c r="G54" s="566"/>
    </row>
    <row r="55" spans="2:7" s="339" customFormat="1" ht="12" x14ac:dyDescent="0.25">
      <c r="B55" s="705"/>
      <c r="C55" s="705"/>
      <c r="D55" s="563"/>
      <c r="E55" s="563"/>
      <c r="F55" s="563"/>
      <c r="G55" s="566"/>
    </row>
    <row r="56" spans="2:7" s="339" customFormat="1" ht="12" x14ac:dyDescent="0.25">
      <c r="B56" s="705"/>
      <c r="C56" s="705"/>
      <c r="D56" s="563"/>
      <c r="E56" s="563"/>
      <c r="F56" s="563"/>
      <c r="G56" s="566"/>
    </row>
    <row r="57" spans="2:7" s="339" customFormat="1" ht="12" x14ac:dyDescent="0.25">
      <c r="B57" s="705"/>
      <c r="C57" s="705"/>
      <c r="D57" s="563"/>
      <c r="E57" s="563"/>
      <c r="F57" s="563"/>
      <c r="G57" s="566"/>
    </row>
    <row r="58" spans="2:7" s="339" customFormat="1" ht="12" x14ac:dyDescent="0.25">
      <c r="B58" s="705"/>
      <c r="C58" s="705"/>
      <c r="D58" s="563"/>
      <c r="E58" s="563"/>
      <c r="F58" s="563"/>
      <c r="G58" s="566"/>
    </row>
    <row r="59" spans="2:7" s="339" customFormat="1" ht="12" x14ac:dyDescent="0.25">
      <c r="B59" s="705"/>
      <c r="C59" s="705"/>
      <c r="D59" s="563"/>
      <c r="E59" s="563"/>
      <c r="F59" s="563"/>
      <c r="G59" s="566"/>
    </row>
    <row r="60" spans="2:7" s="339" customFormat="1" ht="12" x14ac:dyDescent="0.25">
      <c r="B60" s="705"/>
      <c r="C60" s="705"/>
      <c r="D60" s="563"/>
      <c r="E60" s="563"/>
      <c r="F60" s="563"/>
      <c r="G60" s="566"/>
    </row>
    <row r="61" spans="2:7" s="339" customFormat="1" ht="12" x14ac:dyDescent="0.25">
      <c r="B61" s="705"/>
      <c r="C61" s="705"/>
      <c r="D61" s="563"/>
      <c r="E61" s="563"/>
      <c r="F61" s="563"/>
      <c r="G61" s="566"/>
    </row>
    <row r="62" spans="2:7" s="339" customFormat="1" ht="12" x14ac:dyDescent="0.25">
      <c r="B62" s="705"/>
      <c r="C62" s="705"/>
      <c r="D62" s="563"/>
      <c r="E62" s="563"/>
      <c r="F62" s="563"/>
      <c r="G62" s="566"/>
    </row>
    <row r="63" spans="2:7" s="339" customFormat="1" ht="12" x14ac:dyDescent="0.25">
      <c r="B63" s="705"/>
      <c r="C63" s="705"/>
      <c r="D63" s="563"/>
      <c r="E63" s="563"/>
      <c r="F63" s="563"/>
      <c r="G63" s="566"/>
    </row>
    <row r="64" spans="2:7" s="339" customFormat="1" ht="12" x14ac:dyDescent="0.25">
      <c r="B64" s="705"/>
      <c r="C64" s="705"/>
      <c r="D64" s="563"/>
      <c r="E64" s="563"/>
      <c r="F64" s="563"/>
      <c r="G64" s="566"/>
    </row>
  </sheetData>
  <mergeCells count="5">
    <mergeCell ref="C3:I3"/>
    <mergeCell ref="B5:D5"/>
    <mergeCell ref="A5:A6"/>
    <mergeCell ref="G5:I5"/>
    <mergeCell ref="A1:L1"/>
  </mergeCells>
  <phoneticPr fontId="0" type="noConversion"/>
  <printOptions horizontalCentered="1"/>
  <pageMargins left="0" right="0" top="0.39370078740157483" bottom="0.19685039370078741" header="0.19685039370078741" footer="0"/>
  <pageSetup paperSize="9" scale="81" orientation="landscape" r:id="rId1"/>
  <headerFooter alignWithMargins="0">
    <oddHeader xml:space="preserve">&amp;R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B94"/>
  <sheetViews>
    <sheetView tabSelected="1" view="pageBreakPreview" zoomScale="115" zoomScaleNormal="115" zoomScaleSheetLayoutView="115" workbookViewId="0">
      <selection activeCell="A2" sqref="A2"/>
    </sheetView>
  </sheetViews>
  <sheetFormatPr defaultRowHeight="13.2" x14ac:dyDescent="0.25"/>
  <cols>
    <col min="1" max="1" width="1.44140625" style="38" customWidth="1"/>
    <col min="2" max="2" width="7.6640625" style="38" customWidth="1"/>
    <col min="3" max="3" width="38.33203125" style="38" customWidth="1"/>
    <col min="4" max="4" width="20.6640625" style="38" customWidth="1"/>
    <col min="5" max="5" width="19.77734375" style="762" customWidth="1"/>
    <col min="6" max="6" width="16.6640625" style="762" customWidth="1"/>
    <col min="7" max="7" width="16.21875" style="762" customWidth="1"/>
    <col min="8" max="8" width="11.77734375" style="762" customWidth="1"/>
    <col min="9" max="9" width="12.44140625" style="762" customWidth="1"/>
    <col min="10" max="11" width="12.6640625" style="762" customWidth="1"/>
    <col min="12" max="12" width="11.77734375" style="762" customWidth="1"/>
    <col min="13" max="13" width="12.77734375" style="762" customWidth="1"/>
    <col min="14" max="14" width="11.6640625" style="762" customWidth="1"/>
    <col min="15" max="15" width="12.33203125" style="762" customWidth="1"/>
    <col min="16" max="16" width="12" style="762" customWidth="1"/>
    <col min="17" max="17" width="6.44140625" style="764" customWidth="1"/>
    <col min="18" max="18" width="6.109375" style="764" customWidth="1"/>
    <col min="19" max="19" width="3.44140625" style="764" customWidth="1"/>
    <col min="20" max="20" width="14.6640625" style="764" customWidth="1"/>
    <col min="21" max="21" width="15.6640625" style="764" customWidth="1"/>
    <col min="22" max="22" width="12.6640625" style="764" customWidth="1"/>
    <col min="23" max="23" width="11.77734375" style="764" customWidth="1"/>
    <col min="24" max="24" width="11.44140625" style="764" customWidth="1"/>
    <col min="25" max="25" width="1.109375" style="764" customWidth="1"/>
    <col min="26" max="26" width="11.109375" style="764" customWidth="1"/>
    <col min="27" max="257" width="9.33203125" style="764"/>
    <col min="258" max="258" width="5.44140625" style="764" customWidth="1"/>
    <col min="259" max="259" width="43.77734375" style="764" customWidth="1"/>
    <col min="260" max="260" width="9.33203125" style="764"/>
    <col min="261" max="261" width="7.44140625" style="764" customWidth="1"/>
    <col min="262" max="262" width="8" style="764" customWidth="1"/>
    <col min="263" max="263" width="8.109375" style="764" customWidth="1"/>
    <col min="264" max="267" width="7.44140625" style="764" customWidth="1"/>
    <col min="268" max="268" width="8.77734375" style="764" customWidth="1"/>
    <col min="269" max="272" width="7.44140625" style="764" customWidth="1"/>
    <col min="273" max="513" width="9.33203125" style="764"/>
    <col min="514" max="514" width="5.44140625" style="764" customWidth="1"/>
    <col min="515" max="515" width="43.77734375" style="764" customWidth="1"/>
    <col min="516" max="516" width="9.33203125" style="764"/>
    <col min="517" max="517" width="7.44140625" style="764" customWidth="1"/>
    <col min="518" max="518" width="8" style="764" customWidth="1"/>
    <col min="519" max="519" width="8.109375" style="764" customWidth="1"/>
    <col min="520" max="523" width="7.44140625" style="764" customWidth="1"/>
    <col min="524" max="524" width="8.77734375" style="764" customWidth="1"/>
    <col min="525" max="528" width="7.44140625" style="764" customWidth="1"/>
    <col min="529" max="769" width="9.33203125" style="764"/>
    <col min="770" max="770" width="5.44140625" style="764" customWidth="1"/>
    <col min="771" max="771" width="43.77734375" style="764" customWidth="1"/>
    <col min="772" max="772" width="9.33203125" style="764"/>
    <col min="773" max="773" width="7.44140625" style="764" customWidth="1"/>
    <col min="774" max="774" width="8" style="764" customWidth="1"/>
    <col min="775" max="775" width="8.109375" style="764" customWidth="1"/>
    <col min="776" max="779" width="7.44140625" style="764" customWidth="1"/>
    <col min="780" max="780" width="8.77734375" style="764" customWidth="1"/>
    <col min="781" max="784" width="7.44140625" style="764" customWidth="1"/>
    <col min="785" max="1025" width="9.33203125" style="764"/>
    <col min="1026" max="1026" width="5.44140625" style="764" customWidth="1"/>
    <col min="1027" max="1027" width="43.77734375" style="764" customWidth="1"/>
    <col min="1028" max="1028" width="9.33203125" style="764"/>
    <col min="1029" max="1029" width="7.44140625" style="764" customWidth="1"/>
    <col min="1030" max="1030" width="8" style="764" customWidth="1"/>
    <col min="1031" max="1031" width="8.109375" style="764" customWidth="1"/>
    <col min="1032" max="1035" width="7.44140625" style="764" customWidth="1"/>
    <col min="1036" max="1036" width="8.77734375" style="764" customWidth="1"/>
    <col min="1037" max="1040" width="7.44140625" style="764" customWidth="1"/>
    <col min="1041" max="1281" width="9.33203125" style="764"/>
    <col min="1282" max="1282" width="5.44140625" style="764" customWidth="1"/>
    <col min="1283" max="1283" width="43.77734375" style="764" customWidth="1"/>
    <col min="1284" max="1284" width="9.33203125" style="764"/>
    <col min="1285" max="1285" width="7.44140625" style="764" customWidth="1"/>
    <col min="1286" max="1286" width="8" style="764" customWidth="1"/>
    <col min="1287" max="1287" width="8.109375" style="764" customWidth="1"/>
    <col min="1288" max="1291" width="7.44140625" style="764" customWidth="1"/>
    <col min="1292" max="1292" width="8.77734375" style="764" customWidth="1"/>
    <col min="1293" max="1296" width="7.44140625" style="764" customWidth="1"/>
    <col min="1297" max="1537" width="9.33203125" style="764"/>
    <col min="1538" max="1538" width="5.44140625" style="764" customWidth="1"/>
    <col min="1539" max="1539" width="43.77734375" style="764" customWidth="1"/>
    <col min="1540" max="1540" width="9.33203125" style="764"/>
    <col min="1541" max="1541" width="7.44140625" style="764" customWidth="1"/>
    <col min="1542" max="1542" width="8" style="764" customWidth="1"/>
    <col min="1543" max="1543" width="8.109375" style="764" customWidth="1"/>
    <col min="1544" max="1547" width="7.44140625" style="764" customWidth="1"/>
    <col min="1548" max="1548" width="8.77734375" style="764" customWidth="1"/>
    <col min="1549" max="1552" width="7.44140625" style="764" customWidth="1"/>
    <col min="1553" max="1793" width="9.33203125" style="764"/>
    <col min="1794" max="1794" width="5.44140625" style="764" customWidth="1"/>
    <col min="1795" max="1795" width="43.77734375" style="764" customWidth="1"/>
    <col min="1796" max="1796" width="9.33203125" style="764"/>
    <col min="1797" max="1797" width="7.44140625" style="764" customWidth="1"/>
    <col min="1798" max="1798" width="8" style="764" customWidth="1"/>
    <col min="1799" max="1799" width="8.109375" style="764" customWidth="1"/>
    <col min="1800" max="1803" width="7.44140625" style="764" customWidth="1"/>
    <col min="1804" max="1804" width="8.77734375" style="764" customWidth="1"/>
    <col min="1805" max="1808" width="7.44140625" style="764" customWidth="1"/>
    <col min="1809" max="2049" width="9.33203125" style="764"/>
    <col min="2050" max="2050" width="5.44140625" style="764" customWidth="1"/>
    <col min="2051" max="2051" width="43.77734375" style="764" customWidth="1"/>
    <col min="2052" max="2052" width="9.33203125" style="764"/>
    <col min="2053" max="2053" width="7.44140625" style="764" customWidth="1"/>
    <col min="2054" max="2054" width="8" style="764" customWidth="1"/>
    <col min="2055" max="2055" width="8.109375" style="764" customWidth="1"/>
    <col min="2056" max="2059" width="7.44140625" style="764" customWidth="1"/>
    <col min="2060" max="2060" width="8.77734375" style="764" customWidth="1"/>
    <col min="2061" max="2064" width="7.44140625" style="764" customWidth="1"/>
    <col min="2065" max="2305" width="9.33203125" style="764"/>
    <col min="2306" max="2306" width="5.44140625" style="764" customWidth="1"/>
    <col min="2307" max="2307" width="43.77734375" style="764" customWidth="1"/>
    <col min="2308" max="2308" width="9.33203125" style="764"/>
    <col min="2309" max="2309" width="7.44140625" style="764" customWidth="1"/>
    <col min="2310" max="2310" width="8" style="764" customWidth="1"/>
    <col min="2311" max="2311" width="8.109375" style="764" customWidth="1"/>
    <col min="2312" max="2315" width="7.44140625" style="764" customWidth="1"/>
    <col min="2316" max="2316" width="8.77734375" style="764" customWidth="1"/>
    <col min="2317" max="2320" width="7.44140625" style="764" customWidth="1"/>
    <col min="2321" max="2561" width="9.33203125" style="764"/>
    <col min="2562" max="2562" width="5.44140625" style="764" customWidth="1"/>
    <col min="2563" max="2563" width="43.77734375" style="764" customWidth="1"/>
    <col min="2564" max="2564" width="9.33203125" style="764"/>
    <col min="2565" max="2565" width="7.44140625" style="764" customWidth="1"/>
    <col min="2566" max="2566" width="8" style="764" customWidth="1"/>
    <col min="2567" max="2567" width="8.109375" style="764" customWidth="1"/>
    <col min="2568" max="2571" width="7.44140625" style="764" customWidth="1"/>
    <col min="2572" max="2572" width="8.77734375" style="764" customWidth="1"/>
    <col min="2573" max="2576" width="7.44140625" style="764" customWidth="1"/>
    <col min="2577" max="2817" width="9.33203125" style="764"/>
    <col min="2818" max="2818" width="5.44140625" style="764" customWidth="1"/>
    <col min="2819" max="2819" width="43.77734375" style="764" customWidth="1"/>
    <col min="2820" max="2820" width="9.33203125" style="764"/>
    <col min="2821" max="2821" width="7.44140625" style="764" customWidth="1"/>
    <col min="2822" max="2822" width="8" style="764" customWidth="1"/>
    <col min="2823" max="2823" width="8.109375" style="764" customWidth="1"/>
    <col min="2824" max="2827" width="7.44140625" style="764" customWidth="1"/>
    <col min="2828" max="2828" width="8.77734375" style="764" customWidth="1"/>
    <col min="2829" max="2832" width="7.44140625" style="764" customWidth="1"/>
    <col min="2833" max="3073" width="9.33203125" style="764"/>
    <col min="3074" max="3074" width="5.44140625" style="764" customWidth="1"/>
    <col min="3075" max="3075" width="43.77734375" style="764" customWidth="1"/>
    <col min="3076" max="3076" width="9.33203125" style="764"/>
    <col min="3077" max="3077" width="7.44140625" style="764" customWidth="1"/>
    <col min="3078" max="3078" width="8" style="764" customWidth="1"/>
    <col min="3079" max="3079" width="8.109375" style="764" customWidth="1"/>
    <col min="3080" max="3083" width="7.44140625" style="764" customWidth="1"/>
    <col min="3084" max="3084" width="8.77734375" style="764" customWidth="1"/>
    <col min="3085" max="3088" width="7.44140625" style="764" customWidth="1"/>
    <col min="3089" max="3329" width="9.33203125" style="764"/>
    <col min="3330" max="3330" width="5.44140625" style="764" customWidth="1"/>
    <col min="3331" max="3331" width="43.77734375" style="764" customWidth="1"/>
    <col min="3332" max="3332" width="9.33203125" style="764"/>
    <col min="3333" max="3333" width="7.44140625" style="764" customWidth="1"/>
    <col min="3334" max="3334" width="8" style="764" customWidth="1"/>
    <col min="3335" max="3335" width="8.109375" style="764" customWidth="1"/>
    <col min="3336" max="3339" width="7.44140625" style="764" customWidth="1"/>
    <col min="3340" max="3340" width="8.77734375" style="764" customWidth="1"/>
    <col min="3341" max="3344" width="7.44140625" style="764" customWidth="1"/>
    <col min="3345" max="3585" width="9.33203125" style="764"/>
    <col min="3586" max="3586" width="5.44140625" style="764" customWidth="1"/>
    <col min="3587" max="3587" width="43.77734375" style="764" customWidth="1"/>
    <col min="3588" max="3588" width="9.33203125" style="764"/>
    <col min="3589" max="3589" width="7.44140625" style="764" customWidth="1"/>
    <col min="3590" max="3590" width="8" style="764" customWidth="1"/>
    <col min="3591" max="3591" width="8.109375" style="764" customWidth="1"/>
    <col min="3592" max="3595" width="7.44140625" style="764" customWidth="1"/>
    <col min="3596" max="3596" width="8.77734375" style="764" customWidth="1"/>
    <col min="3597" max="3600" width="7.44140625" style="764" customWidth="1"/>
    <col min="3601" max="3841" width="9.33203125" style="764"/>
    <col min="3842" max="3842" width="5.44140625" style="764" customWidth="1"/>
    <col min="3843" max="3843" width="43.77734375" style="764" customWidth="1"/>
    <col min="3844" max="3844" width="9.33203125" style="764"/>
    <col min="3845" max="3845" width="7.44140625" style="764" customWidth="1"/>
    <col min="3846" max="3846" width="8" style="764" customWidth="1"/>
    <col min="3847" max="3847" width="8.109375" style="764" customWidth="1"/>
    <col min="3848" max="3851" width="7.44140625" style="764" customWidth="1"/>
    <col min="3852" max="3852" width="8.77734375" style="764" customWidth="1"/>
    <col min="3853" max="3856" width="7.44140625" style="764" customWidth="1"/>
    <col min="3857" max="4097" width="9.33203125" style="764"/>
    <col min="4098" max="4098" width="5.44140625" style="764" customWidth="1"/>
    <col min="4099" max="4099" width="43.77734375" style="764" customWidth="1"/>
    <col min="4100" max="4100" width="9.33203125" style="764"/>
    <col min="4101" max="4101" width="7.44140625" style="764" customWidth="1"/>
    <col min="4102" max="4102" width="8" style="764" customWidth="1"/>
    <col min="4103" max="4103" width="8.109375" style="764" customWidth="1"/>
    <col min="4104" max="4107" width="7.44140625" style="764" customWidth="1"/>
    <col min="4108" max="4108" width="8.77734375" style="764" customWidth="1"/>
    <col min="4109" max="4112" width="7.44140625" style="764" customWidth="1"/>
    <col min="4113" max="4353" width="9.33203125" style="764"/>
    <col min="4354" max="4354" width="5.44140625" style="764" customWidth="1"/>
    <col min="4355" max="4355" width="43.77734375" style="764" customWidth="1"/>
    <col min="4356" max="4356" width="9.33203125" style="764"/>
    <col min="4357" max="4357" width="7.44140625" style="764" customWidth="1"/>
    <col min="4358" max="4358" width="8" style="764" customWidth="1"/>
    <col min="4359" max="4359" width="8.109375" style="764" customWidth="1"/>
    <col min="4360" max="4363" width="7.44140625" style="764" customWidth="1"/>
    <col min="4364" max="4364" width="8.77734375" style="764" customWidth="1"/>
    <col min="4365" max="4368" width="7.44140625" style="764" customWidth="1"/>
    <col min="4369" max="4609" width="9.33203125" style="764"/>
    <col min="4610" max="4610" width="5.44140625" style="764" customWidth="1"/>
    <col min="4611" max="4611" width="43.77734375" style="764" customWidth="1"/>
    <col min="4612" max="4612" width="9.33203125" style="764"/>
    <col min="4613" max="4613" width="7.44140625" style="764" customWidth="1"/>
    <col min="4614" max="4614" width="8" style="764" customWidth="1"/>
    <col min="4615" max="4615" width="8.109375" style="764" customWidth="1"/>
    <col min="4616" max="4619" width="7.44140625" style="764" customWidth="1"/>
    <col min="4620" max="4620" width="8.77734375" style="764" customWidth="1"/>
    <col min="4621" max="4624" width="7.44140625" style="764" customWidth="1"/>
    <col min="4625" max="4865" width="9.33203125" style="764"/>
    <col min="4866" max="4866" width="5.44140625" style="764" customWidth="1"/>
    <col min="4867" max="4867" width="43.77734375" style="764" customWidth="1"/>
    <col min="4868" max="4868" width="9.33203125" style="764"/>
    <col min="4869" max="4869" width="7.44140625" style="764" customWidth="1"/>
    <col min="4870" max="4870" width="8" style="764" customWidth="1"/>
    <col min="4871" max="4871" width="8.109375" style="764" customWidth="1"/>
    <col min="4872" max="4875" width="7.44140625" style="764" customWidth="1"/>
    <col min="4876" max="4876" width="8.77734375" style="764" customWidth="1"/>
    <col min="4877" max="4880" width="7.44140625" style="764" customWidth="1"/>
    <col min="4881" max="5121" width="9.33203125" style="764"/>
    <col min="5122" max="5122" width="5.44140625" style="764" customWidth="1"/>
    <col min="5123" max="5123" width="43.77734375" style="764" customWidth="1"/>
    <col min="5124" max="5124" width="9.33203125" style="764"/>
    <col min="5125" max="5125" width="7.44140625" style="764" customWidth="1"/>
    <col min="5126" max="5126" width="8" style="764" customWidth="1"/>
    <col min="5127" max="5127" width="8.109375" style="764" customWidth="1"/>
    <col min="5128" max="5131" width="7.44140625" style="764" customWidth="1"/>
    <col min="5132" max="5132" width="8.77734375" style="764" customWidth="1"/>
    <col min="5133" max="5136" width="7.44140625" style="764" customWidth="1"/>
    <col min="5137" max="5377" width="9.33203125" style="764"/>
    <col min="5378" max="5378" width="5.44140625" style="764" customWidth="1"/>
    <col min="5379" max="5379" width="43.77734375" style="764" customWidth="1"/>
    <col min="5380" max="5380" width="9.33203125" style="764"/>
    <col min="5381" max="5381" width="7.44140625" style="764" customWidth="1"/>
    <col min="5382" max="5382" width="8" style="764" customWidth="1"/>
    <col min="5383" max="5383" width="8.109375" style="764" customWidth="1"/>
    <col min="5384" max="5387" width="7.44140625" style="764" customWidth="1"/>
    <col min="5388" max="5388" width="8.77734375" style="764" customWidth="1"/>
    <col min="5389" max="5392" width="7.44140625" style="764" customWidth="1"/>
    <col min="5393" max="5633" width="9.33203125" style="764"/>
    <col min="5634" max="5634" width="5.44140625" style="764" customWidth="1"/>
    <col min="5635" max="5635" width="43.77734375" style="764" customWidth="1"/>
    <col min="5636" max="5636" width="9.33203125" style="764"/>
    <col min="5637" max="5637" width="7.44140625" style="764" customWidth="1"/>
    <col min="5638" max="5638" width="8" style="764" customWidth="1"/>
    <col min="5639" max="5639" width="8.109375" style="764" customWidth="1"/>
    <col min="5640" max="5643" width="7.44140625" style="764" customWidth="1"/>
    <col min="5644" max="5644" width="8.77734375" style="764" customWidth="1"/>
    <col min="5645" max="5648" width="7.44140625" style="764" customWidth="1"/>
    <col min="5649" max="5889" width="9.33203125" style="764"/>
    <col min="5890" max="5890" width="5.44140625" style="764" customWidth="1"/>
    <col min="5891" max="5891" width="43.77734375" style="764" customWidth="1"/>
    <col min="5892" max="5892" width="9.33203125" style="764"/>
    <col min="5893" max="5893" width="7.44140625" style="764" customWidth="1"/>
    <col min="5894" max="5894" width="8" style="764" customWidth="1"/>
    <col min="5895" max="5895" width="8.109375" style="764" customWidth="1"/>
    <col min="5896" max="5899" width="7.44140625" style="764" customWidth="1"/>
    <col min="5900" max="5900" width="8.77734375" style="764" customWidth="1"/>
    <col min="5901" max="5904" width="7.44140625" style="764" customWidth="1"/>
    <col min="5905" max="6145" width="9.33203125" style="764"/>
    <col min="6146" max="6146" width="5.44140625" style="764" customWidth="1"/>
    <col min="6147" max="6147" width="43.77734375" style="764" customWidth="1"/>
    <col min="6148" max="6148" width="9.33203125" style="764"/>
    <col min="6149" max="6149" width="7.44140625" style="764" customWidth="1"/>
    <col min="6150" max="6150" width="8" style="764" customWidth="1"/>
    <col min="6151" max="6151" width="8.109375" style="764" customWidth="1"/>
    <col min="6152" max="6155" width="7.44140625" style="764" customWidth="1"/>
    <col min="6156" max="6156" width="8.77734375" style="764" customWidth="1"/>
    <col min="6157" max="6160" width="7.44140625" style="764" customWidth="1"/>
    <col min="6161" max="6401" width="9.33203125" style="764"/>
    <col min="6402" max="6402" width="5.44140625" style="764" customWidth="1"/>
    <col min="6403" max="6403" width="43.77734375" style="764" customWidth="1"/>
    <col min="6404" max="6404" width="9.33203125" style="764"/>
    <col min="6405" max="6405" width="7.44140625" style="764" customWidth="1"/>
    <col min="6406" max="6406" width="8" style="764" customWidth="1"/>
    <col min="6407" max="6407" width="8.109375" style="764" customWidth="1"/>
    <col min="6408" max="6411" width="7.44140625" style="764" customWidth="1"/>
    <col min="6412" max="6412" width="8.77734375" style="764" customWidth="1"/>
    <col min="6413" max="6416" width="7.44140625" style="764" customWidth="1"/>
    <col min="6417" max="6657" width="9.33203125" style="764"/>
    <col min="6658" max="6658" width="5.44140625" style="764" customWidth="1"/>
    <col min="6659" max="6659" width="43.77734375" style="764" customWidth="1"/>
    <col min="6660" max="6660" width="9.33203125" style="764"/>
    <col min="6661" max="6661" width="7.44140625" style="764" customWidth="1"/>
    <col min="6662" max="6662" width="8" style="764" customWidth="1"/>
    <col min="6663" max="6663" width="8.109375" style="764" customWidth="1"/>
    <col min="6664" max="6667" width="7.44140625" style="764" customWidth="1"/>
    <col min="6668" max="6668" width="8.77734375" style="764" customWidth="1"/>
    <col min="6669" max="6672" width="7.44140625" style="764" customWidth="1"/>
    <col min="6673" max="6913" width="9.33203125" style="764"/>
    <col min="6914" max="6914" width="5.44140625" style="764" customWidth="1"/>
    <col min="6915" max="6915" width="43.77734375" style="764" customWidth="1"/>
    <col min="6916" max="6916" width="9.33203125" style="764"/>
    <col min="6917" max="6917" width="7.44140625" style="764" customWidth="1"/>
    <col min="6918" max="6918" width="8" style="764" customWidth="1"/>
    <col min="6919" max="6919" width="8.109375" style="764" customWidth="1"/>
    <col min="6920" max="6923" width="7.44140625" style="764" customWidth="1"/>
    <col min="6924" max="6924" width="8.77734375" style="764" customWidth="1"/>
    <col min="6925" max="6928" width="7.44140625" style="764" customWidth="1"/>
    <col min="6929" max="7169" width="9.33203125" style="764"/>
    <col min="7170" max="7170" width="5.44140625" style="764" customWidth="1"/>
    <col min="7171" max="7171" width="43.77734375" style="764" customWidth="1"/>
    <col min="7172" max="7172" width="9.33203125" style="764"/>
    <col min="7173" max="7173" width="7.44140625" style="764" customWidth="1"/>
    <col min="7174" max="7174" width="8" style="764" customWidth="1"/>
    <col min="7175" max="7175" width="8.109375" style="764" customWidth="1"/>
    <col min="7176" max="7179" width="7.44140625" style="764" customWidth="1"/>
    <col min="7180" max="7180" width="8.77734375" style="764" customWidth="1"/>
    <col min="7181" max="7184" width="7.44140625" style="764" customWidth="1"/>
    <col min="7185" max="7425" width="9.33203125" style="764"/>
    <col min="7426" max="7426" width="5.44140625" style="764" customWidth="1"/>
    <col min="7427" max="7427" width="43.77734375" style="764" customWidth="1"/>
    <col min="7428" max="7428" width="9.33203125" style="764"/>
    <col min="7429" max="7429" width="7.44140625" style="764" customWidth="1"/>
    <col min="7430" max="7430" width="8" style="764" customWidth="1"/>
    <col min="7431" max="7431" width="8.109375" style="764" customWidth="1"/>
    <col min="7432" max="7435" width="7.44140625" style="764" customWidth="1"/>
    <col min="7436" max="7436" width="8.77734375" style="764" customWidth="1"/>
    <col min="7437" max="7440" width="7.44140625" style="764" customWidth="1"/>
    <col min="7441" max="7681" width="9.33203125" style="764"/>
    <col min="7682" max="7682" width="5.44140625" style="764" customWidth="1"/>
    <col min="7683" max="7683" width="43.77734375" style="764" customWidth="1"/>
    <col min="7684" max="7684" width="9.33203125" style="764"/>
    <col min="7685" max="7685" width="7.44140625" style="764" customWidth="1"/>
    <col min="7686" max="7686" width="8" style="764" customWidth="1"/>
    <col min="7687" max="7687" width="8.109375" style="764" customWidth="1"/>
    <col min="7688" max="7691" width="7.44140625" style="764" customWidth="1"/>
    <col min="7692" max="7692" width="8.77734375" style="764" customWidth="1"/>
    <col min="7693" max="7696" width="7.44140625" style="764" customWidth="1"/>
    <col min="7697" max="7937" width="9.33203125" style="764"/>
    <col min="7938" max="7938" width="5.44140625" style="764" customWidth="1"/>
    <col min="7939" max="7939" width="43.77734375" style="764" customWidth="1"/>
    <col min="7940" max="7940" width="9.33203125" style="764"/>
    <col min="7941" max="7941" width="7.44140625" style="764" customWidth="1"/>
    <col min="7942" max="7942" width="8" style="764" customWidth="1"/>
    <col min="7943" max="7943" width="8.109375" style="764" customWidth="1"/>
    <col min="7944" max="7947" width="7.44140625" style="764" customWidth="1"/>
    <col min="7948" max="7948" width="8.77734375" style="764" customWidth="1"/>
    <col min="7949" max="7952" width="7.44140625" style="764" customWidth="1"/>
    <col min="7953" max="8193" width="9.33203125" style="764"/>
    <col min="8194" max="8194" width="5.44140625" style="764" customWidth="1"/>
    <col min="8195" max="8195" width="43.77734375" style="764" customWidth="1"/>
    <col min="8196" max="8196" width="9.33203125" style="764"/>
    <col min="8197" max="8197" width="7.44140625" style="764" customWidth="1"/>
    <col min="8198" max="8198" width="8" style="764" customWidth="1"/>
    <col min="8199" max="8199" width="8.109375" style="764" customWidth="1"/>
    <col min="8200" max="8203" width="7.44140625" style="764" customWidth="1"/>
    <col min="8204" max="8204" width="8.77734375" style="764" customWidth="1"/>
    <col min="8205" max="8208" width="7.44140625" style="764" customWidth="1"/>
    <col min="8209" max="8449" width="9.33203125" style="764"/>
    <col min="8450" max="8450" width="5.44140625" style="764" customWidth="1"/>
    <col min="8451" max="8451" width="43.77734375" style="764" customWidth="1"/>
    <col min="8452" max="8452" width="9.33203125" style="764"/>
    <col min="8453" max="8453" width="7.44140625" style="764" customWidth="1"/>
    <col min="8454" max="8454" width="8" style="764" customWidth="1"/>
    <col min="8455" max="8455" width="8.109375" style="764" customWidth="1"/>
    <col min="8456" max="8459" width="7.44140625" style="764" customWidth="1"/>
    <col min="8460" max="8460" width="8.77734375" style="764" customWidth="1"/>
    <col min="8461" max="8464" width="7.44140625" style="764" customWidth="1"/>
    <col min="8465" max="8705" width="9.33203125" style="764"/>
    <col min="8706" max="8706" width="5.44140625" style="764" customWidth="1"/>
    <col min="8707" max="8707" width="43.77734375" style="764" customWidth="1"/>
    <col min="8708" max="8708" width="9.33203125" style="764"/>
    <col min="8709" max="8709" width="7.44140625" style="764" customWidth="1"/>
    <col min="8710" max="8710" width="8" style="764" customWidth="1"/>
    <col min="8711" max="8711" width="8.109375" style="764" customWidth="1"/>
    <col min="8712" max="8715" width="7.44140625" style="764" customWidth="1"/>
    <col min="8716" max="8716" width="8.77734375" style="764" customWidth="1"/>
    <col min="8717" max="8720" width="7.44140625" style="764" customWidth="1"/>
    <col min="8721" max="8961" width="9.33203125" style="764"/>
    <col min="8962" max="8962" width="5.44140625" style="764" customWidth="1"/>
    <col min="8963" max="8963" width="43.77734375" style="764" customWidth="1"/>
    <col min="8964" max="8964" width="9.33203125" style="764"/>
    <col min="8965" max="8965" width="7.44140625" style="764" customWidth="1"/>
    <col min="8966" max="8966" width="8" style="764" customWidth="1"/>
    <col min="8967" max="8967" width="8.109375" style="764" customWidth="1"/>
    <col min="8968" max="8971" width="7.44140625" style="764" customWidth="1"/>
    <col min="8972" max="8972" width="8.77734375" style="764" customWidth="1"/>
    <col min="8973" max="8976" width="7.44140625" style="764" customWidth="1"/>
    <col min="8977" max="9217" width="9.33203125" style="764"/>
    <col min="9218" max="9218" width="5.44140625" style="764" customWidth="1"/>
    <col min="9219" max="9219" width="43.77734375" style="764" customWidth="1"/>
    <col min="9220" max="9220" width="9.33203125" style="764"/>
    <col min="9221" max="9221" width="7.44140625" style="764" customWidth="1"/>
    <col min="9222" max="9222" width="8" style="764" customWidth="1"/>
    <col min="9223" max="9223" width="8.109375" style="764" customWidth="1"/>
    <col min="9224" max="9227" width="7.44140625" style="764" customWidth="1"/>
    <col min="9228" max="9228" width="8.77734375" style="764" customWidth="1"/>
    <col min="9229" max="9232" width="7.44140625" style="764" customWidth="1"/>
    <col min="9233" max="9473" width="9.33203125" style="764"/>
    <col min="9474" max="9474" width="5.44140625" style="764" customWidth="1"/>
    <col min="9475" max="9475" width="43.77734375" style="764" customWidth="1"/>
    <col min="9476" max="9476" width="9.33203125" style="764"/>
    <col min="9477" max="9477" width="7.44140625" style="764" customWidth="1"/>
    <col min="9478" max="9478" width="8" style="764" customWidth="1"/>
    <col min="9479" max="9479" width="8.109375" style="764" customWidth="1"/>
    <col min="9480" max="9483" width="7.44140625" style="764" customWidth="1"/>
    <col min="9484" max="9484" width="8.77734375" style="764" customWidth="1"/>
    <col min="9485" max="9488" width="7.44140625" style="764" customWidth="1"/>
    <col min="9489" max="9729" width="9.33203125" style="764"/>
    <col min="9730" max="9730" width="5.44140625" style="764" customWidth="1"/>
    <col min="9731" max="9731" width="43.77734375" style="764" customWidth="1"/>
    <col min="9732" max="9732" width="9.33203125" style="764"/>
    <col min="9733" max="9733" width="7.44140625" style="764" customWidth="1"/>
    <col min="9734" max="9734" width="8" style="764" customWidth="1"/>
    <col min="9735" max="9735" width="8.109375" style="764" customWidth="1"/>
    <col min="9736" max="9739" width="7.44140625" style="764" customWidth="1"/>
    <col min="9740" max="9740" width="8.77734375" style="764" customWidth="1"/>
    <col min="9741" max="9744" width="7.44140625" style="764" customWidth="1"/>
    <col min="9745" max="9985" width="9.33203125" style="764"/>
    <col min="9986" max="9986" width="5.44140625" style="764" customWidth="1"/>
    <col min="9987" max="9987" width="43.77734375" style="764" customWidth="1"/>
    <col min="9988" max="9988" width="9.33203125" style="764"/>
    <col min="9989" max="9989" width="7.44140625" style="764" customWidth="1"/>
    <col min="9990" max="9990" width="8" style="764" customWidth="1"/>
    <col min="9991" max="9991" width="8.109375" style="764" customWidth="1"/>
    <col min="9992" max="9995" width="7.44140625" style="764" customWidth="1"/>
    <col min="9996" max="9996" width="8.77734375" style="764" customWidth="1"/>
    <col min="9997" max="10000" width="7.44140625" style="764" customWidth="1"/>
    <col min="10001" max="10241" width="9.33203125" style="764"/>
    <col min="10242" max="10242" width="5.44140625" style="764" customWidth="1"/>
    <col min="10243" max="10243" width="43.77734375" style="764" customWidth="1"/>
    <col min="10244" max="10244" width="9.33203125" style="764"/>
    <col min="10245" max="10245" width="7.44140625" style="764" customWidth="1"/>
    <col min="10246" max="10246" width="8" style="764" customWidth="1"/>
    <col min="10247" max="10247" width="8.109375" style="764" customWidth="1"/>
    <col min="10248" max="10251" width="7.44140625" style="764" customWidth="1"/>
    <col min="10252" max="10252" width="8.77734375" style="764" customWidth="1"/>
    <col min="10253" max="10256" width="7.44140625" style="764" customWidth="1"/>
    <col min="10257" max="10497" width="9.33203125" style="764"/>
    <col min="10498" max="10498" width="5.44140625" style="764" customWidth="1"/>
    <col min="10499" max="10499" width="43.77734375" style="764" customWidth="1"/>
    <col min="10500" max="10500" width="9.33203125" style="764"/>
    <col min="10501" max="10501" width="7.44140625" style="764" customWidth="1"/>
    <col min="10502" max="10502" width="8" style="764" customWidth="1"/>
    <col min="10503" max="10503" width="8.109375" style="764" customWidth="1"/>
    <col min="10504" max="10507" width="7.44140625" style="764" customWidth="1"/>
    <col min="10508" max="10508" width="8.77734375" style="764" customWidth="1"/>
    <col min="10509" max="10512" width="7.44140625" style="764" customWidth="1"/>
    <col min="10513" max="10753" width="9.33203125" style="764"/>
    <col min="10754" max="10754" width="5.44140625" style="764" customWidth="1"/>
    <col min="10755" max="10755" width="43.77734375" style="764" customWidth="1"/>
    <col min="10756" max="10756" width="9.33203125" style="764"/>
    <col min="10757" max="10757" width="7.44140625" style="764" customWidth="1"/>
    <col min="10758" max="10758" width="8" style="764" customWidth="1"/>
    <col min="10759" max="10759" width="8.109375" style="764" customWidth="1"/>
    <col min="10760" max="10763" width="7.44140625" style="764" customWidth="1"/>
    <col min="10764" max="10764" width="8.77734375" style="764" customWidth="1"/>
    <col min="10765" max="10768" width="7.44140625" style="764" customWidth="1"/>
    <col min="10769" max="11009" width="9.33203125" style="764"/>
    <col min="11010" max="11010" width="5.44140625" style="764" customWidth="1"/>
    <col min="11011" max="11011" width="43.77734375" style="764" customWidth="1"/>
    <col min="11012" max="11012" width="9.33203125" style="764"/>
    <col min="11013" max="11013" width="7.44140625" style="764" customWidth="1"/>
    <col min="11014" max="11014" width="8" style="764" customWidth="1"/>
    <col min="11015" max="11015" width="8.109375" style="764" customWidth="1"/>
    <col min="11016" max="11019" width="7.44140625" style="764" customWidth="1"/>
    <col min="11020" max="11020" width="8.77734375" style="764" customWidth="1"/>
    <col min="11021" max="11024" width="7.44140625" style="764" customWidth="1"/>
    <col min="11025" max="11265" width="9.33203125" style="764"/>
    <col min="11266" max="11266" width="5.44140625" style="764" customWidth="1"/>
    <col min="11267" max="11267" width="43.77734375" style="764" customWidth="1"/>
    <col min="11268" max="11268" width="9.33203125" style="764"/>
    <col min="11269" max="11269" width="7.44140625" style="764" customWidth="1"/>
    <col min="11270" max="11270" width="8" style="764" customWidth="1"/>
    <col min="11271" max="11271" width="8.109375" style="764" customWidth="1"/>
    <col min="11272" max="11275" width="7.44140625" style="764" customWidth="1"/>
    <col min="11276" max="11276" width="8.77734375" style="764" customWidth="1"/>
    <col min="11277" max="11280" width="7.44140625" style="764" customWidth="1"/>
    <col min="11281" max="11521" width="9.33203125" style="764"/>
    <col min="11522" max="11522" width="5.44140625" style="764" customWidth="1"/>
    <col min="11523" max="11523" width="43.77734375" style="764" customWidth="1"/>
    <col min="11524" max="11524" width="9.33203125" style="764"/>
    <col min="11525" max="11525" width="7.44140625" style="764" customWidth="1"/>
    <col min="11526" max="11526" width="8" style="764" customWidth="1"/>
    <col min="11527" max="11527" width="8.109375" style="764" customWidth="1"/>
    <col min="11528" max="11531" width="7.44140625" style="764" customWidth="1"/>
    <col min="11532" max="11532" width="8.77734375" style="764" customWidth="1"/>
    <col min="11533" max="11536" width="7.44140625" style="764" customWidth="1"/>
    <col min="11537" max="11777" width="9.33203125" style="764"/>
    <col min="11778" max="11778" width="5.44140625" style="764" customWidth="1"/>
    <col min="11779" max="11779" width="43.77734375" style="764" customWidth="1"/>
    <col min="11780" max="11780" width="9.33203125" style="764"/>
    <col min="11781" max="11781" width="7.44140625" style="764" customWidth="1"/>
    <col min="11782" max="11782" width="8" style="764" customWidth="1"/>
    <col min="11783" max="11783" width="8.109375" style="764" customWidth="1"/>
    <col min="11784" max="11787" width="7.44140625" style="764" customWidth="1"/>
    <col min="11788" max="11788" width="8.77734375" style="764" customWidth="1"/>
    <col min="11789" max="11792" width="7.44140625" style="764" customWidth="1"/>
    <col min="11793" max="12033" width="9.33203125" style="764"/>
    <col min="12034" max="12034" width="5.44140625" style="764" customWidth="1"/>
    <col min="12035" max="12035" width="43.77734375" style="764" customWidth="1"/>
    <col min="12036" max="12036" width="9.33203125" style="764"/>
    <col min="12037" max="12037" width="7.44140625" style="764" customWidth="1"/>
    <col min="12038" max="12038" width="8" style="764" customWidth="1"/>
    <col min="12039" max="12039" width="8.109375" style="764" customWidth="1"/>
    <col min="12040" max="12043" width="7.44140625" style="764" customWidth="1"/>
    <col min="12044" max="12044" width="8.77734375" style="764" customWidth="1"/>
    <col min="12045" max="12048" width="7.44140625" style="764" customWidth="1"/>
    <col min="12049" max="12289" width="9.33203125" style="764"/>
    <col min="12290" max="12290" width="5.44140625" style="764" customWidth="1"/>
    <col min="12291" max="12291" width="43.77734375" style="764" customWidth="1"/>
    <col min="12292" max="12292" width="9.33203125" style="764"/>
    <col min="12293" max="12293" width="7.44140625" style="764" customWidth="1"/>
    <col min="12294" max="12294" width="8" style="764" customWidth="1"/>
    <col min="12295" max="12295" width="8.109375" style="764" customWidth="1"/>
    <col min="12296" max="12299" width="7.44140625" style="764" customWidth="1"/>
    <col min="12300" max="12300" width="8.77734375" style="764" customWidth="1"/>
    <col min="12301" max="12304" width="7.44140625" style="764" customWidth="1"/>
    <col min="12305" max="12545" width="9.33203125" style="764"/>
    <col min="12546" max="12546" width="5.44140625" style="764" customWidth="1"/>
    <col min="12547" max="12547" width="43.77734375" style="764" customWidth="1"/>
    <col min="12548" max="12548" width="9.33203125" style="764"/>
    <col min="12549" max="12549" width="7.44140625" style="764" customWidth="1"/>
    <col min="12550" max="12550" width="8" style="764" customWidth="1"/>
    <col min="12551" max="12551" width="8.109375" style="764" customWidth="1"/>
    <col min="12552" max="12555" width="7.44140625" style="764" customWidth="1"/>
    <col min="12556" max="12556" width="8.77734375" style="764" customWidth="1"/>
    <col min="12557" max="12560" width="7.44140625" style="764" customWidth="1"/>
    <col min="12561" max="12801" width="9.33203125" style="764"/>
    <col min="12802" max="12802" width="5.44140625" style="764" customWidth="1"/>
    <col min="12803" max="12803" width="43.77734375" style="764" customWidth="1"/>
    <col min="12804" max="12804" width="9.33203125" style="764"/>
    <col min="12805" max="12805" width="7.44140625" style="764" customWidth="1"/>
    <col min="12806" max="12806" width="8" style="764" customWidth="1"/>
    <col min="12807" max="12807" width="8.109375" style="764" customWidth="1"/>
    <col min="12808" max="12811" width="7.44140625" style="764" customWidth="1"/>
    <col min="12812" max="12812" width="8.77734375" style="764" customWidth="1"/>
    <col min="12813" max="12816" width="7.44140625" style="764" customWidth="1"/>
    <col min="12817" max="13057" width="9.33203125" style="764"/>
    <col min="13058" max="13058" width="5.44140625" style="764" customWidth="1"/>
    <col min="13059" max="13059" width="43.77734375" style="764" customWidth="1"/>
    <col min="13060" max="13060" width="9.33203125" style="764"/>
    <col min="13061" max="13061" width="7.44140625" style="764" customWidth="1"/>
    <col min="13062" max="13062" width="8" style="764" customWidth="1"/>
    <col min="13063" max="13063" width="8.109375" style="764" customWidth="1"/>
    <col min="13064" max="13067" width="7.44140625" style="764" customWidth="1"/>
    <col min="13068" max="13068" width="8.77734375" style="764" customWidth="1"/>
    <col min="13069" max="13072" width="7.44140625" style="764" customWidth="1"/>
    <col min="13073" max="13313" width="9.33203125" style="764"/>
    <col min="13314" max="13314" width="5.44140625" style="764" customWidth="1"/>
    <col min="13315" max="13315" width="43.77734375" style="764" customWidth="1"/>
    <col min="13316" max="13316" width="9.33203125" style="764"/>
    <col min="13317" max="13317" width="7.44140625" style="764" customWidth="1"/>
    <col min="13318" max="13318" width="8" style="764" customWidth="1"/>
    <col min="13319" max="13319" width="8.109375" style="764" customWidth="1"/>
    <col min="13320" max="13323" width="7.44140625" style="764" customWidth="1"/>
    <col min="13324" max="13324" width="8.77734375" style="764" customWidth="1"/>
    <col min="13325" max="13328" width="7.44140625" style="764" customWidth="1"/>
    <col min="13329" max="13569" width="9.33203125" style="764"/>
    <col min="13570" max="13570" width="5.44140625" style="764" customWidth="1"/>
    <col min="13571" max="13571" width="43.77734375" style="764" customWidth="1"/>
    <col min="13572" max="13572" width="9.33203125" style="764"/>
    <col min="13573" max="13573" width="7.44140625" style="764" customWidth="1"/>
    <col min="13574" max="13574" width="8" style="764" customWidth="1"/>
    <col min="13575" max="13575" width="8.109375" style="764" customWidth="1"/>
    <col min="13576" max="13579" width="7.44140625" style="764" customWidth="1"/>
    <col min="13580" max="13580" width="8.77734375" style="764" customWidth="1"/>
    <col min="13581" max="13584" width="7.44140625" style="764" customWidth="1"/>
    <col min="13585" max="13825" width="9.33203125" style="764"/>
    <col min="13826" max="13826" width="5.44140625" style="764" customWidth="1"/>
    <col min="13827" max="13827" width="43.77734375" style="764" customWidth="1"/>
    <col min="13828" max="13828" width="9.33203125" style="764"/>
    <col min="13829" max="13829" width="7.44140625" style="764" customWidth="1"/>
    <col min="13830" max="13830" width="8" style="764" customWidth="1"/>
    <col min="13831" max="13831" width="8.109375" style="764" customWidth="1"/>
    <col min="13832" max="13835" width="7.44140625" style="764" customWidth="1"/>
    <col min="13836" max="13836" width="8.77734375" style="764" customWidth="1"/>
    <col min="13837" max="13840" width="7.44140625" style="764" customWidth="1"/>
    <col min="13841" max="14081" width="9.33203125" style="764"/>
    <col min="14082" max="14082" width="5.44140625" style="764" customWidth="1"/>
    <col min="14083" max="14083" width="43.77734375" style="764" customWidth="1"/>
    <col min="14084" max="14084" width="9.33203125" style="764"/>
    <col min="14085" max="14085" width="7.44140625" style="764" customWidth="1"/>
    <col min="14086" max="14086" width="8" style="764" customWidth="1"/>
    <col min="14087" max="14087" width="8.109375" style="764" customWidth="1"/>
    <col min="14088" max="14091" width="7.44140625" style="764" customWidth="1"/>
    <col min="14092" max="14092" width="8.77734375" style="764" customWidth="1"/>
    <col min="14093" max="14096" width="7.44140625" style="764" customWidth="1"/>
    <col min="14097" max="14337" width="9.33203125" style="764"/>
    <col min="14338" max="14338" width="5.44140625" style="764" customWidth="1"/>
    <col min="14339" max="14339" width="43.77734375" style="764" customWidth="1"/>
    <col min="14340" max="14340" width="9.33203125" style="764"/>
    <col min="14341" max="14341" width="7.44140625" style="764" customWidth="1"/>
    <col min="14342" max="14342" width="8" style="764" customWidth="1"/>
    <col min="14343" max="14343" width="8.109375" style="764" customWidth="1"/>
    <col min="14344" max="14347" width="7.44140625" style="764" customWidth="1"/>
    <col min="14348" max="14348" width="8.77734375" style="764" customWidth="1"/>
    <col min="14349" max="14352" width="7.44140625" style="764" customWidth="1"/>
    <col min="14353" max="14593" width="9.33203125" style="764"/>
    <col min="14594" max="14594" width="5.44140625" style="764" customWidth="1"/>
    <col min="14595" max="14595" width="43.77734375" style="764" customWidth="1"/>
    <col min="14596" max="14596" width="9.33203125" style="764"/>
    <col min="14597" max="14597" width="7.44140625" style="764" customWidth="1"/>
    <col min="14598" max="14598" width="8" style="764" customWidth="1"/>
    <col min="14599" max="14599" width="8.109375" style="764" customWidth="1"/>
    <col min="14600" max="14603" width="7.44140625" style="764" customWidth="1"/>
    <col min="14604" max="14604" width="8.77734375" style="764" customWidth="1"/>
    <col min="14605" max="14608" width="7.44140625" style="764" customWidth="1"/>
    <col min="14609" max="14849" width="9.33203125" style="764"/>
    <col min="14850" max="14850" width="5.44140625" style="764" customWidth="1"/>
    <col min="14851" max="14851" width="43.77734375" style="764" customWidth="1"/>
    <col min="14852" max="14852" width="9.33203125" style="764"/>
    <col min="14853" max="14853" width="7.44140625" style="764" customWidth="1"/>
    <col min="14854" max="14854" width="8" style="764" customWidth="1"/>
    <col min="14855" max="14855" width="8.109375" style="764" customWidth="1"/>
    <col min="14856" max="14859" width="7.44140625" style="764" customWidth="1"/>
    <col min="14860" max="14860" width="8.77734375" style="764" customWidth="1"/>
    <col min="14861" max="14864" width="7.44140625" style="764" customWidth="1"/>
    <col min="14865" max="15105" width="9.33203125" style="764"/>
    <col min="15106" max="15106" width="5.44140625" style="764" customWidth="1"/>
    <col min="15107" max="15107" width="43.77734375" style="764" customWidth="1"/>
    <col min="15108" max="15108" width="9.33203125" style="764"/>
    <col min="15109" max="15109" width="7.44140625" style="764" customWidth="1"/>
    <col min="15110" max="15110" width="8" style="764" customWidth="1"/>
    <col min="15111" max="15111" width="8.109375" style="764" customWidth="1"/>
    <col min="15112" max="15115" width="7.44140625" style="764" customWidth="1"/>
    <col min="15116" max="15116" width="8.77734375" style="764" customWidth="1"/>
    <col min="15117" max="15120" width="7.44140625" style="764" customWidth="1"/>
    <col min="15121" max="15361" width="9.33203125" style="764"/>
    <col min="15362" max="15362" width="5.44140625" style="764" customWidth="1"/>
    <col min="15363" max="15363" width="43.77734375" style="764" customWidth="1"/>
    <col min="15364" max="15364" width="9.33203125" style="764"/>
    <col min="15365" max="15365" width="7.44140625" style="764" customWidth="1"/>
    <col min="15366" max="15366" width="8" style="764" customWidth="1"/>
    <col min="15367" max="15367" width="8.109375" style="764" customWidth="1"/>
    <col min="15368" max="15371" width="7.44140625" style="764" customWidth="1"/>
    <col min="15372" max="15372" width="8.77734375" style="764" customWidth="1"/>
    <col min="15373" max="15376" width="7.44140625" style="764" customWidth="1"/>
    <col min="15377" max="15617" width="9.33203125" style="764"/>
    <col min="15618" max="15618" width="5.44140625" style="764" customWidth="1"/>
    <col min="15619" max="15619" width="43.77734375" style="764" customWidth="1"/>
    <col min="15620" max="15620" width="9.33203125" style="764"/>
    <col min="15621" max="15621" width="7.44140625" style="764" customWidth="1"/>
    <col min="15622" max="15622" width="8" style="764" customWidth="1"/>
    <col min="15623" max="15623" width="8.109375" style="764" customWidth="1"/>
    <col min="15624" max="15627" width="7.44140625" style="764" customWidth="1"/>
    <col min="15628" max="15628" width="8.77734375" style="764" customWidth="1"/>
    <col min="15629" max="15632" width="7.44140625" style="764" customWidth="1"/>
    <col min="15633" max="15873" width="9.33203125" style="764"/>
    <col min="15874" max="15874" width="5.44140625" style="764" customWidth="1"/>
    <col min="15875" max="15875" width="43.77734375" style="764" customWidth="1"/>
    <col min="15876" max="15876" width="9.33203125" style="764"/>
    <col min="15877" max="15877" width="7.44140625" style="764" customWidth="1"/>
    <col min="15878" max="15878" width="8" style="764" customWidth="1"/>
    <col min="15879" max="15879" width="8.109375" style="764" customWidth="1"/>
    <col min="15880" max="15883" width="7.44140625" style="764" customWidth="1"/>
    <col min="15884" max="15884" width="8.77734375" style="764" customWidth="1"/>
    <col min="15885" max="15888" width="7.44140625" style="764" customWidth="1"/>
    <col min="15889" max="16129" width="9.33203125" style="764"/>
    <col min="16130" max="16130" width="5.44140625" style="764" customWidth="1"/>
    <col min="16131" max="16131" width="43.77734375" style="764" customWidth="1"/>
    <col min="16132" max="16132" width="9.33203125" style="764"/>
    <col min="16133" max="16133" width="7.44140625" style="764" customWidth="1"/>
    <col min="16134" max="16134" width="8" style="764" customWidth="1"/>
    <col min="16135" max="16135" width="8.109375" style="764" customWidth="1"/>
    <col min="16136" max="16139" width="7.44140625" style="764" customWidth="1"/>
    <col min="16140" max="16140" width="8.77734375" style="764" customWidth="1"/>
    <col min="16141" max="16144" width="7.44140625" style="764" customWidth="1"/>
    <col min="16145" max="16384" width="9.33203125" style="764"/>
  </cols>
  <sheetData>
    <row r="1" spans="1:21" s="1343" customFormat="1" x14ac:dyDescent="0.25">
      <c r="A1" s="2153" t="s">
        <v>1233</v>
      </c>
      <c r="B1" s="2153"/>
      <c r="C1" s="2153"/>
      <c r="D1" s="2153"/>
      <c r="E1" s="2153"/>
      <c r="F1" s="2153"/>
      <c r="G1" s="2153"/>
      <c r="H1" s="1366"/>
      <c r="I1" s="1366"/>
      <c r="J1" s="1366"/>
      <c r="K1" s="1366"/>
      <c r="L1" s="1366"/>
      <c r="M1" s="1366"/>
      <c r="N1" s="1366"/>
      <c r="O1" s="1366"/>
      <c r="P1" s="1366"/>
      <c r="Q1" s="1342"/>
      <c r="R1" s="1342"/>
      <c r="S1" s="1342"/>
    </row>
    <row r="2" spans="1:21" ht="21" customHeight="1" x14ac:dyDescent="0.25">
      <c r="E2" s="1291"/>
      <c r="F2" s="1291"/>
      <c r="G2" s="1291"/>
      <c r="H2" s="1291"/>
      <c r="K2" s="1291"/>
      <c r="L2" s="1291"/>
      <c r="M2" s="1291"/>
      <c r="N2" s="1291"/>
      <c r="O2" s="1291"/>
      <c r="P2" s="1291"/>
      <c r="Q2" s="1291"/>
      <c r="R2" s="762"/>
      <c r="S2" s="762"/>
    </row>
    <row r="3" spans="1:21" ht="12.75" customHeight="1" x14ac:dyDescent="0.25">
      <c r="B3" s="2156" t="s">
        <v>1104</v>
      </c>
      <c r="C3" s="2156"/>
      <c r="D3" s="2156"/>
      <c r="E3" s="2156"/>
      <c r="F3" s="2156"/>
      <c r="G3" s="2156"/>
      <c r="H3" s="1292"/>
      <c r="I3" s="1292"/>
      <c r="J3" s="1292"/>
      <c r="K3" s="1292"/>
      <c r="L3" s="1292"/>
      <c r="M3" s="1292"/>
      <c r="N3" s="1292"/>
      <c r="O3" s="1292"/>
      <c r="P3" s="1292"/>
      <c r="Q3" s="993"/>
      <c r="R3" s="993"/>
      <c r="S3" s="993"/>
    </row>
    <row r="4" spans="1:21" ht="12.75" customHeight="1" x14ac:dyDescent="0.25">
      <c r="B4" s="2157" t="s">
        <v>1146</v>
      </c>
      <c r="C4" s="2157"/>
      <c r="D4" s="2157"/>
      <c r="E4" s="2157"/>
      <c r="F4" s="2157"/>
      <c r="G4" s="2157"/>
      <c r="H4" s="1292"/>
      <c r="I4" s="1292"/>
      <c r="J4" s="1292"/>
      <c r="K4" s="1292"/>
      <c r="L4" s="1292"/>
      <c r="M4" s="1292"/>
      <c r="N4" s="1292"/>
      <c r="O4" s="1292"/>
      <c r="P4" s="1292"/>
      <c r="Q4" s="993"/>
      <c r="R4" s="993"/>
      <c r="S4" s="993"/>
    </row>
    <row r="5" spans="1:21" ht="12.75" customHeight="1" x14ac:dyDescent="0.25">
      <c r="B5" s="1385"/>
      <c r="C5" s="1385"/>
      <c r="D5" s="1385"/>
      <c r="E5" s="1292"/>
      <c r="F5" s="2063"/>
      <c r="G5" s="1292"/>
      <c r="H5" s="1292"/>
      <c r="I5" s="1292"/>
      <c r="J5" s="1292"/>
      <c r="K5" s="1292"/>
      <c r="L5" s="1292"/>
      <c r="M5" s="1292"/>
      <c r="N5" s="1292"/>
      <c r="O5" s="1292"/>
      <c r="P5" s="1292"/>
      <c r="Q5" s="993"/>
      <c r="R5" s="993"/>
      <c r="S5" s="993"/>
    </row>
    <row r="6" spans="1:21" ht="12.75" customHeight="1" thickBot="1" x14ac:dyDescent="0.3">
      <c r="B6" s="2155"/>
      <c r="C6" s="2155"/>
      <c r="D6" s="2155"/>
      <c r="G6" s="1505" t="s">
        <v>492</v>
      </c>
      <c r="O6" s="999"/>
      <c r="P6" s="1000"/>
    </row>
    <row r="7" spans="1:21" s="769" customFormat="1" ht="40.200000000000003" thickBot="1" x14ac:dyDescent="0.3">
      <c r="A7" s="1367"/>
      <c r="B7" s="1383" t="s">
        <v>12</v>
      </c>
      <c r="C7" s="1384" t="s">
        <v>60</v>
      </c>
      <c r="D7" s="1506" t="s">
        <v>1105</v>
      </c>
      <c r="E7" s="1506" t="s">
        <v>1129</v>
      </c>
      <c r="F7" s="1506" t="s">
        <v>1130</v>
      </c>
      <c r="G7" s="1507" t="s">
        <v>46</v>
      </c>
      <c r="H7" s="1386"/>
      <c r="I7" s="1386"/>
      <c r="J7" s="1386"/>
      <c r="K7" s="1386"/>
      <c r="L7" s="1386"/>
      <c r="M7" s="1386"/>
      <c r="N7" s="1386"/>
      <c r="O7" s="1386"/>
      <c r="P7" s="1386"/>
      <c r="Q7" s="1345"/>
      <c r="R7" s="763"/>
      <c r="S7" s="763"/>
    </row>
    <row r="8" spans="1:21" s="1349" customFormat="1" ht="24.75" customHeight="1" x14ac:dyDescent="0.25">
      <c r="A8" s="38"/>
      <c r="B8" s="1369" t="s">
        <v>14</v>
      </c>
      <c r="C8" s="1372" t="s">
        <v>869</v>
      </c>
      <c r="D8" s="1371">
        <v>15616173</v>
      </c>
      <c r="E8" s="1371">
        <v>12600001</v>
      </c>
      <c r="F8" s="1371">
        <v>395015582</v>
      </c>
      <c r="G8" s="1368">
        <f t="shared" ref="G8:G9" si="0">SUM(D8:F8)</f>
        <v>423231756</v>
      </c>
      <c r="H8" s="1289"/>
      <c r="I8" s="1289"/>
      <c r="J8" s="1289"/>
      <c r="K8" s="1289"/>
      <c r="L8" s="1289"/>
      <c r="M8" s="1289"/>
      <c r="N8" s="1289"/>
      <c r="O8" s="1289"/>
      <c r="P8" s="1289"/>
      <c r="T8" s="1346"/>
      <c r="U8" s="1347"/>
    </row>
    <row r="9" spans="1:21" s="1349" customFormat="1" ht="23.25" customHeight="1" x14ac:dyDescent="0.25">
      <c r="A9" s="38"/>
      <c r="B9" s="1373" t="s">
        <v>15</v>
      </c>
      <c r="C9" s="1374" t="s">
        <v>870</v>
      </c>
      <c r="D9" s="1375">
        <v>15616173</v>
      </c>
      <c r="E9" s="1375">
        <v>12600001</v>
      </c>
      <c r="F9" s="1375">
        <v>304693241</v>
      </c>
      <c r="G9" s="1368">
        <f t="shared" si="0"/>
        <v>332909415</v>
      </c>
      <c r="H9" s="1289"/>
      <c r="I9" s="1289"/>
      <c r="J9" s="1289"/>
      <c r="K9" s="1289"/>
      <c r="L9" s="1289"/>
      <c r="M9" s="1289"/>
      <c r="N9" s="1289"/>
      <c r="O9" s="1289"/>
      <c r="P9" s="1289"/>
      <c r="T9" s="1346"/>
      <c r="U9" s="1347"/>
    </row>
    <row r="10" spans="1:21" s="1349" customFormat="1" ht="24.75" customHeight="1" thickBot="1" x14ac:dyDescent="0.3">
      <c r="A10" s="38"/>
      <c r="B10" s="1373" t="s">
        <v>16</v>
      </c>
      <c r="C10" s="1376" t="s">
        <v>1147</v>
      </c>
      <c r="D10" s="1375">
        <f>D8-D9</f>
        <v>0</v>
      </c>
      <c r="E10" s="1375">
        <f>E8-E9</f>
        <v>0</v>
      </c>
      <c r="F10" s="1375">
        <v>22791902</v>
      </c>
      <c r="G10" s="1682">
        <f>G8-G9+F10</f>
        <v>113114243</v>
      </c>
      <c r="H10" s="1289"/>
      <c r="I10" s="1289"/>
      <c r="J10" s="1289"/>
      <c r="K10" s="1289"/>
      <c r="L10" s="1289"/>
      <c r="M10" s="1289"/>
      <c r="N10" s="1289"/>
      <c r="O10" s="1289"/>
      <c r="P10" s="1289"/>
      <c r="T10" s="1346"/>
      <c r="U10" s="1347"/>
    </row>
    <row r="11" spans="1:21" s="1350" customFormat="1" ht="26.4" x14ac:dyDescent="0.25">
      <c r="A11" s="38"/>
      <c r="B11" s="1377" t="s">
        <v>17</v>
      </c>
      <c r="C11" s="1508" t="s">
        <v>1148</v>
      </c>
      <c r="D11" s="1378">
        <v>0</v>
      </c>
      <c r="E11" s="1378">
        <f t="shared" ref="E11:G11" si="1">SUM(E12:E13)</f>
        <v>0</v>
      </c>
      <c r="F11" s="1378">
        <f t="shared" si="1"/>
        <v>113114243</v>
      </c>
      <c r="G11" s="1552">
        <f t="shared" si="1"/>
        <v>113114243</v>
      </c>
      <c r="H11" s="1290"/>
      <c r="I11" s="1290"/>
      <c r="J11" s="1290"/>
      <c r="K11" s="1290"/>
      <c r="L11" s="1290"/>
      <c r="M11" s="1290"/>
      <c r="N11" s="1290"/>
      <c r="O11" s="1290"/>
      <c r="P11" s="1290"/>
      <c r="T11" s="1346"/>
      <c r="U11" s="1347"/>
    </row>
    <row r="12" spans="1:21" s="1349" customFormat="1" ht="24.75" customHeight="1" x14ac:dyDescent="0.25">
      <c r="A12" s="38"/>
      <c r="B12" s="1369" t="s">
        <v>18</v>
      </c>
      <c r="C12" s="1370" t="s">
        <v>867</v>
      </c>
      <c r="D12" s="1371">
        <v>0</v>
      </c>
      <c r="E12" s="1371">
        <v>0</v>
      </c>
      <c r="F12" s="1371">
        <v>113114243</v>
      </c>
      <c r="G12" s="1553">
        <f>SUM(D12:F12)</f>
        <v>113114243</v>
      </c>
      <c r="H12" s="1289"/>
      <c r="I12" s="1289"/>
      <c r="J12" s="1289"/>
      <c r="K12" s="1289"/>
      <c r="L12" s="1289"/>
      <c r="M12" s="1289"/>
      <c r="N12" s="1289"/>
      <c r="O12" s="1289"/>
      <c r="P12" s="1289"/>
      <c r="T12" s="1346"/>
      <c r="U12" s="1347"/>
    </row>
    <row r="13" spans="1:21" s="1348" customFormat="1" ht="26.25" customHeight="1" thickBot="1" x14ac:dyDescent="0.3">
      <c r="A13" s="38"/>
      <c r="B13" s="1379" t="s">
        <v>19</v>
      </c>
      <c r="C13" s="1380" t="s">
        <v>868</v>
      </c>
      <c r="D13" s="1381">
        <v>0</v>
      </c>
      <c r="E13" s="1381">
        <v>0</v>
      </c>
      <c r="F13" s="1680">
        <v>0</v>
      </c>
      <c r="G13" s="1681">
        <f>SUM(D13:F13)</f>
        <v>0</v>
      </c>
      <c r="H13" s="1347"/>
      <c r="I13" s="1347"/>
      <c r="J13" s="1347"/>
      <c r="K13" s="1347"/>
      <c r="L13" s="1347"/>
      <c r="M13" s="1347"/>
      <c r="N13" s="1347"/>
      <c r="O13" s="1347"/>
      <c r="P13" s="1347"/>
      <c r="T13" s="1346"/>
      <c r="U13" s="1347"/>
    </row>
    <row r="14" spans="1:21" x14ac:dyDescent="0.25">
      <c r="D14" s="1382">
        <f>+'[1]10mMaradvány'!D13</f>
        <v>623424</v>
      </c>
      <c r="E14" s="1290"/>
      <c r="F14" s="1290"/>
      <c r="G14" s="1290"/>
      <c r="H14" s="1290"/>
      <c r="I14" s="1290"/>
      <c r="J14" s="1290"/>
      <c r="K14" s="1290"/>
      <c r="L14" s="1290"/>
      <c r="M14" s="1290"/>
      <c r="N14" s="1290"/>
      <c r="O14" s="1290"/>
      <c r="P14" s="1290"/>
      <c r="T14" s="1346"/>
      <c r="U14" s="1347"/>
    </row>
    <row r="15" spans="1:21" ht="16.5" customHeight="1" x14ac:dyDescent="0.25">
      <c r="T15" s="1346"/>
      <c r="U15" s="1347"/>
    </row>
    <row r="16" spans="1:21" ht="18" customHeight="1" x14ac:dyDescent="0.25">
      <c r="E16" s="1351"/>
      <c r="F16" s="1351"/>
      <c r="T16" s="1346"/>
      <c r="U16" s="1347"/>
    </row>
    <row r="17" spans="1:25" ht="9.75" hidden="1" customHeight="1" x14ac:dyDescent="0.25">
      <c r="E17" s="1351"/>
      <c r="F17" s="1351"/>
      <c r="T17" s="1346"/>
      <c r="U17" s="1347"/>
    </row>
    <row r="18" spans="1:25" ht="14.25" hidden="1" customHeight="1" x14ac:dyDescent="0.25">
      <c r="B18" s="2154"/>
      <c r="C18" s="2154"/>
      <c r="D18" s="2154"/>
      <c r="E18" s="2154"/>
      <c r="F18" s="2154"/>
      <c r="G18" s="2154"/>
      <c r="H18" s="2154"/>
      <c r="I18" s="2154"/>
      <c r="J18" s="2154"/>
      <c r="K18" s="2154"/>
      <c r="L18" s="2154"/>
      <c r="M18" s="2154"/>
      <c r="N18" s="2154"/>
      <c r="O18" s="2154"/>
      <c r="P18" s="2154"/>
      <c r="T18" s="1346"/>
      <c r="U18" s="1347"/>
    </row>
    <row r="19" spans="1:25" s="767" customFormat="1" ht="15" hidden="1" customHeight="1" thickBot="1" x14ac:dyDescent="0.3">
      <c r="A19" s="38"/>
      <c r="B19" s="38"/>
      <c r="C19" s="38"/>
      <c r="D19" s="38"/>
      <c r="G19" s="766"/>
      <c r="H19" s="766"/>
      <c r="I19" s="766"/>
      <c r="L19" s="771"/>
      <c r="M19" s="771"/>
      <c r="N19" s="771"/>
      <c r="O19" s="771"/>
      <c r="P19" s="768"/>
      <c r="S19" s="764"/>
      <c r="T19" s="1346"/>
      <c r="U19" s="1347"/>
      <c r="V19" s="764"/>
      <c r="W19" s="764"/>
    </row>
    <row r="20" spans="1:25" s="769" customFormat="1" ht="17.25" hidden="1" customHeight="1" thickBot="1" x14ac:dyDescent="0.3">
      <c r="A20" s="38"/>
      <c r="B20" s="2141"/>
      <c r="C20" s="2141"/>
      <c r="D20" s="2141"/>
      <c r="E20" s="2141"/>
      <c r="F20" s="2141"/>
      <c r="G20" s="2141"/>
      <c r="H20" s="2141"/>
      <c r="I20" s="2141"/>
      <c r="J20" s="2141"/>
      <c r="K20" s="2141"/>
      <c r="L20" s="2141"/>
      <c r="M20" s="2141"/>
      <c r="N20" s="2141"/>
      <c r="O20" s="2141"/>
      <c r="P20" s="2141"/>
      <c r="Q20" s="2141"/>
      <c r="S20" s="764"/>
      <c r="T20" s="1346"/>
      <c r="U20" s="1347"/>
      <c r="V20" s="764"/>
      <c r="W20" s="764"/>
    </row>
    <row r="21" spans="1:25" s="769" customFormat="1" ht="14.25" hidden="1" customHeight="1" thickBot="1" x14ac:dyDescent="0.3">
      <c r="A21" s="38"/>
      <c r="B21" s="38"/>
      <c r="C21" s="38"/>
      <c r="D21" s="2141"/>
      <c r="E21" s="2141"/>
      <c r="F21" s="2141"/>
      <c r="G21" s="2141"/>
      <c r="H21" s="2141"/>
      <c r="I21" s="2141"/>
      <c r="J21" s="2141"/>
      <c r="K21" s="2141"/>
      <c r="L21" s="2141"/>
      <c r="M21" s="2141"/>
      <c r="N21" s="2141"/>
      <c r="O21" s="2141"/>
      <c r="P21" s="2141"/>
      <c r="Q21" s="2141"/>
      <c r="S21" s="764"/>
      <c r="T21" s="1346"/>
      <c r="U21" s="1347"/>
      <c r="V21" s="764"/>
      <c r="W21" s="764"/>
      <c r="Y21" s="1289"/>
    </row>
    <row r="22" spans="1:25" s="763" customFormat="1" ht="30" hidden="1" customHeight="1" x14ac:dyDescent="0.25">
      <c r="A22" s="38"/>
      <c r="B22" s="38"/>
      <c r="C22" s="38"/>
      <c r="D22" s="38"/>
      <c r="E22" s="2147"/>
      <c r="F22" s="2148"/>
      <c r="G22" s="2149"/>
      <c r="H22" s="2149"/>
      <c r="I22" s="2136"/>
      <c r="J22" s="2136"/>
      <c r="K22" s="1344"/>
      <c r="L22" s="2136"/>
      <c r="M22" s="2136"/>
      <c r="N22" s="2136"/>
      <c r="O22" s="2136"/>
      <c r="P22" s="2136"/>
      <c r="Q22" s="2136"/>
      <c r="S22" s="764"/>
      <c r="T22" s="1346"/>
      <c r="U22" s="1347"/>
      <c r="V22" s="764"/>
      <c r="W22" s="764"/>
      <c r="Y22" s="1352"/>
    </row>
    <row r="23" spans="1:25" s="763" customFormat="1" ht="13.5" hidden="1" customHeight="1" thickBot="1" x14ac:dyDescent="0.3">
      <c r="A23" s="38"/>
      <c r="B23" s="38"/>
      <c r="C23" s="38"/>
      <c r="D23" s="38"/>
      <c r="E23" s="2137"/>
      <c r="F23" s="2137"/>
      <c r="G23" s="2138"/>
      <c r="H23" s="2138"/>
      <c r="I23" s="2139"/>
      <c r="J23" s="2139"/>
      <c r="K23" s="1353"/>
      <c r="L23" s="2140"/>
      <c r="M23" s="2140"/>
      <c r="N23" s="2140"/>
      <c r="O23" s="2140"/>
      <c r="P23" s="2140"/>
      <c r="Q23" s="2140"/>
      <c r="T23" s="1346"/>
      <c r="U23" s="1347"/>
      <c r="W23" s="1352"/>
      <c r="Y23" s="1352"/>
    </row>
    <row r="24" spans="1:25" s="769" customFormat="1" ht="12.75" hidden="1" customHeight="1" x14ac:dyDescent="0.25">
      <c r="A24" s="38"/>
      <c r="B24" s="38"/>
      <c r="C24" s="38"/>
      <c r="D24" s="38"/>
      <c r="E24" s="2133"/>
      <c r="F24" s="2133"/>
      <c r="G24" s="2133"/>
      <c r="H24" s="2133"/>
      <c r="I24" s="2142"/>
      <c r="J24" s="2142"/>
      <c r="K24" s="1354"/>
      <c r="L24" s="2142"/>
      <c r="M24" s="2142"/>
      <c r="N24" s="2142"/>
      <c r="O24" s="2142"/>
      <c r="P24" s="2143"/>
      <c r="Q24" s="2143"/>
      <c r="T24" s="1346"/>
      <c r="U24" s="1347"/>
      <c r="W24" s="1289"/>
      <c r="Y24" s="1289"/>
    </row>
    <row r="25" spans="1:25" s="769" customFormat="1" ht="12.75" hidden="1" customHeight="1" x14ac:dyDescent="0.25">
      <c r="A25" s="38"/>
      <c r="B25" s="38"/>
      <c r="C25" s="38"/>
      <c r="D25" s="38"/>
      <c r="E25" s="2130"/>
      <c r="F25" s="2130"/>
      <c r="G25" s="2130"/>
      <c r="H25" s="2130"/>
      <c r="I25" s="2144"/>
      <c r="J25" s="2144"/>
      <c r="K25" s="1355"/>
      <c r="L25" s="2144"/>
      <c r="M25" s="2144"/>
      <c r="N25" s="2144"/>
      <c r="O25" s="2144"/>
      <c r="P25" s="2152"/>
      <c r="Q25" s="2152"/>
      <c r="T25" s="1346"/>
      <c r="U25" s="1347"/>
      <c r="W25" s="1289"/>
      <c r="Y25" s="1289"/>
    </row>
    <row r="26" spans="1:25" s="1349" customFormat="1" ht="12.75" hidden="1" customHeight="1" x14ac:dyDescent="0.25">
      <c r="A26" s="38"/>
      <c r="B26" s="38"/>
      <c r="C26" s="38"/>
      <c r="D26" s="38"/>
      <c r="E26" s="2130"/>
      <c r="F26" s="2130"/>
      <c r="G26" s="2130"/>
      <c r="H26" s="2130"/>
      <c r="I26" s="2144"/>
      <c r="J26" s="2144"/>
      <c r="K26" s="1355"/>
      <c r="L26" s="2144"/>
      <c r="M26" s="2144"/>
      <c r="N26" s="2144"/>
      <c r="O26" s="2144"/>
      <c r="P26" s="2152"/>
      <c r="Q26" s="2152"/>
      <c r="S26" s="769"/>
      <c r="T26" s="1346"/>
      <c r="U26" s="1347"/>
      <c r="W26" s="1356"/>
      <c r="Y26" s="1356"/>
    </row>
    <row r="27" spans="1:25" s="1349" customFormat="1" ht="12.75" hidden="1" customHeight="1" x14ac:dyDescent="0.25">
      <c r="A27" s="38"/>
      <c r="B27" s="38"/>
      <c r="C27" s="38"/>
      <c r="D27" s="38"/>
      <c r="E27" s="2133"/>
      <c r="F27" s="2133"/>
      <c r="G27" s="2133"/>
      <c r="H27" s="2133"/>
      <c r="I27" s="2142"/>
      <c r="J27" s="2142"/>
      <c r="K27" s="1354"/>
      <c r="L27" s="2142"/>
      <c r="M27" s="2142"/>
      <c r="N27" s="2142"/>
      <c r="O27" s="2142"/>
      <c r="P27" s="2143"/>
      <c r="Q27" s="2143"/>
      <c r="S27" s="769"/>
      <c r="T27" s="1346"/>
      <c r="U27" s="1347"/>
      <c r="W27" s="1356"/>
      <c r="Y27" s="1356"/>
    </row>
    <row r="28" spans="1:25" s="1349" customFormat="1" ht="12.75" hidden="1" customHeight="1" x14ac:dyDescent="0.25">
      <c r="A28" s="38"/>
      <c r="B28" s="38"/>
      <c r="C28" s="38"/>
      <c r="D28" s="38"/>
      <c r="E28" s="2133"/>
      <c r="F28" s="2133"/>
      <c r="G28" s="2133"/>
      <c r="H28" s="2133"/>
      <c r="I28" s="2142"/>
      <c r="J28" s="2142"/>
      <c r="K28" s="1354"/>
      <c r="L28" s="2142"/>
      <c r="M28" s="2142"/>
      <c r="N28" s="2142"/>
      <c r="O28" s="2142"/>
      <c r="P28" s="2143"/>
      <c r="Q28" s="2143"/>
      <c r="S28" s="769"/>
      <c r="T28" s="1346"/>
      <c r="U28" s="1347"/>
      <c r="W28" s="1356"/>
      <c r="Y28" s="1356"/>
    </row>
    <row r="29" spans="1:25" s="1349" customFormat="1" ht="12.75" hidden="1" customHeight="1" x14ac:dyDescent="0.25">
      <c r="A29" s="38"/>
      <c r="B29" s="38"/>
      <c r="C29" s="38"/>
      <c r="D29" s="38"/>
      <c r="E29" s="2133"/>
      <c r="F29" s="2133"/>
      <c r="G29" s="2133"/>
      <c r="H29" s="2133"/>
      <c r="I29" s="2142"/>
      <c r="J29" s="2142"/>
      <c r="K29" s="1354"/>
      <c r="L29" s="2142"/>
      <c r="M29" s="2142"/>
      <c r="N29" s="2142"/>
      <c r="O29" s="2142"/>
      <c r="P29" s="2143"/>
      <c r="Q29" s="2143"/>
      <c r="S29" s="769"/>
      <c r="T29" s="1346"/>
      <c r="U29" s="1347"/>
      <c r="W29" s="1356"/>
      <c r="Y29" s="1356"/>
    </row>
    <row r="30" spans="1:25" s="1349" customFormat="1" ht="12.75" hidden="1" customHeight="1" x14ac:dyDescent="0.25">
      <c r="A30" s="38"/>
      <c r="B30" s="38"/>
      <c r="C30" s="38"/>
      <c r="D30" s="38"/>
      <c r="E30" s="2143"/>
      <c r="F30" s="2143"/>
      <c r="G30" s="2131"/>
      <c r="H30" s="2131"/>
      <c r="I30" s="2143"/>
      <c r="J30" s="2143"/>
      <c r="K30" s="1357"/>
      <c r="L30" s="2143"/>
      <c r="M30" s="2143"/>
      <c r="N30" s="2143"/>
      <c r="O30" s="2143"/>
      <c r="P30" s="2143"/>
      <c r="Q30" s="2143"/>
      <c r="S30" s="769"/>
      <c r="T30" s="1346"/>
      <c r="U30" s="1347"/>
      <c r="W30" s="1356"/>
      <c r="Y30" s="1356"/>
    </row>
    <row r="31" spans="1:25" s="1349" customFormat="1" ht="12.75" hidden="1" customHeight="1" x14ac:dyDescent="0.25">
      <c r="A31" s="38"/>
      <c r="B31" s="38"/>
      <c r="C31" s="38"/>
      <c r="D31" s="38"/>
      <c r="E31" s="2145"/>
      <c r="F31" s="2146"/>
      <c r="G31" s="2145"/>
      <c r="H31" s="2146"/>
      <c r="I31" s="2145"/>
      <c r="J31" s="2146"/>
      <c r="K31" s="1358"/>
      <c r="L31" s="2145"/>
      <c r="M31" s="2146"/>
      <c r="N31" s="2145"/>
      <c r="O31" s="2146"/>
      <c r="P31" s="2143"/>
      <c r="Q31" s="2143"/>
      <c r="S31" s="769"/>
      <c r="T31" s="1346"/>
      <c r="U31" s="1347"/>
      <c r="W31" s="1356"/>
      <c r="Y31" s="1356"/>
    </row>
    <row r="32" spans="1:25" s="1349" customFormat="1" ht="13.5" hidden="1" customHeight="1" x14ac:dyDescent="0.25">
      <c r="A32" s="38"/>
      <c r="B32" s="38"/>
      <c r="C32" s="38"/>
      <c r="D32" s="38"/>
      <c r="E32" s="2130"/>
      <c r="F32" s="2130"/>
      <c r="G32" s="2130"/>
      <c r="H32" s="2130"/>
      <c r="I32" s="2144"/>
      <c r="J32" s="2144"/>
      <c r="K32" s="1359"/>
      <c r="L32" s="2151"/>
      <c r="M32" s="2151"/>
      <c r="N32" s="2151"/>
      <c r="O32" s="2151"/>
      <c r="P32" s="2150"/>
      <c r="Q32" s="2150"/>
      <c r="S32" s="769"/>
      <c r="T32" s="1346"/>
      <c r="U32" s="1347"/>
      <c r="W32" s="1356"/>
      <c r="Y32" s="1356"/>
    </row>
    <row r="33" spans="1:25" s="1349" customFormat="1" ht="14.25" hidden="1" customHeight="1" x14ac:dyDescent="0.25">
      <c r="A33" s="38"/>
      <c r="B33" s="38"/>
      <c r="C33" s="38"/>
      <c r="D33" s="38"/>
      <c r="E33" s="2130"/>
      <c r="F33" s="2130"/>
      <c r="G33" s="2130"/>
      <c r="H33" s="2130"/>
      <c r="I33" s="2144"/>
      <c r="J33" s="2144"/>
      <c r="K33" s="1359"/>
      <c r="L33" s="2151"/>
      <c r="M33" s="2151"/>
      <c r="N33" s="2151"/>
      <c r="O33" s="2151"/>
      <c r="P33" s="2150"/>
      <c r="Q33" s="2150"/>
      <c r="S33" s="769"/>
      <c r="T33" s="1346"/>
      <c r="U33" s="1347"/>
      <c r="W33" s="1356"/>
      <c r="Y33" s="1356"/>
    </row>
    <row r="34" spans="1:25" s="1349" customFormat="1" ht="12.75" hidden="1" customHeight="1" x14ac:dyDescent="0.25">
      <c r="A34" s="38"/>
      <c r="B34" s="38"/>
      <c r="C34" s="38"/>
      <c r="D34" s="38"/>
      <c r="E34" s="2133"/>
      <c r="F34" s="2133"/>
      <c r="G34" s="2133"/>
      <c r="H34" s="2133"/>
      <c r="I34" s="2142"/>
      <c r="J34" s="2142"/>
      <c r="K34" s="1354"/>
      <c r="L34" s="2142"/>
      <c r="M34" s="2142"/>
      <c r="N34" s="2142"/>
      <c r="O34" s="2142"/>
      <c r="P34" s="2143"/>
      <c r="Q34" s="2143"/>
      <c r="S34" s="769"/>
      <c r="T34" s="1346"/>
      <c r="U34" s="1347"/>
      <c r="W34" s="1356"/>
      <c r="Y34" s="1356"/>
    </row>
    <row r="35" spans="1:25" s="1349" customFormat="1" ht="12.75" hidden="1" customHeight="1" x14ac:dyDescent="0.25">
      <c r="A35" s="38"/>
      <c r="B35" s="38"/>
      <c r="C35" s="38"/>
      <c r="D35" s="38"/>
      <c r="E35" s="2133"/>
      <c r="F35" s="2133"/>
      <c r="G35" s="2133"/>
      <c r="H35" s="2133"/>
      <c r="I35" s="2142"/>
      <c r="J35" s="2142"/>
      <c r="K35" s="1358"/>
      <c r="L35" s="2142"/>
      <c r="M35" s="2142"/>
      <c r="N35" s="2142"/>
      <c r="O35" s="2142"/>
      <c r="P35" s="2143"/>
      <c r="Q35" s="2143"/>
      <c r="S35" s="769"/>
      <c r="T35" s="1346"/>
      <c r="U35" s="1347"/>
      <c r="W35" s="1356"/>
      <c r="Y35" s="1356"/>
    </row>
    <row r="36" spans="1:25" s="1349" customFormat="1" ht="12.75" hidden="1" customHeight="1" x14ac:dyDescent="0.25">
      <c r="A36" s="38"/>
      <c r="B36" s="38"/>
      <c r="C36" s="38"/>
      <c r="D36" s="38"/>
      <c r="E36" s="2143"/>
      <c r="F36" s="2143"/>
      <c r="G36" s="2143"/>
      <c r="H36" s="2143"/>
      <c r="I36" s="2143"/>
      <c r="J36" s="2143"/>
      <c r="K36" s="1357"/>
      <c r="L36" s="2143"/>
      <c r="M36" s="2143"/>
      <c r="N36" s="2143"/>
      <c r="O36" s="2143"/>
      <c r="P36" s="2143"/>
      <c r="Q36" s="2143"/>
      <c r="S36" s="769"/>
      <c r="T36" s="1346"/>
      <c r="U36" s="1347"/>
      <c r="W36" s="1356"/>
      <c r="Y36" s="1356"/>
    </row>
    <row r="37" spans="1:25" s="1349" customFormat="1" ht="12.75" hidden="1" customHeight="1" x14ac:dyDescent="0.25">
      <c r="A37" s="38"/>
      <c r="B37" s="38"/>
      <c r="C37" s="38"/>
      <c r="D37" s="38"/>
      <c r="E37" s="2131"/>
      <c r="F37" s="2131"/>
      <c r="G37" s="2131"/>
      <c r="H37" s="2131"/>
      <c r="I37" s="2142"/>
      <c r="J37" s="2142"/>
      <c r="K37" s="1357"/>
      <c r="L37" s="2143"/>
      <c r="M37" s="2143"/>
      <c r="N37" s="2143"/>
      <c r="O37" s="2143"/>
      <c r="P37" s="2143"/>
      <c r="Q37" s="2143"/>
      <c r="S37" s="769"/>
      <c r="T37" s="1346"/>
      <c r="U37" s="1347"/>
      <c r="W37" s="1356"/>
      <c r="Y37" s="1356"/>
    </row>
    <row r="38" spans="1:25" s="1349" customFormat="1" ht="12.75" hidden="1" customHeight="1" x14ac:dyDescent="0.25">
      <c r="A38" s="38"/>
      <c r="B38" s="38"/>
      <c r="C38" s="38"/>
      <c r="D38" s="38"/>
      <c r="E38" s="2131"/>
      <c r="F38" s="2131"/>
      <c r="G38" s="2131"/>
      <c r="H38" s="2131"/>
      <c r="I38" s="2142"/>
      <c r="J38" s="2142"/>
      <c r="K38" s="1360"/>
      <c r="L38" s="2143"/>
      <c r="M38" s="2143"/>
      <c r="N38" s="2143"/>
      <c r="O38" s="2143"/>
      <c r="P38" s="2143"/>
      <c r="Q38" s="2143"/>
      <c r="S38" s="769"/>
      <c r="T38" s="1346"/>
      <c r="U38" s="1347"/>
      <c r="W38" s="1356"/>
      <c r="Y38" s="1356"/>
    </row>
    <row r="39" spans="1:25" s="1349" customFormat="1" ht="12.75" hidden="1" customHeight="1" x14ac:dyDescent="0.25">
      <c r="A39" s="38"/>
      <c r="B39" s="38"/>
      <c r="C39" s="38"/>
      <c r="D39" s="38"/>
      <c r="E39" s="2131"/>
      <c r="F39" s="2131"/>
      <c r="G39" s="2131"/>
      <c r="H39" s="2131"/>
      <c r="I39" s="2143"/>
      <c r="J39" s="2143"/>
      <c r="K39" s="1357"/>
      <c r="L39" s="2143"/>
      <c r="M39" s="2143"/>
      <c r="N39" s="2143"/>
      <c r="O39" s="2143"/>
      <c r="P39" s="2143"/>
      <c r="Q39" s="2143"/>
      <c r="S39" s="769"/>
      <c r="T39" s="1346"/>
      <c r="U39" s="1347"/>
      <c r="W39" s="1356"/>
      <c r="Y39" s="1356"/>
    </row>
    <row r="40" spans="1:25" s="769" customFormat="1" ht="18.75" hidden="1" customHeight="1" thickBot="1" x14ac:dyDescent="0.3">
      <c r="A40" s="38"/>
      <c r="B40" s="38"/>
      <c r="C40" s="38"/>
      <c r="D40" s="38"/>
      <c r="E40" s="2143"/>
      <c r="F40" s="2143"/>
      <c r="G40" s="2143"/>
      <c r="H40" s="2143"/>
      <c r="I40" s="2143"/>
      <c r="J40" s="2143"/>
      <c r="K40" s="1357"/>
      <c r="L40" s="2143"/>
      <c r="M40" s="2143"/>
      <c r="N40" s="2143"/>
      <c r="O40" s="2143"/>
      <c r="P40" s="2143"/>
      <c r="Q40" s="2143"/>
      <c r="T40" s="1346"/>
      <c r="U40" s="1347"/>
      <c r="W40" s="1289"/>
      <c r="Y40" s="1289"/>
    </row>
    <row r="41" spans="1:25" s="769" customFormat="1" ht="12.75" hidden="1" customHeight="1" x14ac:dyDescent="0.25">
      <c r="A41" s="38"/>
      <c r="B41" s="38"/>
      <c r="C41" s="38"/>
      <c r="D41" s="38"/>
      <c r="E41" s="1289"/>
      <c r="F41" s="1289"/>
      <c r="M41" s="1289"/>
      <c r="N41" s="1289"/>
      <c r="O41" s="1289"/>
      <c r="P41" s="1289"/>
      <c r="Q41" s="1289"/>
      <c r="T41" s="1346"/>
      <c r="U41" s="1347"/>
    </row>
    <row r="42" spans="1:25" s="769" customFormat="1" ht="6.75" hidden="1" customHeight="1" thickBot="1" x14ac:dyDescent="0.3">
      <c r="A42" s="38"/>
      <c r="B42" s="38"/>
      <c r="C42" s="38"/>
      <c r="D42" s="38"/>
      <c r="P42" s="1289"/>
      <c r="Q42" s="1289"/>
      <c r="R42" s="1289"/>
      <c r="T42" s="1346"/>
      <c r="U42" s="1347"/>
    </row>
    <row r="43" spans="1:25" s="769" customFormat="1" ht="17.25" hidden="1" customHeight="1" thickBot="1" x14ac:dyDescent="0.3">
      <c r="A43" s="38"/>
      <c r="B43" s="2141"/>
      <c r="C43" s="2141"/>
      <c r="D43" s="2141"/>
      <c r="E43" s="2141"/>
      <c r="F43" s="2141"/>
      <c r="G43" s="2141"/>
      <c r="H43" s="2141"/>
      <c r="I43" s="2141"/>
      <c r="J43" s="2141"/>
      <c r="K43" s="2141"/>
      <c r="L43" s="2141"/>
      <c r="M43" s="2141"/>
      <c r="N43" s="2141"/>
      <c r="O43" s="2141"/>
      <c r="P43" s="2141"/>
      <c r="Q43" s="2141"/>
      <c r="T43" s="1346"/>
      <c r="U43" s="1347"/>
      <c r="W43" s="1289"/>
    </row>
    <row r="44" spans="1:25" s="769" customFormat="1" ht="14.25" hidden="1" customHeight="1" thickBot="1" x14ac:dyDescent="0.3">
      <c r="A44" s="38"/>
      <c r="B44" s="38"/>
      <c r="C44" s="38"/>
      <c r="D44" s="2141"/>
      <c r="E44" s="2141"/>
      <c r="F44" s="2141"/>
      <c r="G44" s="2141"/>
      <c r="H44" s="2141"/>
      <c r="I44" s="2141"/>
      <c r="J44" s="2141"/>
      <c r="K44" s="2141"/>
      <c r="L44" s="2141"/>
      <c r="M44" s="2141"/>
      <c r="N44" s="2141"/>
      <c r="O44" s="2141"/>
      <c r="P44" s="2141"/>
      <c r="Q44" s="2141"/>
      <c r="T44" s="1346"/>
      <c r="U44" s="1347"/>
      <c r="W44" s="1289"/>
      <c r="Y44" s="1289"/>
    </row>
    <row r="45" spans="1:25" s="763" customFormat="1" ht="30" hidden="1" customHeight="1" x14ac:dyDescent="0.25">
      <c r="A45" s="38"/>
      <c r="B45" s="38"/>
      <c r="C45" s="38"/>
      <c r="D45" s="38"/>
      <c r="E45" s="2147"/>
      <c r="F45" s="2148"/>
      <c r="G45" s="2149"/>
      <c r="H45" s="2149"/>
      <c r="I45" s="2136"/>
      <c r="J45" s="2136"/>
      <c r="K45" s="1344"/>
      <c r="L45" s="2136"/>
      <c r="M45" s="2136"/>
      <c r="N45" s="2136"/>
      <c r="O45" s="2136"/>
      <c r="P45" s="2136"/>
      <c r="Q45" s="2136"/>
      <c r="T45" s="1346"/>
      <c r="U45" s="1347"/>
      <c r="W45" s="1352"/>
      <c r="Y45" s="1352"/>
    </row>
    <row r="46" spans="1:25" s="763" customFormat="1" ht="13.5" hidden="1" customHeight="1" thickBot="1" x14ac:dyDescent="0.3">
      <c r="A46" s="38"/>
      <c r="B46" s="38"/>
      <c r="C46" s="38"/>
      <c r="D46" s="38"/>
      <c r="E46" s="2137"/>
      <c r="F46" s="2137"/>
      <c r="G46" s="2138"/>
      <c r="H46" s="2138"/>
      <c r="I46" s="2139"/>
      <c r="J46" s="2139"/>
      <c r="K46" s="1353"/>
      <c r="L46" s="2140"/>
      <c r="M46" s="2140"/>
      <c r="N46" s="2140"/>
      <c r="O46" s="2140"/>
      <c r="P46" s="2140"/>
      <c r="Q46" s="2140"/>
      <c r="T46" s="1346"/>
      <c r="U46" s="1347"/>
      <c r="W46" s="1352"/>
      <c r="Y46" s="1352"/>
    </row>
    <row r="47" spans="1:25" s="1349" customFormat="1" ht="12.75" hidden="1" customHeight="1" x14ac:dyDescent="0.25">
      <c r="A47" s="38"/>
      <c r="B47" s="38"/>
      <c r="C47" s="38"/>
      <c r="D47" s="38"/>
      <c r="E47" s="2133"/>
      <c r="F47" s="2133"/>
      <c r="G47" s="2133"/>
      <c r="H47" s="2133"/>
      <c r="I47" s="2133"/>
      <c r="J47" s="2133"/>
      <c r="K47" s="1354"/>
      <c r="L47" s="2133"/>
      <c r="M47" s="2133"/>
      <c r="N47" s="2133"/>
      <c r="O47" s="2133"/>
      <c r="P47" s="2131"/>
      <c r="Q47" s="2131"/>
      <c r="R47" s="1356"/>
      <c r="S47" s="1356"/>
      <c r="T47" s="1346"/>
      <c r="U47" s="1347"/>
    </row>
    <row r="48" spans="1:25" s="1349" customFormat="1" ht="24" hidden="1" customHeight="1" x14ac:dyDescent="0.25">
      <c r="A48" s="38"/>
      <c r="B48" s="38"/>
      <c r="C48" s="38"/>
      <c r="D48" s="38"/>
      <c r="E48" s="2133"/>
      <c r="F48" s="2133"/>
      <c r="G48" s="2133"/>
      <c r="H48" s="2133"/>
      <c r="I48" s="2133"/>
      <c r="J48" s="2133"/>
      <c r="K48" s="1361"/>
      <c r="L48" s="2133"/>
      <c r="M48" s="2133"/>
      <c r="N48" s="2133"/>
      <c r="O48" s="2133"/>
      <c r="P48" s="2131"/>
      <c r="Q48" s="2131"/>
      <c r="R48" s="1356"/>
      <c r="S48" s="1356"/>
      <c r="T48" s="1346"/>
      <c r="U48" s="1347"/>
    </row>
    <row r="49" spans="1:21" s="1349" customFormat="1" ht="12.75" hidden="1" customHeight="1" x14ac:dyDescent="0.25">
      <c r="A49" s="38"/>
      <c r="B49" s="38"/>
      <c r="C49" s="38"/>
      <c r="D49" s="38"/>
      <c r="E49" s="2133"/>
      <c r="F49" s="2133"/>
      <c r="G49" s="2133"/>
      <c r="H49" s="2133"/>
      <c r="I49" s="2133"/>
      <c r="J49" s="2133"/>
      <c r="K49" s="1361"/>
      <c r="L49" s="2133"/>
      <c r="M49" s="2133"/>
      <c r="N49" s="2133"/>
      <c r="O49" s="2133"/>
      <c r="P49" s="2131"/>
      <c r="Q49" s="2131"/>
      <c r="R49" s="1356"/>
      <c r="S49" s="1356"/>
      <c r="T49" s="1346"/>
      <c r="U49" s="1347"/>
    </row>
    <row r="50" spans="1:21" s="1349" customFormat="1" ht="12.75" hidden="1" customHeight="1" x14ac:dyDescent="0.25">
      <c r="A50" s="38"/>
      <c r="B50" s="38"/>
      <c r="C50" s="38"/>
      <c r="D50" s="38"/>
      <c r="E50" s="2133"/>
      <c r="F50" s="2133"/>
      <c r="G50" s="2133"/>
      <c r="H50" s="2133"/>
      <c r="I50" s="2133"/>
      <c r="J50" s="2133"/>
      <c r="K50" s="1361"/>
      <c r="L50" s="2133"/>
      <c r="M50" s="2133"/>
      <c r="N50" s="2133"/>
      <c r="O50" s="2133"/>
      <c r="P50" s="2131"/>
      <c r="Q50" s="2131"/>
      <c r="R50" s="1356"/>
      <c r="S50" s="1356"/>
      <c r="T50" s="1346"/>
      <c r="U50" s="1347"/>
    </row>
    <row r="51" spans="1:21" s="1349" customFormat="1" ht="12.75" hidden="1" customHeight="1" x14ac:dyDescent="0.25">
      <c r="A51" s="38"/>
      <c r="B51" s="38"/>
      <c r="C51" s="38"/>
      <c r="D51" s="38"/>
      <c r="E51" s="2133"/>
      <c r="F51" s="2133"/>
      <c r="G51" s="2133"/>
      <c r="H51" s="2133"/>
      <c r="I51" s="2133"/>
      <c r="J51" s="2133"/>
      <c r="K51" s="1361"/>
      <c r="L51" s="2133"/>
      <c r="M51" s="2133"/>
      <c r="N51" s="2133"/>
      <c r="O51" s="2133"/>
      <c r="P51" s="2131"/>
      <c r="Q51" s="2131"/>
      <c r="R51" s="1356"/>
      <c r="S51" s="1356"/>
      <c r="T51" s="1346"/>
      <c r="U51" s="1347"/>
    </row>
    <row r="52" spans="1:21" s="1349" customFormat="1" ht="12.75" hidden="1" customHeight="1" x14ac:dyDescent="0.25">
      <c r="A52" s="38"/>
      <c r="B52" s="38"/>
      <c r="C52" s="38"/>
      <c r="D52" s="38"/>
      <c r="E52" s="2130"/>
      <c r="F52" s="2130"/>
      <c r="G52" s="2130"/>
      <c r="H52" s="2130"/>
      <c r="I52" s="2133"/>
      <c r="J52" s="2133"/>
      <c r="K52" s="1362"/>
      <c r="L52" s="2130"/>
      <c r="M52" s="2130"/>
      <c r="N52" s="2130"/>
      <c r="O52" s="2130"/>
      <c r="P52" s="2134"/>
      <c r="Q52" s="2134"/>
      <c r="R52" s="1356"/>
      <c r="S52" s="1356"/>
      <c r="T52" s="1346"/>
      <c r="U52" s="1347"/>
    </row>
    <row r="53" spans="1:21" s="1349" customFormat="1" ht="12.75" hidden="1" customHeight="1" x14ac:dyDescent="0.25">
      <c r="A53" s="38"/>
      <c r="B53" s="38"/>
      <c r="C53" s="38"/>
      <c r="D53" s="38"/>
      <c r="E53" s="2130"/>
      <c r="F53" s="2130"/>
      <c r="G53" s="2130"/>
      <c r="H53" s="2130"/>
      <c r="I53" s="2133"/>
      <c r="J53" s="2133"/>
      <c r="K53" s="1362"/>
      <c r="L53" s="2130"/>
      <c r="M53" s="2130"/>
      <c r="N53" s="2130"/>
      <c r="O53" s="2130"/>
      <c r="P53" s="2134"/>
      <c r="Q53" s="2134"/>
      <c r="R53" s="1356"/>
      <c r="S53" s="1356"/>
      <c r="T53" s="1346"/>
      <c r="U53" s="1347"/>
    </row>
    <row r="54" spans="1:21" s="1349" customFormat="1" ht="12.75" hidden="1" customHeight="1" x14ac:dyDescent="0.25">
      <c r="A54" s="38"/>
      <c r="B54" s="38"/>
      <c r="C54" s="38"/>
      <c r="D54" s="38"/>
      <c r="E54" s="2130"/>
      <c r="F54" s="2130"/>
      <c r="G54" s="2130"/>
      <c r="H54" s="2130"/>
      <c r="I54" s="2133"/>
      <c r="J54" s="2133"/>
      <c r="K54" s="1363"/>
      <c r="L54" s="2130"/>
      <c r="M54" s="2130"/>
      <c r="N54" s="2130"/>
      <c r="O54" s="2130"/>
      <c r="P54" s="2134"/>
      <c r="Q54" s="2134"/>
      <c r="R54" s="1356"/>
      <c r="S54" s="1356"/>
      <c r="T54" s="1346"/>
      <c r="U54" s="1347"/>
    </row>
    <row r="55" spans="1:21" s="1349" customFormat="1" ht="12.75" hidden="1" customHeight="1" x14ac:dyDescent="0.25">
      <c r="A55" s="38"/>
      <c r="B55" s="38"/>
      <c r="C55" s="38"/>
      <c r="D55" s="38"/>
      <c r="E55" s="2130"/>
      <c r="F55" s="2130"/>
      <c r="G55" s="2130"/>
      <c r="H55" s="2130"/>
      <c r="I55" s="2133"/>
      <c r="J55" s="2133"/>
      <c r="K55" s="1362"/>
      <c r="L55" s="2130"/>
      <c r="M55" s="2130"/>
      <c r="N55" s="2130"/>
      <c r="O55" s="2130"/>
      <c r="P55" s="2134"/>
      <c r="Q55" s="2134"/>
      <c r="R55" s="1356"/>
      <c r="S55" s="1356"/>
      <c r="T55" s="1346"/>
      <c r="U55" s="1347"/>
    </row>
    <row r="56" spans="1:21" s="1349" customFormat="1" ht="12.75" hidden="1" customHeight="1" x14ac:dyDescent="0.25">
      <c r="A56" s="38"/>
      <c r="B56" s="38"/>
      <c r="C56" s="38"/>
      <c r="D56" s="38"/>
      <c r="E56" s="2131"/>
      <c r="F56" s="2131"/>
      <c r="G56" s="2131"/>
      <c r="H56" s="2131"/>
      <c r="I56" s="2131"/>
      <c r="J56" s="2131"/>
      <c r="K56" s="1364"/>
      <c r="L56" s="2131"/>
      <c r="M56" s="2131"/>
      <c r="N56" s="2131"/>
      <c r="O56" s="2131"/>
      <c r="P56" s="2131"/>
      <c r="Q56" s="2131"/>
      <c r="R56" s="1356"/>
      <c r="S56" s="1356"/>
      <c r="T56" s="1346"/>
      <c r="U56" s="1347"/>
    </row>
    <row r="57" spans="1:21" s="1349" customFormat="1" ht="12.75" hidden="1" customHeight="1" x14ac:dyDescent="0.25">
      <c r="A57" s="38"/>
      <c r="B57" s="38"/>
      <c r="C57" s="38"/>
      <c r="D57" s="38"/>
      <c r="E57" s="2133"/>
      <c r="F57" s="2133"/>
      <c r="G57" s="2133"/>
      <c r="H57" s="2133"/>
      <c r="I57" s="2133"/>
      <c r="J57" s="2133"/>
      <c r="K57" s="1365"/>
      <c r="L57" s="2133"/>
      <c r="M57" s="2133"/>
      <c r="N57" s="2133"/>
      <c r="O57" s="2133"/>
      <c r="P57" s="2131"/>
      <c r="Q57" s="2131"/>
      <c r="R57" s="1356"/>
      <c r="S57" s="1356"/>
      <c r="T57" s="1346"/>
      <c r="U57" s="1347"/>
    </row>
    <row r="58" spans="1:21" s="1349" customFormat="1" ht="12.75" hidden="1" customHeight="1" x14ac:dyDescent="0.25">
      <c r="A58" s="38"/>
      <c r="B58" s="38"/>
      <c r="C58" s="38"/>
      <c r="D58" s="38"/>
      <c r="E58" s="2133"/>
      <c r="F58" s="2133"/>
      <c r="G58" s="2133"/>
      <c r="H58" s="2133"/>
      <c r="I58" s="2133"/>
      <c r="J58" s="2133"/>
      <c r="K58" s="1365"/>
      <c r="L58" s="2133"/>
      <c r="M58" s="2133"/>
      <c r="N58" s="2133"/>
      <c r="O58" s="2133"/>
      <c r="P58" s="2131"/>
      <c r="Q58" s="2131"/>
      <c r="R58" s="1356"/>
      <c r="S58" s="1356"/>
      <c r="T58" s="1346"/>
      <c r="U58" s="1347"/>
    </row>
    <row r="59" spans="1:21" s="1349" customFormat="1" ht="12.75" hidden="1" customHeight="1" x14ac:dyDescent="0.25">
      <c r="A59" s="38"/>
      <c r="B59" s="38"/>
      <c r="C59" s="38"/>
      <c r="D59" s="38"/>
      <c r="E59" s="2133"/>
      <c r="F59" s="2133"/>
      <c r="G59" s="2133"/>
      <c r="H59" s="2133"/>
      <c r="I59" s="2133"/>
      <c r="J59" s="2133"/>
      <c r="K59" s="1365"/>
      <c r="L59" s="2133"/>
      <c r="M59" s="2133"/>
      <c r="N59" s="2133"/>
      <c r="O59" s="2133"/>
      <c r="P59" s="2131"/>
      <c r="Q59" s="2131"/>
      <c r="R59" s="1356"/>
      <c r="S59" s="1356"/>
      <c r="T59" s="1346"/>
      <c r="U59" s="1347"/>
    </row>
    <row r="60" spans="1:21" s="1349" customFormat="1" ht="12.75" hidden="1" customHeight="1" x14ac:dyDescent="0.25">
      <c r="A60" s="38"/>
      <c r="B60" s="38"/>
      <c r="C60" s="38"/>
      <c r="D60" s="38"/>
      <c r="E60" s="2130"/>
      <c r="F60" s="2130"/>
      <c r="G60" s="2130"/>
      <c r="H60" s="2130"/>
      <c r="I60" s="2130"/>
      <c r="J60" s="2130"/>
      <c r="K60" s="1363"/>
      <c r="L60" s="2130"/>
      <c r="M60" s="2130"/>
      <c r="N60" s="2130"/>
      <c r="O60" s="2130"/>
      <c r="P60" s="2131"/>
      <c r="Q60" s="2131"/>
      <c r="R60" s="1356"/>
      <c r="S60" s="1356"/>
      <c r="T60" s="1346"/>
      <c r="U60" s="1347"/>
    </row>
    <row r="61" spans="1:21" s="1349" customFormat="1" ht="12.75" hidden="1" customHeight="1" x14ac:dyDescent="0.25">
      <c r="A61" s="38"/>
      <c r="B61" s="38"/>
      <c r="C61" s="38"/>
      <c r="D61" s="38"/>
      <c r="E61" s="2130"/>
      <c r="F61" s="2130"/>
      <c r="G61" s="2130"/>
      <c r="H61" s="2130"/>
      <c r="I61" s="2130"/>
      <c r="J61" s="2130"/>
      <c r="K61" s="1363"/>
      <c r="L61" s="2130"/>
      <c r="M61" s="2130"/>
      <c r="N61" s="2130"/>
      <c r="O61" s="2130"/>
      <c r="P61" s="2131"/>
      <c r="Q61" s="2131"/>
      <c r="R61" s="1356"/>
      <c r="S61" s="1356"/>
      <c r="T61" s="1346"/>
      <c r="U61" s="1347"/>
    </row>
    <row r="62" spans="1:21" s="1349" customFormat="1" ht="12.75" hidden="1" customHeight="1" x14ac:dyDescent="0.25">
      <c r="A62" s="38"/>
      <c r="B62" s="38"/>
      <c r="C62" s="38"/>
      <c r="D62" s="38"/>
      <c r="E62" s="2131"/>
      <c r="F62" s="2131"/>
      <c r="G62" s="2131"/>
      <c r="H62" s="2131"/>
      <c r="I62" s="2131"/>
      <c r="J62" s="2131"/>
      <c r="K62" s="1364"/>
      <c r="L62" s="2131"/>
      <c r="M62" s="2131"/>
      <c r="N62" s="2131"/>
      <c r="O62" s="2131"/>
      <c r="P62" s="2131"/>
      <c r="Q62" s="2131"/>
      <c r="R62" s="1356"/>
      <c r="S62" s="1356"/>
      <c r="T62" s="1346"/>
      <c r="U62" s="1347"/>
    </row>
    <row r="63" spans="1:21" s="769" customFormat="1" ht="12.75" hidden="1" customHeight="1" x14ac:dyDescent="0.25">
      <c r="A63" s="38"/>
      <c r="B63" s="38"/>
      <c r="C63" s="38"/>
      <c r="D63" s="38"/>
      <c r="E63" s="2131"/>
      <c r="F63" s="2131"/>
      <c r="G63" s="2131"/>
      <c r="H63" s="2131"/>
      <c r="I63" s="2131"/>
      <c r="J63" s="2131"/>
      <c r="K63" s="1365"/>
      <c r="L63" s="2131"/>
      <c r="M63" s="2131"/>
      <c r="N63" s="2131"/>
      <c r="O63" s="2131"/>
      <c r="P63" s="2131"/>
      <c r="Q63" s="2131"/>
      <c r="R63" s="1289"/>
      <c r="S63" s="1289"/>
      <c r="T63" s="1346"/>
      <c r="U63" s="1347"/>
    </row>
    <row r="64" spans="1:21" s="769" customFormat="1" ht="12.75" hidden="1" customHeight="1" x14ac:dyDescent="0.25">
      <c r="A64" s="38"/>
      <c r="B64" s="38"/>
      <c r="C64" s="38"/>
      <c r="D64" s="38"/>
      <c r="E64" s="2131"/>
      <c r="F64" s="2131"/>
      <c r="G64" s="2131"/>
      <c r="H64" s="2131"/>
      <c r="I64" s="2131"/>
      <c r="J64" s="2131"/>
      <c r="K64" s="1364"/>
      <c r="L64" s="2131"/>
      <c r="M64" s="2131"/>
      <c r="N64" s="2131"/>
      <c r="O64" s="2131"/>
      <c r="P64" s="2131"/>
      <c r="Q64" s="2131"/>
      <c r="R64" s="1289"/>
      <c r="S64" s="1289"/>
      <c r="T64" s="1346"/>
      <c r="U64" s="1347"/>
    </row>
    <row r="65" spans="1:28" s="769" customFormat="1" ht="12.75" hidden="1" customHeight="1" x14ac:dyDescent="0.25">
      <c r="A65" s="38"/>
      <c r="B65" s="38"/>
      <c r="C65" s="38"/>
      <c r="D65" s="38"/>
      <c r="E65" s="2131"/>
      <c r="F65" s="2131"/>
      <c r="G65" s="2131"/>
      <c r="H65" s="2131"/>
      <c r="I65" s="2131"/>
      <c r="J65" s="2131"/>
      <c r="K65" s="1364"/>
      <c r="L65" s="2131"/>
      <c r="M65" s="2131"/>
      <c r="N65" s="2131"/>
      <c r="O65" s="2131"/>
      <c r="P65" s="2131"/>
      <c r="Q65" s="2131"/>
      <c r="R65" s="1289"/>
      <c r="S65" s="1289"/>
      <c r="T65" s="1346"/>
      <c r="U65" s="1347"/>
    </row>
    <row r="66" spans="1:28" ht="16.5" hidden="1" customHeight="1" thickBot="1" x14ac:dyDescent="0.3">
      <c r="E66" s="2131"/>
      <c r="F66" s="2131"/>
      <c r="G66" s="2131"/>
      <c r="H66" s="2131"/>
      <c r="I66" s="2131"/>
      <c r="J66" s="2131"/>
      <c r="K66" s="1364"/>
      <c r="L66" s="2131"/>
      <c r="M66" s="2131"/>
      <c r="N66" s="2131"/>
      <c r="O66" s="2131"/>
      <c r="P66" s="2131"/>
      <c r="Q66" s="2131"/>
      <c r="R66" s="771"/>
      <c r="S66" s="771"/>
      <c r="T66" s="1346"/>
      <c r="U66" s="1347"/>
    </row>
    <row r="67" spans="1:28" ht="16.5" hidden="1" customHeight="1" x14ac:dyDescent="0.25">
      <c r="E67" s="2135"/>
      <c r="F67" s="2135"/>
      <c r="G67" s="2133"/>
      <c r="H67" s="2133"/>
      <c r="I67" s="2133"/>
      <c r="J67" s="2133"/>
      <c r="K67" s="1290"/>
      <c r="L67" s="2133"/>
      <c r="M67" s="2133"/>
      <c r="N67" s="2133"/>
      <c r="O67" s="2133"/>
      <c r="P67" s="2133"/>
      <c r="Q67" s="2133"/>
      <c r="R67" s="771"/>
      <c r="S67" s="771"/>
      <c r="T67" s="1346"/>
      <c r="U67" s="1347"/>
    </row>
    <row r="68" spans="1:28" ht="11.25" hidden="1" customHeight="1" x14ac:dyDescent="0.25">
      <c r="E68" s="770"/>
      <c r="F68" s="770"/>
      <c r="G68" s="1289"/>
      <c r="H68" s="1289"/>
      <c r="I68" s="1289"/>
      <c r="J68" s="1289"/>
      <c r="K68" s="1290"/>
      <c r="L68" s="1289"/>
      <c r="M68" s="1289"/>
      <c r="N68" s="1289"/>
      <c r="O68" s="1289"/>
      <c r="P68" s="1289"/>
      <c r="Q68" s="1289"/>
      <c r="R68" s="771"/>
      <c r="S68" s="771"/>
      <c r="T68" s="1346"/>
      <c r="U68" s="1347"/>
    </row>
    <row r="69" spans="1:28" ht="16.5" hidden="1" customHeight="1" x14ac:dyDescent="0.25">
      <c r="E69" s="770"/>
      <c r="F69" s="770"/>
      <c r="G69" s="1289"/>
      <c r="H69" s="1289"/>
      <c r="I69" s="1289"/>
      <c r="J69" s="1289"/>
      <c r="K69" s="1290"/>
      <c r="L69" s="1289"/>
      <c r="M69" s="1289"/>
      <c r="N69" s="1289"/>
      <c r="O69" s="1289"/>
      <c r="P69" s="1289"/>
      <c r="Q69" s="1289"/>
      <c r="R69" s="771"/>
      <c r="S69" s="771"/>
      <c r="T69" s="1346"/>
      <c r="U69" s="1347"/>
    </row>
    <row r="70" spans="1:28" ht="9" hidden="1" customHeight="1" thickBot="1" x14ac:dyDescent="0.3">
      <c r="E70" s="770"/>
      <c r="F70" s="770"/>
      <c r="G70" s="1289"/>
      <c r="H70" s="1289"/>
      <c r="I70" s="1289"/>
      <c r="J70" s="1289"/>
      <c r="K70" s="1290"/>
      <c r="L70" s="1289"/>
      <c r="M70" s="1289"/>
      <c r="N70" s="1289"/>
      <c r="O70" s="1289"/>
      <c r="P70" s="1289"/>
      <c r="Q70" s="1289"/>
      <c r="R70" s="771"/>
      <c r="S70" s="771"/>
      <c r="T70" s="1346"/>
      <c r="U70" s="1347"/>
    </row>
    <row r="71" spans="1:28" ht="12.75" hidden="1" customHeight="1" x14ac:dyDescent="0.25">
      <c r="E71" s="770"/>
      <c r="F71" s="770"/>
      <c r="G71" s="1289"/>
      <c r="H71" s="1289"/>
      <c r="I71" s="1289"/>
      <c r="J71" s="1289"/>
      <c r="K71" s="1290"/>
      <c r="L71" s="1289"/>
      <c r="M71" s="1289"/>
      <c r="N71" s="1289"/>
      <c r="O71" s="1289"/>
      <c r="P71" s="1289"/>
      <c r="Q71" s="1289"/>
      <c r="R71" s="771"/>
      <c r="S71" s="771"/>
      <c r="T71" s="1346"/>
      <c r="U71" s="1347"/>
    </row>
    <row r="72" spans="1:28" ht="12.75" hidden="1" customHeight="1" x14ac:dyDescent="0.25">
      <c r="E72" s="770"/>
      <c r="F72" s="770"/>
      <c r="G72" s="1289"/>
      <c r="H72" s="1289"/>
      <c r="I72" s="1289"/>
      <c r="J72" s="1289"/>
      <c r="K72" s="1290"/>
      <c r="L72" s="1289"/>
      <c r="M72" s="1289"/>
      <c r="N72" s="1289"/>
      <c r="O72" s="1289"/>
      <c r="P72" s="1289"/>
      <c r="Q72" s="1289"/>
      <c r="R72" s="771"/>
      <c r="S72" s="771"/>
      <c r="T72" s="1346"/>
      <c r="U72" s="1347"/>
    </row>
    <row r="73" spans="1:28" ht="12.75" hidden="1" customHeight="1" x14ac:dyDescent="0.25">
      <c r="E73" s="770"/>
      <c r="F73" s="770"/>
      <c r="G73" s="1289"/>
      <c r="H73" s="1289"/>
      <c r="I73" s="1289"/>
      <c r="J73" s="1289"/>
      <c r="K73" s="1290"/>
      <c r="L73" s="1289"/>
      <c r="M73" s="1289"/>
      <c r="N73" s="1289"/>
      <c r="O73" s="1289"/>
      <c r="P73" s="1289"/>
      <c r="Q73" s="1289"/>
      <c r="R73" s="771"/>
      <c r="S73" s="771"/>
      <c r="T73" s="1346"/>
      <c r="U73" s="1347"/>
    </row>
    <row r="74" spans="1:28" ht="12.75" hidden="1" customHeight="1" x14ac:dyDescent="0.25">
      <c r="E74" s="770"/>
      <c r="F74" s="770"/>
      <c r="G74" s="1289"/>
      <c r="H74" s="1289"/>
      <c r="I74" s="1289"/>
      <c r="J74" s="1289"/>
      <c r="K74" s="1290"/>
      <c r="L74" s="1289"/>
      <c r="M74" s="1289"/>
      <c r="N74" s="1289"/>
      <c r="O74" s="1289"/>
      <c r="P74" s="1289"/>
      <c r="Q74" s="1289"/>
      <c r="T74" s="1346"/>
      <c r="U74" s="1347"/>
    </row>
    <row r="75" spans="1:28" ht="12.75" hidden="1" customHeight="1" x14ac:dyDescent="0.25">
      <c r="E75" s="770"/>
      <c r="F75" s="770"/>
      <c r="G75" s="1289"/>
      <c r="H75" s="1289"/>
      <c r="I75" s="1289"/>
      <c r="J75" s="1289"/>
      <c r="K75" s="1290"/>
      <c r="L75" s="1289"/>
      <c r="M75" s="1289"/>
      <c r="N75" s="1289"/>
      <c r="O75" s="1289"/>
      <c r="P75" s="1289"/>
      <c r="Q75" s="1289"/>
      <c r="T75" s="1346"/>
      <c r="U75" s="1347"/>
    </row>
    <row r="76" spans="1:28" ht="12.75" hidden="1" customHeight="1" x14ac:dyDescent="0.25">
      <c r="E76" s="770"/>
      <c r="F76" s="770"/>
      <c r="G76" s="1289"/>
      <c r="H76" s="1289"/>
      <c r="I76" s="1289"/>
      <c r="J76" s="1289"/>
      <c r="K76" s="1290"/>
      <c r="L76" s="1289"/>
      <c r="M76" s="1289"/>
      <c r="N76" s="1289"/>
      <c r="O76" s="1289"/>
      <c r="P76" s="1289"/>
      <c r="Q76" s="1289"/>
      <c r="T76" s="1346"/>
      <c r="U76" s="1347"/>
    </row>
    <row r="77" spans="1:28" ht="12.75" hidden="1" customHeight="1" x14ac:dyDescent="0.25">
      <c r="E77" s="770"/>
      <c r="F77" s="770"/>
      <c r="G77" s="1289"/>
      <c r="H77" s="1289"/>
      <c r="I77" s="1289"/>
      <c r="J77" s="1289"/>
      <c r="K77" s="1290"/>
      <c r="L77" s="1289"/>
      <c r="M77" s="1289"/>
      <c r="N77" s="1289"/>
      <c r="O77" s="1289"/>
      <c r="P77" s="1289"/>
      <c r="Q77" s="1289"/>
      <c r="T77" s="1346"/>
      <c r="U77" s="1347"/>
    </row>
    <row r="78" spans="1:28" ht="12.75" hidden="1" customHeight="1" x14ac:dyDescent="0.25">
      <c r="E78" s="770"/>
      <c r="F78" s="770"/>
      <c r="G78" s="1289"/>
      <c r="H78" s="1289"/>
      <c r="I78" s="1289"/>
      <c r="J78" s="1289"/>
      <c r="K78" s="1290"/>
      <c r="L78" s="1289"/>
      <c r="M78" s="1289"/>
      <c r="N78" s="1289"/>
      <c r="O78" s="1289"/>
      <c r="P78" s="1289"/>
      <c r="Q78" s="1289"/>
      <c r="T78" s="1346"/>
      <c r="U78" s="1347"/>
    </row>
    <row r="79" spans="1:28" ht="12.75" hidden="1" customHeight="1" x14ac:dyDescent="0.25">
      <c r="E79" s="770"/>
      <c r="F79" s="770"/>
      <c r="G79" s="1289"/>
      <c r="H79" s="1289"/>
      <c r="I79" s="1289"/>
      <c r="J79" s="1289"/>
      <c r="K79" s="1290"/>
      <c r="L79" s="1289"/>
      <c r="M79" s="1289"/>
      <c r="N79" s="1289"/>
      <c r="O79" s="1289"/>
      <c r="P79" s="1289"/>
      <c r="Q79" s="1289"/>
      <c r="R79" s="762"/>
      <c r="T79" s="1346"/>
      <c r="U79" s="1347"/>
    </row>
    <row r="80" spans="1:28" x14ac:dyDescent="0.25">
      <c r="E80" s="765"/>
      <c r="F80" s="765"/>
      <c r="Q80" s="762"/>
      <c r="R80" s="762"/>
      <c r="T80" s="1346"/>
      <c r="U80" s="1347"/>
      <c r="V80" s="932"/>
      <c r="W80" s="932"/>
      <c r="X80" s="762"/>
      <c r="Z80" s="762"/>
      <c r="AA80" s="2132"/>
      <c r="AB80" s="2132"/>
    </row>
    <row r="81" spans="5:28" x14ac:dyDescent="0.25">
      <c r="E81" s="764"/>
      <c r="F81" s="764"/>
      <c r="G81" s="764"/>
      <c r="H81" s="764"/>
      <c r="I81" s="764"/>
      <c r="J81" s="764"/>
      <c r="K81" s="764"/>
      <c r="Q81" s="762"/>
      <c r="R81" s="762"/>
      <c r="T81" s="1346"/>
      <c r="U81" s="1347"/>
      <c r="V81" s="765"/>
      <c r="W81" s="933"/>
      <c r="X81" s="765"/>
      <c r="Z81" s="765"/>
      <c r="AA81" s="2132"/>
      <c r="AB81" s="2132"/>
    </row>
    <row r="82" spans="5:28" x14ac:dyDescent="0.25">
      <c r="E82" s="764"/>
      <c r="F82" s="764"/>
      <c r="G82" s="764"/>
      <c r="H82" s="764"/>
      <c r="I82" s="764"/>
      <c r="J82" s="764"/>
      <c r="K82" s="764"/>
      <c r="U82" s="762"/>
      <c r="V82" s="765"/>
      <c r="W82" s="933"/>
      <c r="Z82" s="765"/>
      <c r="AA82" s="2132"/>
      <c r="AB82" s="2132"/>
    </row>
    <row r="83" spans="5:28" x14ac:dyDescent="0.25">
      <c r="E83" s="764"/>
      <c r="F83" s="764"/>
      <c r="G83" s="764"/>
      <c r="H83" s="764"/>
      <c r="I83" s="764"/>
      <c r="J83" s="764"/>
      <c r="K83" s="764"/>
      <c r="U83" s="762"/>
      <c r="V83" s="765"/>
      <c r="W83" s="933"/>
      <c r="X83" s="762"/>
      <c r="Z83" s="765"/>
      <c r="AA83" s="2132"/>
      <c r="AB83" s="2132"/>
    </row>
    <row r="84" spans="5:28" x14ac:dyDescent="0.25">
      <c r="E84" s="764"/>
      <c r="F84" s="764"/>
      <c r="G84" s="764"/>
      <c r="H84" s="764"/>
      <c r="I84" s="764"/>
      <c r="J84" s="764"/>
      <c r="K84" s="764"/>
      <c r="U84" s="762"/>
      <c r="V84" s="765"/>
      <c r="W84" s="933"/>
      <c r="X84" s="765"/>
      <c r="Z84" s="765"/>
      <c r="AA84" s="2132"/>
      <c r="AB84" s="2132"/>
    </row>
    <row r="85" spans="5:28" x14ac:dyDescent="0.25">
      <c r="E85" s="764"/>
      <c r="F85" s="764"/>
      <c r="G85" s="764"/>
      <c r="H85" s="764"/>
      <c r="I85" s="764"/>
      <c r="J85" s="764"/>
      <c r="K85" s="764"/>
      <c r="U85" s="762"/>
      <c r="V85" s="765"/>
      <c r="W85" s="933"/>
      <c r="X85" s="762"/>
      <c r="Z85" s="765"/>
      <c r="AA85" s="2132"/>
      <c r="AB85" s="2132"/>
    </row>
    <row r="86" spans="5:28" x14ac:dyDescent="0.25">
      <c r="E86" s="764"/>
      <c r="F86" s="764"/>
      <c r="G86" s="764"/>
      <c r="H86" s="764"/>
      <c r="I86" s="764"/>
      <c r="J86" s="764"/>
      <c r="K86" s="764"/>
      <c r="U86" s="762"/>
      <c r="V86" s="932"/>
      <c r="W86" s="933"/>
      <c r="X86" s="762"/>
      <c r="Z86" s="765"/>
      <c r="AA86" s="2132"/>
      <c r="AB86" s="2132"/>
    </row>
    <row r="87" spans="5:28" x14ac:dyDescent="0.25">
      <c r="E87" s="764"/>
      <c r="F87" s="764"/>
      <c r="G87" s="764"/>
      <c r="H87" s="764"/>
      <c r="I87" s="764"/>
      <c r="J87" s="764"/>
      <c r="K87" s="764"/>
      <c r="U87" s="762"/>
      <c r="V87" s="765"/>
      <c r="W87" s="933"/>
      <c r="X87" s="765"/>
      <c r="Z87" s="765"/>
      <c r="AA87" s="2132"/>
      <c r="AB87" s="2132"/>
    </row>
    <row r="88" spans="5:28" x14ac:dyDescent="0.25">
      <c r="E88" s="764"/>
      <c r="F88" s="764"/>
      <c r="G88" s="764"/>
      <c r="H88" s="764"/>
      <c r="I88" s="764"/>
      <c r="J88" s="764"/>
      <c r="K88" s="764"/>
      <c r="U88" s="762"/>
      <c r="V88" s="765"/>
      <c r="W88" s="933"/>
      <c r="Z88" s="765"/>
      <c r="AA88" s="2132"/>
      <c r="AB88" s="2132"/>
    </row>
    <row r="89" spans="5:28" x14ac:dyDescent="0.25">
      <c r="E89" s="764"/>
      <c r="F89" s="764"/>
      <c r="G89" s="764"/>
      <c r="H89" s="764"/>
      <c r="I89" s="764"/>
      <c r="J89" s="764"/>
      <c r="K89" s="764"/>
      <c r="T89" s="934"/>
      <c r="U89" s="934"/>
      <c r="V89" s="935"/>
      <c r="W89" s="936"/>
      <c r="X89" s="935"/>
      <c r="Z89" s="937"/>
      <c r="AA89" s="762"/>
      <c r="AB89" s="762"/>
    </row>
    <row r="90" spans="5:28" x14ac:dyDescent="0.25">
      <c r="E90" s="764"/>
      <c r="F90" s="764"/>
      <c r="G90" s="764"/>
      <c r="H90" s="764"/>
      <c r="I90" s="764"/>
      <c r="J90" s="764"/>
      <c r="K90" s="764"/>
      <c r="U90" s="765"/>
      <c r="V90" s="933"/>
      <c r="W90" s="933"/>
      <c r="Y90" s="933"/>
      <c r="Z90" s="933"/>
      <c r="AA90" s="762"/>
      <c r="AB90" s="762"/>
    </row>
    <row r="91" spans="5:28" x14ac:dyDescent="0.25">
      <c r="E91" s="764"/>
      <c r="F91" s="764"/>
      <c r="G91" s="764"/>
      <c r="H91" s="764"/>
      <c r="I91" s="764"/>
      <c r="J91" s="764"/>
      <c r="K91" s="764"/>
    </row>
    <row r="92" spans="5:28" x14ac:dyDescent="0.25">
      <c r="E92" s="2132"/>
      <c r="F92" s="2132"/>
      <c r="G92" s="2132"/>
      <c r="H92" s="2132"/>
    </row>
    <row r="93" spans="5:28" x14ac:dyDescent="0.25">
      <c r="E93" s="2132"/>
      <c r="F93" s="2132"/>
      <c r="G93" s="932"/>
    </row>
    <row r="94" spans="5:28" x14ac:dyDescent="0.25">
      <c r="E94" s="2132"/>
      <c r="F94" s="2132"/>
      <c r="G94" s="932"/>
    </row>
  </sheetData>
  <mergeCells count="276">
    <mergeCell ref="A1:G1"/>
    <mergeCell ref="N27:O27"/>
    <mergeCell ref="L22:M22"/>
    <mergeCell ref="N22:O22"/>
    <mergeCell ref="P22:Q22"/>
    <mergeCell ref="L24:M24"/>
    <mergeCell ref="N24:O24"/>
    <mergeCell ref="G24:H24"/>
    <mergeCell ref="B18:P18"/>
    <mergeCell ref="B20:Q20"/>
    <mergeCell ref="G22:H22"/>
    <mergeCell ref="D21:F21"/>
    <mergeCell ref="B6:D6"/>
    <mergeCell ref="B3:G3"/>
    <mergeCell ref="B4:G4"/>
    <mergeCell ref="L37:M37"/>
    <mergeCell ref="L38:M38"/>
    <mergeCell ref="L30:M30"/>
    <mergeCell ref="L32:M32"/>
    <mergeCell ref="L33:M33"/>
    <mergeCell ref="L34:M34"/>
    <mergeCell ref="L35:M35"/>
    <mergeCell ref="P24:Q24"/>
    <mergeCell ref="L25:M25"/>
    <mergeCell ref="L26:M26"/>
    <mergeCell ref="L27:M27"/>
    <mergeCell ref="L28:M28"/>
    <mergeCell ref="L29:M29"/>
    <mergeCell ref="P25:Q25"/>
    <mergeCell ref="P26:Q26"/>
    <mergeCell ref="P27:Q27"/>
    <mergeCell ref="P28:Q28"/>
    <mergeCell ref="P29:Q29"/>
    <mergeCell ref="N30:O30"/>
    <mergeCell ref="N31:O31"/>
    <mergeCell ref="N32:O32"/>
    <mergeCell ref="N33:O33"/>
    <mergeCell ref="N25:O25"/>
    <mergeCell ref="N26:O26"/>
    <mergeCell ref="G36:H36"/>
    <mergeCell ref="G37:H37"/>
    <mergeCell ref="N28:O28"/>
    <mergeCell ref="N29:O29"/>
    <mergeCell ref="P36:Q36"/>
    <mergeCell ref="P37:Q37"/>
    <mergeCell ref="P38:Q38"/>
    <mergeCell ref="P39:Q39"/>
    <mergeCell ref="P40:Q40"/>
    <mergeCell ref="L31:M31"/>
    <mergeCell ref="P30:Q30"/>
    <mergeCell ref="P31:Q31"/>
    <mergeCell ref="P32:Q32"/>
    <mergeCell ref="P33:Q33"/>
    <mergeCell ref="P34:Q34"/>
    <mergeCell ref="P35:Q35"/>
    <mergeCell ref="N36:O36"/>
    <mergeCell ref="N37:O37"/>
    <mergeCell ref="N38:O38"/>
    <mergeCell ref="N39:O39"/>
    <mergeCell ref="N40:O40"/>
    <mergeCell ref="N34:O34"/>
    <mergeCell ref="N35:O35"/>
    <mergeCell ref="L36:M36"/>
    <mergeCell ref="E37:F37"/>
    <mergeCell ref="E38:F38"/>
    <mergeCell ref="E39:F39"/>
    <mergeCell ref="E40:F40"/>
    <mergeCell ref="E22:F22"/>
    <mergeCell ref="E23:F23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D44:F44"/>
    <mergeCell ref="G44:Q44"/>
    <mergeCell ref="E45:F45"/>
    <mergeCell ref="G45:H45"/>
    <mergeCell ref="G23:H23"/>
    <mergeCell ref="I23:J23"/>
    <mergeCell ref="L23:M23"/>
    <mergeCell ref="N23:O23"/>
    <mergeCell ref="I36:J36"/>
    <mergeCell ref="I37:J37"/>
    <mergeCell ref="I38:J38"/>
    <mergeCell ref="I39:J39"/>
    <mergeCell ref="I40:J40"/>
    <mergeCell ref="I30:J30"/>
    <mergeCell ref="I31:J31"/>
    <mergeCell ref="I32:J32"/>
    <mergeCell ref="I33:J33"/>
    <mergeCell ref="I34:J34"/>
    <mergeCell ref="P45:Q45"/>
    <mergeCell ref="G25:H25"/>
    <mergeCell ref="L39:M39"/>
    <mergeCell ref="B43:Q43"/>
    <mergeCell ref="L40:M40"/>
    <mergeCell ref="E36:F36"/>
    <mergeCell ref="P46:Q46"/>
    <mergeCell ref="P23:Q23"/>
    <mergeCell ref="G21:Q21"/>
    <mergeCell ref="I35:J35"/>
    <mergeCell ref="G38:H38"/>
    <mergeCell ref="G39:H39"/>
    <mergeCell ref="G40:H40"/>
    <mergeCell ref="I22:J22"/>
    <mergeCell ref="I24:J24"/>
    <mergeCell ref="I25:J25"/>
    <mergeCell ref="I26:J26"/>
    <mergeCell ref="I27:J27"/>
    <mergeCell ref="I28:J28"/>
    <mergeCell ref="I29:J29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31:H31"/>
    <mergeCell ref="I45:J45"/>
    <mergeCell ref="L45:M45"/>
    <mergeCell ref="N45:O45"/>
    <mergeCell ref="G48:H48"/>
    <mergeCell ref="G49:H49"/>
    <mergeCell ref="G50:H50"/>
    <mergeCell ref="E46:F46"/>
    <mergeCell ref="G46:H46"/>
    <mergeCell ref="I46:J46"/>
    <mergeCell ref="L46:M46"/>
    <mergeCell ref="N46:O46"/>
    <mergeCell ref="I48:J48"/>
    <mergeCell ref="I49:J49"/>
    <mergeCell ref="I50:J50"/>
    <mergeCell ref="E47:F47"/>
    <mergeCell ref="G47:H47"/>
    <mergeCell ref="I47:J47"/>
    <mergeCell ref="E48:F48"/>
    <mergeCell ref="E49:F49"/>
    <mergeCell ref="E50:F50"/>
    <mergeCell ref="E54:F54"/>
    <mergeCell ref="E55:F55"/>
    <mergeCell ref="E56:F56"/>
    <mergeCell ref="G60:H60"/>
    <mergeCell ref="G61:H61"/>
    <mergeCell ref="G62:H62"/>
    <mergeCell ref="E65:F65"/>
    <mergeCell ref="E66:F66"/>
    <mergeCell ref="E67:F67"/>
    <mergeCell ref="E57:F57"/>
    <mergeCell ref="E58:F58"/>
    <mergeCell ref="E59:F59"/>
    <mergeCell ref="G57:H57"/>
    <mergeCell ref="G58:H58"/>
    <mergeCell ref="G59:H59"/>
    <mergeCell ref="G54:H54"/>
    <mergeCell ref="G55:H55"/>
    <mergeCell ref="G56:H56"/>
    <mergeCell ref="G65:H65"/>
    <mergeCell ref="G66:H66"/>
    <mergeCell ref="G67:H67"/>
    <mergeCell ref="E63:F63"/>
    <mergeCell ref="E64:F64"/>
    <mergeCell ref="G63:H63"/>
    <mergeCell ref="E51:F51"/>
    <mergeCell ref="E52:F52"/>
    <mergeCell ref="E53:F53"/>
    <mergeCell ref="I51:J51"/>
    <mergeCell ref="I52:J52"/>
    <mergeCell ref="I53:J53"/>
    <mergeCell ref="G51:H51"/>
    <mergeCell ref="G52:H52"/>
    <mergeCell ref="G53:H53"/>
    <mergeCell ref="I65:J65"/>
    <mergeCell ref="I66:J66"/>
    <mergeCell ref="I67:J67"/>
    <mergeCell ref="I57:J57"/>
    <mergeCell ref="I58:J58"/>
    <mergeCell ref="I59:J59"/>
    <mergeCell ref="I60:J60"/>
    <mergeCell ref="I61:J61"/>
    <mergeCell ref="I62:J62"/>
    <mergeCell ref="I54:J54"/>
    <mergeCell ref="I55:J55"/>
    <mergeCell ref="I56:J56"/>
    <mergeCell ref="P50:Q50"/>
    <mergeCell ref="L51:M51"/>
    <mergeCell ref="N51:O51"/>
    <mergeCell ref="P51:Q51"/>
    <mergeCell ref="L52:M52"/>
    <mergeCell ref="N52:O52"/>
    <mergeCell ref="P52:Q52"/>
    <mergeCell ref="L50:M50"/>
    <mergeCell ref="N50:O50"/>
    <mergeCell ref="L58:M58"/>
    <mergeCell ref="N58:O58"/>
    <mergeCell ref="P58:Q58"/>
    <mergeCell ref="L59:M59"/>
    <mergeCell ref="N59:O59"/>
    <mergeCell ref="P48:Q48"/>
    <mergeCell ref="L47:M47"/>
    <mergeCell ref="N47:O47"/>
    <mergeCell ref="P47:Q47"/>
    <mergeCell ref="L49:M49"/>
    <mergeCell ref="N49:O49"/>
    <mergeCell ref="P49:Q49"/>
    <mergeCell ref="L48:M48"/>
    <mergeCell ref="N48:O48"/>
    <mergeCell ref="L56:M56"/>
    <mergeCell ref="N56:O56"/>
    <mergeCell ref="P56:Q56"/>
    <mergeCell ref="L57:M57"/>
    <mergeCell ref="N57:O57"/>
    <mergeCell ref="P57:Q57"/>
    <mergeCell ref="P53:Q53"/>
    <mergeCell ref="L54:M54"/>
    <mergeCell ref="N54:O54"/>
    <mergeCell ref="P54:Q54"/>
    <mergeCell ref="L55:M55"/>
    <mergeCell ref="N55:O55"/>
    <mergeCell ref="P55:Q55"/>
    <mergeCell ref="L53:M53"/>
    <mergeCell ref="N53:O53"/>
    <mergeCell ref="N63:O63"/>
    <mergeCell ref="P63:Q63"/>
    <mergeCell ref="L64:M64"/>
    <mergeCell ref="L65:M65"/>
    <mergeCell ref="N64:O64"/>
    <mergeCell ref="N65:O65"/>
    <mergeCell ref="P64:Q64"/>
    <mergeCell ref="P65:Q65"/>
    <mergeCell ref="P59:Q59"/>
    <mergeCell ref="E93:F93"/>
    <mergeCell ref="E94:F94"/>
    <mergeCell ref="AA80:AB80"/>
    <mergeCell ref="AA81:AB81"/>
    <mergeCell ref="AA82:AB82"/>
    <mergeCell ref="AA83:AB83"/>
    <mergeCell ref="AA84:AB84"/>
    <mergeCell ref="AA85:AB85"/>
    <mergeCell ref="AA86:AB86"/>
    <mergeCell ref="AA87:AB87"/>
    <mergeCell ref="E92:F92"/>
    <mergeCell ref="E60:F60"/>
    <mergeCell ref="E61:F61"/>
    <mergeCell ref="E62:F62"/>
    <mergeCell ref="AA88:AB88"/>
    <mergeCell ref="G92:H92"/>
    <mergeCell ref="G64:H64"/>
    <mergeCell ref="I63:J63"/>
    <mergeCell ref="I64:J64"/>
    <mergeCell ref="L60:M60"/>
    <mergeCell ref="N60:O60"/>
    <mergeCell ref="P60:Q60"/>
    <mergeCell ref="L61:M61"/>
    <mergeCell ref="N61:O61"/>
    <mergeCell ref="P61:Q61"/>
    <mergeCell ref="L66:M66"/>
    <mergeCell ref="N66:O66"/>
    <mergeCell ref="P66:Q66"/>
    <mergeCell ref="L67:M67"/>
    <mergeCell ref="N67:O67"/>
    <mergeCell ref="P67:Q67"/>
    <mergeCell ref="L62:M62"/>
    <mergeCell ref="N62:O62"/>
    <mergeCell ref="P62:Q62"/>
    <mergeCell ref="L63:M63"/>
  </mergeCells>
  <conditionalFormatting sqref="D11">
    <cfRule type="cellIs" dxfId="3" priority="6" stopIfTrue="1" operator="notEqual">
      <formula>SUM(D12:D13)</formula>
    </cfRule>
  </conditionalFormatting>
  <conditionalFormatting sqref="E11:G11">
    <cfRule type="cellIs" dxfId="2" priority="1" stopIfTrue="1" operator="notEqual">
      <formula>SUM(E12:E13)</formula>
    </cfRule>
  </conditionalFormatting>
  <printOptions horizontalCentered="1"/>
  <pageMargins left="0" right="0" top="0.59055118110236227" bottom="0.19685039370078741" header="0.19685039370078741" footer="0"/>
  <pageSetup paperSize="9" scale="75" orientation="portrait" r:id="rId1"/>
  <headerFooter>
    <oddHeader xml:space="preserve">&amp;R </oddHeader>
  </headerFooter>
  <rowBreaks count="2" manualBreakCount="2">
    <brk id="16" max="15" man="1"/>
    <brk id="56" max="16383" man="1"/>
  </rowBreaks>
  <colBreaks count="1" manualBreakCount="1">
    <brk id="17" max="4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J26"/>
  <sheetViews>
    <sheetView view="pageBreakPreview" zoomScale="115" zoomScaleNormal="100" zoomScaleSheetLayoutView="115" workbookViewId="0">
      <selection sqref="A1:J1"/>
    </sheetView>
  </sheetViews>
  <sheetFormatPr defaultRowHeight="13.2" x14ac:dyDescent="0.25"/>
  <cols>
    <col min="1" max="1" width="2.6640625" style="1745" customWidth="1"/>
    <col min="2" max="2" width="6.77734375" style="1746" customWidth="1"/>
    <col min="3" max="3" width="52.6640625" style="1745" customWidth="1"/>
    <col min="4" max="4" width="12.77734375" style="1752" customWidth="1"/>
    <col min="5" max="8" width="12.77734375" style="1753" customWidth="1"/>
    <col min="9" max="9" width="12.44140625" style="1753" customWidth="1"/>
    <col min="10" max="10" width="16.109375" style="1753" customWidth="1"/>
    <col min="11" max="11" width="3.77734375" style="1745" customWidth="1"/>
    <col min="12" max="257" width="9.33203125" style="1745"/>
    <col min="258" max="258" width="6.77734375" style="1745" customWidth="1"/>
    <col min="259" max="259" width="49.6640625" style="1745" customWidth="1"/>
    <col min="260" max="265" width="12.77734375" style="1745" customWidth="1"/>
    <col min="266" max="266" width="16.77734375" style="1745" customWidth="1"/>
    <col min="267" max="513" width="9.33203125" style="1745"/>
    <col min="514" max="514" width="6.77734375" style="1745" customWidth="1"/>
    <col min="515" max="515" width="49.6640625" style="1745" customWidth="1"/>
    <col min="516" max="521" width="12.77734375" style="1745" customWidth="1"/>
    <col min="522" max="522" width="16.77734375" style="1745" customWidth="1"/>
    <col min="523" max="769" width="9.33203125" style="1745"/>
    <col min="770" max="770" width="6.77734375" style="1745" customWidth="1"/>
    <col min="771" max="771" width="49.6640625" style="1745" customWidth="1"/>
    <col min="772" max="777" width="12.77734375" style="1745" customWidth="1"/>
    <col min="778" max="778" width="16.77734375" style="1745" customWidth="1"/>
    <col min="779" max="1025" width="9.33203125" style="1745"/>
    <col min="1026" max="1026" width="6.77734375" style="1745" customWidth="1"/>
    <col min="1027" max="1027" width="49.6640625" style="1745" customWidth="1"/>
    <col min="1028" max="1033" width="12.77734375" style="1745" customWidth="1"/>
    <col min="1034" max="1034" width="16.77734375" style="1745" customWidth="1"/>
    <col min="1035" max="1281" width="9.33203125" style="1745"/>
    <col min="1282" max="1282" width="6.77734375" style="1745" customWidth="1"/>
    <col min="1283" max="1283" width="49.6640625" style="1745" customWidth="1"/>
    <col min="1284" max="1289" width="12.77734375" style="1745" customWidth="1"/>
    <col min="1290" max="1290" width="16.77734375" style="1745" customWidth="1"/>
    <col min="1291" max="1537" width="9.33203125" style="1745"/>
    <col min="1538" max="1538" width="6.77734375" style="1745" customWidth="1"/>
    <col min="1539" max="1539" width="49.6640625" style="1745" customWidth="1"/>
    <col min="1540" max="1545" width="12.77734375" style="1745" customWidth="1"/>
    <col min="1546" max="1546" width="16.77734375" style="1745" customWidth="1"/>
    <col min="1547" max="1793" width="9.33203125" style="1745"/>
    <col min="1794" max="1794" width="6.77734375" style="1745" customWidth="1"/>
    <col min="1795" max="1795" width="49.6640625" style="1745" customWidth="1"/>
    <col min="1796" max="1801" width="12.77734375" style="1745" customWidth="1"/>
    <col min="1802" max="1802" width="16.77734375" style="1745" customWidth="1"/>
    <col min="1803" max="2049" width="9.33203125" style="1745"/>
    <col min="2050" max="2050" width="6.77734375" style="1745" customWidth="1"/>
    <col min="2051" max="2051" width="49.6640625" style="1745" customWidth="1"/>
    <col min="2052" max="2057" width="12.77734375" style="1745" customWidth="1"/>
    <col min="2058" max="2058" width="16.77734375" style="1745" customWidth="1"/>
    <col min="2059" max="2305" width="9.33203125" style="1745"/>
    <col min="2306" max="2306" width="6.77734375" style="1745" customWidth="1"/>
    <col min="2307" max="2307" width="49.6640625" style="1745" customWidth="1"/>
    <col min="2308" max="2313" width="12.77734375" style="1745" customWidth="1"/>
    <col min="2314" max="2314" width="16.77734375" style="1745" customWidth="1"/>
    <col min="2315" max="2561" width="9.33203125" style="1745"/>
    <col min="2562" max="2562" width="6.77734375" style="1745" customWidth="1"/>
    <col min="2563" max="2563" width="49.6640625" style="1745" customWidth="1"/>
    <col min="2564" max="2569" width="12.77734375" style="1745" customWidth="1"/>
    <col min="2570" max="2570" width="16.77734375" style="1745" customWidth="1"/>
    <col min="2571" max="2817" width="9.33203125" style="1745"/>
    <col min="2818" max="2818" width="6.77734375" style="1745" customWidth="1"/>
    <col min="2819" max="2819" width="49.6640625" style="1745" customWidth="1"/>
    <col min="2820" max="2825" width="12.77734375" style="1745" customWidth="1"/>
    <col min="2826" max="2826" width="16.77734375" style="1745" customWidth="1"/>
    <col min="2827" max="3073" width="9.33203125" style="1745"/>
    <col min="3074" max="3074" width="6.77734375" style="1745" customWidth="1"/>
    <col min="3075" max="3075" width="49.6640625" style="1745" customWidth="1"/>
    <col min="3076" max="3081" width="12.77734375" style="1745" customWidth="1"/>
    <col min="3082" max="3082" width="16.77734375" style="1745" customWidth="1"/>
    <col min="3083" max="3329" width="9.33203125" style="1745"/>
    <col min="3330" max="3330" width="6.77734375" style="1745" customWidth="1"/>
    <col min="3331" max="3331" width="49.6640625" style="1745" customWidth="1"/>
    <col min="3332" max="3337" width="12.77734375" style="1745" customWidth="1"/>
    <col min="3338" max="3338" width="16.77734375" style="1745" customWidth="1"/>
    <col min="3339" max="3585" width="9.33203125" style="1745"/>
    <col min="3586" max="3586" width="6.77734375" style="1745" customWidth="1"/>
    <col min="3587" max="3587" width="49.6640625" style="1745" customWidth="1"/>
    <col min="3588" max="3593" width="12.77734375" style="1745" customWidth="1"/>
    <col min="3594" max="3594" width="16.77734375" style="1745" customWidth="1"/>
    <col min="3595" max="3841" width="9.33203125" style="1745"/>
    <col min="3842" max="3842" width="6.77734375" style="1745" customWidth="1"/>
    <col min="3843" max="3843" width="49.6640625" style="1745" customWidth="1"/>
    <col min="3844" max="3849" width="12.77734375" style="1745" customWidth="1"/>
    <col min="3850" max="3850" width="16.77734375" style="1745" customWidth="1"/>
    <col min="3851" max="4097" width="9.33203125" style="1745"/>
    <col min="4098" max="4098" width="6.77734375" style="1745" customWidth="1"/>
    <col min="4099" max="4099" width="49.6640625" style="1745" customWidth="1"/>
    <col min="4100" max="4105" width="12.77734375" style="1745" customWidth="1"/>
    <col min="4106" max="4106" width="16.77734375" style="1745" customWidth="1"/>
    <col min="4107" max="4353" width="9.33203125" style="1745"/>
    <col min="4354" max="4354" width="6.77734375" style="1745" customWidth="1"/>
    <col min="4355" max="4355" width="49.6640625" style="1745" customWidth="1"/>
    <col min="4356" max="4361" width="12.77734375" style="1745" customWidth="1"/>
    <col min="4362" max="4362" width="16.77734375" style="1745" customWidth="1"/>
    <col min="4363" max="4609" width="9.33203125" style="1745"/>
    <col min="4610" max="4610" width="6.77734375" style="1745" customWidth="1"/>
    <col min="4611" max="4611" width="49.6640625" style="1745" customWidth="1"/>
    <col min="4612" max="4617" width="12.77734375" style="1745" customWidth="1"/>
    <col min="4618" max="4618" width="16.77734375" style="1745" customWidth="1"/>
    <col min="4619" max="4865" width="9.33203125" style="1745"/>
    <col min="4866" max="4866" width="6.77734375" style="1745" customWidth="1"/>
    <col min="4867" max="4867" width="49.6640625" style="1745" customWidth="1"/>
    <col min="4868" max="4873" width="12.77734375" style="1745" customWidth="1"/>
    <col min="4874" max="4874" width="16.77734375" style="1745" customWidth="1"/>
    <col min="4875" max="5121" width="9.33203125" style="1745"/>
    <col min="5122" max="5122" width="6.77734375" style="1745" customWidth="1"/>
    <col min="5123" max="5123" width="49.6640625" style="1745" customWidth="1"/>
    <col min="5124" max="5129" width="12.77734375" style="1745" customWidth="1"/>
    <col min="5130" max="5130" width="16.77734375" style="1745" customWidth="1"/>
    <col min="5131" max="5377" width="9.33203125" style="1745"/>
    <col min="5378" max="5378" width="6.77734375" style="1745" customWidth="1"/>
    <col min="5379" max="5379" width="49.6640625" style="1745" customWidth="1"/>
    <col min="5380" max="5385" width="12.77734375" style="1745" customWidth="1"/>
    <col min="5386" max="5386" width="16.77734375" style="1745" customWidth="1"/>
    <col min="5387" max="5633" width="9.33203125" style="1745"/>
    <col min="5634" max="5634" width="6.77734375" style="1745" customWidth="1"/>
    <col min="5635" max="5635" width="49.6640625" style="1745" customWidth="1"/>
    <col min="5636" max="5641" width="12.77734375" style="1745" customWidth="1"/>
    <col min="5642" max="5642" width="16.77734375" style="1745" customWidth="1"/>
    <col min="5643" max="5889" width="9.33203125" style="1745"/>
    <col min="5890" max="5890" width="6.77734375" style="1745" customWidth="1"/>
    <col min="5891" max="5891" width="49.6640625" style="1745" customWidth="1"/>
    <col min="5892" max="5897" width="12.77734375" style="1745" customWidth="1"/>
    <col min="5898" max="5898" width="16.77734375" style="1745" customWidth="1"/>
    <col min="5899" max="6145" width="9.33203125" style="1745"/>
    <col min="6146" max="6146" width="6.77734375" style="1745" customWidth="1"/>
    <col min="6147" max="6147" width="49.6640625" style="1745" customWidth="1"/>
    <col min="6148" max="6153" width="12.77734375" style="1745" customWidth="1"/>
    <col min="6154" max="6154" width="16.77734375" style="1745" customWidth="1"/>
    <col min="6155" max="6401" width="9.33203125" style="1745"/>
    <col min="6402" max="6402" width="6.77734375" style="1745" customWidth="1"/>
    <col min="6403" max="6403" width="49.6640625" style="1745" customWidth="1"/>
    <col min="6404" max="6409" width="12.77734375" style="1745" customWidth="1"/>
    <col min="6410" max="6410" width="16.77734375" style="1745" customWidth="1"/>
    <col min="6411" max="6657" width="9.33203125" style="1745"/>
    <col min="6658" max="6658" width="6.77734375" style="1745" customWidth="1"/>
    <col min="6659" max="6659" width="49.6640625" style="1745" customWidth="1"/>
    <col min="6660" max="6665" width="12.77734375" style="1745" customWidth="1"/>
    <col min="6666" max="6666" width="16.77734375" style="1745" customWidth="1"/>
    <col min="6667" max="6913" width="9.33203125" style="1745"/>
    <col min="6914" max="6914" width="6.77734375" style="1745" customWidth="1"/>
    <col min="6915" max="6915" width="49.6640625" style="1745" customWidth="1"/>
    <col min="6916" max="6921" width="12.77734375" style="1745" customWidth="1"/>
    <col min="6922" max="6922" width="16.77734375" style="1745" customWidth="1"/>
    <col min="6923" max="7169" width="9.33203125" style="1745"/>
    <col min="7170" max="7170" width="6.77734375" style="1745" customWidth="1"/>
    <col min="7171" max="7171" width="49.6640625" style="1745" customWidth="1"/>
    <col min="7172" max="7177" width="12.77734375" style="1745" customWidth="1"/>
    <col min="7178" max="7178" width="16.77734375" style="1745" customWidth="1"/>
    <col min="7179" max="7425" width="9.33203125" style="1745"/>
    <col min="7426" max="7426" width="6.77734375" style="1745" customWidth="1"/>
    <col min="7427" max="7427" width="49.6640625" style="1745" customWidth="1"/>
    <col min="7428" max="7433" width="12.77734375" style="1745" customWidth="1"/>
    <col min="7434" max="7434" width="16.77734375" style="1745" customWidth="1"/>
    <col min="7435" max="7681" width="9.33203125" style="1745"/>
    <col min="7682" max="7682" width="6.77734375" style="1745" customWidth="1"/>
    <col min="7683" max="7683" width="49.6640625" style="1745" customWidth="1"/>
    <col min="7684" max="7689" width="12.77734375" style="1745" customWidth="1"/>
    <col min="7690" max="7690" width="16.77734375" style="1745" customWidth="1"/>
    <col min="7691" max="7937" width="9.33203125" style="1745"/>
    <col min="7938" max="7938" width="6.77734375" style="1745" customWidth="1"/>
    <col min="7939" max="7939" width="49.6640625" style="1745" customWidth="1"/>
    <col min="7940" max="7945" width="12.77734375" style="1745" customWidth="1"/>
    <col min="7946" max="7946" width="16.77734375" style="1745" customWidth="1"/>
    <col min="7947" max="8193" width="9.33203125" style="1745"/>
    <col min="8194" max="8194" width="6.77734375" style="1745" customWidth="1"/>
    <col min="8195" max="8195" width="49.6640625" style="1745" customWidth="1"/>
    <col min="8196" max="8201" width="12.77734375" style="1745" customWidth="1"/>
    <col min="8202" max="8202" width="16.77734375" style="1745" customWidth="1"/>
    <col min="8203" max="8449" width="9.33203125" style="1745"/>
    <col min="8450" max="8450" width="6.77734375" style="1745" customWidth="1"/>
    <col min="8451" max="8451" width="49.6640625" style="1745" customWidth="1"/>
    <col min="8452" max="8457" width="12.77734375" style="1745" customWidth="1"/>
    <col min="8458" max="8458" width="16.77734375" style="1745" customWidth="1"/>
    <col min="8459" max="8705" width="9.33203125" style="1745"/>
    <col min="8706" max="8706" width="6.77734375" style="1745" customWidth="1"/>
    <col min="8707" max="8707" width="49.6640625" style="1745" customWidth="1"/>
    <col min="8708" max="8713" width="12.77734375" style="1745" customWidth="1"/>
    <col min="8714" max="8714" width="16.77734375" style="1745" customWidth="1"/>
    <col min="8715" max="8961" width="9.33203125" style="1745"/>
    <col min="8962" max="8962" width="6.77734375" style="1745" customWidth="1"/>
    <col min="8963" max="8963" width="49.6640625" style="1745" customWidth="1"/>
    <col min="8964" max="8969" width="12.77734375" style="1745" customWidth="1"/>
    <col min="8970" max="8970" width="16.77734375" style="1745" customWidth="1"/>
    <col min="8971" max="9217" width="9.33203125" style="1745"/>
    <col min="9218" max="9218" width="6.77734375" style="1745" customWidth="1"/>
    <col min="9219" max="9219" width="49.6640625" style="1745" customWidth="1"/>
    <col min="9220" max="9225" width="12.77734375" style="1745" customWidth="1"/>
    <col min="9226" max="9226" width="16.77734375" style="1745" customWidth="1"/>
    <col min="9227" max="9473" width="9.33203125" style="1745"/>
    <col min="9474" max="9474" width="6.77734375" style="1745" customWidth="1"/>
    <col min="9475" max="9475" width="49.6640625" style="1745" customWidth="1"/>
    <col min="9476" max="9481" width="12.77734375" style="1745" customWidth="1"/>
    <col min="9482" max="9482" width="16.77734375" style="1745" customWidth="1"/>
    <col min="9483" max="9729" width="9.33203125" style="1745"/>
    <col min="9730" max="9730" width="6.77734375" style="1745" customWidth="1"/>
    <col min="9731" max="9731" width="49.6640625" style="1745" customWidth="1"/>
    <col min="9732" max="9737" width="12.77734375" style="1745" customWidth="1"/>
    <col min="9738" max="9738" width="16.77734375" style="1745" customWidth="1"/>
    <col min="9739" max="9985" width="9.33203125" style="1745"/>
    <col min="9986" max="9986" width="6.77734375" style="1745" customWidth="1"/>
    <col min="9987" max="9987" width="49.6640625" style="1745" customWidth="1"/>
    <col min="9988" max="9993" width="12.77734375" style="1745" customWidth="1"/>
    <col min="9994" max="9994" width="16.77734375" style="1745" customWidth="1"/>
    <col min="9995" max="10241" width="9.33203125" style="1745"/>
    <col min="10242" max="10242" width="6.77734375" style="1745" customWidth="1"/>
    <col min="10243" max="10243" width="49.6640625" style="1745" customWidth="1"/>
    <col min="10244" max="10249" width="12.77734375" style="1745" customWidth="1"/>
    <col min="10250" max="10250" width="16.77734375" style="1745" customWidth="1"/>
    <col min="10251" max="10497" width="9.33203125" style="1745"/>
    <col min="10498" max="10498" width="6.77734375" style="1745" customWidth="1"/>
    <col min="10499" max="10499" width="49.6640625" style="1745" customWidth="1"/>
    <col min="10500" max="10505" width="12.77734375" style="1745" customWidth="1"/>
    <col min="10506" max="10506" width="16.77734375" style="1745" customWidth="1"/>
    <col min="10507" max="10753" width="9.33203125" style="1745"/>
    <col min="10754" max="10754" width="6.77734375" style="1745" customWidth="1"/>
    <col min="10755" max="10755" width="49.6640625" style="1745" customWidth="1"/>
    <col min="10756" max="10761" width="12.77734375" style="1745" customWidth="1"/>
    <col min="10762" max="10762" width="16.77734375" style="1745" customWidth="1"/>
    <col min="10763" max="11009" width="9.33203125" style="1745"/>
    <col min="11010" max="11010" width="6.77734375" style="1745" customWidth="1"/>
    <col min="11011" max="11011" width="49.6640625" style="1745" customWidth="1"/>
    <col min="11012" max="11017" width="12.77734375" style="1745" customWidth="1"/>
    <col min="11018" max="11018" width="16.77734375" style="1745" customWidth="1"/>
    <col min="11019" max="11265" width="9.33203125" style="1745"/>
    <col min="11266" max="11266" width="6.77734375" style="1745" customWidth="1"/>
    <col min="11267" max="11267" width="49.6640625" style="1745" customWidth="1"/>
    <col min="11268" max="11273" width="12.77734375" style="1745" customWidth="1"/>
    <col min="11274" max="11274" width="16.77734375" style="1745" customWidth="1"/>
    <col min="11275" max="11521" width="9.33203125" style="1745"/>
    <col min="11522" max="11522" width="6.77734375" style="1745" customWidth="1"/>
    <col min="11523" max="11523" width="49.6640625" style="1745" customWidth="1"/>
    <col min="11524" max="11529" width="12.77734375" style="1745" customWidth="1"/>
    <col min="11530" max="11530" width="16.77734375" style="1745" customWidth="1"/>
    <col min="11531" max="11777" width="9.33203125" style="1745"/>
    <col min="11778" max="11778" width="6.77734375" style="1745" customWidth="1"/>
    <col min="11779" max="11779" width="49.6640625" style="1745" customWidth="1"/>
    <col min="11780" max="11785" width="12.77734375" style="1745" customWidth="1"/>
    <col min="11786" max="11786" width="16.77734375" style="1745" customWidth="1"/>
    <col min="11787" max="12033" width="9.33203125" style="1745"/>
    <col min="12034" max="12034" width="6.77734375" style="1745" customWidth="1"/>
    <col min="12035" max="12035" width="49.6640625" style="1745" customWidth="1"/>
    <col min="12036" max="12041" width="12.77734375" style="1745" customWidth="1"/>
    <col min="12042" max="12042" width="16.77734375" style="1745" customWidth="1"/>
    <col min="12043" max="12289" width="9.33203125" style="1745"/>
    <col min="12290" max="12290" width="6.77734375" style="1745" customWidth="1"/>
    <col min="12291" max="12291" width="49.6640625" style="1745" customWidth="1"/>
    <col min="12292" max="12297" width="12.77734375" style="1745" customWidth="1"/>
    <col min="12298" max="12298" width="16.77734375" style="1745" customWidth="1"/>
    <col min="12299" max="12545" width="9.33203125" style="1745"/>
    <col min="12546" max="12546" width="6.77734375" style="1745" customWidth="1"/>
    <col min="12547" max="12547" width="49.6640625" style="1745" customWidth="1"/>
    <col min="12548" max="12553" width="12.77734375" style="1745" customWidth="1"/>
    <col min="12554" max="12554" width="16.77734375" style="1745" customWidth="1"/>
    <col min="12555" max="12801" width="9.33203125" style="1745"/>
    <col min="12802" max="12802" width="6.77734375" style="1745" customWidth="1"/>
    <col min="12803" max="12803" width="49.6640625" style="1745" customWidth="1"/>
    <col min="12804" max="12809" width="12.77734375" style="1745" customWidth="1"/>
    <col min="12810" max="12810" width="16.77734375" style="1745" customWidth="1"/>
    <col min="12811" max="13057" width="9.33203125" style="1745"/>
    <col min="13058" max="13058" width="6.77734375" style="1745" customWidth="1"/>
    <col min="13059" max="13059" width="49.6640625" style="1745" customWidth="1"/>
    <col min="13060" max="13065" width="12.77734375" style="1745" customWidth="1"/>
    <col min="13066" max="13066" width="16.77734375" style="1745" customWidth="1"/>
    <col min="13067" max="13313" width="9.33203125" style="1745"/>
    <col min="13314" max="13314" width="6.77734375" style="1745" customWidth="1"/>
    <col min="13315" max="13315" width="49.6640625" style="1745" customWidth="1"/>
    <col min="13316" max="13321" width="12.77734375" style="1745" customWidth="1"/>
    <col min="13322" max="13322" width="16.77734375" style="1745" customWidth="1"/>
    <col min="13323" max="13569" width="9.33203125" style="1745"/>
    <col min="13570" max="13570" width="6.77734375" style="1745" customWidth="1"/>
    <col min="13571" max="13571" width="49.6640625" style="1745" customWidth="1"/>
    <col min="13572" max="13577" width="12.77734375" style="1745" customWidth="1"/>
    <col min="13578" max="13578" width="16.77734375" style="1745" customWidth="1"/>
    <col min="13579" max="13825" width="9.33203125" style="1745"/>
    <col min="13826" max="13826" width="6.77734375" style="1745" customWidth="1"/>
    <col min="13827" max="13827" width="49.6640625" style="1745" customWidth="1"/>
    <col min="13828" max="13833" width="12.77734375" style="1745" customWidth="1"/>
    <col min="13834" max="13834" width="16.77734375" style="1745" customWidth="1"/>
    <col min="13835" max="14081" width="9.33203125" style="1745"/>
    <col min="14082" max="14082" width="6.77734375" style="1745" customWidth="1"/>
    <col min="14083" max="14083" width="49.6640625" style="1745" customWidth="1"/>
    <col min="14084" max="14089" width="12.77734375" style="1745" customWidth="1"/>
    <col min="14090" max="14090" width="16.77734375" style="1745" customWidth="1"/>
    <col min="14091" max="14337" width="9.33203125" style="1745"/>
    <col min="14338" max="14338" width="6.77734375" style="1745" customWidth="1"/>
    <col min="14339" max="14339" width="49.6640625" style="1745" customWidth="1"/>
    <col min="14340" max="14345" width="12.77734375" style="1745" customWidth="1"/>
    <col min="14346" max="14346" width="16.77734375" style="1745" customWidth="1"/>
    <col min="14347" max="14593" width="9.33203125" style="1745"/>
    <col min="14594" max="14594" width="6.77734375" style="1745" customWidth="1"/>
    <col min="14595" max="14595" width="49.6640625" style="1745" customWidth="1"/>
    <col min="14596" max="14601" width="12.77734375" style="1745" customWidth="1"/>
    <col min="14602" max="14602" width="16.77734375" style="1745" customWidth="1"/>
    <col min="14603" max="14849" width="9.33203125" style="1745"/>
    <col min="14850" max="14850" width="6.77734375" style="1745" customWidth="1"/>
    <col min="14851" max="14851" width="49.6640625" style="1745" customWidth="1"/>
    <col min="14852" max="14857" width="12.77734375" style="1745" customWidth="1"/>
    <col min="14858" max="14858" width="16.77734375" style="1745" customWidth="1"/>
    <col min="14859" max="15105" width="9.33203125" style="1745"/>
    <col min="15106" max="15106" width="6.77734375" style="1745" customWidth="1"/>
    <col min="15107" max="15107" width="49.6640625" style="1745" customWidth="1"/>
    <col min="15108" max="15113" width="12.77734375" style="1745" customWidth="1"/>
    <col min="15114" max="15114" width="16.77734375" style="1745" customWidth="1"/>
    <col min="15115" max="15361" width="9.33203125" style="1745"/>
    <col min="15362" max="15362" width="6.77734375" style="1745" customWidth="1"/>
    <col min="15363" max="15363" width="49.6640625" style="1745" customWidth="1"/>
    <col min="15364" max="15369" width="12.77734375" style="1745" customWidth="1"/>
    <col min="15370" max="15370" width="16.77734375" style="1745" customWidth="1"/>
    <col min="15371" max="15617" width="9.33203125" style="1745"/>
    <col min="15618" max="15618" width="6.77734375" style="1745" customWidth="1"/>
    <col min="15619" max="15619" width="49.6640625" style="1745" customWidth="1"/>
    <col min="15620" max="15625" width="12.77734375" style="1745" customWidth="1"/>
    <col min="15626" max="15626" width="16.77734375" style="1745" customWidth="1"/>
    <col min="15627" max="15873" width="9.33203125" style="1745"/>
    <col min="15874" max="15874" width="6.77734375" style="1745" customWidth="1"/>
    <col min="15875" max="15875" width="49.6640625" style="1745" customWidth="1"/>
    <col min="15876" max="15881" width="12.77734375" style="1745" customWidth="1"/>
    <col min="15882" max="15882" width="16.77734375" style="1745" customWidth="1"/>
    <col min="15883" max="16129" width="9.33203125" style="1745"/>
    <col min="16130" max="16130" width="6.77734375" style="1745" customWidth="1"/>
    <col min="16131" max="16131" width="49.6640625" style="1745" customWidth="1"/>
    <col min="16132" max="16137" width="12.77734375" style="1745" customWidth="1"/>
    <col min="16138" max="16138" width="16.77734375" style="1745" customWidth="1"/>
    <col min="16139" max="16384" width="9.33203125" style="1745"/>
  </cols>
  <sheetData>
    <row r="1" spans="1:10" ht="12.75" customHeight="1" x14ac:dyDescent="0.25">
      <c r="A1" s="2158" t="s">
        <v>1234</v>
      </c>
      <c r="B1" s="2158"/>
      <c r="C1" s="2158"/>
      <c r="D1" s="2158"/>
      <c r="E1" s="2158"/>
      <c r="F1" s="2158"/>
      <c r="G1" s="2158"/>
      <c r="H1" s="2158"/>
      <c r="I1" s="2158"/>
      <c r="J1" s="2158"/>
    </row>
    <row r="2" spans="1:10" x14ac:dyDescent="0.25">
      <c r="C2" s="1746"/>
      <c r="D2" s="1747"/>
      <c r="E2" s="1748"/>
      <c r="F2" s="1748"/>
      <c r="G2" s="1748"/>
      <c r="H2" s="1748"/>
      <c r="I2" s="1748"/>
      <c r="J2" s="1748"/>
    </row>
    <row r="3" spans="1:10" ht="18.75" customHeight="1" x14ac:dyDescent="0.25">
      <c r="B3" s="2161" t="s">
        <v>3</v>
      </c>
      <c r="C3" s="2161"/>
      <c r="D3" s="2161"/>
      <c r="E3" s="2161"/>
      <c r="F3" s="2161"/>
      <c r="G3" s="2161"/>
      <c r="H3" s="2161"/>
      <c r="I3" s="2161"/>
      <c r="J3" s="2161"/>
    </row>
    <row r="4" spans="1:10" ht="8.25" customHeight="1" x14ac:dyDescent="0.25">
      <c r="B4" s="1749"/>
      <c r="C4" s="1749"/>
      <c r="D4" s="1750"/>
      <c r="E4" s="1751"/>
      <c r="F4" s="1751"/>
      <c r="G4" s="1751"/>
      <c r="H4" s="1751"/>
      <c r="I4" s="1751"/>
      <c r="J4" s="1751"/>
    </row>
    <row r="5" spans="1:10" ht="13.8" thickBot="1" x14ac:dyDescent="0.3">
      <c r="I5" s="2162" t="s">
        <v>492</v>
      </c>
      <c r="J5" s="2162"/>
    </row>
    <row r="6" spans="1:10" s="1754" customFormat="1" x14ac:dyDescent="0.25">
      <c r="B6" s="2163" t="s">
        <v>67</v>
      </c>
      <c r="C6" s="2165" t="s">
        <v>82</v>
      </c>
      <c r="D6" s="2167" t="s">
        <v>83</v>
      </c>
      <c r="E6" s="2169" t="s">
        <v>1217</v>
      </c>
      <c r="F6" s="2171" t="s">
        <v>66</v>
      </c>
      <c r="G6" s="2172"/>
      <c r="H6" s="2172"/>
      <c r="I6" s="2173"/>
      <c r="J6" s="2174" t="s">
        <v>46</v>
      </c>
    </row>
    <row r="7" spans="1:10" s="1757" customFormat="1" ht="13.8" thickBot="1" x14ac:dyDescent="0.3">
      <c r="B7" s="2164"/>
      <c r="C7" s="2166"/>
      <c r="D7" s="2168"/>
      <c r="E7" s="2170"/>
      <c r="F7" s="1755" t="s">
        <v>450</v>
      </c>
      <c r="G7" s="1755" t="s">
        <v>690</v>
      </c>
      <c r="H7" s="1755" t="s">
        <v>1112</v>
      </c>
      <c r="I7" s="1756" t="s">
        <v>1114</v>
      </c>
      <c r="J7" s="2175"/>
    </row>
    <row r="8" spans="1:10" s="1749" customFormat="1" ht="18" customHeight="1" thickBot="1" x14ac:dyDescent="0.3">
      <c r="B8" s="1758">
        <v>1</v>
      </c>
      <c r="C8" s="1759">
        <v>2</v>
      </c>
      <c r="D8" s="1760">
        <v>3</v>
      </c>
      <c r="E8" s="1761">
        <v>4</v>
      </c>
      <c r="F8" s="1762">
        <v>5</v>
      </c>
      <c r="G8" s="1763">
        <v>6</v>
      </c>
      <c r="H8" s="1763">
        <v>7</v>
      </c>
      <c r="I8" s="1764">
        <v>8</v>
      </c>
      <c r="J8" s="1765" t="s">
        <v>84</v>
      </c>
    </row>
    <row r="9" spans="1:10" ht="27.75" customHeight="1" thickBot="1" x14ac:dyDescent="0.3">
      <c r="B9" s="1766" t="s">
        <v>14</v>
      </c>
      <c r="C9" s="1767" t="s">
        <v>4</v>
      </c>
      <c r="D9" s="1015"/>
      <c r="E9" s="1768">
        <f>SUM(E10:E11)</f>
        <v>0</v>
      </c>
      <c r="F9" s="1769">
        <f>SUM(F10:F11)</f>
        <v>0</v>
      </c>
      <c r="G9" s="1770">
        <f>SUM(G10:G11)</f>
        <v>0</v>
      </c>
      <c r="H9" s="1770">
        <f>SUM(H10:H11)</f>
        <v>0</v>
      </c>
      <c r="I9" s="1771">
        <f>SUM(I10:I11)</f>
        <v>0</v>
      </c>
      <c r="J9" s="1768">
        <f t="shared" ref="J9:J23" si="0">SUM(E9:I9)</f>
        <v>0</v>
      </c>
    </row>
    <row r="10" spans="1:10" ht="18" customHeight="1" x14ac:dyDescent="0.25">
      <c r="B10" s="1772" t="s">
        <v>15</v>
      </c>
      <c r="C10" s="1773" t="s">
        <v>68</v>
      </c>
      <c r="D10" s="1774"/>
      <c r="E10" s="1775"/>
      <c r="F10" s="1776"/>
      <c r="G10" s="1777"/>
      <c r="H10" s="1778"/>
      <c r="I10" s="1777"/>
      <c r="J10" s="1779">
        <f t="shared" si="0"/>
        <v>0</v>
      </c>
    </row>
    <row r="11" spans="1:10" ht="18" customHeight="1" thickBot="1" x14ac:dyDescent="0.3">
      <c r="B11" s="1772" t="s">
        <v>16</v>
      </c>
      <c r="C11" s="1773" t="s">
        <v>68</v>
      </c>
      <c r="D11" s="1780"/>
      <c r="E11" s="1781"/>
      <c r="F11" s="1782"/>
      <c r="G11" s="1783"/>
      <c r="H11" s="1778"/>
      <c r="I11" s="1783"/>
      <c r="J11" s="1784">
        <f t="shared" si="0"/>
        <v>0</v>
      </c>
    </row>
    <row r="12" spans="1:10" ht="27.75" customHeight="1" thickBot="1" x14ac:dyDescent="0.3">
      <c r="B12" s="1766" t="s">
        <v>17</v>
      </c>
      <c r="C12" s="1785" t="s">
        <v>5</v>
      </c>
      <c r="D12" s="1675"/>
      <c r="E12" s="1786">
        <v>975610</v>
      </c>
      <c r="F12" s="1786">
        <v>3560000</v>
      </c>
      <c r="G12" s="1768">
        <f t="shared" ref="G12:H12" si="1">+G13+G14+G16+G17</f>
        <v>3560000</v>
      </c>
      <c r="H12" s="1787">
        <f t="shared" si="1"/>
        <v>3560000</v>
      </c>
      <c r="I12" s="1768">
        <v>28344390</v>
      </c>
      <c r="J12" s="1788">
        <f>SUM(E12:I12)</f>
        <v>40000000</v>
      </c>
    </row>
    <row r="13" spans="1:10" ht="18" customHeight="1" x14ac:dyDescent="0.25">
      <c r="B13" s="1772" t="s">
        <v>18</v>
      </c>
      <c r="C13" s="1773" t="s">
        <v>685</v>
      </c>
      <c r="D13" s="1789" t="s">
        <v>675</v>
      </c>
      <c r="E13" s="1790">
        <v>975610</v>
      </c>
      <c r="F13" s="1791">
        <v>3560000</v>
      </c>
      <c r="G13" s="1792">
        <v>3560000</v>
      </c>
      <c r="H13" s="1793">
        <v>3560000</v>
      </c>
      <c r="I13" s="1792">
        <v>28344390</v>
      </c>
      <c r="J13" s="1794">
        <f t="shared" si="0"/>
        <v>40000000</v>
      </c>
    </row>
    <row r="14" spans="1:10" ht="18" customHeight="1" x14ac:dyDescent="0.25">
      <c r="B14" s="1795" t="s">
        <v>19</v>
      </c>
      <c r="C14" s="1796"/>
      <c r="D14" s="1789"/>
      <c r="E14" s="1797"/>
      <c r="F14" s="1776"/>
      <c r="G14" s="1798"/>
      <c r="H14" s="1778"/>
      <c r="I14" s="1798"/>
      <c r="J14" s="1799">
        <f t="shared" si="0"/>
        <v>0</v>
      </c>
    </row>
    <row r="15" spans="1:10" ht="26.25" customHeight="1" x14ac:dyDescent="0.25">
      <c r="B15" s="1795" t="s">
        <v>20</v>
      </c>
      <c r="C15" s="1796"/>
      <c r="D15" s="1789"/>
      <c r="E15" s="1797"/>
      <c r="F15" s="1776"/>
      <c r="G15" s="1798"/>
      <c r="H15" s="1778"/>
      <c r="I15" s="1800"/>
      <c r="J15" s="1798">
        <f>SUM(E15:H15)</f>
        <v>0</v>
      </c>
    </row>
    <row r="16" spans="1:10" ht="18" customHeight="1" x14ac:dyDescent="0.25">
      <c r="B16" s="1801" t="s">
        <v>21</v>
      </c>
      <c r="C16" s="1802"/>
      <c r="D16" s="1789"/>
      <c r="E16" s="1797"/>
      <c r="F16" s="1776"/>
      <c r="G16" s="1798"/>
      <c r="H16" s="1778"/>
      <c r="I16" s="1798"/>
      <c r="J16" s="1803">
        <f t="shared" si="0"/>
        <v>0</v>
      </c>
    </row>
    <row r="17" spans="2:10" ht="21" customHeight="1" thickBot="1" x14ac:dyDescent="0.3">
      <c r="B17" s="1772" t="s">
        <v>22</v>
      </c>
      <c r="C17" s="1804"/>
      <c r="D17" s="1805"/>
      <c r="E17" s="1806"/>
      <c r="F17" s="1807"/>
      <c r="G17" s="1808"/>
      <c r="H17" s="1809"/>
      <c r="I17" s="1808"/>
      <c r="J17" s="1810">
        <f t="shared" si="0"/>
        <v>0</v>
      </c>
    </row>
    <row r="18" spans="2:10" ht="18" customHeight="1" thickBot="1" x14ac:dyDescent="0.3">
      <c r="B18" s="1772" t="s">
        <v>23</v>
      </c>
      <c r="C18" s="1785" t="s">
        <v>160</v>
      </c>
      <c r="D18" s="1014"/>
      <c r="E18" s="1787">
        <v>2698562</v>
      </c>
      <c r="F18" s="1786">
        <f>+F19</f>
        <v>324000</v>
      </c>
      <c r="G18" s="1768">
        <v>108000</v>
      </c>
      <c r="H18" s="1787"/>
      <c r="I18" s="1768">
        <f>+I19</f>
        <v>0</v>
      </c>
      <c r="J18" s="1768">
        <f>SUM(E18:I18)</f>
        <v>3130562</v>
      </c>
    </row>
    <row r="19" spans="2:10" ht="21" customHeight="1" thickBot="1" x14ac:dyDescent="0.3">
      <c r="B19" s="1772" t="s">
        <v>24</v>
      </c>
      <c r="C19" s="1773" t="s">
        <v>681</v>
      </c>
      <c r="D19" s="1811" t="s">
        <v>403</v>
      </c>
      <c r="E19" s="1797">
        <v>2698562</v>
      </c>
      <c r="F19" s="1812">
        <v>324000</v>
      </c>
      <c r="G19" s="1798">
        <v>108000</v>
      </c>
      <c r="H19" s="1778"/>
      <c r="I19" s="1798"/>
      <c r="J19" s="1799">
        <f t="shared" si="0"/>
        <v>3130562</v>
      </c>
    </row>
    <row r="20" spans="2:10" ht="18" customHeight="1" thickBot="1" x14ac:dyDescent="0.3">
      <c r="B20" s="1772" t="s">
        <v>25</v>
      </c>
      <c r="C20" s="1785" t="s">
        <v>161</v>
      </c>
      <c r="D20" s="1014"/>
      <c r="E20" s="1813">
        <f t="shared" ref="E20:I20" si="2">SUM(E21)</f>
        <v>0</v>
      </c>
      <c r="F20" s="1814">
        <f>SUM(F21)</f>
        <v>0</v>
      </c>
      <c r="G20" s="1815">
        <f t="shared" si="2"/>
        <v>0</v>
      </c>
      <c r="H20" s="1813">
        <f t="shared" si="2"/>
        <v>0</v>
      </c>
      <c r="I20" s="1815">
        <f t="shared" si="2"/>
        <v>0</v>
      </c>
      <c r="J20" s="1816">
        <f t="shared" si="0"/>
        <v>0</v>
      </c>
    </row>
    <row r="21" spans="2:10" ht="25.5" customHeight="1" thickBot="1" x14ac:dyDescent="0.3">
      <c r="B21" s="1772" t="s">
        <v>26</v>
      </c>
      <c r="C21" s="1804"/>
      <c r="D21" s="1811"/>
      <c r="E21" s="1817"/>
      <c r="F21" s="1818"/>
      <c r="G21" s="1819"/>
      <c r="H21" s="1820"/>
      <c r="I21" s="1819"/>
      <c r="J21" s="1821">
        <f t="shared" si="0"/>
        <v>0</v>
      </c>
    </row>
    <row r="22" spans="2:10" ht="15" customHeight="1" thickBot="1" x14ac:dyDescent="0.3">
      <c r="B22" s="1772" t="s">
        <v>27</v>
      </c>
      <c r="C22" s="1785" t="s">
        <v>162</v>
      </c>
      <c r="D22" s="1014"/>
      <c r="E22" s="1813">
        <f t="shared" ref="E22:I22" si="3">SUM(E23)</f>
        <v>0</v>
      </c>
      <c r="F22" s="1814">
        <f>SUM(F23)</f>
        <v>0</v>
      </c>
      <c r="G22" s="1815">
        <f t="shared" si="3"/>
        <v>0</v>
      </c>
      <c r="H22" s="1813">
        <f t="shared" si="3"/>
        <v>0</v>
      </c>
      <c r="I22" s="1815">
        <f t="shared" si="3"/>
        <v>0</v>
      </c>
      <c r="J22" s="1816">
        <f t="shared" si="0"/>
        <v>0</v>
      </c>
    </row>
    <row r="23" spans="2:10" ht="13.8" thickBot="1" x14ac:dyDescent="0.3">
      <c r="B23" s="1772" t="s">
        <v>28</v>
      </c>
      <c r="C23" s="1802" t="s">
        <v>68</v>
      </c>
      <c r="D23" s="1811"/>
      <c r="E23" s="1822"/>
      <c r="F23" s="1823"/>
      <c r="G23" s="1824"/>
      <c r="H23" s="1825"/>
      <c r="I23" s="1824"/>
      <c r="J23" s="1826">
        <f t="shared" si="0"/>
        <v>0</v>
      </c>
    </row>
    <row r="24" spans="2:10" ht="13.5" customHeight="1" thickBot="1" x14ac:dyDescent="0.3">
      <c r="B24" s="2159" t="s">
        <v>1110</v>
      </c>
      <c r="C24" s="2160"/>
      <c r="D24" s="1827"/>
      <c r="E24" s="1787">
        <f t="shared" ref="E24:J24" si="4">+E9+E12+E18+E20+E22</f>
        <v>3674172</v>
      </c>
      <c r="F24" s="1786">
        <f t="shared" si="4"/>
        <v>3884000</v>
      </c>
      <c r="G24" s="1768">
        <f t="shared" si="4"/>
        <v>3668000</v>
      </c>
      <c r="H24" s="1787">
        <f t="shared" si="4"/>
        <v>3560000</v>
      </c>
      <c r="I24" s="1768">
        <f t="shared" si="4"/>
        <v>28344390</v>
      </c>
      <c r="J24" s="1768">
        <f t="shared" si="4"/>
        <v>43130562</v>
      </c>
    </row>
    <row r="25" spans="2:10" x14ac:dyDescent="0.25">
      <c r="B25" s="1746" t="s">
        <v>677</v>
      </c>
      <c r="C25" s="1828" t="s">
        <v>1218</v>
      </c>
    </row>
    <row r="26" spans="2:10" x14ac:dyDescent="0.25">
      <c r="B26" s="1746" t="s">
        <v>679</v>
      </c>
      <c r="C26" s="1829" t="s">
        <v>678</v>
      </c>
    </row>
  </sheetData>
  <mergeCells count="10">
    <mergeCell ref="A1:J1"/>
    <mergeCell ref="B24:C24"/>
    <mergeCell ref="B3:J3"/>
    <mergeCell ref="I5:J5"/>
    <mergeCell ref="B6:B7"/>
    <mergeCell ref="C6:C7"/>
    <mergeCell ref="D6:D7"/>
    <mergeCell ref="E6:E7"/>
    <mergeCell ref="F6:I6"/>
    <mergeCell ref="J6:J7"/>
  </mergeCells>
  <conditionalFormatting sqref="G16">
    <cfRule type="cellIs" dxfId="1" priority="2" stopIfTrue="1" operator="equal">
      <formula>0</formula>
    </cfRule>
  </conditionalFormatting>
  <conditionalFormatting sqref="G19">
    <cfRule type="cellIs" dxfId="0" priority="1" stopIfTrue="1" operator="equal">
      <formula>0</formula>
    </cfRule>
  </conditionalFormatting>
  <printOptions horizontalCentered="1"/>
  <pageMargins left="0" right="0" top="0.78740157480314965" bottom="0.39370078740157483" header="0.39370078740157483" footer="0"/>
  <pageSetup paperSize="9" orientation="landscape" r:id="rId1"/>
  <headerFooter>
    <oddHeader xml:space="preserve">&amp;R         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J21"/>
  <sheetViews>
    <sheetView view="pageBreakPreview" zoomScale="115" zoomScaleNormal="100" zoomScaleSheetLayoutView="115" workbookViewId="0">
      <selection activeCell="A2" sqref="A2"/>
    </sheetView>
  </sheetViews>
  <sheetFormatPr defaultRowHeight="13.2" x14ac:dyDescent="0.25"/>
  <cols>
    <col min="1" max="1" width="1.33203125" customWidth="1"/>
    <col min="2" max="2" width="6.44140625" customWidth="1"/>
    <col min="3" max="3" width="31.109375" customWidth="1"/>
    <col min="4" max="4" width="12.33203125" customWidth="1"/>
    <col min="5" max="6" width="7.33203125" bestFit="1" customWidth="1"/>
    <col min="7" max="7" width="7.77734375" bestFit="1" customWidth="1"/>
    <col min="8" max="8" width="6.44140625" bestFit="1" customWidth="1"/>
    <col min="9" max="9" width="10.6640625" customWidth="1"/>
    <col min="10" max="10" width="12" customWidth="1"/>
    <col min="11" max="11" width="1.33203125" customWidth="1"/>
  </cols>
  <sheetData>
    <row r="1" spans="1:10" x14ac:dyDescent="0.25">
      <c r="A1" s="2176" t="s">
        <v>1235</v>
      </c>
      <c r="B1" s="2176"/>
      <c r="C1" s="2176"/>
      <c r="D1" s="2176"/>
      <c r="E1" s="2176"/>
      <c r="F1" s="2176"/>
      <c r="G1" s="2176"/>
      <c r="H1" s="2176"/>
      <c r="I1" s="2176"/>
      <c r="J1" s="2176"/>
    </row>
    <row r="2" spans="1:10" ht="10.5" customHeight="1" x14ac:dyDescent="0.25"/>
    <row r="3" spans="1:10" ht="25.95" customHeight="1" x14ac:dyDescent="0.25">
      <c r="B3" s="2184" t="s">
        <v>1219</v>
      </c>
      <c r="C3" s="2185"/>
      <c r="D3" s="2185"/>
      <c r="E3" s="2185"/>
      <c r="F3" s="2185"/>
      <c r="G3" s="2185"/>
      <c r="H3" s="2185"/>
      <c r="I3" s="2185"/>
      <c r="J3" s="2185"/>
    </row>
    <row r="4" spans="1:10" ht="21.15" customHeight="1" thickBot="1" x14ac:dyDescent="0.3">
      <c r="B4" s="38"/>
      <c r="C4" s="38"/>
      <c r="D4" s="38"/>
      <c r="E4" s="38"/>
      <c r="F4" s="38"/>
      <c r="G4" s="38"/>
      <c r="H4" s="38"/>
      <c r="I4" s="2186" t="s">
        <v>556</v>
      </c>
      <c r="J4" s="2186"/>
    </row>
    <row r="5" spans="1:10" ht="15" customHeight="1" thickBot="1" x14ac:dyDescent="0.3">
      <c r="B5" s="2187" t="s">
        <v>12</v>
      </c>
      <c r="C5" s="2189" t="s">
        <v>871</v>
      </c>
      <c r="D5" s="2191" t="s">
        <v>872</v>
      </c>
      <c r="E5" s="2193" t="s">
        <v>873</v>
      </c>
      <c r="F5" s="2194"/>
      <c r="G5" s="2194"/>
      <c r="H5" s="2194"/>
      <c r="I5" s="2194"/>
      <c r="J5" s="2195" t="s">
        <v>1131</v>
      </c>
    </row>
    <row r="6" spans="1:10" ht="34.799999999999997" thickBot="1" x14ac:dyDescent="0.3">
      <c r="B6" s="2188"/>
      <c r="C6" s="2190"/>
      <c r="D6" s="2192"/>
      <c r="E6" s="1387" t="s">
        <v>1135</v>
      </c>
      <c r="F6" s="1387" t="s">
        <v>1136</v>
      </c>
      <c r="G6" s="1387" t="s">
        <v>1137</v>
      </c>
      <c r="H6" s="1388" t="s">
        <v>1134</v>
      </c>
      <c r="I6" s="1388" t="s">
        <v>874</v>
      </c>
      <c r="J6" s="2196"/>
    </row>
    <row r="7" spans="1:10" ht="13.8" thickBot="1" x14ac:dyDescent="0.3">
      <c r="B7" s="1389" t="s">
        <v>565</v>
      </c>
      <c r="C7" s="1390" t="s">
        <v>566</v>
      </c>
      <c r="D7" s="1390" t="s">
        <v>567</v>
      </c>
      <c r="E7" s="1390" t="s">
        <v>588</v>
      </c>
      <c r="F7" s="1390" t="s">
        <v>589</v>
      </c>
      <c r="G7" s="1390" t="s">
        <v>590</v>
      </c>
      <c r="H7" s="1390" t="s">
        <v>648</v>
      </c>
      <c r="I7" s="1390" t="s">
        <v>875</v>
      </c>
      <c r="J7" s="1391" t="s">
        <v>876</v>
      </c>
    </row>
    <row r="8" spans="1:10" ht="22.65" customHeight="1" x14ac:dyDescent="0.25">
      <c r="B8" s="2197" t="s">
        <v>877</v>
      </c>
      <c r="C8" s="2198"/>
      <c r="D8" s="2198"/>
      <c r="E8" s="2198"/>
      <c r="F8" s="2198"/>
      <c r="G8" s="2198"/>
      <c r="H8" s="2198"/>
      <c r="I8" s="2198"/>
      <c r="J8" s="2199"/>
    </row>
    <row r="9" spans="1:10" x14ac:dyDescent="0.25">
      <c r="B9" s="138" t="s">
        <v>14</v>
      </c>
      <c r="C9" s="133" t="s">
        <v>878</v>
      </c>
      <c r="D9" s="1685">
        <v>0</v>
      </c>
      <c r="E9" s="107"/>
      <c r="F9" s="107"/>
      <c r="G9" s="107"/>
      <c r="H9" s="1392"/>
      <c r="I9" s="1683">
        <v>0</v>
      </c>
      <c r="J9" s="1683" t="s">
        <v>1132</v>
      </c>
    </row>
    <row r="10" spans="1:10" ht="20.399999999999999" x14ac:dyDescent="0.25">
      <c r="B10" s="138" t="s">
        <v>15</v>
      </c>
      <c r="C10" s="133" t="s">
        <v>879</v>
      </c>
      <c r="D10" s="107">
        <v>6487063</v>
      </c>
      <c r="E10" s="107"/>
      <c r="F10" s="107"/>
      <c r="G10" s="107"/>
      <c r="H10" s="1392"/>
      <c r="I10" s="1683">
        <v>0</v>
      </c>
      <c r="J10" s="139">
        <f>SUM(D10:I10)</f>
        <v>6487063</v>
      </c>
    </row>
    <row r="11" spans="1:10" ht="21.75" customHeight="1" x14ac:dyDescent="0.25">
      <c r="B11" s="138" t="s">
        <v>16</v>
      </c>
      <c r="C11" s="133" t="s">
        <v>174</v>
      </c>
      <c r="D11" s="1685" t="s">
        <v>1132</v>
      </c>
      <c r="E11" s="107"/>
      <c r="F11" s="107"/>
      <c r="G11" s="107"/>
      <c r="H11" s="1392"/>
      <c r="I11" s="1683">
        <f t="shared" ref="I11:I15" si="0">SUM(E11:H11)</f>
        <v>0</v>
      </c>
      <c r="J11" s="1687">
        <v>0</v>
      </c>
    </row>
    <row r="12" spans="1:10" ht="20.399999999999999" customHeight="1" x14ac:dyDescent="0.25">
      <c r="B12" s="138" t="s">
        <v>17</v>
      </c>
      <c r="C12" s="133" t="s">
        <v>175</v>
      </c>
      <c r="D12" s="1685" t="s">
        <v>1132</v>
      </c>
      <c r="E12" s="107"/>
      <c r="F12" s="107"/>
      <c r="G12" s="107"/>
      <c r="H12" s="1392"/>
      <c r="I12" s="1683">
        <f t="shared" si="0"/>
        <v>0</v>
      </c>
      <c r="J12" s="1687">
        <f t="shared" ref="J12:J15" si="1">D12+I12</f>
        <v>0</v>
      </c>
    </row>
    <row r="13" spans="1:10" ht="21.75" customHeight="1" x14ac:dyDescent="0.25">
      <c r="B13" s="138" t="s">
        <v>18</v>
      </c>
      <c r="C13" s="133" t="s">
        <v>176</v>
      </c>
      <c r="D13" s="1685" t="s">
        <v>1132</v>
      </c>
      <c r="E13" s="107"/>
      <c r="F13" s="107"/>
      <c r="G13" s="107"/>
      <c r="H13" s="1392"/>
      <c r="I13" s="1683">
        <f t="shared" si="0"/>
        <v>0</v>
      </c>
      <c r="J13" s="1687">
        <f>D13+I13</f>
        <v>0</v>
      </c>
    </row>
    <row r="14" spans="1:10" ht="21.75" customHeight="1" x14ac:dyDescent="0.25">
      <c r="B14" s="140" t="s">
        <v>19</v>
      </c>
      <c r="C14" s="141" t="s">
        <v>880</v>
      </c>
      <c r="D14" s="1686" t="s">
        <v>1132</v>
      </c>
      <c r="E14" s="108"/>
      <c r="F14" s="108"/>
      <c r="G14" s="108"/>
      <c r="H14" s="1393"/>
      <c r="I14" s="1683">
        <f t="shared" si="0"/>
        <v>0</v>
      </c>
      <c r="J14" s="1687">
        <f t="shared" si="1"/>
        <v>0</v>
      </c>
    </row>
    <row r="15" spans="1:10" ht="21.15" customHeight="1" thickBot="1" x14ac:dyDescent="0.3">
      <c r="B15" s="1394" t="s">
        <v>20</v>
      </c>
      <c r="C15" s="1395" t="s">
        <v>881</v>
      </c>
      <c r="D15" s="1396">
        <v>35464390</v>
      </c>
      <c r="E15" s="1396"/>
      <c r="F15" s="1396"/>
      <c r="G15" s="1396"/>
      <c r="H15" s="1397"/>
      <c r="I15" s="1683">
        <f t="shared" si="0"/>
        <v>0</v>
      </c>
      <c r="J15" s="139">
        <f t="shared" si="1"/>
        <v>35464390</v>
      </c>
    </row>
    <row r="16" spans="1:10" ht="21.75" customHeight="1" thickBot="1" x14ac:dyDescent="0.3">
      <c r="B16" s="2177" t="s">
        <v>882</v>
      </c>
      <c r="C16" s="2178"/>
      <c r="D16" s="145">
        <f>D10+D15</f>
        <v>41951453</v>
      </c>
      <c r="E16" s="145">
        <f>SUM(E9:E15)</f>
        <v>0</v>
      </c>
      <c r="F16" s="145"/>
      <c r="G16" s="145"/>
      <c r="H16" s="1398"/>
      <c r="I16" s="1684" t="s">
        <v>1132</v>
      </c>
      <c r="J16" s="146">
        <f>SUM(J9:J15)</f>
        <v>41951453</v>
      </c>
    </row>
    <row r="17" spans="2:10" ht="23.25" customHeight="1" x14ac:dyDescent="0.25">
      <c r="B17" s="2179" t="s">
        <v>883</v>
      </c>
      <c r="C17" s="2180"/>
      <c r="D17" s="2180"/>
      <c r="E17" s="2180"/>
      <c r="F17" s="2180"/>
      <c r="G17" s="2180"/>
      <c r="H17" s="2180"/>
      <c r="I17" s="2180"/>
      <c r="J17" s="2181"/>
    </row>
    <row r="18" spans="2:10" ht="21.75" customHeight="1" x14ac:dyDescent="0.25">
      <c r="B18" s="138" t="s">
        <v>14</v>
      </c>
      <c r="C18" s="133" t="s">
        <v>884</v>
      </c>
      <c r="D18" s="1688">
        <v>0</v>
      </c>
      <c r="E18" s="1688"/>
      <c r="F18" s="1688"/>
      <c r="G18" s="1688"/>
      <c r="H18" s="1689"/>
      <c r="I18" s="1690"/>
      <c r="J18" s="1691">
        <v>0</v>
      </c>
    </row>
    <row r="19" spans="2:10" ht="21.75" customHeight="1" thickBot="1" x14ac:dyDescent="0.3">
      <c r="B19" s="1394" t="s">
        <v>15</v>
      </c>
      <c r="C19" s="1395" t="s">
        <v>885</v>
      </c>
      <c r="D19" s="1692" t="s">
        <v>1132</v>
      </c>
      <c r="E19" s="1692"/>
      <c r="F19" s="1692"/>
      <c r="G19" s="1692"/>
      <c r="H19" s="1693"/>
      <c r="I19" s="1690"/>
      <c r="J19" s="1694">
        <f>D19+I19</f>
        <v>0</v>
      </c>
    </row>
    <row r="20" spans="2:10" ht="21.75" customHeight="1" thickBot="1" x14ac:dyDescent="0.3">
      <c r="B20" s="2177" t="s">
        <v>886</v>
      </c>
      <c r="C20" s="2178"/>
      <c r="D20" s="1695">
        <f t="shared" ref="D20:J20" si="2">SUM(D18:D19)</f>
        <v>0</v>
      </c>
      <c r="E20" s="1695"/>
      <c r="F20" s="1695"/>
      <c r="G20" s="1695"/>
      <c r="H20" s="1696"/>
      <c r="I20" s="1696"/>
      <c r="J20" s="1697">
        <f t="shared" si="2"/>
        <v>0</v>
      </c>
    </row>
    <row r="21" spans="2:10" ht="21.75" customHeight="1" thickBot="1" x14ac:dyDescent="0.3">
      <c r="B21" s="2182" t="s">
        <v>1133</v>
      </c>
      <c r="C21" s="2183"/>
      <c r="D21" s="1399">
        <f t="shared" ref="D21:J21" si="3">D16+D20</f>
        <v>41951453</v>
      </c>
      <c r="E21" s="1399">
        <f t="shared" si="3"/>
        <v>0</v>
      </c>
      <c r="F21" s="1399">
        <f t="shared" si="3"/>
        <v>0</v>
      </c>
      <c r="G21" s="1399">
        <f t="shared" si="3"/>
        <v>0</v>
      </c>
      <c r="H21" s="1399">
        <f t="shared" si="3"/>
        <v>0</v>
      </c>
      <c r="I21" s="1399">
        <f t="shared" si="3"/>
        <v>0</v>
      </c>
      <c r="J21" s="146">
        <f t="shared" si="3"/>
        <v>41951453</v>
      </c>
    </row>
  </sheetData>
  <mergeCells count="13">
    <mergeCell ref="A1:J1"/>
    <mergeCell ref="B16:C16"/>
    <mergeCell ref="B17:J17"/>
    <mergeCell ref="B20:C20"/>
    <mergeCell ref="B21:C21"/>
    <mergeCell ref="B3:J3"/>
    <mergeCell ref="I4:J4"/>
    <mergeCell ref="B5:B6"/>
    <mergeCell ref="C5:C6"/>
    <mergeCell ref="D5:D6"/>
    <mergeCell ref="E5:I5"/>
    <mergeCell ref="J5:J6"/>
    <mergeCell ref="B8:J8"/>
  </mergeCells>
  <printOptions horizontalCentered="1"/>
  <pageMargins left="0.19685039370078741" right="0.19685039370078741" top="0.78740157480314965" bottom="0.19685039370078741" header="0.39370078740157483" footer="0"/>
  <pageSetup paperSize="9" orientation="portrait" r:id="rId1"/>
  <headerFooter>
    <oddHeader xml:space="preserve">&amp;R       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Q33"/>
  <sheetViews>
    <sheetView view="pageBreakPreview" zoomScale="115" zoomScaleNormal="100" zoomScaleSheetLayoutView="115" workbookViewId="0">
      <selection activeCell="A2" sqref="A2"/>
    </sheetView>
  </sheetViews>
  <sheetFormatPr defaultRowHeight="13.2" x14ac:dyDescent="0.25"/>
  <cols>
    <col min="1" max="1" width="2.77734375" style="529" customWidth="1"/>
    <col min="2" max="2" width="5.77734375" style="772" customWidth="1"/>
    <col min="3" max="3" width="58.109375" style="529" customWidth="1"/>
    <col min="4" max="5" width="17.6640625" style="529" customWidth="1"/>
    <col min="6" max="6" width="3" style="529" customWidth="1"/>
    <col min="7" max="257" width="9.33203125" style="529"/>
    <col min="258" max="258" width="5.77734375" style="529" customWidth="1"/>
    <col min="259" max="259" width="54.77734375" style="529" customWidth="1"/>
    <col min="260" max="261" width="17.6640625" style="529" customWidth="1"/>
    <col min="262" max="513" width="9.33203125" style="529"/>
    <col min="514" max="514" width="5.77734375" style="529" customWidth="1"/>
    <col min="515" max="515" width="54.77734375" style="529" customWidth="1"/>
    <col min="516" max="517" width="17.6640625" style="529" customWidth="1"/>
    <col min="518" max="769" width="9.33203125" style="529"/>
    <col min="770" max="770" width="5.77734375" style="529" customWidth="1"/>
    <col min="771" max="771" width="54.77734375" style="529" customWidth="1"/>
    <col min="772" max="773" width="17.6640625" style="529" customWidth="1"/>
    <col min="774" max="1025" width="9.33203125" style="529"/>
    <col min="1026" max="1026" width="5.77734375" style="529" customWidth="1"/>
    <col min="1027" max="1027" width="54.77734375" style="529" customWidth="1"/>
    <col min="1028" max="1029" width="17.6640625" style="529" customWidth="1"/>
    <col min="1030" max="1281" width="9.33203125" style="529"/>
    <col min="1282" max="1282" width="5.77734375" style="529" customWidth="1"/>
    <col min="1283" max="1283" width="54.77734375" style="529" customWidth="1"/>
    <col min="1284" max="1285" width="17.6640625" style="529" customWidth="1"/>
    <col min="1286" max="1537" width="9.33203125" style="529"/>
    <col min="1538" max="1538" width="5.77734375" style="529" customWidth="1"/>
    <col min="1539" max="1539" width="54.77734375" style="529" customWidth="1"/>
    <col min="1540" max="1541" width="17.6640625" style="529" customWidth="1"/>
    <col min="1542" max="1793" width="9.33203125" style="529"/>
    <col min="1794" max="1794" width="5.77734375" style="529" customWidth="1"/>
    <col min="1795" max="1795" width="54.77734375" style="529" customWidth="1"/>
    <col min="1796" max="1797" width="17.6640625" style="529" customWidth="1"/>
    <col min="1798" max="2049" width="9.33203125" style="529"/>
    <col min="2050" max="2050" width="5.77734375" style="529" customWidth="1"/>
    <col min="2051" max="2051" width="54.77734375" style="529" customWidth="1"/>
    <col min="2052" max="2053" width="17.6640625" style="529" customWidth="1"/>
    <col min="2054" max="2305" width="9.33203125" style="529"/>
    <col min="2306" max="2306" width="5.77734375" style="529" customWidth="1"/>
    <col min="2307" max="2307" width="54.77734375" style="529" customWidth="1"/>
    <col min="2308" max="2309" width="17.6640625" style="529" customWidth="1"/>
    <col min="2310" max="2561" width="9.33203125" style="529"/>
    <col min="2562" max="2562" width="5.77734375" style="529" customWidth="1"/>
    <col min="2563" max="2563" width="54.77734375" style="529" customWidth="1"/>
    <col min="2564" max="2565" width="17.6640625" style="529" customWidth="1"/>
    <col min="2566" max="2817" width="9.33203125" style="529"/>
    <col min="2818" max="2818" width="5.77734375" style="529" customWidth="1"/>
    <col min="2819" max="2819" width="54.77734375" style="529" customWidth="1"/>
    <col min="2820" max="2821" width="17.6640625" style="529" customWidth="1"/>
    <col min="2822" max="3073" width="9.33203125" style="529"/>
    <col min="3074" max="3074" width="5.77734375" style="529" customWidth="1"/>
    <col min="3075" max="3075" width="54.77734375" style="529" customWidth="1"/>
    <col min="3076" max="3077" width="17.6640625" style="529" customWidth="1"/>
    <col min="3078" max="3329" width="9.33203125" style="529"/>
    <col min="3330" max="3330" width="5.77734375" style="529" customWidth="1"/>
    <col min="3331" max="3331" width="54.77734375" style="529" customWidth="1"/>
    <col min="3332" max="3333" width="17.6640625" style="529" customWidth="1"/>
    <col min="3334" max="3585" width="9.33203125" style="529"/>
    <col min="3586" max="3586" width="5.77734375" style="529" customWidth="1"/>
    <col min="3587" max="3587" width="54.77734375" style="529" customWidth="1"/>
    <col min="3588" max="3589" width="17.6640625" style="529" customWidth="1"/>
    <col min="3590" max="3841" width="9.33203125" style="529"/>
    <col min="3842" max="3842" width="5.77734375" style="529" customWidth="1"/>
    <col min="3843" max="3843" width="54.77734375" style="529" customWidth="1"/>
    <col min="3844" max="3845" width="17.6640625" style="529" customWidth="1"/>
    <col min="3846" max="4097" width="9.33203125" style="529"/>
    <col min="4098" max="4098" width="5.77734375" style="529" customWidth="1"/>
    <col min="4099" max="4099" width="54.77734375" style="529" customWidth="1"/>
    <col min="4100" max="4101" width="17.6640625" style="529" customWidth="1"/>
    <col min="4102" max="4353" width="9.33203125" style="529"/>
    <col min="4354" max="4354" width="5.77734375" style="529" customWidth="1"/>
    <col min="4355" max="4355" width="54.77734375" style="529" customWidth="1"/>
    <col min="4356" max="4357" width="17.6640625" style="529" customWidth="1"/>
    <col min="4358" max="4609" width="9.33203125" style="529"/>
    <col min="4610" max="4610" width="5.77734375" style="529" customWidth="1"/>
    <col min="4611" max="4611" width="54.77734375" style="529" customWidth="1"/>
    <col min="4612" max="4613" width="17.6640625" style="529" customWidth="1"/>
    <col min="4614" max="4865" width="9.33203125" style="529"/>
    <col min="4866" max="4866" width="5.77734375" style="529" customWidth="1"/>
    <col min="4867" max="4867" width="54.77734375" style="529" customWidth="1"/>
    <col min="4868" max="4869" width="17.6640625" style="529" customWidth="1"/>
    <col min="4870" max="5121" width="9.33203125" style="529"/>
    <col min="5122" max="5122" width="5.77734375" style="529" customWidth="1"/>
    <col min="5123" max="5123" width="54.77734375" style="529" customWidth="1"/>
    <col min="5124" max="5125" width="17.6640625" style="529" customWidth="1"/>
    <col min="5126" max="5377" width="9.33203125" style="529"/>
    <col min="5378" max="5378" width="5.77734375" style="529" customWidth="1"/>
    <col min="5379" max="5379" width="54.77734375" style="529" customWidth="1"/>
    <col min="5380" max="5381" width="17.6640625" style="529" customWidth="1"/>
    <col min="5382" max="5633" width="9.33203125" style="529"/>
    <col min="5634" max="5634" width="5.77734375" style="529" customWidth="1"/>
    <col min="5635" max="5635" width="54.77734375" style="529" customWidth="1"/>
    <col min="5636" max="5637" width="17.6640625" style="529" customWidth="1"/>
    <col min="5638" max="5889" width="9.33203125" style="529"/>
    <col min="5890" max="5890" width="5.77734375" style="529" customWidth="1"/>
    <col min="5891" max="5891" width="54.77734375" style="529" customWidth="1"/>
    <col min="5892" max="5893" width="17.6640625" style="529" customWidth="1"/>
    <col min="5894" max="6145" width="9.33203125" style="529"/>
    <col min="6146" max="6146" width="5.77734375" style="529" customWidth="1"/>
    <col min="6147" max="6147" width="54.77734375" style="529" customWidth="1"/>
    <col min="6148" max="6149" width="17.6640625" style="529" customWidth="1"/>
    <col min="6150" max="6401" width="9.33203125" style="529"/>
    <col min="6402" max="6402" width="5.77734375" style="529" customWidth="1"/>
    <col min="6403" max="6403" width="54.77734375" style="529" customWidth="1"/>
    <col min="6404" max="6405" width="17.6640625" style="529" customWidth="1"/>
    <col min="6406" max="6657" width="9.33203125" style="529"/>
    <col min="6658" max="6658" width="5.77734375" style="529" customWidth="1"/>
    <col min="6659" max="6659" width="54.77734375" style="529" customWidth="1"/>
    <col min="6660" max="6661" width="17.6640625" style="529" customWidth="1"/>
    <col min="6662" max="6913" width="9.33203125" style="529"/>
    <col min="6914" max="6914" width="5.77734375" style="529" customWidth="1"/>
    <col min="6915" max="6915" width="54.77734375" style="529" customWidth="1"/>
    <col min="6916" max="6917" width="17.6640625" style="529" customWidth="1"/>
    <col min="6918" max="7169" width="9.33203125" style="529"/>
    <col min="7170" max="7170" width="5.77734375" style="529" customWidth="1"/>
    <col min="7171" max="7171" width="54.77734375" style="529" customWidth="1"/>
    <col min="7172" max="7173" width="17.6640625" style="529" customWidth="1"/>
    <col min="7174" max="7425" width="9.33203125" style="529"/>
    <col min="7426" max="7426" width="5.77734375" style="529" customWidth="1"/>
    <col min="7427" max="7427" width="54.77734375" style="529" customWidth="1"/>
    <col min="7428" max="7429" width="17.6640625" style="529" customWidth="1"/>
    <col min="7430" max="7681" width="9.33203125" style="529"/>
    <col min="7682" max="7682" width="5.77734375" style="529" customWidth="1"/>
    <col min="7683" max="7683" width="54.77734375" style="529" customWidth="1"/>
    <col min="7684" max="7685" width="17.6640625" style="529" customWidth="1"/>
    <col min="7686" max="7937" width="9.33203125" style="529"/>
    <col min="7938" max="7938" width="5.77734375" style="529" customWidth="1"/>
    <col min="7939" max="7939" width="54.77734375" style="529" customWidth="1"/>
    <col min="7940" max="7941" width="17.6640625" style="529" customWidth="1"/>
    <col min="7942" max="8193" width="9.33203125" style="529"/>
    <col min="8194" max="8194" width="5.77734375" style="529" customWidth="1"/>
    <col min="8195" max="8195" width="54.77734375" style="529" customWidth="1"/>
    <col min="8196" max="8197" width="17.6640625" style="529" customWidth="1"/>
    <col min="8198" max="8449" width="9.33203125" style="529"/>
    <col min="8450" max="8450" width="5.77734375" style="529" customWidth="1"/>
    <col min="8451" max="8451" width="54.77734375" style="529" customWidth="1"/>
    <col min="8452" max="8453" width="17.6640625" style="529" customWidth="1"/>
    <col min="8454" max="8705" width="9.33203125" style="529"/>
    <col min="8706" max="8706" width="5.77734375" style="529" customWidth="1"/>
    <col min="8707" max="8707" width="54.77734375" style="529" customWidth="1"/>
    <col min="8708" max="8709" width="17.6640625" style="529" customWidth="1"/>
    <col min="8710" max="8961" width="9.33203125" style="529"/>
    <col min="8962" max="8962" width="5.77734375" style="529" customWidth="1"/>
    <col min="8963" max="8963" width="54.77734375" style="529" customWidth="1"/>
    <col min="8964" max="8965" width="17.6640625" style="529" customWidth="1"/>
    <col min="8966" max="9217" width="9.33203125" style="529"/>
    <col min="9218" max="9218" width="5.77734375" style="529" customWidth="1"/>
    <col min="9219" max="9219" width="54.77734375" style="529" customWidth="1"/>
    <col min="9220" max="9221" width="17.6640625" style="529" customWidth="1"/>
    <col min="9222" max="9473" width="9.33203125" style="529"/>
    <col min="9474" max="9474" width="5.77734375" style="529" customWidth="1"/>
    <col min="9475" max="9475" width="54.77734375" style="529" customWidth="1"/>
    <col min="9476" max="9477" width="17.6640625" style="529" customWidth="1"/>
    <col min="9478" max="9729" width="9.33203125" style="529"/>
    <col min="9730" max="9730" width="5.77734375" style="529" customWidth="1"/>
    <col min="9731" max="9731" width="54.77734375" style="529" customWidth="1"/>
    <col min="9732" max="9733" width="17.6640625" style="529" customWidth="1"/>
    <col min="9734" max="9985" width="9.33203125" style="529"/>
    <col min="9986" max="9986" width="5.77734375" style="529" customWidth="1"/>
    <col min="9987" max="9987" width="54.77734375" style="529" customWidth="1"/>
    <col min="9988" max="9989" width="17.6640625" style="529" customWidth="1"/>
    <col min="9990" max="10241" width="9.33203125" style="529"/>
    <col min="10242" max="10242" width="5.77734375" style="529" customWidth="1"/>
    <col min="10243" max="10243" width="54.77734375" style="529" customWidth="1"/>
    <col min="10244" max="10245" width="17.6640625" style="529" customWidth="1"/>
    <col min="10246" max="10497" width="9.33203125" style="529"/>
    <col min="10498" max="10498" width="5.77734375" style="529" customWidth="1"/>
    <col min="10499" max="10499" width="54.77734375" style="529" customWidth="1"/>
    <col min="10500" max="10501" width="17.6640625" style="529" customWidth="1"/>
    <col min="10502" max="10753" width="9.33203125" style="529"/>
    <col min="10754" max="10754" width="5.77734375" style="529" customWidth="1"/>
    <col min="10755" max="10755" width="54.77734375" style="529" customWidth="1"/>
    <col min="10756" max="10757" width="17.6640625" style="529" customWidth="1"/>
    <col min="10758" max="11009" width="9.33203125" style="529"/>
    <col min="11010" max="11010" width="5.77734375" style="529" customWidth="1"/>
    <col min="11011" max="11011" width="54.77734375" style="529" customWidth="1"/>
    <col min="11012" max="11013" width="17.6640625" style="529" customWidth="1"/>
    <col min="11014" max="11265" width="9.33203125" style="529"/>
    <col min="11266" max="11266" width="5.77734375" style="529" customWidth="1"/>
    <col min="11267" max="11267" width="54.77734375" style="529" customWidth="1"/>
    <col min="11268" max="11269" width="17.6640625" style="529" customWidth="1"/>
    <col min="11270" max="11521" width="9.33203125" style="529"/>
    <col min="11522" max="11522" width="5.77734375" style="529" customWidth="1"/>
    <col min="11523" max="11523" width="54.77734375" style="529" customWidth="1"/>
    <col min="11524" max="11525" width="17.6640625" style="529" customWidth="1"/>
    <col min="11526" max="11777" width="9.33203125" style="529"/>
    <col min="11778" max="11778" width="5.77734375" style="529" customWidth="1"/>
    <col min="11779" max="11779" width="54.77734375" style="529" customWidth="1"/>
    <col min="11780" max="11781" width="17.6640625" style="529" customWidth="1"/>
    <col min="11782" max="12033" width="9.33203125" style="529"/>
    <col min="12034" max="12034" width="5.77734375" style="529" customWidth="1"/>
    <col min="12035" max="12035" width="54.77734375" style="529" customWidth="1"/>
    <col min="12036" max="12037" width="17.6640625" style="529" customWidth="1"/>
    <col min="12038" max="12289" width="9.33203125" style="529"/>
    <col min="12290" max="12290" width="5.77734375" style="529" customWidth="1"/>
    <col min="12291" max="12291" width="54.77734375" style="529" customWidth="1"/>
    <col min="12292" max="12293" width="17.6640625" style="529" customWidth="1"/>
    <col min="12294" max="12545" width="9.33203125" style="529"/>
    <col min="12546" max="12546" width="5.77734375" style="529" customWidth="1"/>
    <col min="12547" max="12547" width="54.77734375" style="529" customWidth="1"/>
    <col min="12548" max="12549" width="17.6640625" style="529" customWidth="1"/>
    <col min="12550" max="12801" width="9.33203125" style="529"/>
    <col min="12802" max="12802" width="5.77734375" style="529" customWidth="1"/>
    <col min="12803" max="12803" width="54.77734375" style="529" customWidth="1"/>
    <col min="12804" max="12805" width="17.6640625" style="529" customWidth="1"/>
    <col min="12806" max="13057" width="9.33203125" style="529"/>
    <col min="13058" max="13058" width="5.77734375" style="529" customWidth="1"/>
    <col min="13059" max="13059" width="54.77734375" style="529" customWidth="1"/>
    <col min="13060" max="13061" width="17.6640625" style="529" customWidth="1"/>
    <col min="13062" max="13313" width="9.33203125" style="529"/>
    <col min="13314" max="13314" width="5.77734375" style="529" customWidth="1"/>
    <col min="13315" max="13315" width="54.77734375" style="529" customWidth="1"/>
    <col min="13316" max="13317" width="17.6640625" style="529" customWidth="1"/>
    <col min="13318" max="13569" width="9.33203125" style="529"/>
    <col min="13570" max="13570" width="5.77734375" style="529" customWidth="1"/>
    <col min="13571" max="13571" width="54.77734375" style="529" customWidth="1"/>
    <col min="13572" max="13573" width="17.6640625" style="529" customWidth="1"/>
    <col min="13574" max="13825" width="9.33203125" style="529"/>
    <col min="13826" max="13826" width="5.77734375" style="529" customWidth="1"/>
    <col min="13827" max="13827" width="54.77734375" style="529" customWidth="1"/>
    <col min="13828" max="13829" width="17.6640625" style="529" customWidth="1"/>
    <col min="13830" max="14081" width="9.33203125" style="529"/>
    <col min="14082" max="14082" width="5.77734375" style="529" customWidth="1"/>
    <col min="14083" max="14083" width="54.77734375" style="529" customWidth="1"/>
    <col min="14084" max="14085" width="17.6640625" style="529" customWidth="1"/>
    <col min="14086" max="14337" width="9.33203125" style="529"/>
    <col min="14338" max="14338" width="5.77734375" style="529" customWidth="1"/>
    <col min="14339" max="14339" width="54.77734375" style="529" customWidth="1"/>
    <col min="14340" max="14341" width="17.6640625" style="529" customWidth="1"/>
    <col min="14342" max="14593" width="9.33203125" style="529"/>
    <col min="14594" max="14594" width="5.77734375" style="529" customWidth="1"/>
    <col min="14595" max="14595" width="54.77734375" style="529" customWidth="1"/>
    <col min="14596" max="14597" width="17.6640625" style="529" customWidth="1"/>
    <col min="14598" max="14849" width="9.33203125" style="529"/>
    <col min="14850" max="14850" width="5.77734375" style="529" customWidth="1"/>
    <col min="14851" max="14851" width="54.77734375" style="529" customWidth="1"/>
    <col min="14852" max="14853" width="17.6640625" style="529" customWidth="1"/>
    <col min="14854" max="15105" width="9.33203125" style="529"/>
    <col min="15106" max="15106" width="5.77734375" style="529" customWidth="1"/>
    <col min="15107" max="15107" width="54.77734375" style="529" customWidth="1"/>
    <col min="15108" max="15109" width="17.6640625" style="529" customWidth="1"/>
    <col min="15110" max="15361" width="9.33203125" style="529"/>
    <col min="15362" max="15362" width="5.77734375" style="529" customWidth="1"/>
    <col min="15363" max="15363" width="54.77734375" style="529" customWidth="1"/>
    <col min="15364" max="15365" width="17.6640625" style="529" customWidth="1"/>
    <col min="15366" max="15617" width="9.33203125" style="529"/>
    <col min="15618" max="15618" width="5.77734375" style="529" customWidth="1"/>
    <col min="15619" max="15619" width="54.77734375" style="529" customWidth="1"/>
    <col min="15620" max="15621" width="17.6640625" style="529" customWidth="1"/>
    <col min="15622" max="15873" width="9.33203125" style="529"/>
    <col min="15874" max="15874" width="5.77734375" style="529" customWidth="1"/>
    <col min="15875" max="15875" width="54.77734375" style="529" customWidth="1"/>
    <col min="15876" max="15877" width="17.6640625" style="529" customWidth="1"/>
    <col min="15878" max="16129" width="9.33203125" style="529"/>
    <col min="16130" max="16130" width="5.77734375" style="529" customWidth="1"/>
    <col min="16131" max="16131" width="54.77734375" style="529" customWidth="1"/>
    <col min="16132" max="16133" width="17.6640625" style="529" customWidth="1"/>
    <col min="16134" max="16384" width="9.33203125" style="529"/>
  </cols>
  <sheetData>
    <row r="1" spans="1:17" ht="13.8" x14ac:dyDescent="0.25">
      <c r="A1" s="2129" t="s">
        <v>1236</v>
      </c>
      <c r="B1" s="2129"/>
      <c r="C1" s="2129"/>
      <c r="D1" s="2129"/>
      <c r="E1" s="212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697"/>
      <c r="Q1" s="697"/>
    </row>
    <row r="2" spans="1:17" ht="13.8" x14ac:dyDescent="0.25">
      <c r="B2" s="696"/>
      <c r="C2" s="696"/>
      <c r="D2" s="696"/>
      <c r="E2" s="696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</row>
    <row r="3" spans="1:17" ht="35.25" customHeight="1" x14ac:dyDescent="0.25">
      <c r="C3" s="2200" t="s">
        <v>1145</v>
      </c>
      <c r="D3" s="2200"/>
      <c r="E3" s="2200"/>
    </row>
    <row r="4" spans="1:17" ht="13.8" thickBot="1" x14ac:dyDescent="0.3">
      <c r="C4" s="773"/>
      <c r="D4" s="773"/>
      <c r="E4" s="773"/>
    </row>
    <row r="5" spans="1:17" s="776" customFormat="1" ht="27" thickBot="1" x14ac:dyDescent="0.3">
      <c r="B5" s="775" t="s">
        <v>12</v>
      </c>
      <c r="C5" s="444" t="s">
        <v>13</v>
      </c>
      <c r="D5" s="444" t="s">
        <v>654</v>
      </c>
      <c r="E5" s="445" t="s">
        <v>684</v>
      </c>
    </row>
    <row r="6" spans="1:17" s="776" customFormat="1" ht="13.8" thickBot="1" x14ac:dyDescent="0.3">
      <c r="B6" s="775">
        <v>1</v>
      </c>
      <c r="C6" s="444">
        <v>2</v>
      </c>
      <c r="D6" s="444">
        <v>3</v>
      </c>
      <c r="E6" s="445">
        <v>4</v>
      </c>
    </row>
    <row r="7" spans="1:17" x14ac:dyDescent="0.25">
      <c r="B7" s="777" t="s">
        <v>14</v>
      </c>
      <c r="C7" s="778" t="s">
        <v>655</v>
      </c>
      <c r="D7" s="779">
        <v>0</v>
      </c>
      <c r="E7" s="780">
        <v>0</v>
      </c>
    </row>
    <row r="8" spans="1:17" x14ac:dyDescent="0.25">
      <c r="B8" s="781" t="s">
        <v>15</v>
      </c>
      <c r="C8" s="782" t="s">
        <v>656</v>
      </c>
      <c r="D8" s="783">
        <v>0</v>
      </c>
      <c r="E8" s="784">
        <v>0</v>
      </c>
    </row>
    <row r="9" spans="1:17" x14ac:dyDescent="0.25">
      <c r="B9" s="781" t="s">
        <v>16</v>
      </c>
      <c r="C9" s="782" t="s">
        <v>657</v>
      </c>
      <c r="D9" s="783">
        <v>0</v>
      </c>
      <c r="E9" s="784">
        <v>0</v>
      </c>
    </row>
    <row r="10" spans="1:17" x14ac:dyDescent="0.25">
      <c r="B10" s="781" t="s">
        <v>17</v>
      </c>
      <c r="C10" s="782" t="s">
        <v>658</v>
      </c>
      <c r="D10" s="783">
        <v>0</v>
      </c>
      <c r="E10" s="784">
        <v>0</v>
      </c>
    </row>
    <row r="11" spans="1:17" x14ac:dyDescent="0.25">
      <c r="B11" s="781" t="s">
        <v>18</v>
      </c>
      <c r="C11" s="785" t="s">
        <v>659</v>
      </c>
      <c r="D11" s="783">
        <v>0</v>
      </c>
      <c r="E11" s="784">
        <v>0</v>
      </c>
    </row>
    <row r="12" spans="1:17" x14ac:dyDescent="0.25">
      <c r="B12" s="781" t="s">
        <v>19</v>
      </c>
      <c r="C12" s="956" t="s">
        <v>682</v>
      </c>
      <c r="D12" s="783">
        <v>0</v>
      </c>
      <c r="E12" s="784">
        <v>0</v>
      </c>
    </row>
    <row r="13" spans="1:17" x14ac:dyDescent="0.25">
      <c r="B13" s="781" t="s">
        <v>20</v>
      </c>
      <c r="C13" s="786" t="s">
        <v>660</v>
      </c>
      <c r="D13" s="783">
        <v>0</v>
      </c>
      <c r="E13" s="784">
        <v>0</v>
      </c>
    </row>
    <row r="14" spans="1:17" x14ac:dyDescent="0.25">
      <c r="B14" s="781" t="s">
        <v>22</v>
      </c>
      <c r="C14" s="786" t="s">
        <v>661</v>
      </c>
      <c r="D14" s="783">
        <v>0</v>
      </c>
      <c r="E14" s="784">
        <v>0</v>
      </c>
    </row>
    <row r="15" spans="1:17" x14ac:dyDescent="0.25">
      <c r="B15" s="781" t="s">
        <v>23</v>
      </c>
      <c r="C15" s="786" t="s">
        <v>662</v>
      </c>
      <c r="D15" s="783">
        <v>0</v>
      </c>
      <c r="E15" s="784">
        <v>0</v>
      </c>
    </row>
    <row r="16" spans="1:17" x14ac:dyDescent="0.25">
      <c r="B16" s="781" t="s">
        <v>24</v>
      </c>
      <c r="C16" s="786" t="s">
        <v>663</v>
      </c>
      <c r="D16" s="783">
        <v>0</v>
      </c>
      <c r="E16" s="784">
        <v>0</v>
      </c>
    </row>
    <row r="17" spans="2:5" ht="12.6" customHeight="1" x14ac:dyDescent="0.25">
      <c r="B17" s="781" t="s">
        <v>25</v>
      </c>
      <c r="C17" s="786" t="s">
        <v>664</v>
      </c>
      <c r="D17" s="783">
        <v>0</v>
      </c>
      <c r="E17" s="784">
        <v>0</v>
      </c>
    </row>
    <row r="18" spans="2:5" x14ac:dyDescent="0.25">
      <c r="B18" s="781" t="s">
        <v>26</v>
      </c>
      <c r="C18" s="782" t="s">
        <v>665</v>
      </c>
      <c r="D18" s="783">
        <v>0</v>
      </c>
      <c r="E18" s="784">
        <v>0</v>
      </c>
    </row>
    <row r="19" spans="2:5" x14ac:dyDescent="0.25">
      <c r="B19" s="781" t="s">
        <v>27</v>
      </c>
      <c r="C19" s="782" t="s">
        <v>666</v>
      </c>
      <c r="D19" s="783">
        <v>0</v>
      </c>
      <c r="E19" s="784">
        <v>0</v>
      </c>
    </row>
    <row r="20" spans="2:5" x14ac:dyDescent="0.25">
      <c r="B20" s="781" t="s">
        <v>28</v>
      </c>
      <c r="C20" s="782" t="s">
        <v>667</v>
      </c>
      <c r="D20" s="783">
        <v>0</v>
      </c>
      <c r="E20" s="784">
        <v>0</v>
      </c>
    </row>
    <row r="21" spans="2:5" x14ac:dyDescent="0.25">
      <c r="B21" s="781" t="s">
        <v>29</v>
      </c>
      <c r="C21" s="782" t="s">
        <v>668</v>
      </c>
      <c r="D21" s="783">
        <v>0</v>
      </c>
      <c r="E21" s="784">
        <v>0</v>
      </c>
    </row>
    <row r="22" spans="2:5" x14ac:dyDescent="0.25">
      <c r="B22" s="781" t="s">
        <v>30</v>
      </c>
      <c r="C22" s="782" t="s">
        <v>669</v>
      </c>
      <c r="D22" s="783">
        <v>0</v>
      </c>
      <c r="E22" s="784">
        <v>0</v>
      </c>
    </row>
    <row r="23" spans="2:5" x14ac:dyDescent="0.25">
      <c r="B23" s="781" t="s">
        <v>31</v>
      </c>
      <c r="C23" s="787"/>
      <c r="D23" s="788"/>
      <c r="E23" s="784"/>
    </row>
    <row r="24" spans="2:5" x14ac:dyDescent="0.25">
      <c r="B24" s="781" t="s">
        <v>32</v>
      </c>
      <c r="C24" s="789"/>
      <c r="D24" s="788"/>
      <c r="E24" s="784"/>
    </row>
    <row r="25" spans="2:5" x14ac:dyDescent="0.25">
      <c r="B25" s="781" t="s">
        <v>33</v>
      </c>
      <c r="C25" s="789"/>
      <c r="D25" s="788"/>
      <c r="E25" s="784"/>
    </row>
    <row r="26" spans="2:5" x14ac:dyDescent="0.25">
      <c r="B26" s="781" t="s">
        <v>34</v>
      </c>
      <c r="C26" s="789"/>
      <c r="D26" s="788"/>
      <c r="E26" s="784"/>
    </row>
    <row r="27" spans="2:5" x14ac:dyDescent="0.25">
      <c r="B27" s="781" t="s">
        <v>35</v>
      </c>
      <c r="C27" s="789"/>
      <c r="D27" s="788"/>
      <c r="E27" s="784"/>
    </row>
    <row r="28" spans="2:5" x14ac:dyDescent="0.25">
      <c r="B28" s="781" t="s">
        <v>36</v>
      </c>
      <c r="C28" s="789"/>
      <c r="D28" s="788"/>
      <c r="E28" s="784"/>
    </row>
    <row r="29" spans="2:5" x14ac:dyDescent="0.25">
      <c r="B29" s="781" t="s">
        <v>37</v>
      </c>
      <c r="C29" s="789"/>
      <c r="D29" s="788"/>
      <c r="E29" s="784"/>
    </row>
    <row r="30" spans="2:5" x14ac:dyDescent="0.25">
      <c r="B30" s="781" t="s">
        <v>38</v>
      </c>
      <c r="C30" s="789"/>
      <c r="D30" s="788"/>
      <c r="E30" s="784"/>
    </row>
    <row r="31" spans="2:5" ht="13.8" thickBot="1" x14ac:dyDescent="0.3">
      <c r="B31" s="790" t="s">
        <v>39</v>
      </c>
      <c r="C31" s="791"/>
      <c r="D31" s="792"/>
      <c r="E31" s="793"/>
    </row>
    <row r="32" spans="2:5" ht="16.5" customHeight="1" thickBot="1" x14ac:dyDescent="0.3">
      <c r="B32" s="775" t="s">
        <v>40</v>
      </c>
      <c r="C32" s="794" t="s">
        <v>48</v>
      </c>
      <c r="D32" s="795">
        <f>+D7+D8+D9+D10+D11+D18+D19+D20+D21+D22+D23+D24+D25+D26+D27+D28+D29+D30+D31</f>
        <v>0</v>
      </c>
      <c r="E32" s="796">
        <f>+E7+E8+E9+E10+E11+E18+E19+E20+E21+E22+E23+E24+E25+E26+E27+E28+E29+E30+E31</f>
        <v>0</v>
      </c>
    </row>
    <row r="33" spans="2:5" x14ac:dyDescent="0.25">
      <c r="B33" s="797"/>
      <c r="C33" s="2201"/>
      <c r="D33" s="2201"/>
      <c r="E33" s="2201"/>
    </row>
  </sheetData>
  <mergeCells count="3">
    <mergeCell ref="C3:E3"/>
    <mergeCell ref="C33:E33"/>
    <mergeCell ref="A1:E1"/>
  </mergeCells>
  <printOptions horizontalCentered="1"/>
  <pageMargins left="0" right="0" top="0.78740157480314965" bottom="0.78740157480314965" header="0.39370078740157483" footer="0"/>
  <pageSetup paperSize="9" orientation="portrait" r:id="rId1"/>
  <headerFooter>
    <oddHeader xml:space="preserve">&amp;R      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G41"/>
  <sheetViews>
    <sheetView view="pageBreakPreview" zoomScaleNormal="100" zoomScaleSheetLayoutView="100" workbookViewId="0">
      <selection activeCell="N25" sqref="N25"/>
    </sheetView>
  </sheetViews>
  <sheetFormatPr defaultRowHeight="13.2" x14ac:dyDescent="0.25"/>
  <cols>
    <col min="1" max="1" width="4.109375" style="801" customWidth="1"/>
    <col min="2" max="2" width="6.6640625" style="801" customWidth="1"/>
    <col min="3" max="3" width="37.33203125" style="801" customWidth="1"/>
    <col min="4" max="4" width="27.109375" style="801" customWidth="1"/>
    <col min="5" max="6" width="14.77734375" style="801" customWidth="1"/>
    <col min="7" max="7" width="5.33203125" style="801" customWidth="1"/>
    <col min="8" max="257" width="9.33203125" style="801"/>
    <col min="258" max="258" width="6.6640625" style="801" customWidth="1"/>
    <col min="259" max="259" width="43.33203125" style="801" customWidth="1"/>
    <col min="260" max="260" width="31.109375" style="801" customWidth="1"/>
    <col min="261" max="261" width="14.77734375" style="801" customWidth="1"/>
    <col min="262" max="513" width="9.33203125" style="801"/>
    <col min="514" max="514" width="6.6640625" style="801" customWidth="1"/>
    <col min="515" max="515" width="43.33203125" style="801" customWidth="1"/>
    <col min="516" max="516" width="31.109375" style="801" customWidth="1"/>
    <col min="517" max="517" width="14.77734375" style="801" customWidth="1"/>
    <col min="518" max="769" width="9.33203125" style="801"/>
    <col min="770" max="770" width="6.6640625" style="801" customWidth="1"/>
    <col min="771" max="771" width="43.33203125" style="801" customWidth="1"/>
    <col min="772" max="772" width="31.109375" style="801" customWidth="1"/>
    <col min="773" max="773" width="14.77734375" style="801" customWidth="1"/>
    <col min="774" max="1025" width="9.33203125" style="801"/>
    <col min="1026" max="1026" width="6.6640625" style="801" customWidth="1"/>
    <col min="1027" max="1027" width="43.33203125" style="801" customWidth="1"/>
    <col min="1028" max="1028" width="31.109375" style="801" customWidth="1"/>
    <col min="1029" max="1029" width="14.77734375" style="801" customWidth="1"/>
    <col min="1030" max="1281" width="9.33203125" style="801"/>
    <col min="1282" max="1282" width="6.6640625" style="801" customWidth="1"/>
    <col min="1283" max="1283" width="43.33203125" style="801" customWidth="1"/>
    <col min="1284" max="1284" width="31.109375" style="801" customWidth="1"/>
    <col min="1285" max="1285" width="14.77734375" style="801" customWidth="1"/>
    <col min="1286" max="1537" width="9.33203125" style="801"/>
    <col min="1538" max="1538" width="6.6640625" style="801" customWidth="1"/>
    <col min="1539" max="1539" width="43.33203125" style="801" customWidth="1"/>
    <col min="1540" max="1540" width="31.109375" style="801" customWidth="1"/>
    <col min="1541" max="1541" width="14.77734375" style="801" customWidth="1"/>
    <col min="1542" max="1793" width="9.33203125" style="801"/>
    <col min="1794" max="1794" width="6.6640625" style="801" customWidth="1"/>
    <col min="1795" max="1795" width="43.33203125" style="801" customWidth="1"/>
    <col min="1796" max="1796" width="31.109375" style="801" customWidth="1"/>
    <col min="1797" max="1797" width="14.77734375" style="801" customWidth="1"/>
    <col min="1798" max="2049" width="9.33203125" style="801"/>
    <col min="2050" max="2050" width="6.6640625" style="801" customWidth="1"/>
    <col min="2051" max="2051" width="43.33203125" style="801" customWidth="1"/>
    <col min="2052" max="2052" width="31.109375" style="801" customWidth="1"/>
    <col min="2053" max="2053" width="14.77734375" style="801" customWidth="1"/>
    <col min="2054" max="2305" width="9.33203125" style="801"/>
    <col min="2306" max="2306" width="6.6640625" style="801" customWidth="1"/>
    <col min="2307" max="2307" width="43.33203125" style="801" customWidth="1"/>
    <col min="2308" max="2308" width="31.109375" style="801" customWidth="1"/>
    <col min="2309" max="2309" width="14.77734375" style="801" customWidth="1"/>
    <col min="2310" max="2561" width="9.33203125" style="801"/>
    <col min="2562" max="2562" width="6.6640625" style="801" customWidth="1"/>
    <col min="2563" max="2563" width="43.33203125" style="801" customWidth="1"/>
    <col min="2564" max="2564" width="31.109375" style="801" customWidth="1"/>
    <col min="2565" max="2565" width="14.77734375" style="801" customWidth="1"/>
    <col min="2566" max="2817" width="9.33203125" style="801"/>
    <col min="2818" max="2818" width="6.6640625" style="801" customWidth="1"/>
    <col min="2819" max="2819" width="43.33203125" style="801" customWidth="1"/>
    <col min="2820" max="2820" width="31.109375" style="801" customWidth="1"/>
    <col min="2821" max="2821" width="14.77734375" style="801" customWidth="1"/>
    <col min="2822" max="3073" width="9.33203125" style="801"/>
    <col min="3074" max="3074" width="6.6640625" style="801" customWidth="1"/>
    <col min="3075" max="3075" width="43.33203125" style="801" customWidth="1"/>
    <col min="3076" max="3076" width="31.109375" style="801" customWidth="1"/>
    <col min="3077" max="3077" width="14.77734375" style="801" customWidth="1"/>
    <col min="3078" max="3329" width="9.33203125" style="801"/>
    <col min="3330" max="3330" width="6.6640625" style="801" customWidth="1"/>
    <col min="3331" max="3331" width="43.33203125" style="801" customWidth="1"/>
    <col min="3332" max="3332" width="31.109375" style="801" customWidth="1"/>
    <col min="3333" max="3333" width="14.77734375" style="801" customWidth="1"/>
    <col min="3334" max="3585" width="9.33203125" style="801"/>
    <col min="3586" max="3586" width="6.6640625" style="801" customWidth="1"/>
    <col min="3587" max="3587" width="43.33203125" style="801" customWidth="1"/>
    <col min="3588" max="3588" width="31.109375" style="801" customWidth="1"/>
    <col min="3589" max="3589" width="14.77734375" style="801" customWidth="1"/>
    <col min="3590" max="3841" width="9.33203125" style="801"/>
    <col min="3842" max="3842" width="6.6640625" style="801" customWidth="1"/>
    <col min="3843" max="3843" width="43.33203125" style="801" customWidth="1"/>
    <col min="3844" max="3844" width="31.109375" style="801" customWidth="1"/>
    <col min="3845" max="3845" width="14.77734375" style="801" customWidth="1"/>
    <col min="3846" max="4097" width="9.33203125" style="801"/>
    <col min="4098" max="4098" width="6.6640625" style="801" customWidth="1"/>
    <col min="4099" max="4099" width="43.33203125" style="801" customWidth="1"/>
    <col min="4100" max="4100" width="31.109375" style="801" customWidth="1"/>
    <col min="4101" max="4101" width="14.77734375" style="801" customWidth="1"/>
    <col min="4102" max="4353" width="9.33203125" style="801"/>
    <col min="4354" max="4354" width="6.6640625" style="801" customWidth="1"/>
    <col min="4355" max="4355" width="43.33203125" style="801" customWidth="1"/>
    <col min="4356" max="4356" width="31.109375" style="801" customWidth="1"/>
    <col min="4357" max="4357" width="14.77734375" style="801" customWidth="1"/>
    <col min="4358" max="4609" width="9.33203125" style="801"/>
    <col min="4610" max="4610" width="6.6640625" style="801" customWidth="1"/>
    <col min="4611" max="4611" width="43.33203125" style="801" customWidth="1"/>
    <col min="4612" max="4612" width="31.109375" style="801" customWidth="1"/>
    <col min="4613" max="4613" width="14.77734375" style="801" customWidth="1"/>
    <col min="4614" max="4865" width="9.33203125" style="801"/>
    <col min="4866" max="4866" width="6.6640625" style="801" customWidth="1"/>
    <col min="4867" max="4867" width="43.33203125" style="801" customWidth="1"/>
    <col min="4868" max="4868" width="31.109375" style="801" customWidth="1"/>
    <col min="4869" max="4869" width="14.77734375" style="801" customWidth="1"/>
    <col min="4870" max="5121" width="9.33203125" style="801"/>
    <col min="5122" max="5122" width="6.6640625" style="801" customWidth="1"/>
    <col min="5123" max="5123" width="43.33203125" style="801" customWidth="1"/>
    <col min="5124" max="5124" width="31.109375" style="801" customWidth="1"/>
    <col min="5125" max="5125" width="14.77734375" style="801" customWidth="1"/>
    <col min="5126" max="5377" width="9.33203125" style="801"/>
    <col min="5378" max="5378" width="6.6640625" style="801" customWidth="1"/>
    <col min="5379" max="5379" width="43.33203125" style="801" customWidth="1"/>
    <col min="5380" max="5380" width="31.109375" style="801" customWidth="1"/>
    <col min="5381" max="5381" width="14.77734375" style="801" customWidth="1"/>
    <col min="5382" max="5633" width="9.33203125" style="801"/>
    <col min="5634" max="5634" width="6.6640625" style="801" customWidth="1"/>
    <col min="5635" max="5635" width="43.33203125" style="801" customWidth="1"/>
    <col min="5636" max="5636" width="31.109375" style="801" customWidth="1"/>
    <col min="5637" max="5637" width="14.77734375" style="801" customWidth="1"/>
    <col min="5638" max="5889" width="9.33203125" style="801"/>
    <col min="5890" max="5890" width="6.6640625" style="801" customWidth="1"/>
    <col min="5891" max="5891" width="43.33203125" style="801" customWidth="1"/>
    <col min="5892" max="5892" width="31.109375" style="801" customWidth="1"/>
    <col min="5893" max="5893" width="14.77734375" style="801" customWidth="1"/>
    <col min="5894" max="6145" width="9.33203125" style="801"/>
    <col min="6146" max="6146" width="6.6640625" style="801" customWidth="1"/>
    <col min="6147" max="6147" width="43.33203125" style="801" customWidth="1"/>
    <col min="6148" max="6148" width="31.109375" style="801" customWidth="1"/>
    <col min="6149" max="6149" width="14.77734375" style="801" customWidth="1"/>
    <col min="6150" max="6401" width="9.33203125" style="801"/>
    <col min="6402" max="6402" width="6.6640625" style="801" customWidth="1"/>
    <col min="6403" max="6403" width="43.33203125" style="801" customWidth="1"/>
    <col min="6404" max="6404" width="31.109375" style="801" customWidth="1"/>
    <col min="6405" max="6405" width="14.77734375" style="801" customWidth="1"/>
    <col min="6406" max="6657" width="9.33203125" style="801"/>
    <col min="6658" max="6658" width="6.6640625" style="801" customWidth="1"/>
    <col min="6659" max="6659" width="43.33203125" style="801" customWidth="1"/>
    <col min="6660" max="6660" width="31.109375" style="801" customWidth="1"/>
    <col min="6661" max="6661" width="14.77734375" style="801" customWidth="1"/>
    <col min="6662" max="6913" width="9.33203125" style="801"/>
    <col min="6914" max="6914" width="6.6640625" style="801" customWidth="1"/>
    <col min="6915" max="6915" width="43.33203125" style="801" customWidth="1"/>
    <col min="6916" max="6916" width="31.109375" style="801" customWidth="1"/>
    <col min="6917" max="6917" width="14.77734375" style="801" customWidth="1"/>
    <col min="6918" max="7169" width="9.33203125" style="801"/>
    <col min="7170" max="7170" width="6.6640625" style="801" customWidth="1"/>
    <col min="7171" max="7171" width="43.33203125" style="801" customWidth="1"/>
    <col min="7172" max="7172" width="31.109375" style="801" customWidth="1"/>
    <col min="7173" max="7173" width="14.77734375" style="801" customWidth="1"/>
    <col min="7174" max="7425" width="9.33203125" style="801"/>
    <col min="7426" max="7426" width="6.6640625" style="801" customWidth="1"/>
    <col min="7427" max="7427" width="43.33203125" style="801" customWidth="1"/>
    <col min="7428" max="7428" width="31.109375" style="801" customWidth="1"/>
    <col min="7429" max="7429" width="14.77734375" style="801" customWidth="1"/>
    <col min="7430" max="7681" width="9.33203125" style="801"/>
    <col min="7682" max="7682" width="6.6640625" style="801" customWidth="1"/>
    <col min="7683" max="7683" width="43.33203125" style="801" customWidth="1"/>
    <col min="7684" max="7684" width="31.109375" style="801" customWidth="1"/>
    <col min="7685" max="7685" width="14.77734375" style="801" customWidth="1"/>
    <col min="7686" max="7937" width="9.33203125" style="801"/>
    <col min="7938" max="7938" width="6.6640625" style="801" customWidth="1"/>
    <col min="7939" max="7939" width="43.33203125" style="801" customWidth="1"/>
    <col min="7940" max="7940" width="31.109375" style="801" customWidth="1"/>
    <col min="7941" max="7941" width="14.77734375" style="801" customWidth="1"/>
    <col min="7942" max="8193" width="9.33203125" style="801"/>
    <col min="8194" max="8194" width="6.6640625" style="801" customWidth="1"/>
    <col min="8195" max="8195" width="43.33203125" style="801" customWidth="1"/>
    <col min="8196" max="8196" width="31.109375" style="801" customWidth="1"/>
    <col min="8197" max="8197" width="14.77734375" style="801" customWidth="1"/>
    <col min="8198" max="8449" width="9.33203125" style="801"/>
    <col min="8450" max="8450" width="6.6640625" style="801" customWidth="1"/>
    <col min="8451" max="8451" width="43.33203125" style="801" customWidth="1"/>
    <col min="8452" max="8452" width="31.109375" style="801" customWidth="1"/>
    <col min="8453" max="8453" width="14.77734375" style="801" customWidth="1"/>
    <col min="8454" max="8705" width="9.33203125" style="801"/>
    <col min="8706" max="8706" width="6.6640625" style="801" customWidth="1"/>
    <col min="8707" max="8707" width="43.33203125" style="801" customWidth="1"/>
    <col min="8708" max="8708" width="31.109375" style="801" customWidth="1"/>
    <col min="8709" max="8709" width="14.77734375" style="801" customWidth="1"/>
    <col min="8710" max="8961" width="9.33203125" style="801"/>
    <col min="8962" max="8962" width="6.6640625" style="801" customWidth="1"/>
    <col min="8963" max="8963" width="43.33203125" style="801" customWidth="1"/>
    <col min="8964" max="8964" width="31.109375" style="801" customWidth="1"/>
    <col min="8965" max="8965" width="14.77734375" style="801" customWidth="1"/>
    <col min="8966" max="9217" width="9.33203125" style="801"/>
    <col min="9218" max="9218" width="6.6640625" style="801" customWidth="1"/>
    <col min="9219" max="9219" width="43.33203125" style="801" customWidth="1"/>
    <col min="9220" max="9220" width="31.109375" style="801" customWidth="1"/>
    <col min="9221" max="9221" width="14.77734375" style="801" customWidth="1"/>
    <col min="9222" max="9473" width="9.33203125" style="801"/>
    <col min="9474" max="9474" width="6.6640625" style="801" customWidth="1"/>
    <col min="9475" max="9475" width="43.33203125" style="801" customWidth="1"/>
    <col min="9476" max="9476" width="31.109375" style="801" customWidth="1"/>
    <col min="9477" max="9477" width="14.77734375" style="801" customWidth="1"/>
    <col min="9478" max="9729" width="9.33203125" style="801"/>
    <col min="9730" max="9730" width="6.6640625" style="801" customWidth="1"/>
    <col min="9731" max="9731" width="43.33203125" style="801" customWidth="1"/>
    <col min="9732" max="9732" width="31.109375" style="801" customWidth="1"/>
    <col min="9733" max="9733" width="14.77734375" style="801" customWidth="1"/>
    <col min="9734" max="9985" width="9.33203125" style="801"/>
    <col min="9986" max="9986" width="6.6640625" style="801" customWidth="1"/>
    <col min="9987" max="9987" width="43.33203125" style="801" customWidth="1"/>
    <col min="9988" max="9988" width="31.109375" style="801" customWidth="1"/>
    <col min="9989" max="9989" width="14.77734375" style="801" customWidth="1"/>
    <col min="9990" max="10241" width="9.33203125" style="801"/>
    <col min="10242" max="10242" width="6.6640625" style="801" customWidth="1"/>
    <col min="10243" max="10243" width="43.33203125" style="801" customWidth="1"/>
    <col min="10244" max="10244" width="31.109375" style="801" customWidth="1"/>
    <col min="10245" max="10245" width="14.77734375" style="801" customWidth="1"/>
    <col min="10246" max="10497" width="9.33203125" style="801"/>
    <col min="10498" max="10498" width="6.6640625" style="801" customWidth="1"/>
    <col min="10499" max="10499" width="43.33203125" style="801" customWidth="1"/>
    <col min="10500" max="10500" width="31.109375" style="801" customWidth="1"/>
    <col min="10501" max="10501" width="14.77734375" style="801" customWidth="1"/>
    <col min="10502" max="10753" width="9.33203125" style="801"/>
    <col min="10754" max="10754" width="6.6640625" style="801" customWidth="1"/>
    <col min="10755" max="10755" width="43.33203125" style="801" customWidth="1"/>
    <col min="10756" max="10756" width="31.109375" style="801" customWidth="1"/>
    <col min="10757" max="10757" width="14.77734375" style="801" customWidth="1"/>
    <col min="10758" max="11009" width="9.33203125" style="801"/>
    <col min="11010" max="11010" width="6.6640625" style="801" customWidth="1"/>
    <col min="11011" max="11011" width="43.33203125" style="801" customWidth="1"/>
    <col min="11012" max="11012" width="31.109375" style="801" customWidth="1"/>
    <col min="11013" max="11013" width="14.77734375" style="801" customWidth="1"/>
    <col min="11014" max="11265" width="9.33203125" style="801"/>
    <col min="11266" max="11266" width="6.6640625" style="801" customWidth="1"/>
    <col min="11267" max="11267" width="43.33203125" style="801" customWidth="1"/>
    <col min="11268" max="11268" width="31.109375" style="801" customWidth="1"/>
    <col min="11269" max="11269" width="14.77734375" style="801" customWidth="1"/>
    <col min="11270" max="11521" width="9.33203125" style="801"/>
    <col min="11522" max="11522" width="6.6640625" style="801" customWidth="1"/>
    <col min="11523" max="11523" width="43.33203125" style="801" customWidth="1"/>
    <col min="11524" max="11524" width="31.109375" style="801" customWidth="1"/>
    <col min="11525" max="11525" width="14.77734375" style="801" customWidth="1"/>
    <col min="11526" max="11777" width="9.33203125" style="801"/>
    <col min="11778" max="11778" width="6.6640625" style="801" customWidth="1"/>
    <col min="11779" max="11779" width="43.33203125" style="801" customWidth="1"/>
    <col min="11780" max="11780" width="31.109375" style="801" customWidth="1"/>
    <col min="11781" max="11781" width="14.77734375" style="801" customWidth="1"/>
    <col min="11782" max="12033" width="9.33203125" style="801"/>
    <col min="12034" max="12034" width="6.6640625" style="801" customWidth="1"/>
    <col min="12035" max="12035" width="43.33203125" style="801" customWidth="1"/>
    <col min="12036" max="12036" width="31.109375" style="801" customWidth="1"/>
    <col min="12037" max="12037" width="14.77734375" style="801" customWidth="1"/>
    <col min="12038" max="12289" width="9.33203125" style="801"/>
    <col min="12290" max="12290" width="6.6640625" style="801" customWidth="1"/>
    <col min="12291" max="12291" width="43.33203125" style="801" customWidth="1"/>
    <col min="12292" max="12292" width="31.109375" style="801" customWidth="1"/>
    <col min="12293" max="12293" width="14.77734375" style="801" customWidth="1"/>
    <col min="12294" max="12545" width="9.33203125" style="801"/>
    <col min="12546" max="12546" width="6.6640625" style="801" customWidth="1"/>
    <col min="12547" max="12547" width="43.33203125" style="801" customWidth="1"/>
    <col min="12548" max="12548" width="31.109375" style="801" customWidth="1"/>
    <col min="12549" max="12549" width="14.77734375" style="801" customWidth="1"/>
    <col min="12550" max="12801" width="9.33203125" style="801"/>
    <col min="12802" max="12802" width="6.6640625" style="801" customWidth="1"/>
    <col min="12803" max="12803" width="43.33203125" style="801" customWidth="1"/>
    <col min="12804" max="12804" width="31.109375" style="801" customWidth="1"/>
    <col min="12805" max="12805" width="14.77734375" style="801" customWidth="1"/>
    <col min="12806" max="13057" width="9.33203125" style="801"/>
    <col min="13058" max="13058" width="6.6640625" style="801" customWidth="1"/>
    <col min="13059" max="13059" width="43.33203125" style="801" customWidth="1"/>
    <col min="13060" max="13060" width="31.109375" style="801" customWidth="1"/>
    <col min="13061" max="13061" width="14.77734375" style="801" customWidth="1"/>
    <col min="13062" max="13313" width="9.33203125" style="801"/>
    <col min="13314" max="13314" width="6.6640625" style="801" customWidth="1"/>
    <col min="13315" max="13315" width="43.33203125" style="801" customWidth="1"/>
    <col min="13316" max="13316" width="31.109375" style="801" customWidth="1"/>
    <col min="13317" max="13317" width="14.77734375" style="801" customWidth="1"/>
    <col min="13318" max="13569" width="9.33203125" style="801"/>
    <col min="13570" max="13570" width="6.6640625" style="801" customWidth="1"/>
    <col min="13571" max="13571" width="43.33203125" style="801" customWidth="1"/>
    <col min="13572" max="13572" width="31.109375" style="801" customWidth="1"/>
    <col min="13573" max="13573" width="14.77734375" style="801" customWidth="1"/>
    <col min="13574" max="13825" width="9.33203125" style="801"/>
    <col min="13826" max="13826" width="6.6640625" style="801" customWidth="1"/>
    <col min="13827" max="13827" width="43.33203125" style="801" customWidth="1"/>
    <col min="13828" max="13828" width="31.109375" style="801" customWidth="1"/>
    <col min="13829" max="13829" width="14.77734375" style="801" customWidth="1"/>
    <col min="13830" max="14081" width="9.33203125" style="801"/>
    <col min="14082" max="14082" width="6.6640625" style="801" customWidth="1"/>
    <col min="14083" max="14083" width="43.33203125" style="801" customWidth="1"/>
    <col min="14084" max="14084" width="31.109375" style="801" customWidth="1"/>
    <col min="14085" max="14085" width="14.77734375" style="801" customWidth="1"/>
    <col min="14086" max="14337" width="9.33203125" style="801"/>
    <col min="14338" max="14338" width="6.6640625" style="801" customWidth="1"/>
    <col min="14339" max="14339" width="43.33203125" style="801" customWidth="1"/>
    <col min="14340" max="14340" width="31.109375" style="801" customWidth="1"/>
    <col min="14341" max="14341" width="14.77734375" style="801" customWidth="1"/>
    <col min="14342" max="14593" width="9.33203125" style="801"/>
    <col min="14594" max="14594" width="6.6640625" style="801" customWidth="1"/>
    <col min="14595" max="14595" width="43.33203125" style="801" customWidth="1"/>
    <col min="14596" max="14596" width="31.109375" style="801" customWidth="1"/>
    <col min="14597" max="14597" width="14.77734375" style="801" customWidth="1"/>
    <col min="14598" max="14849" width="9.33203125" style="801"/>
    <col min="14850" max="14850" width="6.6640625" style="801" customWidth="1"/>
    <col min="14851" max="14851" width="43.33203125" style="801" customWidth="1"/>
    <col min="14852" max="14852" width="31.109375" style="801" customWidth="1"/>
    <col min="14853" max="14853" width="14.77734375" style="801" customWidth="1"/>
    <col min="14854" max="15105" width="9.33203125" style="801"/>
    <col min="15106" max="15106" width="6.6640625" style="801" customWidth="1"/>
    <col min="15107" max="15107" width="43.33203125" style="801" customWidth="1"/>
    <col min="15108" max="15108" width="31.109375" style="801" customWidth="1"/>
    <col min="15109" max="15109" width="14.77734375" style="801" customWidth="1"/>
    <col min="15110" max="15361" width="9.33203125" style="801"/>
    <col min="15362" max="15362" width="6.6640625" style="801" customWidth="1"/>
    <col min="15363" max="15363" width="43.33203125" style="801" customWidth="1"/>
    <col min="15364" max="15364" width="31.109375" style="801" customWidth="1"/>
    <col min="15365" max="15365" width="14.77734375" style="801" customWidth="1"/>
    <col min="15366" max="15617" width="9.33203125" style="801"/>
    <col min="15618" max="15618" width="6.6640625" style="801" customWidth="1"/>
    <col min="15619" max="15619" width="43.33203125" style="801" customWidth="1"/>
    <col min="15620" max="15620" width="31.109375" style="801" customWidth="1"/>
    <col min="15621" max="15621" width="14.77734375" style="801" customWidth="1"/>
    <col min="15622" max="15873" width="9.33203125" style="801"/>
    <col min="15874" max="15874" width="6.6640625" style="801" customWidth="1"/>
    <col min="15875" max="15875" width="43.33203125" style="801" customWidth="1"/>
    <col min="15876" max="15876" width="31.109375" style="801" customWidth="1"/>
    <col min="15877" max="15877" width="14.77734375" style="801" customWidth="1"/>
    <col min="15878" max="16129" width="9.33203125" style="801"/>
    <col min="16130" max="16130" width="6.6640625" style="801" customWidth="1"/>
    <col min="16131" max="16131" width="43.33203125" style="801" customWidth="1"/>
    <col min="16132" max="16132" width="31.109375" style="801" customWidth="1"/>
    <col min="16133" max="16133" width="14.77734375" style="801" customWidth="1"/>
    <col min="16134" max="16384" width="9.33203125" style="801"/>
  </cols>
  <sheetData>
    <row r="1" spans="1:7" ht="18.75" customHeight="1" x14ac:dyDescent="0.25">
      <c r="A1" s="2206" t="s">
        <v>1237</v>
      </c>
      <c r="B1" s="2206"/>
      <c r="C1" s="2206"/>
      <c r="D1" s="2206"/>
      <c r="E1" s="2206"/>
      <c r="F1" s="2206"/>
      <c r="G1" s="800"/>
    </row>
    <row r="2" spans="1:7" ht="8.25" customHeight="1" x14ac:dyDescent="0.25">
      <c r="B2" s="798"/>
      <c r="C2" s="798"/>
      <c r="D2" s="798"/>
      <c r="E2" s="798"/>
      <c r="F2" s="798"/>
      <c r="G2" s="800"/>
    </row>
    <row r="3" spans="1:7" ht="42.75" customHeight="1" x14ac:dyDescent="0.25">
      <c r="B3" s="2205" t="s">
        <v>1144</v>
      </c>
      <c r="C3" s="2084"/>
      <c r="D3" s="2084"/>
      <c r="E3" s="2084"/>
      <c r="F3" s="2084"/>
    </row>
    <row r="4" spans="1:7" ht="6" customHeight="1" x14ac:dyDescent="0.25">
      <c r="B4" s="774"/>
      <c r="C4" s="774"/>
      <c r="D4" s="774"/>
      <c r="E4" s="799"/>
    </row>
    <row r="5" spans="1:7" ht="14.4" thickBot="1" x14ac:dyDescent="0.35">
      <c r="B5" s="802"/>
      <c r="C5" s="802"/>
      <c r="D5" s="2202"/>
      <c r="E5" s="2202"/>
      <c r="F5" s="768" t="s">
        <v>556</v>
      </c>
    </row>
    <row r="6" spans="1:7" ht="40.200000000000003" thickBot="1" x14ac:dyDescent="0.3">
      <c r="B6" s="803" t="s">
        <v>67</v>
      </c>
      <c r="C6" s="804" t="s">
        <v>670</v>
      </c>
      <c r="D6" s="805" t="s">
        <v>671</v>
      </c>
      <c r="E6" s="806" t="s">
        <v>850</v>
      </c>
      <c r="F6" s="844" t="s">
        <v>672</v>
      </c>
    </row>
    <row r="7" spans="1:7" ht="15.9" customHeight="1" x14ac:dyDescent="0.25">
      <c r="B7" s="807" t="s">
        <v>14</v>
      </c>
      <c r="C7" s="808"/>
      <c r="D7" s="809"/>
      <c r="E7" s="810">
        <v>0</v>
      </c>
      <c r="F7" s="811">
        <v>0</v>
      </c>
    </row>
    <row r="8" spans="1:7" ht="15.9" customHeight="1" x14ac:dyDescent="0.25">
      <c r="B8" s="812" t="s">
        <v>15</v>
      </c>
      <c r="C8" s="813"/>
      <c r="D8" s="814"/>
      <c r="E8" s="815"/>
      <c r="F8" s="816"/>
    </row>
    <row r="9" spans="1:7" ht="15.9" customHeight="1" x14ac:dyDescent="0.25">
      <c r="B9" s="812" t="s">
        <v>16</v>
      </c>
      <c r="C9" s="813"/>
      <c r="D9" s="814"/>
      <c r="E9" s="815"/>
      <c r="F9" s="816"/>
    </row>
    <row r="10" spans="1:7" ht="15.9" customHeight="1" x14ac:dyDescent="0.25">
      <c r="B10" s="812" t="s">
        <v>17</v>
      </c>
      <c r="C10" s="813"/>
      <c r="D10" s="814"/>
      <c r="E10" s="815"/>
      <c r="F10" s="816"/>
    </row>
    <row r="11" spans="1:7" ht="15.9" customHeight="1" x14ac:dyDescent="0.25">
      <c r="B11" s="812" t="s">
        <v>18</v>
      </c>
      <c r="C11" s="813"/>
      <c r="D11" s="814"/>
      <c r="E11" s="815"/>
      <c r="F11" s="816"/>
    </row>
    <row r="12" spans="1:7" ht="15.9" customHeight="1" x14ac:dyDescent="0.25">
      <c r="B12" s="812" t="s">
        <v>19</v>
      </c>
      <c r="C12" s="813"/>
      <c r="D12" s="814"/>
      <c r="E12" s="815"/>
      <c r="F12" s="816"/>
    </row>
    <row r="13" spans="1:7" ht="15.9" customHeight="1" x14ac:dyDescent="0.25">
      <c r="B13" s="812" t="s">
        <v>20</v>
      </c>
      <c r="C13" s="813"/>
      <c r="D13" s="814"/>
      <c r="E13" s="815"/>
      <c r="F13" s="816"/>
    </row>
    <row r="14" spans="1:7" ht="15.9" customHeight="1" x14ac:dyDescent="0.25">
      <c r="B14" s="812" t="s">
        <v>21</v>
      </c>
      <c r="C14" s="813"/>
      <c r="D14" s="814"/>
      <c r="E14" s="815"/>
      <c r="F14" s="816"/>
    </row>
    <row r="15" spans="1:7" ht="15.9" customHeight="1" x14ac:dyDescent="0.25">
      <c r="B15" s="812" t="s">
        <v>22</v>
      </c>
      <c r="C15" s="813"/>
      <c r="D15" s="814"/>
      <c r="E15" s="815"/>
      <c r="F15" s="816"/>
    </row>
    <row r="16" spans="1:7" ht="15.9" customHeight="1" x14ac:dyDescent="0.25">
      <c r="B16" s="812" t="s">
        <v>23</v>
      </c>
      <c r="C16" s="813"/>
      <c r="D16" s="814"/>
      <c r="E16" s="815"/>
      <c r="F16" s="816"/>
    </row>
    <row r="17" spans="2:6" ht="15.9" customHeight="1" x14ac:dyDescent="0.25">
      <c r="B17" s="812" t="s">
        <v>24</v>
      </c>
      <c r="C17" s="813"/>
      <c r="D17" s="814"/>
      <c r="E17" s="815"/>
      <c r="F17" s="816"/>
    </row>
    <row r="18" spans="2:6" ht="15.9" customHeight="1" x14ac:dyDescent="0.25">
      <c r="B18" s="812" t="s">
        <v>25</v>
      </c>
      <c r="C18" s="813"/>
      <c r="D18" s="814"/>
      <c r="E18" s="815"/>
      <c r="F18" s="816"/>
    </row>
    <row r="19" spans="2:6" ht="15.9" customHeight="1" x14ac:dyDescent="0.25">
      <c r="B19" s="812" t="s">
        <v>26</v>
      </c>
      <c r="C19" s="813"/>
      <c r="D19" s="814"/>
      <c r="E19" s="815"/>
      <c r="F19" s="816"/>
    </row>
    <row r="20" spans="2:6" ht="15.9" customHeight="1" x14ac:dyDescent="0.25">
      <c r="B20" s="812" t="s">
        <v>27</v>
      </c>
      <c r="C20" s="813"/>
      <c r="D20" s="814"/>
      <c r="E20" s="815"/>
      <c r="F20" s="816"/>
    </row>
    <row r="21" spans="2:6" ht="15.9" customHeight="1" x14ac:dyDescent="0.25">
      <c r="B21" s="812" t="s">
        <v>28</v>
      </c>
      <c r="C21" s="813"/>
      <c r="D21" s="814"/>
      <c r="E21" s="815"/>
      <c r="F21" s="816"/>
    </row>
    <row r="22" spans="2:6" ht="15.9" customHeight="1" x14ac:dyDescent="0.25">
      <c r="B22" s="812" t="s">
        <v>29</v>
      </c>
      <c r="C22" s="813"/>
      <c r="D22" s="814"/>
      <c r="E22" s="815"/>
      <c r="F22" s="816"/>
    </row>
    <row r="23" spans="2:6" ht="15.9" customHeight="1" x14ac:dyDescent="0.25">
      <c r="B23" s="812" t="s">
        <v>30</v>
      </c>
      <c r="C23" s="813"/>
      <c r="D23" s="814"/>
      <c r="E23" s="815"/>
      <c r="F23" s="816"/>
    </row>
    <row r="24" spans="2:6" ht="15.9" customHeight="1" x14ac:dyDescent="0.25">
      <c r="B24" s="812" t="s">
        <v>31</v>
      </c>
      <c r="C24" s="813"/>
      <c r="D24" s="814"/>
      <c r="E24" s="815"/>
      <c r="F24" s="816"/>
    </row>
    <row r="25" spans="2:6" ht="15.9" customHeight="1" x14ac:dyDescent="0.25">
      <c r="B25" s="812" t="s">
        <v>32</v>
      </c>
      <c r="C25" s="813"/>
      <c r="D25" s="814"/>
      <c r="E25" s="815"/>
      <c r="F25" s="816"/>
    </row>
    <row r="26" spans="2:6" ht="15.9" customHeight="1" x14ac:dyDescent="0.25">
      <c r="B26" s="812" t="s">
        <v>33</v>
      </c>
      <c r="C26" s="813"/>
      <c r="D26" s="814"/>
      <c r="E26" s="815"/>
      <c r="F26" s="816"/>
    </row>
    <row r="27" spans="2:6" ht="15.9" customHeight="1" x14ac:dyDescent="0.25">
      <c r="B27" s="812" t="s">
        <v>34</v>
      </c>
      <c r="C27" s="813"/>
      <c r="D27" s="814"/>
      <c r="E27" s="815"/>
      <c r="F27" s="816"/>
    </row>
    <row r="28" spans="2:6" ht="15.9" customHeight="1" x14ac:dyDescent="0.25">
      <c r="B28" s="812" t="s">
        <v>35</v>
      </c>
      <c r="C28" s="813"/>
      <c r="D28" s="814"/>
      <c r="E28" s="815"/>
      <c r="F28" s="816"/>
    </row>
    <row r="29" spans="2:6" ht="15.9" customHeight="1" x14ac:dyDescent="0.25">
      <c r="B29" s="812" t="s">
        <v>36</v>
      </c>
      <c r="C29" s="813"/>
      <c r="D29" s="814"/>
      <c r="E29" s="815"/>
      <c r="F29" s="816"/>
    </row>
    <row r="30" spans="2:6" ht="15.9" customHeight="1" x14ac:dyDescent="0.25">
      <c r="B30" s="812" t="s">
        <v>37</v>
      </c>
      <c r="C30" s="813"/>
      <c r="D30" s="814"/>
      <c r="E30" s="815"/>
      <c r="F30" s="816"/>
    </row>
    <row r="31" spans="2:6" ht="15.9" customHeight="1" x14ac:dyDescent="0.25">
      <c r="B31" s="812" t="s">
        <v>38</v>
      </c>
      <c r="C31" s="813"/>
      <c r="D31" s="814"/>
      <c r="E31" s="815"/>
      <c r="F31" s="816"/>
    </row>
    <row r="32" spans="2:6" ht="15.9" customHeight="1" x14ac:dyDescent="0.25">
      <c r="B32" s="812" t="s">
        <v>39</v>
      </c>
      <c r="C32" s="813"/>
      <c r="D32" s="814"/>
      <c r="E32" s="815"/>
      <c r="F32" s="816"/>
    </row>
    <row r="33" spans="2:6" ht="15.9" customHeight="1" x14ac:dyDescent="0.25">
      <c r="B33" s="812" t="s">
        <v>40</v>
      </c>
      <c r="C33" s="813"/>
      <c r="D33" s="814"/>
      <c r="E33" s="815"/>
      <c r="F33" s="816"/>
    </row>
    <row r="34" spans="2:6" ht="15.9" customHeight="1" x14ac:dyDescent="0.25">
      <c r="B34" s="812" t="s">
        <v>41</v>
      </c>
      <c r="C34" s="813"/>
      <c r="D34" s="814"/>
      <c r="E34" s="815"/>
      <c r="F34" s="816"/>
    </row>
    <row r="35" spans="2:6" ht="15.9" customHeight="1" x14ac:dyDescent="0.25">
      <c r="B35" s="812" t="s">
        <v>582</v>
      </c>
      <c r="C35" s="813"/>
      <c r="D35" s="814"/>
      <c r="E35" s="815"/>
      <c r="F35" s="816"/>
    </row>
    <row r="36" spans="2:6" ht="15.9" customHeight="1" x14ac:dyDescent="0.25">
      <c r="B36" s="812" t="s">
        <v>617</v>
      </c>
      <c r="C36" s="813"/>
      <c r="D36" s="814"/>
      <c r="E36" s="817"/>
      <c r="F36" s="816"/>
    </row>
    <row r="37" spans="2:6" ht="15.9" customHeight="1" x14ac:dyDescent="0.25">
      <c r="B37" s="812" t="s">
        <v>618</v>
      </c>
      <c r="C37" s="813"/>
      <c r="D37" s="814"/>
      <c r="E37" s="817"/>
      <c r="F37" s="816"/>
    </row>
    <row r="38" spans="2:6" ht="15.9" customHeight="1" x14ac:dyDescent="0.25">
      <c r="B38" s="812" t="s">
        <v>619</v>
      </c>
      <c r="C38" s="813"/>
      <c r="D38" s="814"/>
      <c r="E38" s="817"/>
      <c r="F38" s="816"/>
    </row>
    <row r="39" spans="2:6" ht="13.8" thickBot="1" x14ac:dyDescent="0.3">
      <c r="B39" s="818" t="s">
        <v>620</v>
      </c>
      <c r="C39" s="819"/>
      <c r="D39" s="820"/>
      <c r="E39" s="821"/>
      <c r="F39" s="822"/>
    </row>
    <row r="40" spans="2:6" ht="14.25" customHeight="1" thickBot="1" x14ac:dyDescent="0.3">
      <c r="B40" s="2203" t="s">
        <v>48</v>
      </c>
      <c r="C40" s="2204"/>
      <c r="D40" s="823"/>
      <c r="E40" s="824">
        <v>0</v>
      </c>
      <c r="F40" s="825">
        <v>0</v>
      </c>
    </row>
    <row r="41" spans="2:6" ht="15.75" customHeight="1" x14ac:dyDescent="0.25"/>
  </sheetData>
  <mergeCells count="4">
    <mergeCell ref="D5:E5"/>
    <mergeCell ref="B40:C40"/>
    <mergeCell ref="B3:F3"/>
    <mergeCell ref="A1:F1"/>
  </mergeCells>
  <printOptions horizontalCentered="1"/>
  <pageMargins left="0.19685039370078741" right="0.19685039370078741" top="0.74803149606299213" bottom="0.35433070866141736" header="0.31496062992125984" footer="0.11811023622047245"/>
  <pageSetup paperSize="9" orientation="portrait" r:id="rId1"/>
  <headerFooter>
    <oddHeader xml:space="preserve">&amp;R          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D14"/>
  <sheetViews>
    <sheetView zoomScale="145" zoomScaleNormal="145" workbookViewId="0">
      <selection activeCell="B7" sqref="B7"/>
    </sheetView>
  </sheetViews>
  <sheetFormatPr defaultRowHeight="13.8" x14ac:dyDescent="0.25"/>
  <cols>
    <col min="1" max="1" width="5.6640625" style="89" customWidth="1"/>
    <col min="2" max="2" width="68.6640625" style="89" customWidth="1"/>
    <col min="3" max="3" width="14.109375" style="89" customWidth="1"/>
    <col min="4" max="4" width="12.33203125" style="89" customWidth="1"/>
    <col min="5" max="256" width="9.33203125" style="89"/>
    <col min="257" max="257" width="5.6640625" style="89" customWidth="1"/>
    <col min="258" max="258" width="68.6640625" style="89" customWidth="1"/>
    <col min="259" max="259" width="19.44140625" style="89" customWidth="1"/>
    <col min="260" max="512" width="9.33203125" style="89"/>
    <col min="513" max="513" width="5.6640625" style="89" customWidth="1"/>
    <col min="514" max="514" width="68.6640625" style="89" customWidth="1"/>
    <col min="515" max="515" width="19.44140625" style="89" customWidth="1"/>
    <col min="516" max="768" width="9.33203125" style="89"/>
    <col min="769" max="769" width="5.6640625" style="89" customWidth="1"/>
    <col min="770" max="770" width="68.6640625" style="89" customWidth="1"/>
    <col min="771" max="771" width="19.44140625" style="89" customWidth="1"/>
    <col min="772" max="1024" width="9.33203125" style="89"/>
    <col min="1025" max="1025" width="5.6640625" style="89" customWidth="1"/>
    <col min="1026" max="1026" width="68.6640625" style="89" customWidth="1"/>
    <col min="1027" max="1027" width="19.44140625" style="89" customWidth="1"/>
    <col min="1028" max="1280" width="9.33203125" style="89"/>
    <col min="1281" max="1281" width="5.6640625" style="89" customWidth="1"/>
    <col min="1282" max="1282" width="68.6640625" style="89" customWidth="1"/>
    <col min="1283" max="1283" width="19.44140625" style="89" customWidth="1"/>
    <col min="1284" max="1536" width="9.33203125" style="89"/>
    <col min="1537" max="1537" width="5.6640625" style="89" customWidth="1"/>
    <col min="1538" max="1538" width="68.6640625" style="89" customWidth="1"/>
    <col min="1539" max="1539" width="19.44140625" style="89" customWidth="1"/>
    <col min="1540" max="1792" width="9.33203125" style="89"/>
    <col min="1793" max="1793" width="5.6640625" style="89" customWidth="1"/>
    <col min="1794" max="1794" width="68.6640625" style="89" customWidth="1"/>
    <col min="1795" max="1795" width="19.44140625" style="89" customWidth="1"/>
    <col min="1796" max="2048" width="9.33203125" style="89"/>
    <col min="2049" max="2049" width="5.6640625" style="89" customWidth="1"/>
    <col min="2050" max="2050" width="68.6640625" style="89" customWidth="1"/>
    <col min="2051" max="2051" width="19.44140625" style="89" customWidth="1"/>
    <col min="2052" max="2304" width="9.33203125" style="89"/>
    <col min="2305" max="2305" width="5.6640625" style="89" customWidth="1"/>
    <col min="2306" max="2306" width="68.6640625" style="89" customWidth="1"/>
    <col min="2307" max="2307" width="19.44140625" style="89" customWidth="1"/>
    <col min="2308" max="2560" width="9.33203125" style="89"/>
    <col min="2561" max="2561" width="5.6640625" style="89" customWidth="1"/>
    <col min="2562" max="2562" width="68.6640625" style="89" customWidth="1"/>
    <col min="2563" max="2563" width="19.44140625" style="89" customWidth="1"/>
    <col min="2564" max="2816" width="9.33203125" style="89"/>
    <col min="2817" max="2817" width="5.6640625" style="89" customWidth="1"/>
    <col min="2818" max="2818" width="68.6640625" style="89" customWidth="1"/>
    <col min="2819" max="2819" width="19.44140625" style="89" customWidth="1"/>
    <col min="2820" max="3072" width="9.33203125" style="89"/>
    <col min="3073" max="3073" width="5.6640625" style="89" customWidth="1"/>
    <col min="3074" max="3074" width="68.6640625" style="89" customWidth="1"/>
    <col min="3075" max="3075" width="19.44140625" style="89" customWidth="1"/>
    <col min="3076" max="3328" width="9.33203125" style="89"/>
    <col min="3329" max="3329" width="5.6640625" style="89" customWidth="1"/>
    <col min="3330" max="3330" width="68.6640625" style="89" customWidth="1"/>
    <col min="3331" max="3331" width="19.44140625" style="89" customWidth="1"/>
    <col min="3332" max="3584" width="9.33203125" style="89"/>
    <col min="3585" max="3585" width="5.6640625" style="89" customWidth="1"/>
    <col min="3586" max="3586" width="68.6640625" style="89" customWidth="1"/>
    <col min="3587" max="3587" width="19.44140625" style="89" customWidth="1"/>
    <col min="3588" max="3840" width="9.33203125" style="89"/>
    <col min="3841" max="3841" width="5.6640625" style="89" customWidth="1"/>
    <col min="3842" max="3842" width="68.6640625" style="89" customWidth="1"/>
    <col min="3843" max="3843" width="19.44140625" style="89" customWidth="1"/>
    <col min="3844" max="4096" width="9.33203125" style="89"/>
    <col min="4097" max="4097" width="5.6640625" style="89" customWidth="1"/>
    <col min="4098" max="4098" width="68.6640625" style="89" customWidth="1"/>
    <col min="4099" max="4099" width="19.44140625" style="89" customWidth="1"/>
    <col min="4100" max="4352" width="9.33203125" style="89"/>
    <col min="4353" max="4353" width="5.6640625" style="89" customWidth="1"/>
    <col min="4354" max="4354" width="68.6640625" style="89" customWidth="1"/>
    <col min="4355" max="4355" width="19.44140625" style="89" customWidth="1"/>
    <col min="4356" max="4608" width="9.33203125" style="89"/>
    <col min="4609" max="4609" width="5.6640625" style="89" customWidth="1"/>
    <col min="4610" max="4610" width="68.6640625" style="89" customWidth="1"/>
    <col min="4611" max="4611" width="19.44140625" style="89" customWidth="1"/>
    <col min="4612" max="4864" width="9.33203125" style="89"/>
    <col min="4865" max="4865" width="5.6640625" style="89" customWidth="1"/>
    <col min="4866" max="4866" width="68.6640625" style="89" customWidth="1"/>
    <col min="4867" max="4867" width="19.44140625" style="89" customWidth="1"/>
    <col min="4868" max="5120" width="9.33203125" style="89"/>
    <col min="5121" max="5121" width="5.6640625" style="89" customWidth="1"/>
    <col min="5122" max="5122" width="68.6640625" style="89" customWidth="1"/>
    <col min="5123" max="5123" width="19.44140625" style="89" customWidth="1"/>
    <col min="5124" max="5376" width="9.33203125" style="89"/>
    <col min="5377" max="5377" width="5.6640625" style="89" customWidth="1"/>
    <col min="5378" max="5378" width="68.6640625" style="89" customWidth="1"/>
    <col min="5379" max="5379" width="19.44140625" style="89" customWidth="1"/>
    <col min="5380" max="5632" width="9.33203125" style="89"/>
    <col min="5633" max="5633" width="5.6640625" style="89" customWidth="1"/>
    <col min="5634" max="5634" width="68.6640625" style="89" customWidth="1"/>
    <col min="5635" max="5635" width="19.44140625" style="89" customWidth="1"/>
    <col min="5636" max="5888" width="9.33203125" style="89"/>
    <col min="5889" max="5889" width="5.6640625" style="89" customWidth="1"/>
    <col min="5890" max="5890" width="68.6640625" style="89" customWidth="1"/>
    <col min="5891" max="5891" width="19.44140625" style="89" customWidth="1"/>
    <col min="5892" max="6144" width="9.33203125" style="89"/>
    <col min="6145" max="6145" width="5.6640625" style="89" customWidth="1"/>
    <col min="6146" max="6146" width="68.6640625" style="89" customWidth="1"/>
    <col min="6147" max="6147" width="19.44140625" style="89" customWidth="1"/>
    <col min="6148" max="6400" width="9.33203125" style="89"/>
    <col min="6401" max="6401" width="5.6640625" style="89" customWidth="1"/>
    <col min="6402" max="6402" width="68.6640625" style="89" customWidth="1"/>
    <col min="6403" max="6403" width="19.44140625" style="89" customWidth="1"/>
    <col min="6404" max="6656" width="9.33203125" style="89"/>
    <col min="6657" max="6657" width="5.6640625" style="89" customWidth="1"/>
    <col min="6658" max="6658" width="68.6640625" style="89" customWidth="1"/>
    <col min="6659" max="6659" width="19.44140625" style="89" customWidth="1"/>
    <col min="6660" max="6912" width="9.33203125" style="89"/>
    <col min="6913" max="6913" width="5.6640625" style="89" customWidth="1"/>
    <col min="6914" max="6914" width="68.6640625" style="89" customWidth="1"/>
    <col min="6915" max="6915" width="19.44140625" style="89" customWidth="1"/>
    <col min="6916" max="7168" width="9.33203125" style="89"/>
    <col min="7169" max="7169" width="5.6640625" style="89" customWidth="1"/>
    <col min="7170" max="7170" width="68.6640625" style="89" customWidth="1"/>
    <col min="7171" max="7171" width="19.44140625" style="89" customWidth="1"/>
    <col min="7172" max="7424" width="9.33203125" style="89"/>
    <col min="7425" max="7425" width="5.6640625" style="89" customWidth="1"/>
    <col min="7426" max="7426" width="68.6640625" style="89" customWidth="1"/>
    <col min="7427" max="7427" width="19.44140625" style="89" customWidth="1"/>
    <col min="7428" max="7680" width="9.33203125" style="89"/>
    <col min="7681" max="7681" width="5.6640625" style="89" customWidth="1"/>
    <col min="7682" max="7682" width="68.6640625" style="89" customWidth="1"/>
    <col min="7683" max="7683" width="19.44140625" style="89" customWidth="1"/>
    <col min="7684" max="7936" width="9.33203125" style="89"/>
    <col min="7937" max="7937" width="5.6640625" style="89" customWidth="1"/>
    <col min="7938" max="7938" width="68.6640625" style="89" customWidth="1"/>
    <col min="7939" max="7939" width="19.44140625" style="89" customWidth="1"/>
    <col min="7940" max="8192" width="9.33203125" style="89"/>
    <col min="8193" max="8193" width="5.6640625" style="89" customWidth="1"/>
    <col min="8194" max="8194" width="68.6640625" style="89" customWidth="1"/>
    <col min="8195" max="8195" width="19.44140625" style="89" customWidth="1"/>
    <col min="8196" max="8448" width="9.33203125" style="89"/>
    <col min="8449" max="8449" width="5.6640625" style="89" customWidth="1"/>
    <col min="8450" max="8450" width="68.6640625" style="89" customWidth="1"/>
    <col min="8451" max="8451" width="19.44140625" style="89" customWidth="1"/>
    <col min="8452" max="8704" width="9.33203125" style="89"/>
    <col min="8705" max="8705" width="5.6640625" style="89" customWidth="1"/>
    <col min="8706" max="8706" width="68.6640625" style="89" customWidth="1"/>
    <col min="8707" max="8707" width="19.44140625" style="89" customWidth="1"/>
    <col min="8708" max="8960" width="9.33203125" style="89"/>
    <col min="8961" max="8961" width="5.6640625" style="89" customWidth="1"/>
    <col min="8962" max="8962" width="68.6640625" style="89" customWidth="1"/>
    <col min="8963" max="8963" width="19.44140625" style="89" customWidth="1"/>
    <col min="8964" max="9216" width="9.33203125" style="89"/>
    <col min="9217" max="9217" width="5.6640625" style="89" customWidth="1"/>
    <col min="9218" max="9218" width="68.6640625" style="89" customWidth="1"/>
    <col min="9219" max="9219" width="19.44140625" style="89" customWidth="1"/>
    <col min="9220" max="9472" width="9.33203125" style="89"/>
    <col min="9473" max="9473" width="5.6640625" style="89" customWidth="1"/>
    <col min="9474" max="9474" width="68.6640625" style="89" customWidth="1"/>
    <col min="9475" max="9475" width="19.44140625" style="89" customWidth="1"/>
    <col min="9476" max="9728" width="9.33203125" style="89"/>
    <col min="9729" max="9729" width="5.6640625" style="89" customWidth="1"/>
    <col min="9730" max="9730" width="68.6640625" style="89" customWidth="1"/>
    <col min="9731" max="9731" width="19.44140625" style="89" customWidth="1"/>
    <col min="9732" max="9984" width="9.33203125" style="89"/>
    <col min="9985" max="9985" width="5.6640625" style="89" customWidth="1"/>
    <col min="9986" max="9986" width="68.6640625" style="89" customWidth="1"/>
    <col min="9987" max="9987" width="19.44140625" style="89" customWidth="1"/>
    <col min="9988" max="10240" width="9.33203125" style="89"/>
    <col min="10241" max="10241" width="5.6640625" style="89" customWidth="1"/>
    <col min="10242" max="10242" width="68.6640625" style="89" customWidth="1"/>
    <col min="10243" max="10243" width="19.44140625" style="89" customWidth="1"/>
    <col min="10244" max="10496" width="9.33203125" style="89"/>
    <col min="10497" max="10497" width="5.6640625" style="89" customWidth="1"/>
    <col min="10498" max="10498" width="68.6640625" style="89" customWidth="1"/>
    <col min="10499" max="10499" width="19.44140625" style="89" customWidth="1"/>
    <col min="10500" max="10752" width="9.33203125" style="89"/>
    <col min="10753" max="10753" width="5.6640625" style="89" customWidth="1"/>
    <col min="10754" max="10754" width="68.6640625" style="89" customWidth="1"/>
    <col min="10755" max="10755" width="19.44140625" style="89" customWidth="1"/>
    <col min="10756" max="11008" width="9.33203125" style="89"/>
    <col min="11009" max="11009" width="5.6640625" style="89" customWidth="1"/>
    <col min="11010" max="11010" width="68.6640625" style="89" customWidth="1"/>
    <col min="11011" max="11011" width="19.44140625" style="89" customWidth="1"/>
    <col min="11012" max="11264" width="9.33203125" style="89"/>
    <col min="11265" max="11265" width="5.6640625" style="89" customWidth="1"/>
    <col min="11266" max="11266" width="68.6640625" style="89" customWidth="1"/>
    <col min="11267" max="11267" width="19.44140625" style="89" customWidth="1"/>
    <col min="11268" max="11520" width="9.33203125" style="89"/>
    <col min="11521" max="11521" width="5.6640625" style="89" customWidth="1"/>
    <col min="11522" max="11522" width="68.6640625" style="89" customWidth="1"/>
    <col min="11523" max="11523" width="19.44140625" style="89" customWidth="1"/>
    <col min="11524" max="11776" width="9.33203125" style="89"/>
    <col min="11777" max="11777" width="5.6640625" style="89" customWidth="1"/>
    <col min="11778" max="11778" width="68.6640625" style="89" customWidth="1"/>
    <col min="11779" max="11779" width="19.44140625" style="89" customWidth="1"/>
    <col min="11780" max="12032" width="9.33203125" style="89"/>
    <col min="12033" max="12033" width="5.6640625" style="89" customWidth="1"/>
    <col min="12034" max="12034" width="68.6640625" style="89" customWidth="1"/>
    <col min="12035" max="12035" width="19.44140625" style="89" customWidth="1"/>
    <col min="12036" max="12288" width="9.33203125" style="89"/>
    <col min="12289" max="12289" width="5.6640625" style="89" customWidth="1"/>
    <col min="12290" max="12290" width="68.6640625" style="89" customWidth="1"/>
    <col min="12291" max="12291" width="19.44140625" style="89" customWidth="1"/>
    <col min="12292" max="12544" width="9.33203125" style="89"/>
    <col min="12545" max="12545" width="5.6640625" style="89" customWidth="1"/>
    <col min="12546" max="12546" width="68.6640625" style="89" customWidth="1"/>
    <col min="12547" max="12547" width="19.44140625" style="89" customWidth="1"/>
    <col min="12548" max="12800" width="9.33203125" style="89"/>
    <col min="12801" max="12801" width="5.6640625" style="89" customWidth="1"/>
    <col min="12802" max="12802" width="68.6640625" style="89" customWidth="1"/>
    <col min="12803" max="12803" width="19.44140625" style="89" customWidth="1"/>
    <col min="12804" max="13056" width="9.33203125" style="89"/>
    <col min="13057" max="13057" width="5.6640625" style="89" customWidth="1"/>
    <col min="13058" max="13058" width="68.6640625" style="89" customWidth="1"/>
    <col min="13059" max="13059" width="19.44140625" style="89" customWidth="1"/>
    <col min="13060" max="13312" width="9.33203125" style="89"/>
    <col min="13313" max="13313" width="5.6640625" style="89" customWidth="1"/>
    <col min="13314" max="13314" width="68.6640625" style="89" customWidth="1"/>
    <col min="13315" max="13315" width="19.44140625" style="89" customWidth="1"/>
    <col min="13316" max="13568" width="9.33203125" style="89"/>
    <col min="13569" max="13569" width="5.6640625" style="89" customWidth="1"/>
    <col min="13570" max="13570" width="68.6640625" style="89" customWidth="1"/>
    <col min="13571" max="13571" width="19.44140625" style="89" customWidth="1"/>
    <col min="13572" max="13824" width="9.33203125" style="89"/>
    <col min="13825" max="13825" width="5.6640625" style="89" customWidth="1"/>
    <col min="13826" max="13826" width="68.6640625" style="89" customWidth="1"/>
    <col min="13827" max="13827" width="19.44140625" style="89" customWidth="1"/>
    <col min="13828" max="14080" width="9.33203125" style="89"/>
    <col min="14081" max="14081" width="5.6640625" style="89" customWidth="1"/>
    <col min="14082" max="14082" width="68.6640625" style="89" customWidth="1"/>
    <col min="14083" max="14083" width="19.44140625" style="89" customWidth="1"/>
    <col min="14084" max="14336" width="9.33203125" style="89"/>
    <col min="14337" max="14337" width="5.6640625" style="89" customWidth="1"/>
    <col min="14338" max="14338" width="68.6640625" style="89" customWidth="1"/>
    <col min="14339" max="14339" width="19.44140625" style="89" customWidth="1"/>
    <col min="14340" max="14592" width="9.33203125" style="89"/>
    <col min="14593" max="14593" width="5.6640625" style="89" customWidth="1"/>
    <col min="14594" max="14594" width="68.6640625" style="89" customWidth="1"/>
    <col min="14595" max="14595" width="19.44140625" style="89" customWidth="1"/>
    <col min="14596" max="14848" width="9.33203125" style="89"/>
    <col min="14849" max="14849" width="5.6640625" style="89" customWidth="1"/>
    <col min="14850" max="14850" width="68.6640625" style="89" customWidth="1"/>
    <col min="14851" max="14851" width="19.44140625" style="89" customWidth="1"/>
    <col min="14852" max="15104" width="9.33203125" style="89"/>
    <col min="15105" max="15105" width="5.6640625" style="89" customWidth="1"/>
    <col min="15106" max="15106" width="68.6640625" style="89" customWidth="1"/>
    <col min="15107" max="15107" width="19.44140625" style="89" customWidth="1"/>
    <col min="15108" max="15360" width="9.33203125" style="89"/>
    <col min="15361" max="15361" width="5.6640625" style="89" customWidth="1"/>
    <col min="15362" max="15362" width="68.6640625" style="89" customWidth="1"/>
    <col min="15363" max="15363" width="19.44140625" style="89" customWidth="1"/>
    <col min="15364" max="15616" width="9.33203125" style="89"/>
    <col min="15617" max="15617" width="5.6640625" style="89" customWidth="1"/>
    <col min="15618" max="15618" width="68.6640625" style="89" customWidth="1"/>
    <col min="15619" max="15619" width="19.44140625" style="89" customWidth="1"/>
    <col min="15620" max="15872" width="9.33203125" style="89"/>
    <col min="15873" max="15873" width="5.6640625" style="89" customWidth="1"/>
    <col min="15874" max="15874" width="68.6640625" style="89" customWidth="1"/>
    <col min="15875" max="15875" width="19.44140625" style="89" customWidth="1"/>
    <col min="15876" max="16128" width="9.33203125" style="89"/>
    <col min="16129" max="16129" width="5.6640625" style="89" customWidth="1"/>
    <col min="16130" max="16130" width="68.6640625" style="89" customWidth="1"/>
    <col min="16131" max="16131" width="19.44140625" style="89" customWidth="1"/>
    <col min="16132" max="16384" width="9.33203125" style="89"/>
  </cols>
  <sheetData>
    <row r="1" spans="1:4" ht="33" customHeight="1" x14ac:dyDescent="0.25">
      <c r="A1" s="2210" t="s">
        <v>400</v>
      </c>
      <c r="B1" s="2210"/>
      <c r="C1" s="2210"/>
      <c r="D1" s="2210"/>
    </row>
    <row r="2" spans="1:4" ht="15.9" customHeight="1" thickBot="1" x14ac:dyDescent="0.3">
      <c r="A2" s="90"/>
      <c r="B2" s="90"/>
      <c r="D2" s="99" t="s">
        <v>50</v>
      </c>
    </row>
    <row r="3" spans="1:4" ht="33.75" customHeight="1" thickBot="1" x14ac:dyDescent="0.3">
      <c r="A3" s="115" t="s">
        <v>12</v>
      </c>
      <c r="B3" s="116" t="s">
        <v>153</v>
      </c>
      <c r="C3" s="117" t="s">
        <v>503</v>
      </c>
      <c r="D3" s="117" t="s">
        <v>522</v>
      </c>
    </row>
    <row r="4" spans="1:4" ht="14.4" thickBot="1" x14ac:dyDescent="0.3">
      <c r="A4" s="118">
        <v>1</v>
      </c>
      <c r="B4" s="119">
        <v>2</v>
      </c>
      <c r="C4" s="120">
        <v>3</v>
      </c>
      <c r="D4" s="120">
        <v>4</v>
      </c>
    </row>
    <row r="5" spans="1:4" x14ac:dyDescent="0.25">
      <c r="A5" s="121" t="s">
        <v>14</v>
      </c>
      <c r="B5" s="230" t="s">
        <v>53</v>
      </c>
      <c r="C5" s="227">
        <f>+'1mÖNKORMBEVÉTELEKIADÁSA'!E31</f>
        <v>22500000</v>
      </c>
      <c r="D5" s="227">
        <f>+'1mÖNKORMBEVÉTELEKIADÁSA'!I31</f>
        <v>23532540</v>
      </c>
    </row>
    <row r="6" spans="1:4" ht="24" x14ac:dyDescent="0.25">
      <c r="A6" s="122" t="s">
        <v>15</v>
      </c>
      <c r="B6" s="244" t="s">
        <v>202</v>
      </c>
      <c r="C6" s="228">
        <f>+'1mÖNKORMBEVÉTELEKIADÁSA'!E48</f>
        <v>0</v>
      </c>
      <c r="D6" s="228">
        <f>+'1mÖNKORMBEVÉTELEKIADÁSA'!I48</f>
        <v>0</v>
      </c>
    </row>
    <row r="7" spans="1:4" x14ac:dyDescent="0.25">
      <c r="A7" s="122" t="s">
        <v>16</v>
      </c>
      <c r="B7" s="245" t="s">
        <v>523</v>
      </c>
      <c r="C7" s="228">
        <f>+'1mÖNKORMBEVÉTELEKIADÁSA'!E34+'1mÖNKORMBEVÉTELEKIADÁSA'!E35</f>
        <v>8000000</v>
      </c>
      <c r="D7" s="228">
        <f>+'1mÖNKORMBEVÉTELEKIADÁSA'!I34+'1mÖNKORMBEVÉTELEKIADÁSA'!I35</f>
        <v>8000000</v>
      </c>
    </row>
    <row r="8" spans="1:4" ht="24" x14ac:dyDescent="0.25">
      <c r="A8" s="122" t="s">
        <v>17</v>
      </c>
      <c r="B8" s="245" t="s">
        <v>204</v>
      </c>
      <c r="C8" s="228"/>
      <c r="D8" s="228"/>
    </row>
    <row r="9" spans="1:4" x14ac:dyDescent="0.25">
      <c r="A9" s="123" t="s">
        <v>18</v>
      </c>
      <c r="B9" s="245" t="s">
        <v>203</v>
      </c>
      <c r="C9" s="229">
        <f>+'1mÖNKORMBEVÉTELEKIADÁSA'!E36</f>
        <v>1100000</v>
      </c>
      <c r="D9" s="229">
        <f>+'1mÖNKORMBEVÉTELEKIADÁSA'!I36</f>
        <v>1100000</v>
      </c>
    </row>
    <row r="10" spans="1:4" ht="14.4" thickBot="1" x14ac:dyDescent="0.3">
      <c r="A10" s="122" t="s">
        <v>19</v>
      </c>
      <c r="B10" s="246" t="s">
        <v>154</v>
      </c>
      <c r="C10" s="228"/>
      <c r="D10" s="228"/>
    </row>
    <row r="11" spans="1:4" ht="14.4" thickBot="1" x14ac:dyDescent="0.3">
      <c r="A11" s="2207" t="s">
        <v>157</v>
      </c>
      <c r="B11" s="2208"/>
      <c r="C11" s="124">
        <f>SUM(C5:C10)</f>
        <v>31600000</v>
      </c>
      <c r="D11" s="124">
        <f>SUM(D5:D10)</f>
        <v>32632540</v>
      </c>
    </row>
    <row r="12" spans="1:4" ht="23.25" customHeight="1" x14ac:dyDescent="0.25">
      <c r="A12" s="2209" t="s">
        <v>179</v>
      </c>
      <c r="B12" s="2209"/>
      <c r="C12" s="2209"/>
    </row>
    <row r="14" spans="1:4" x14ac:dyDescent="0.25">
      <c r="B14" s="458" t="s">
        <v>504</v>
      </c>
    </row>
  </sheetData>
  <mergeCells count="3">
    <mergeCell ref="A11:B11"/>
    <mergeCell ref="A12:C12"/>
    <mergeCell ref="A1:D1"/>
  </mergeCells>
  <phoneticPr fontId="26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...../2015. (....)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F38"/>
  <sheetViews>
    <sheetView zoomScale="130" zoomScaleNormal="130" zoomScaleSheetLayoutView="115" workbookViewId="0">
      <selection activeCell="B38" sqref="B38"/>
    </sheetView>
  </sheetViews>
  <sheetFormatPr defaultColWidth="9.33203125" defaultRowHeight="13.2" x14ac:dyDescent="0.25"/>
  <cols>
    <col min="1" max="1" width="6.77734375" style="47" customWidth="1"/>
    <col min="2" max="2" width="55.109375" style="125" customWidth="1"/>
    <col min="3" max="3" width="16.33203125" style="47" customWidth="1"/>
    <col min="4" max="4" width="55.109375" style="47" customWidth="1"/>
    <col min="5" max="5" width="16.33203125" style="47" customWidth="1"/>
    <col min="6" max="6" width="4.77734375" style="47" customWidth="1"/>
    <col min="7" max="16384" width="9.33203125" style="47"/>
  </cols>
  <sheetData>
    <row r="1" spans="1:6" ht="31.2" x14ac:dyDescent="0.25">
      <c r="B1" s="197" t="s">
        <v>505</v>
      </c>
      <c r="C1" s="198"/>
      <c r="D1" s="198"/>
      <c r="E1" s="198"/>
      <c r="F1" s="2213" t="s">
        <v>410</v>
      </c>
    </row>
    <row r="2" spans="1:6" ht="14.4" thickBot="1" x14ac:dyDescent="0.3">
      <c r="E2" s="199" t="s">
        <v>59</v>
      </c>
      <c r="F2" s="2213"/>
    </row>
    <row r="3" spans="1:6" ht="13.8" thickBot="1" x14ac:dyDescent="0.3">
      <c r="A3" s="2211" t="s">
        <v>67</v>
      </c>
      <c r="B3" s="200" t="s">
        <v>52</v>
      </c>
      <c r="C3" s="201"/>
      <c r="D3" s="200" t="s">
        <v>54</v>
      </c>
      <c r="E3" s="202"/>
      <c r="F3" s="2213"/>
    </row>
    <row r="4" spans="1:6" s="203" customFormat="1" ht="23.4" thickBot="1" x14ac:dyDescent="0.3">
      <c r="A4" s="2212"/>
      <c r="B4" s="126" t="s">
        <v>60</v>
      </c>
      <c r="C4" s="127" t="s">
        <v>479</v>
      </c>
      <c r="D4" s="126" t="s">
        <v>60</v>
      </c>
      <c r="E4" s="127" t="s">
        <v>479</v>
      </c>
      <c r="F4" s="2213"/>
    </row>
    <row r="5" spans="1:6" s="203" customFormat="1" ht="13.8" thickBot="1" x14ac:dyDescent="0.3">
      <c r="A5" s="204">
        <v>1</v>
      </c>
      <c r="B5" s="205">
        <v>2</v>
      </c>
      <c r="C5" s="206">
        <v>3</v>
      </c>
      <c r="D5" s="205">
        <v>4</v>
      </c>
      <c r="E5" s="207">
        <v>5</v>
      </c>
      <c r="F5" s="2213"/>
    </row>
    <row r="6" spans="1:6" ht="12.9" customHeight="1" x14ac:dyDescent="0.25">
      <c r="A6" s="208" t="s">
        <v>14</v>
      </c>
      <c r="B6" s="209" t="s">
        <v>364</v>
      </c>
      <c r="C6" s="190">
        <f>+'1mÖNKORMBEVÉTELEKIADÁSA'!E23</f>
        <v>0</v>
      </c>
      <c r="D6" s="209" t="s">
        <v>180</v>
      </c>
      <c r="E6" s="194">
        <f>+'1mÖNKORMBEVÉTELEKIADÁSA'!E113</f>
        <v>1207320</v>
      </c>
      <c r="F6" s="2213"/>
    </row>
    <row r="7" spans="1:6" x14ac:dyDescent="0.25">
      <c r="A7" s="210" t="s">
        <v>15</v>
      </c>
      <c r="B7" s="211" t="s">
        <v>365</v>
      </c>
      <c r="C7" s="457"/>
      <c r="D7" s="211" t="s">
        <v>370</v>
      </c>
      <c r="E7" s="482"/>
      <c r="F7" s="2213"/>
    </row>
    <row r="8" spans="1:6" ht="12.9" customHeight="1" x14ac:dyDescent="0.25">
      <c r="A8" s="210" t="s">
        <v>16</v>
      </c>
      <c r="B8" s="211" t="s">
        <v>6</v>
      </c>
      <c r="C8" s="191">
        <f>+'1mÖNKORMBEVÉTELEKIADÁSA'!E48</f>
        <v>0</v>
      </c>
      <c r="D8" s="211" t="s">
        <v>145</v>
      </c>
      <c r="E8" s="195">
        <f>+'1mÖNKORMBEVÉTELEKIADÁSA'!E116</f>
        <v>0</v>
      </c>
      <c r="F8" s="2213"/>
    </row>
    <row r="9" spans="1:6" ht="12.9" customHeight="1" x14ac:dyDescent="0.25">
      <c r="A9" s="210" t="s">
        <v>17</v>
      </c>
      <c r="B9" s="211" t="s">
        <v>366</v>
      </c>
      <c r="C9" s="191">
        <f>+'1mÖNKORMBEVÉTELEKIADÁSA'!E54</f>
        <v>0</v>
      </c>
      <c r="D9" s="211" t="s">
        <v>371</v>
      </c>
      <c r="E9" s="482"/>
      <c r="F9" s="2213"/>
    </row>
    <row r="10" spans="1:6" ht="12.75" customHeight="1" x14ac:dyDescent="0.25">
      <c r="A10" s="210" t="s">
        <v>18</v>
      </c>
      <c r="B10" s="211" t="s">
        <v>367</v>
      </c>
      <c r="C10" s="457"/>
      <c r="D10" s="211" t="s">
        <v>183</v>
      </c>
      <c r="E10" s="195">
        <f>+'1mÖNKORMBEVÉTELEKIADÁSA'!E118</f>
        <v>0</v>
      </c>
      <c r="F10" s="2213"/>
    </row>
    <row r="11" spans="1:6" ht="12.9" customHeight="1" x14ac:dyDescent="0.25">
      <c r="A11" s="210" t="s">
        <v>19</v>
      </c>
      <c r="B11" s="211" t="s">
        <v>368</v>
      </c>
      <c r="C11" s="192"/>
      <c r="D11" s="37"/>
      <c r="E11" s="195"/>
      <c r="F11" s="2213"/>
    </row>
    <row r="12" spans="1:6" ht="12.9" customHeight="1" x14ac:dyDescent="0.25">
      <c r="A12" s="210" t="s">
        <v>20</v>
      </c>
      <c r="B12" s="37"/>
      <c r="C12" s="191"/>
      <c r="D12" s="37"/>
      <c r="E12" s="195"/>
      <c r="F12" s="2213"/>
    </row>
    <row r="13" spans="1:6" ht="12.9" customHeight="1" x14ac:dyDescent="0.25">
      <c r="A13" s="210" t="s">
        <v>21</v>
      </c>
      <c r="B13" s="37"/>
      <c r="C13" s="191"/>
      <c r="D13" s="37"/>
      <c r="E13" s="195"/>
      <c r="F13" s="2213"/>
    </row>
    <row r="14" spans="1:6" ht="12.9" customHeight="1" x14ac:dyDescent="0.25">
      <c r="A14" s="210" t="s">
        <v>22</v>
      </c>
      <c r="B14" s="37"/>
      <c r="C14" s="192"/>
      <c r="D14" s="37"/>
      <c r="E14" s="195"/>
      <c r="F14" s="2213"/>
    </row>
    <row r="15" spans="1:6" x14ac:dyDescent="0.25">
      <c r="A15" s="210" t="s">
        <v>23</v>
      </c>
      <c r="B15" s="37"/>
      <c r="C15" s="192"/>
      <c r="D15" s="37"/>
      <c r="E15" s="195"/>
      <c r="F15" s="2213"/>
    </row>
    <row r="16" spans="1:6" ht="12.9" customHeight="1" thickBot="1" x14ac:dyDescent="0.3">
      <c r="A16" s="247" t="s">
        <v>24</v>
      </c>
      <c r="B16" s="265"/>
      <c r="C16" s="249"/>
      <c r="D16" s="248" t="s">
        <v>45</v>
      </c>
      <c r="E16" s="231"/>
      <c r="F16" s="2213"/>
    </row>
    <row r="17" spans="1:6" ht="15.9" customHeight="1" thickBot="1" x14ac:dyDescent="0.3">
      <c r="A17" s="212" t="s">
        <v>25</v>
      </c>
      <c r="B17" s="82" t="s">
        <v>378</v>
      </c>
      <c r="C17" s="193">
        <f>+C6+C8+C9+C11+C12+C13+C14+C15+C16</f>
        <v>0</v>
      </c>
      <c r="D17" s="82" t="s">
        <v>379</v>
      </c>
      <c r="E17" s="196">
        <f>+E6+E8+E10+E11+E12+E13+E14+E15+E16</f>
        <v>1207320</v>
      </c>
      <c r="F17" s="2213"/>
    </row>
    <row r="18" spans="1:6" ht="12.9" customHeight="1" x14ac:dyDescent="0.25">
      <c r="A18" s="208" t="s">
        <v>26</v>
      </c>
      <c r="B18" s="219" t="s">
        <v>198</v>
      </c>
      <c r="C18" s="226">
        <f>+C19+C20+C21+C22+C23</f>
        <v>0</v>
      </c>
      <c r="D18" s="214" t="s">
        <v>149</v>
      </c>
      <c r="E18" s="69">
        <f>+'1mÖNKORMBEVÉTELEKIADÁSA'!E134</f>
        <v>0</v>
      </c>
      <c r="F18" s="2213"/>
    </row>
    <row r="19" spans="1:6" ht="12.9" customHeight="1" x14ac:dyDescent="0.25">
      <c r="A19" s="210" t="s">
        <v>27</v>
      </c>
      <c r="B19" s="220" t="s">
        <v>187</v>
      </c>
      <c r="C19" s="70"/>
      <c r="D19" s="214" t="s">
        <v>151</v>
      </c>
      <c r="E19" s="71"/>
      <c r="F19" s="2213"/>
    </row>
    <row r="20" spans="1:6" ht="12.9" customHeight="1" x14ac:dyDescent="0.25">
      <c r="A20" s="208" t="s">
        <v>28</v>
      </c>
      <c r="B20" s="220" t="s">
        <v>188</v>
      </c>
      <c r="C20" s="70"/>
      <c r="D20" s="214" t="s">
        <v>125</v>
      </c>
      <c r="E20" s="71"/>
      <c r="F20" s="2213"/>
    </row>
    <row r="21" spans="1:6" ht="12.9" customHeight="1" x14ac:dyDescent="0.25">
      <c r="A21" s="210" t="s">
        <v>29</v>
      </c>
      <c r="B21" s="220" t="s">
        <v>189</v>
      </c>
      <c r="C21" s="70"/>
      <c r="D21" s="214" t="s">
        <v>126</v>
      </c>
      <c r="E21" s="71"/>
      <c r="F21" s="2213"/>
    </row>
    <row r="22" spans="1:6" ht="12.9" customHeight="1" x14ac:dyDescent="0.25">
      <c r="A22" s="208" t="s">
        <v>30</v>
      </c>
      <c r="B22" s="220" t="s">
        <v>190</v>
      </c>
      <c r="C22" s="70"/>
      <c r="D22" s="213" t="s">
        <v>184</v>
      </c>
      <c r="E22" s="71"/>
      <c r="F22" s="2213"/>
    </row>
    <row r="23" spans="1:6" ht="12.9" customHeight="1" x14ac:dyDescent="0.25">
      <c r="A23" s="210" t="s">
        <v>31</v>
      </c>
      <c r="B23" s="221" t="s">
        <v>191</v>
      </c>
      <c r="C23" s="70"/>
      <c r="D23" s="214" t="s">
        <v>152</v>
      </c>
      <c r="E23" s="71"/>
      <c r="F23" s="2213"/>
    </row>
    <row r="24" spans="1:6" ht="12.9" customHeight="1" x14ac:dyDescent="0.25">
      <c r="A24" s="208" t="s">
        <v>32</v>
      </c>
      <c r="B24" s="222" t="s">
        <v>192</v>
      </c>
      <c r="C24" s="215">
        <f>SUM(C25:C29)</f>
        <v>0</v>
      </c>
      <c r="D24" s="223" t="s">
        <v>150</v>
      </c>
      <c r="E24" s="71"/>
      <c r="F24" s="2213"/>
    </row>
    <row r="25" spans="1:6" ht="12.9" customHeight="1" x14ac:dyDescent="0.25">
      <c r="A25" s="210" t="s">
        <v>33</v>
      </c>
      <c r="B25" s="221" t="s">
        <v>193</v>
      </c>
      <c r="C25" s="70"/>
      <c r="D25" s="223" t="s">
        <v>372</v>
      </c>
      <c r="E25" s="71"/>
      <c r="F25" s="2213"/>
    </row>
    <row r="26" spans="1:6" ht="12.9" customHeight="1" x14ac:dyDescent="0.25">
      <c r="A26" s="208" t="s">
        <v>34</v>
      </c>
      <c r="B26" s="221" t="s">
        <v>194</v>
      </c>
      <c r="C26" s="70"/>
      <c r="D26" s="218"/>
      <c r="E26" s="71"/>
      <c r="F26" s="2213"/>
    </row>
    <row r="27" spans="1:6" ht="12.9" customHeight="1" x14ac:dyDescent="0.25">
      <c r="A27" s="210" t="s">
        <v>35</v>
      </c>
      <c r="B27" s="220" t="s">
        <v>195</v>
      </c>
      <c r="C27" s="70"/>
      <c r="D27" s="79"/>
      <c r="E27" s="71"/>
      <c r="F27" s="2213"/>
    </row>
    <row r="28" spans="1:6" ht="12.9" customHeight="1" x14ac:dyDescent="0.25">
      <c r="A28" s="208" t="s">
        <v>36</v>
      </c>
      <c r="B28" s="224" t="s">
        <v>196</v>
      </c>
      <c r="C28" s="70"/>
      <c r="D28" s="37"/>
      <c r="E28" s="71"/>
      <c r="F28" s="2213"/>
    </row>
    <row r="29" spans="1:6" ht="12.9" customHeight="1" thickBot="1" x14ac:dyDescent="0.3">
      <c r="A29" s="210" t="s">
        <v>37</v>
      </c>
      <c r="B29" s="225" t="s">
        <v>197</v>
      </c>
      <c r="C29" s="70"/>
      <c r="D29" s="79"/>
      <c r="E29" s="71"/>
      <c r="F29" s="2213"/>
    </row>
    <row r="30" spans="1:6" ht="21.75" customHeight="1" thickBot="1" x14ac:dyDescent="0.3">
      <c r="A30" s="212" t="s">
        <v>38</v>
      </c>
      <c r="B30" s="82" t="s">
        <v>369</v>
      </c>
      <c r="C30" s="193">
        <f>+C18+C24</f>
        <v>0</v>
      </c>
      <c r="D30" s="82" t="s">
        <v>373</v>
      </c>
      <c r="E30" s="196">
        <f>SUM(E18:E29)</f>
        <v>0</v>
      </c>
      <c r="F30" s="2213"/>
    </row>
    <row r="31" spans="1:6" ht="13.8" thickBot="1" x14ac:dyDescent="0.3">
      <c r="A31" s="212" t="s">
        <v>39</v>
      </c>
      <c r="B31" s="216" t="s">
        <v>374</v>
      </c>
      <c r="C31" s="217">
        <f>+C17+C30</f>
        <v>0</v>
      </c>
      <c r="D31" s="216" t="s">
        <v>375</v>
      </c>
      <c r="E31" s="217">
        <f>+E17+E30</f>
        <v>1207320</v>
      </c>
      <c r="F31" s="2213"/>
    </row>
    <row r="32" spans="1:6" ht="13.8" thickBot="1" x14ac:dyDescent="0.3">
      <c r="A32" s="212" t="s">
        <v>40</v>
      </c>
      <c r="B32" s="216" t="s">
        <v>127</v>
      </c>
      <c r="C32" s="217">
        <f>IF(C17-E17&lt;0,E17-C17,"-")</f>
        <v>1207320</v>
      </c>
      <c r="D32" s="216" t="s">
        <v>128</v>
      </c>
      <c r="E32" s="217" t="str">
        <f>IF(C17-E17&gt;0,C17-E17,"-")</f>
        <v>-</v>
      </c>
      <c r="F32" s="2213"/>
    </row>
    <row r="33" spans="1:6" ht="13.8" thickBot="1" x14ac:dyDescent="0.3">
      <c r="A33" s="212" t="s">
        <v>41</v>
      </c>
      <c r="B33" s="216" t="s">
        <v>185</v>
      </c>
      <c r="C33" s="217">
        <f>IF(C17+C18-E31&lt;0,E31-(C17+C18),"-")</f>
        <v>1207320</v>
      </c>
      <c r="D33" s="216" t="s">
        <v>186</v>
      </c>
      <c r="E33" s="217" t="str">
        <f>IF(C17+C18-E31&gt;0,C17+C18-E31,"-")</f>
        <v>-</v>
      </c>
      <c r="F33" s="2213"/>
    </row>
    <row r="35" spans="1:6" x14ac:dyDescent="0.25">
      <c r="D35" s="125"/>
    </row>
    <row r="38" spans="1:6" x14ac:dyDescent="0.25">
      <c r="B38" s="458" t="s">
        <v>504</v>
      </c>
    </row>
  </sheetData>
  <mergeCells count="2">
    <mergeCell ref="A3:A4"/>
    <mergeCell ref="F1:F33"/>
  </mergeCells>
  <phoneticPr fontId="0" type="noConversion"/>
  <printOptions horizontalCentered="1"/>
  <pageMargins left="0.19685039370078741" right="0.19685039370078741" top="0.39370078740157483" bottom="0.39370078740157483" header="0" footer="0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H41"/>
  <sheetViews>
    <sheetView topLeftCell="A4" zoomScale="120" zoomScaleNormal="120" workbookViewId="0">
      <selection activeCell="E8" sqref="E8"/>
    </sheetView>
  </sheetViews>
  <sheetFormatPr defaultRowHeight="13.8" x14ac:dyDescent="0.25"/>
  <cols>
    <col min="1" max="1" width="5.6640625" style="89" customWidth="1"/>
    <col min="2" max="2" width="35.6640625" style="89" customWidth="1"/>
    <col min="3" max="7" width="14" style="89" customWidth="1"/>
    <col min="8" max="257" width="9.33203125" style="89"/>
    <col min="258" max="258" width="5.6640625" style="89" customWidth="1"/>
    <col min="259" max="259" width="35.6640625" style="89" customWidth="1"/>
    <col min="260" max="263" width="14" style="89" customWidth="1"/>
    <col min="264" max="513" width="9.33203125" style="89"/>
    <col min="514" max="514" width="5.6640625" style="89" customWidth="1"/>
    <col min="515" max="515" width="35.6640625" style="89" customWidth="1"/>
    <col min="516" max="519" width="14" style="89" customWidth="1"/>
    <col min="520" max="769" width="9.33203125" style="89"/>
    <col min="770" max="770" width="5.6640625" style="89" customWidth="1"/>
    <col min="771" max="771" width="35.6640625" style="89" customWidth="1"/>
    <col min="772" max="775" width="14" style="89" customWidth="1"/>
    <col min="776" max="1025" width="9.33203125" style="89"/>
    <col min="1026" max="1026" width="5.6640625" style="89" customWidth="1"/>
    <col min="1027" max="1027" width="35.6640625" style="89" customWidth="1"/>
    <col min="1028" max="1031" width="14" style="89" customWidth="1"/>
    <col min="1032" max="1281" width="9.33203125" style="89"/>
    <col min="1282" max="1282" width="5.6640625" style="89" customWidth="1"/>
    <col min="1283" max="1283" width="35.6640625" style="89" customWidth="1"/>
    <col min="1284" max="1287" width="14" style="89" customWidth="1"/>
    <col min="1288" max="1537" width="9.33203125" style="89"/>
    <col min="1538" max="1538" width="5.6640625" style="89" customWidth="1"/>
    <col min="1539" max="1539" width="35.6640625" style="89" customWidth="1"/>
    <col min="1540" max="1543" width="14" style="89" customWidth="1"/>
    <col min="1544" max="1793" width="9.33203125" style="89"/>
    <col min="1794" max="1794" width="5.6640625" style="89" customWidth="1"/>
    <col min="1795" max="1795" width="35.6640625" style="89" customWidth="1"/>
    <col min="1796" max="1799" width="14" style="89" customWidth="1"/>
    <col min="1800" max="2049" width="9.33203125" style="89"/>
    <col min="2050" max="2050" width="5.6640625" style="89" customWidth="1"/>
    <col min="2051" max="2051" width="35.6640625" style="89" customWidth="1"/>
    <col min="2052" max="2055" width="14" style="89" customWidth="1"/>
    <col min="2056" max="2305" width="9.33203125" style="89"/>
    <col min="2306" max="2306" width="5.6640625" style="89" customWidth="1"/>
    <col min="2307" max="2307" width="35.6640625" style="89" customWidth="1"/>
    <col min="2308" max="2311" width="14" style="89" customWidth="1"/>
    <col min="2312" max="2561" width="9.33203125" style="89"/>
    <col min="2562" max="2562" width="5.6640625" style="89" customWidth="1"/>
    <col min="2563" max="2563" width="35.6640625" style="89" customWidth="1"/>
    <col min="2564" max="2567" width="14" style="89" customWidth="1"/>
    <col min="2568" max="2817" width="9.33203125" style="89"/>
    <col min="2818" max="2818" width="5.6640625" style="89" customWidth="1"/>
    <col min="2819" max="2819" width="35.6640625" style="89" customWidth="1"/>
    <col min="2820" max="2823" width="14" style="89" customWidth="1"/>
    <col min="2824" max="3073" width="9.33203125" style="89"/>
    <col min="3074" max="3074" width="5.6640625" style="89" customWidth="1"/>
    <col min="3075" max="3075" width="35.6640625" style="89" customWidth="1"/>
    <col min="3076" max="3079" width="14" style="89" customWidth="1"/>
    <col min="3080" max="3329" width="9.33203125" style="89"/>
    <col min="3330" max="3330" width="5.6640625" style="89" customWidth="1"/>
    <col min="3331" max="3331" width="35.6640625" style="89" customWidth="1"/>
    <col min="3332" max="3335" width="14" style="89" customWidth="1"/>
    <col min="3336" max="3585" width="9.33203125" style="89"/>
    <col min="3586" max="3586" width="5.6640625" style="89" customWidth="1"/>
    <col min="3587" max="3587" width="35.6640625" style="89" customWidth="1"/>
    <col min="3588" max="3591" width="14" style="89" customWidth="1"/>
    <col min="3592" max="3841" width="9.33203125" style="89"/>
    <col min="3842" max="3842" width="5.6640625" style="89" customWidth="1"/>
    <col min="3843" max="3843" width="35.6640625" style="89" customWidth="1"/>
    <col min="3844" max="3847" width="14" style="89" customWidth="1"/>
    <col min="3848" max="4097" width="9.33203125" style="89"/>
    <col min="4098" max="4098" width="5.6640625" style="89" customWidth="1"/>
    <col min="4099" max="4099" width="35.6640625" style="89" customWidth="1"/>
    <col min="4100" max="4103" width="14" style="89" customWidth="1"/>
    <col min="4104" max="4353" width="9.33203125" style="89"/>
    <col min="4354" max="4354" width="5.6640625" style="89" customWidth="1"/>
    <col min="4355" max="4355" width="35.6640625" style="89" customWidth="1"/>
    <col min="4356" max="4359" width="14" style="89" customWidth="1"/>
    <col min="4360" max="4609" width="9.33203125" style="89"/>
    <col min="4610" max="4610" width="5.6640625" style="89" customWidth="1"/>
    <col min="4611" max="4611" width="35.6640625" style="89" customWidth="1"/>
    <col min="4612" max="4615" width="14" style="89" customWidth="1"/>
    <col min="4616" max="4865" width="9.33203125" style="89"/>
    <col min="4866" max="4866" width="5.6640625" style="89" customWidth="1"/>
    <col min="4867" max="4867" width="35.6640625" style="89" customWidth="1"/>
    <col min="4868" max="4871" width="14" style="89" customWidth="1"/>
    <col min="4872" max="5121" width="9.33203125" style="89"/>
    <col min="5122" max="5122" width="5.6640625" style="89" customWidth="1"/>
    <col min="5123" max="5123" width="35.6640625" style="89" customWidth="1"/>
    <col min="5124" max="5127" width="14" style="89" customWidth="1"/>
    <col min="5128" max="5377" width="9.33203125" style="89"/>
    <col min="5378" max="5378" width="5.6640625" style="89" customWidth="1"/>
    <col min="5379" max="5379" width="35.6640625" style="89" customWidth="1"/>
    <col min="5380" max="5383" width="14" style="89" customWidth="1"/>
    <col min="5384" max="5633" width="9.33203125" style="89"/>
    <col min="5634" max="5634" width="5.6640625" style="89" customWidth="1"/>
    <col min="5635" max="5635" width="35.6640625" style="89" customWidth="1"/>
    <col min="5636" max="5639" width="14" style="89" customWidth="1"/>
    <col min="5640" max="5889" width="9.33203125" style="89"/>
    <col min="5890" max="5890" width="5.6640625" style="89" customWidth="1"/>
    <col min="5891" max="5891" width="35.6640625" style="89" customWidth="1"/>
    <col min="5892" max="5895" width="14" style="89" customWidth="1"/>
    <col min="5896" max="6145" width="9.33203125" style="89"/>
    <col min="6146" max="6146" width="5.6640625" style="89" customWidth="1"/>
    <col min="6147" max="6147" width="35.6640625" style="89" customWidth="1"/>
    <col min="6148" max="6151" width="14" style="89" customWidth="1"/>
    <col min="6152" max="6401" width="9.33203125" style="89"/>
    <col min="6402" max="6402" width="5.6640625" style="89" customWidth="1"/>
    <col min="6403" max="6403" width="35.6640625" style="89" customWidth="1"/>
    <col min="6404" max="6407" width="14" style="89" customWidth="1"/>
    <col min="6408" max="6657" width="9.33203125" style="89"/>
    <col min="6658" max="6658" width="5.6640625" style="89" customWidth="1"/>
    <col min="6659" max="6659" width="35.6640625" style="89" customWidth="1"/>
    <col min="6660" max="6663" width="14" style="89" customWidth="1"/>
    <col min="6664" max="6913" width="9.33203125" style="89"/>
    <col min="6914" max="6914" width="5.6640625" style="89" customWidth="1"/>
    <col min="6915" max="6915" width="35.6640625" style="89" customWidth="1"/>
    <col min="6916" max="6919" width="14" style="89" customWidth="1"/>
    <col min="6920" max="7169" width="9.33203125" style="89"/>
    <col min="7170" max="7170" width="5.6640625" style="89" customWidth="1"/>
    <col min="7171" max="7171" width="35.6640625" style="89" customWidth="1"/>
    <col min="7172" max="7175" width="14" style="89" customWidth="1"/>
    <col min="7176" max="7425" width="9.33203125" style="89"/>
    <col min="7426" max="7426" width="5.6640625" style="89" customWidth="1"/>
    <col min="7427" max="7427" width="35.6640625" style="89" customWidth="1"/>
    <col min="7428" max="7431" width="14" style="89" customWidth="1"/>
    <col min="7432" max="7681" width="9.33203125" style="89"/>
    <col min="7682" max="7682" width="5.6640625" style="89" customWidth="1"/>
    <col min="7683" max="7683" width="35.6640625" style="89" customWidth="1"/>
    <col min="7684" max="7687" width="14" style="89" customWidth="1"/>
    <col min="7688" max="7937" width="9.33203125" style="89"/>
    <col min="7938" max="7938" width="5.6640625" style="89" customWidth="1"/>
    <col min="7939" max="7939" width="35.6640625" style="89" customWidth="1"/>
    <col min="7940" max="7943" width="14" style="89" customWidth="1"/>
    <col min="7944" max="8193" width="9.33203125" style="89"/>
    <col min="8194" max="8194" width="5.6640625" style="89" customWidth="1"/>
    <col min="8195" max="8195" width="35.6640625" style="89" customWidth="1"/>
    <col min="8196" max="8199" width="14" style="89" customWidth="1"/>
    <col min="8200" max="8449" width="9.33203125" style="89"/>
    <col min="8450" max="8450" width="5.6640625" style="89" customWidth="1"/>
    <col min="8451" max="8451" width="35.6640625" style="89" customWidth="1"/>
    <col min="8452" max="8455" width="14" style="89" customWidth="1"/>
    <col min="8456" max="8705" width="9.33203125" style="89"/>
    <col min="8706" max="8706" width="5.6640625" style="89" customWidth="1"/>
    <col min="8707" max="8707" width="35.6640625" style="89" customWidth="1"/>
    <col min="8708" max="8711" width="14" style="89" customWidth="1"/>
    <col min="8712" max="8961" width="9.33203125" style="89"/>
    <col min="8962" max="8962" width="5.6640625" style="89" customWidth="1"/>
    <col min="8963" max="8963" width="35.6640625" style="89" customWidth="1"/>
    <col min="8964" max="8967" width="14" style="89" customWidth="1"/>
    <col min="8968" max="9217" width="9.33203125" style="89"/>
    <col min="9218" max="9218" width="5.6640625" style="89" customWidth="1"/>
    <col min="9219" max="9219" width="35.6640625" style="89" customWidth="1"/>
    <col min="9220" max="9223" width="14" style="89" customWidth="1"/>
    <col min="9224" max="9473" width="9.33203125" style="89"/>
    <col min="9474" max="9474" width="5.6640625" style="89" customWidth="1"/>
    <col min="9475" max="9475" width="35.6640625" style="89" customWidth="1"/>
    <col min="9476" max="9479" width="14" style="89" customWidth="1"/>
    <col min="9480" max="9729" width="9.33203125" style="89"/>
    <col min="9730" max="9730" width="5.6640625" style="89" customWidth="1"/>
    <col min="9731" max="9731" width="35.6640625" style="89" customWidth="1"/>
    <col min="9732" max="9735" width="14" style="89" customWidth="1"/>
    <col min="9736" max="9985" width="9.33203125" style="89"/>
    <col min="9986" max="9986" width="5.6640625" style="89" customWidth="1"/>
    <col min="9987" max="9987" width="35.6640625" style="89" customWidth="1"/>
    <col min="9988" max="9991" width="14" style="89" customWidth="1"/>
    <col min="9992" max="10241" width="9.33203125" style="89"/>
    <col min="10242" max="10242" width="5.6640625" style="89" customWidth="1"/>
    <col min="10243" max="10243" width="35.6640625" style="89" customWidth="1"/>
    <col min="10244" max="10247" width="14" style="89" customWidth="1"/>
    <col min="10248" max="10497" width="9.33203125" style="89"/>
    <col min="10498" max="10498" width="5.6640625" style="89" customWidth="1"/>
    <col min="10499" max="10499" width="35.6640625" style="89" customWidth="1"/>
    <col min="10500" max="10503" width="14" style="89" customWidth="1"/>
    <col min="10504" max="10753" width="9.33203125" style="89"/>
    <col min="10754" max="10754" width="5.6640625" style="89" customWidth="1"/>
    <col min="10755" max="10755" width="35.6640625" style="89" customWidth="1"/>
    <col min="10756" max="10759" width="14" style="89" customWidth="1"/>
    <col min="10760" max="11009" width="9.33203125" style="89"/>
    <col min="11010" max="11010" width="5.6640625" style="89" customWidth="1"/>
    <col min="11011" max="11011" width="35.6640625" style="89" customWidth="1"/>
    <col min="11012" max="11015" width="14" style="89" customWidth="1"/>
    <col min="11016" max="11265" width="9.33203125" style="89"/>
    <col min="11266" max="11266" width="5.6640625" style="89" customWidth="1"/>
    <col min="11267" max="11267" width="35.6640625" style="89" customWidth="1"/>
    <col min="11268" max="11271" width="14" style="89" customWidth="1"/>
    <col min="11272" max="11521" width="9.33203125" style="89"/>
    <col min="11522" max="11522" width="5.6640625" style="89" customWidth="1"/>
    <col min="11523" max="11523" width="35.6640625" style="89" customWidth="1"/>
    <col min="11524" max="11527" width="14" style="89" customWidth="1"/>
    <col min="11528" max="11777" width="9.33203125" style="89"/>
    <col min="11778" max="11778" width="5.6640625" style="89" customWidth="1"/>
    <col min="11779" max="11779" width="35.6640625" style="89" customWidth="1"/>
    <col min="11780" max="11783" width="14" style="89" customWidth="1"/>
    <col min="11784" max="12033" width="9.33203125" style="89"/>
    <col min="12034" max="12034" width="5.6640625" style="89" customWidth="1"/>
    <col min="12035" max="12035" width="35.6640625" style="89" customWidth="1"/>
    <col min="12036" max="12039" width="14" style="89" customWidth="1"/>
    <col min="12040" max="12289" width="9.33203125" style="89"/>
    <col min="12290" max="12290" width="5.6640625" style="89" customWidth="1"/>
    <col min="12291" max="12291" width="35.6640625" style="89" customWidth="1"/>
    <col min="12292" max="12295" width="14" style="89" customWidth="1"/>
    <col min="12296" max="12545" width="9.33203125" style="89"/>
    <col min="12546" max="12546" width="5.6640625" style="89" customWidth="1"/>
    <col min="12547" max="12547" width="35.6640625" style="89" customWidth="1"/>
    <col min="12548" max="12551" width="14" style="89" customWidth="1"/>
    <col min="12552" max="12801" width="9.33203125" style="89"/>
    <col min="12802" max="12802" width="5.6640625" style="89" customWidth="1"/>
    <col min="12803" max="12803" width="35.6640625" style="89" customWidth="1"/>
    <col min="12804" max="12807" width="14" style="89" customWidth="1"/>
    <col min="12808" max="13057" width="9.33203125" style="89"/>
    <col min="13058" max="13058" width="5.6640625" style="89" customWidth="1"/>
    <col min="13059" max="13059" width="35.6640625" style="89" customWidth="1"/>
    <col min="13060" max="13063" width="14" style="89" customWidth="1"/>
    <col min="13064" max="13313" width="9.33203125" style="89"/>
    <col min="13314" max="13314" width="5.6640625" style="89" customWidth="1"/>
    <col min="13315" max="13315" width="35.6640625" style="89" customWidth="1"/>
    <col min="13316" max="13319" width="14" style="89" customWidth="1"/>
    <col min="13320" max="13569" width="9.33203125" style="89"/>
    <col min="13570" max="13570" width="5.6640625" style="89" customWidth="1"/>
    <col min="13571" max="13571" width="35.6640625" style="89" customWidth="1"/>
    <col min="13572" max="13575" width="14" style="89" customWidth="1"/>
    <col min="13576" max="13825" width="9.33203125" style="89"/>
    <col min="13826" max="13826" width="5.6640625" style="89" customWidth="1"/>
    <col min="13827" max="13827" width="35.6640625" style="89" customWidth="1"/>
    <col min="13828" max="13831" width="14" style="89" customWidth="1"/>
    <col min="13832" max="14081" width="9.33203125" style="89"/>
    <col min="14082" max="14082" width="5.6640625" style="89" customWidth="1"/>
    <col min="14083" max="14083" width="35.6640625" style="89" customWidth="1"/>
    <col min="14084" max="14087" width="14" style="89" customWidth="1"/>
    <col min="14088" max="14337" width="9.33203125" style="89"/>
    <col min="14338" max="14338" width="5.6640625" style="89" customWidth="1"/>
    <col min="14339" max="14339" width="35.6640625" style="89" customWidth="1"/>
    <col min="14340" max="14343" width="14" style="89" customWidth="1"/>
    <col min="14344" max="14593" width="9.33203125" style="89"/>
    <col min="14594" max="14594" width="5.6640625" style="89" customWidth="1"/>
    <col min="14595" max="14595" width="35.6640625" style="89" customWidth="1"/>
    <col min="14596" max="14599" width="14" style="89" customWidth="1"/>
    <col min="14600" max="14849" width="9.33203125" style="89"/>
    <col min="14850" max="14850" width="5.6640625" style="89" customWidth="1"/>
    <col min="14851" max="14851" width="35.6640625" style="89" customWidth="1"/>
    <col min="14852" max="14855" width="14" style="89" customWidth="1"/>
    <col min="14856" max="15105" width="9.33203125" style="89"/>
    <col min="15106" max="15106" width="5.6640625" style="89" customWidth="1"/>
    <col min="15107" max="15107" width="35.6640625" style="89" customWidth="1"/>
    <col min="15108" max="15111" width="14" style="89" customWidth="1"/>
    <col min="15112" max="15361" width="9.33203125" style="89"/>
    <col min="15362" max="15362" width="5.6640625" style="89" customWidth="1"/>
    <col min="15363" max="15363" width="35.6640625" style="89" customWidth="1"/>
    <col min="15364" max="15367" width="14" style="89" customWidth="1"/>
    <col min="15368" max="15617" width="9.33203125" style="89"/>
    <col min="15618" max="15618" width="5.6640625" style="89" customWidth="1"/>
    <col min="15619" max="15619" width="35.6640625" style="89" customWidth="1"/>
    <col min="15620" max="15623" width="14" style="89" customWidth="1"/>
    <col min="15624" max="15873" width="9.33203125" style="89"/>
    <col min="15874" max="15874" width="5.6640625" style="89" customWidth="1"/>
    <col min="15875" max="15875" width="35.6640625" style="89" customWidth="1"/>
    <col min="15876" max="15879" width="14" style="89" customWidth="1"/>
    <col min="15880" max="16129" width="9.33203125" style="89"/>
    <col min="16130" max="16130" width="5.6640625" style="89" customWidth="1"/>
    <col min="16131" max="16131" width="35.6640625" style="89" customWidth="1"/>
    <col min="16132" max="16135" width="14" style="89" customWidth="1"/>
    <col min="16136" max="16384" width="9.33203125" style="89"/>
  </cols>
  <sheetData>
    <row r="1" spans="1:8" ht="33" customHeight="1" x14ac:dyDescent="0.25">
      <c r="A1" s="2210" t="s">
        <v>507</v>
      </c>
      <c r="B1" s="2210"/>
      <c r="C1" s="2210"/>
      <c r="D1" s="2210"/>
      <c r="E1" s="2210"/>
      <c r="F1" s="2210"/>
      <c r="G1" s="2210"/>
    </row>
    <row r="2" spans="1:8" ht="15.9" customHeight="1" thickBot="1" x14ac:dyDescent="0.35">
      <c r="A2" s="90"/>
      <c r="B2" s="90"/>
      <c r="C2" s="2215"/>
      <c r="D2" s="2215"/>
      <c r="E2" s="446"/>
      <c r="F2" s="446"/>
      <c r="G2" s="448"/>
      <c r="H2" s="96"/>
    </row>
    <row r="3" spans="1:8" ht="24.75" customHeight="1" x14ac:dyDescent="0.25">
      <c r="A3" s="2218" t="s">
        <v>12</v>
      </c>
      <c r="B3" s="2220" t="s">
        <v>155</v>
      </c>
      <c r="C3" s="2222" t="s">
        <v>205</v>
      </c>
      <c r="D3" s="2220"/>
      <c r="E3" s="2220"/>
      <c r="F3" s="2220"/>
      <c r="G3" s="2216" t="s">
        <v>201</v>
      </c>
    </row>
    <row r="4" spans="1:8" ht="36.75" customHeight="1" thickBot="1" x14ac:dyDescent="0.3">
      <c r="A4" s="2219"/>
      <c r="B4" s="2221"/>
      <c r="C4" s="483" t="s">
        <v>376</v>
      </c>
      <c r="D4" s="362" t="s">
        <v>405</v>
      </c>
      <c r="E4" s="447" t="s">
        <v>450</v>
      </c>
      <c r="F4" s="447" t="s">
        <v>506</v>
      </c>
      <c r="G4" s="2217"/>
    </row>
    <row r="5" spans="1:8" ht="14.4" thickBot="1" x14ac:dyDescent="0.3">
      <c r="A5" s="93">
        <v>1</v>
      </c>
      <c r="B5" s="94">
        <v>2</v>
      </c>
      <c r="C5" s="484">
        <v>3</v>
      </c>
      <c r="D5" s="94">
        <v>4</v>
      </c>
      <c r="E5" s="94">
        <v>5</v>
      </c>
      <c r="F5" s="94">
        <v>6</v>
      </c>
      <c r="G5" s="95">
        <v>7</v>
      </c>
    </row>
    <row r="6" spans="1:8" x14ac:dyDescent="0.25">
      <c r="A6" s="92" t="s">
        <v>14</v>
      </c>
      <c r="B6" s="112" t="s">
        <v>401</v>
      </c>
      <c r="C6" s="508">
        <v>324000</v>
      </c>
      <c r="D6" s="509">
        <v>324000</v>
      </c>
      <c r="E6" s="509">
        <v>324000</v>
      </c>
      <c r="F6" s="509">
        <v>108000</v>
      </c>
      <c r="G6" s="510">
        <f>SUM(C6:F6)</f>
        <v>1080000</v>
      </c>
    </row>
    <row r="7" spans="1:8" x14ac:dyDescent="0.25">
      <c r="A7" s="91" t="s">
        <v>15</v>
      </c>
      <c r="B7" s="113" t="s">
        <v>508</v>
      </c>
      <c r="C7" s="511">
        <v>5530000</v>
      </c>
      <c r="D7" s="512">
        <v>5530000</v>
      </c>
      <c r="E7" s="512">
        <v>5530000</v>
      </c>
      <c r="F7" s="512" t="s">
        <v>520</v>
      </c>
      <c r="G7" s="513">
        <f>SUM(C7:F7)</f>
        <v>16590000</v>
      </c>
    </row>
    <row r="8" spans="1:8" x14ac:dyDescent="0.25">
      <c r="A8" s="91" t="s">
        <v>16</v>
      </c>
      <c r="B8" s="113" t="s">
        <v>519</v>
      </c>
      <c r="C8" s="511">
        <v>498960</v>
      </c>
      <c r="D8" s="512">
        <v>166320</v>
      </c>
      <c r="E8" s="512" t="s">
        <v>520</v>
      </c>
      <c r="F8" s="512" t="s">
        <v>520</v>
      </c>
      <c r="G8" s="513">
        <f>SUM(C8:F8)</f>
        <v>665280</v>
      </c>
    </row>
    <row r="9" spans="1:8" x14ac:dyDescent="0.25">
      <c r="A9" s="91" t="s">
        <v>17</v>
      </c>
      <c r="B9" s="113"/>
      <c r="C9" s="511"/>
      <c r="D9" s="512"/>
      <c r="E9" s="512"/>
      <c r="F9" s="512"/>
      <c r="G9" s="513">
        <f>SUM(C9:F9)</f>
        <v>0</v>
      </c>
    </row>
    <row r="10" spans="1:8" ht="14.4" thickBot="1" x14ac:dyDescent="0.3">
      <c r="A10" s="97" t="s">
        <v>18</v>
      </c>
      <c r="B10" s="114"/>
      <c r="C10" s="514"/>
      <c r="D10" s="515"/>
      <c r="E10" s="515"/>
      <c r="F10" s="515"/>
      <c r="G10" s="513">
        <f>SUM(C10:F10)</f>
        <v>0</v>
      </c>
    </row>
    <row r="11" spans="1:8" s="280" customFormat="1" ht="14.4" thickBot="1" x14ac:dyDescent="0.3">
      <c r="A11" s="279" t="s">
        <v>19</v>
      </c>
      <c r="B11" s="98" t="s">
        <v>156</v>
      </c>
      <c r="C11" s="516">
        <f>SUM(C6:C10)</f>
        <v>6352960</v>
      </c>
      <c r="D11" s="517">
        <f>SUM(D6:D10)</f>
        <v>6020320</v>
      </c>
      <c r="E11" s="517">
        <f>SUM(E6:E10)</f>
        <v>5854000</v>
      </c>
      <c r="F11" s="517">
        <f>SUM(F6:F10)</f>
        <v>108000</v>
      </c>
      <c r="G11" s="518">
        <f>SUM(G6:G10)</f>
        <v>18335280</v>
      </c>
    </row>
    <row r="13" spans="1:8" x14ac:dyDescent="0.25">
      <c r="B13" s="2214" t="s">
        <v>508</v>
      </c>
      <c r="C13" s="2214"/>
      <c r="D13" s="2214"/>
      <c r="E13" s="2214"/>
    </row>
    <row r="14" spans="1:8" ht="6.75" customHeight="1" x14ac:dyDescent="0.25"/>
    <row r="15" spans="1:8" ht="14.4" thickBot="1" x14ac:dyDescent="0.3">
      <c r="B15" s="493" t="s">
        <v>512</v>
      </c>
      <c r="C15" s="494" t="s">
        <v>509</v>
      </c>
      <c r="D15" s="494" t="s">
        <v>510</v>
      </c>
      <c r="E15" s="494" t="s">
        <v>511</v>
      </c>
      <c r="F15" s="485"/>
      <c r="G15" s="499" t="s">
        <v>521</v>
      </c>
    </row>
    <row r="16" spans="1:8" x14ac:dyDescent="0.25">
      <c r="B16" s="488" t="s">
        <v>513</v>
      </c>
      <c r="C16" s="489">
        <v>1774000</v>
      </c>
      <c r="D16" s="489">
        <v>1774000</v>
      </c>
      <c r="E16" s="489">
        <v>1774000</v>
      </c>
      <c r="F16" s="485"/>
      <c r="G16" s="485"/>
    </row>
    <row r="17" spans="2:7" x14ac:dyDescent="0.25">
      <c r="B17" s="487" t="s">
        <v>514</v>
      </c>
      <c r="C17" s="486">
        <v>585000</v>
      </c>
      <c r="D17" s="486">
        <v>585000</v>
      </c>
      <c r="E17" s="486">
        <v>585000</v>
      </c>
      <c r="F17" s="485"/>
      <c r="G17" s="485"/>
    </row>
    <row r="18" spans="2:7" x14ac:dyDescent="0.25">
      <c r="B18" s="487" t="s">
        <v>515</v>
      </c>
      <c r="C18" s="486">
        <v>150000</v>
      </c>
      <c r="D18" s="486">
        <v>150000</v>
      </c>
      <c r="E18" s="486">
        <v>150000</v>
      </c>
      <c r="F18" s="485"/>
      <c r="G18" s="485"/>
    </row>
    <row r="19" spans="2:7" ht="14.4" thickBot="1" x14ac:dyDescent="0.3">
      <c r="B19" s="492" t="s">
        <v>516</v>
      </c>
      <c r="C19" s="490">
        <v>1147000</v>
      </c>
      <c r="D19" s="490">
        <v>1147000</v>
      </c>
      <c r="E19" s="490">
        <v>1147000</v>
      </c>
      <c r="F19" s="485"/>
      <c r="G19" s="485"/>
    </row>
    <row r="20" spans="2:7" x14ac:dyDescent="0.25">
      <c r="B20" s="495" t="s">
        <v>48</v>
      </c>
      <c r="C20" s="491">
        <v>3656000</v>
      </c>
      <c r="D20" s="491">
        <v>3656000</v>
      </c>
      <c r="E20" s="491">
        <v>3656000</v>
      </c>
      <c r="F20" s="485"/>
      <c r="G20" s="485"/>
    </row>
    <row r="21" spans="2:7" x14ac:dyDescent="0.25">
      <c r="C21" s="485"/>
      <c r="D21" s="485"/>
      <c r="E21" s="485"/>
      <c r="F21" s="485"/>
      <c r="G21" s="485"/>
    </row>
    <row r="22" spans="2:7" ht="14.4" thickBot="1" x14ac:dyDescent="0.3">
      <c r="B22" s="493" t="s">
        <v>517</v>
      </c>
      <c r="C22" s="494" t="s">
        <v>509</v>
      </c>
      <c r="D22" s="494" t="s">
        <v>510</v>
      </c>
      <c r="E22" s="494" t="s">
        <v>511</v>
      </c>
      <c r="F22" s="485"/>
      <c r="G22" s="485"/>
    </row>
    <row r="23" spans="2:7" x14ac:dyDescent="0.25">
      <c r="B23" s="488" t="s">
        <v>513</v>
      </c>
      <c r="C23" s="489">
        <v>127000</v>
      </c>
      <c r="D23" s="489">
        <v>127000</v>
      </c>
      <c r="E23" s="489">
        <v>127000</v>
      </c>
      <c r="F23" s="485"/>
      <c r="G23" s="485"/>
    </row>
    <row r="24" spans="2:7" x14ac:dyDescent="0.25">
      <c r="B24" s="487" t="s">
        <v>514</v>
      </c>
      <c r="C24" s="486">
        <v>334999.59999999998</v>
      </c>
      <c r="D24" s="486">
        <v>334999.59999999998</v>
      </c>
      <c r="E24" s="486">
        <v>334999.59999999998</v>
      </c>
      <c r="F24" s="485"/>
      <c r="G24" s="485"/>
    </row>
    <row r="25" spans="2:7" ht="14.4" thickBot="1" x14ac:dyDescent="0.3">
      <c r="B25" s="492" t="s">
        <v>515</v>
      </c>
      <c r="C25" s="490">
        <v>100000</v>
      </c>
      <c r="D25" s="490">
        <v>100000</v>
      </c>
      <c r="E25" s="490">
        <v>100000</v>
      </c>
      <c r="F25" s="485"/>
      <c r="G25" s="485"/>
    </row>
    <row r="26" spans="2:7" x14ac:dyDescent="0.25">
      <c r="B26" s="495" t="s">
        <v>48</v>
      </c>
      <c r="C26" s="491">
        <v>561999.6</v>
      </c>
      <c r="D26" s="491">
        <v>561999.6</v>
      </c>
      <c r="E26" s="491">
        <v>561999.6</v>
      </c>
      <c r="F26" s="485"/>
      <c r="G26" s="485"/>
    </row>
    <row r="27" spans="2:7" x14ac:dyDescent="0.25">
      <c r="F27" s="485"/>
      <c r="G27" s="485"/>
    </row>
    <row r="28" spans="2:7" ht="14.4" thickBot="1" x14ac:dyDescent="0.3">
      <c r="B28" s="493" t="s">
        <v>518</v>
      </c>
      <c r="C28" s="494" t="s">
        <v>509</v>
      </c>
      <c r="D28" s="494" t="s">
        <v>510</v>
      </c>
      <c r="E28" s="494" t="s">
        <v>511</v>
      </c>
      <c r="F28" s="485"/>
      <c r="G28" s="485"/>
    </row>
    <row r="29" spans="2:7" x14ac:dyDescent="0.25">
      <c r="B29" s="488" t="s">
        <v>513</v>
      </c>
      <c r="C29" s="489">
        <v>150000</v>
      </c>
      <c r="D29" s="489">
        <v>150000</v>
      </c>
      <c r="E29" s="489">
        <v>150000</v>
      </c>
      <c r="F29" s="485"/>
      <c r="G29" s="485"/>
    </row>
    <row r="30" spans="2:7" x14ac:dyDescent="0.25">
      <c r="B30" s="487" t="s">
        <v>514</v>
      </c>
      <c r="C30" s="486">
        <v>962000</v>
      </c>
      <c r="D30" s="486">
        <v>962000</v>
      </c>
      <c r="E30" s="486">
        <v>962000</v>
      </c>
      <c r="F30" s="485"/>
      <c r="G30" s="485"/>
    </row>
    <row r="31" spans="2:7" ht="14.4" thickBot="1" x14ac:dyDescent="0.3">
      <c r="B31" s="492" t="s">
        <v>515</v>
      </c>
      <c r="C31" s="490">
        <v>200000</v>
      </c>
      <c r="D31" s="490">
        <v>200000</v>
      </c>
      <c r="E31" s="490">
        <v>200000</v>
      </c>
      <c r="F31" s="485"/>
      <c r="G31" s="485"/>
    </row>
    <row r="32" spans="2:7" x14ac:dyDescent="0.25">
      <c r="B32" s="495" t="s">
        <v>48</v>
      </c>
      <c r="C32" s="491">
        <v>1312000</v>
      </c>
      <c r="D32" s="491">
        <v>1312000</v>
      </c>
      <c r="E32" s="491">
        <v>1312000</v>
      </c>
      <c r="F32" s="485"/>
      <c r="G32" s="485"/>
    </row>
    <row r="33" spans="3:7" ht="14.4" thickBot="1" x14ac:dyDescent="0.3">
      <c r="F33" s="485"/>
      <c r="G33" s="485"/>
    </row>
    <row r="34" spans="3:7" ht="14.4" thickBot="1" x14ac:dyDescent="0.3">
      <c r="C34" s="496">
        <f>+C20+C26+C32</f>
        <v>5529999.5999999996</v>
      </c>
      <c r="D34" s="497">
        <f>+D20+D26+D32</f>
        <v>5529999.5999999996</v>
      </c>
      <c r="E34" s="498">
        <f>+E20+E26+E32</f>
        <v>5529999.5999999996</v>
      </c>
      <c r="F34" s="485"/>
      <c r="G34" s="485"/>
    </row>
    <row r="35" spans="3:7" x14ac:dyDescent="0.25">
      <c r="C35" s="485"/>
      <c r="D35" s="485"/>
      <c r="E35" s="485"/>
      <c r="F35" s="485"/>
      <c r="G35" s="485"/>
    </row>
    <row r="36" spans="3:7" x14ac:dyDescent="0.25">
      <c r="F36" s="485"/>
      <c r="G36" s="485"/>
    </row>
    <row r="37" spans="3:7" x14ac:dyDescent="0.25">
      <c r="C37" s="485"/>
      <c r="D37" s="485"/>
      <c r="E37" s="485"/>
      <c r="F37" s="485"/>
      <c r="G37" s="485"/>
    </row>
    <row r="38" spans="3:7" x14ac:dyDescent="0.25">
      <c r="C38" s="485"/>
      <c r="D38" s="485"/>
      <c r="E38" s="485"/>
      <c r="F38" s="485"/>
      <c r="G38" s="485"/>
    </row>
    <row r="39" spans="3:7" x14ac:dyDescent="0.25">
      <c r="C39" s="485"/>
      <c r="D39" s="485"/>
      <c r="E39" s="485"/>
      <c r="F39" s="485"/>
      <c r="G39" s="485"/>
    </row>
    <row r="40" spans="3:7" x14ac:dyDescent="0.25">
      <c r="C40" s="485"/>
      <c r="D40" s="485"/>
      <c r="E40" s="485"/>
      <c r="F40" s="485"/>
      <c r="G40" s="485"/>
    </row>
    <row r="41" spans="3:7" x14ac:dyDescent="0.25">
      <c r="C41" s="485"/>
      <c r="D41" s="485"/>
      <c r="E41" s="485"/>
      <c r="F41" s="485"/>
      <c r="G41" s="485"/>
    </row>
  </sheetData>
  <mergeCells count="7">
    <mergeCell ref="B13:E13"/>
    <mergeCell ref="A1:G1"/>
    <mergeCell ref="C2:D2"/>
    <mergeCell ref="G3:G4"/>
    <mergeCell ref="A3:A4"/>
    <mergeCell ref="B3:B4"/>
    <mergeCell ref="C3:F3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...../2015. (....)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K48"/>
  <sheetViews>
    <sheetView view="pageBreakPreview" zoomScale="115" zoomScaleNormal="85" zoomScaleSheetLayoutView="115" workbookViewId="0">
      <selection activeCell="B1" sqref="B1:G1"/>
    </sheetView>
  </sheetViews>
  <sheetFormatPr defaultRowHeight="13.2" x14ac:dyDescent="0.25"/>
  <cols>
    <col min="1" max="1" width="0.77734375" style="443" customWidth="1"/>
    <col min="2" max="2" width="5.77734375" style="443" customWidth="1"/>
    <col min="3" max="3" width="68.6640625" style="443" customWidth="1"/>
    <col min="4" max="4" width="17.77734375" style="443" customWidth="1"/>
    <col min="5" max="5" width="0.44140625" style="443" customWidth="1"/>
    <col min="6" max="6" width="17.77734375" style="1677" customWidth="1"/>
    <col min="7" max="7" width="17.77734375" style="953" customWidth="1"/>
    <col min="8" max="8" width="0.33203125" style="443" customWidth="1"/>
    <col min="9" max="9" width="2.33203125" style="443" customWidth="1"/>
    <col min="10" max="10" width="19.44140625" style="443" customWidth="1"/>
    <col min="11" max="13" width="9.33203125" style="443"/>
    <col min="14" max="14" width="14" style="443" customWidth="1"/>
    <col min="15" max="257" width="9.33203125" style="443"/>
    <col min="258" max="258" width="7.6640625" style="443" customWidth="1"/>
    <col min="259" max="259" width="74.77734375" style="443" customWidth="1"/>
    <col min="260" max="260" width="18" style="443" customWidth="1"/>
    <col min="261" max="513" width="9.33203125" style="443"/>
    <col min="514" max="514" width="7.6640625" style="443" customWidth="1"/>
    <col min="515" max="515" width="74.77734375" style="443" customWidth="1"/>
    <col min="516" max="516" width="18" style="443" customWidth="1"/>
    <col min="517" max="769" width="9.33203125" style="443"/>
    <col min="770" max="770" width="7.6640625" style="443" customWidth="1"/>
    <col min="771" max="771" width="74.77734375" style="443" customWidth="1"/>
    <col min="772" max="772" width="18" style="443" customWidth="1"/>
    <col min="773" max="1025" width="9.33203125" style="443"/>
    <col min="1026" max="1026" width="7.6640625" style="443" customWidth="1"/>
    <col min="1027" max="1027" width="74.77734375" style="443" customWidth="1"/>
    <col min="1028" max="1028" width="18" style="443" customWidth="1"/>
    <col min="1029" max="1281" width="9.33203125" style="443"/>
    <col min="1282" max="1282" width="7.6640625" style="443" customWidth="1"/>
    <col min="1283" max="1283" width="74.77734375" style="443" customWidth="1"/>
    <col min="1284" max="1284" width="18" style="443" customWidth="1"/>
    <col min="1285" max="1537" width="9.33203125" style="443"/>
    <col min="1538" max="1538" width="7.6640625" style="443" customWidth="1"/>
    <col min="1539" max="1539" width="74.77734375" style="443" customWidth="1"/>
    <col min="1540" max="1540" width="18" style="443" customWidth="1"/>
    <col min="1541" max="1793" width="9.33203125" style="443"/>
    <col min="1794" max="1794" width="7.6640625" style="443" customWidth="1"/>
    <col min="1795" max="1795" width="74.77734375" style="443" customWidth="1"/>
    <col min="1796" max="1796" width="18" style="443" customWidth="1"/>
    <col min="1797" max="2049" width="9.33203125" style="443"/>
    <col min="2050" max="2050" width="7.6640625" style="443" customWidth="1"/>
    <col min="2051" max="2051" width="74.77734375" style="443" customWidth="1"/>
    <col min="2052" max="2052" width="18" style="443" customWidth="1"/>
    <col min="2053" max="2305" width="9.33203125" style="443"/>
    <col min="2306" max="2306" width="7.6640625" style="443" customWidth="1"/>
    <col min="2307" max="2307" width="74.77734375" style="443" customWidth="1"/>
    <col min="2308" max="2308" width="18" style="443" customWidth="1"/>
    <col min="2309" max="2561" width="9.33203125" style="443"/>
    <col min="2562" max="2562" width="7.6640625" style="443" customWidth="1"/>
    <col min="2563" max="2563" width="74.77734375" style="443" customWidth="1"/>
    <col min="2564" max="2564" width="18" style="443" customWidth="1"/>
    <col min="2565" max="2817" width="9.33203125" style="443"/>
    <col min="2818" max="2818" width="7.6640625" style="443" customWidth="1"/>
    <col min="2819" max="2819" width="74.77734375" style="443" customWidth="1"/>
    <col min="2820" max="2820" width="18" style="443" customWidth="1"/>
    <col min="2821" max="3073" width="9.33203125" style="443"/>
    <col min="3074" max="3074" width="7.6640625" style="443" customWidth="1"/>
    <col min="3075" max="3075" width="74.77734375" style="443" customWidth="1"/>
    <col min="3076" max="3076" width="18" style="443" customWidth="1"/>
    <col min="3077" max="3329" width="9.33203125" style="443"/>
    <col min="3330" max="3330" width="7.6640625" style="443" customWidth="1"/>
    <col min="3331" max="3331" width="74.77734375" style="443" customWidth="1"/>
    <col min="3332" max="3332" width="18" style="443" customWidth="1"/>
    <col min="3333" max="3585" width="9.33203125" style="443"/>
    <col min="3586" max="3586" width="7.6640625" style="443" customWidth="1"/>
    <col min="3587" max="3587" width="74.77734375" style="443" customWidth="1"/>
    <col min="3588" max="3588" width="18" style="443" customWidth="1"/>
    <col min="3589" max="3841" width="9.33203125" style="443"/>
    <col min="3842" max="3842" width="7.6640625" style="443" customWidth="1"/>
    <col min="3843" max="3843" width="74.77734375" style="443" customWidth="1"/>
    <col min="3844" max="3844" width="18" style="443" customWidth="1"/>
    <col min="3845" max="4097" width="9.33203125" style="443"/>
    <col min="4098" max="4098" width="7.6640625" style="443" customWidth="1"/>
    <col min="4099" max="4099" width="74.77734375" style="443" customWidth="1"/>
    <col min="4100" max="4100" width="18" style="443" customWidth="1"/>
    <col min="4101" max="4353" width="9.33203125" style="443"/>
    <col min="4354" max="4354" width="7.6640625" style="443" customWidth="1"/>
    <col min="4355" max="4355" width="74.77734375" style="443" customWidth="1"/>
    <col min="4356" max="4356" width="18" style="443" customWidth="1"/>
    <col min="4357" max="4609" width="9.33203125" style="443"/>
    <col min="4610" max="4610" width="7.6640625" style="443" customWidth="1"/>
    <col min="4611" max="4611" width="74.77734375" style="443" customWidth="1"/>
    <col min="4612" max="4612" width="18" style="443" customWidth="1"/>
    <col min="4613" max="4865" width="9.33203125" style="443"/>
    <col min="4866" max="4866" width="7.6640625" style="443" customWidth="1"/>
    <col min="4867" max="4867" width="74.77734375" style="443" customWidth="1"/>
    <col min="4868" max="4868" width="18" style="443" customWidth="1"/>
    <col min="4869" max="5121" width="9.33203125" style="443"/>
    <col min="5122" max="5122" width="7.6640625" style="443" customWidth="1"/>
    <col min="5123" max="5123" width="74.77734375" style="443" customWidth="1"/>
    <col min="5124" max="5124" width="18" style="443" customWidth="1"/>
    <col min="5125" max="5377" width="9.33203125" style="443"/>
    <col min="5378" max="5378" width="7.6640625" style="443" customWidth="1"/>
    <col min="5379" max="5379" width="74.77734375" style="443" customWidth="1"/>
    <col min="5380" max="5380" width="18" style="443" customWidth="1"/>
    <col min="5381" max="5633" width="9.33203125" style="443"/>
    <col min="5634" max="5634" width="7.6640625" style="443" customWidth="1"/>
    <col min="5635" max="5635" width="74.77734375" style="443" customWidth="1"/>
    <col min="5636" max="5636" width="18" style="443" customWidth="1"/>
    <col min="5637" max="5889" width="9.33203125" style="443"/>
    <col min="5890" max="5890" width="7.6640625" style="443" customWidth="1"/>
    <col min="5891" max="5891" width="74.77734375" style="443" customWidth="1"/>
    <col min="5892" max="5892" width="18" style="443" customWidth="1"/>
    <col min="5893" max="6145" width="9.33203125" style="443"/>
    <col min="6146" max="6146" width="7.6640625" style="443" customWidth="1"/>
    <col min="6147" max="6147" width="74.77734375" style="443" customWidth="1"/>
    <col min="6148" max="6148" width="18" style="443" customWidth="1"/>
    <col min="6149" max="6401" width="9.33203125" style="443"/>
    <col min="6402" max="6402" width="7.6640625" style="443" customWidth="1"/>
    <col min="6403" max="6403" width="74.77734375" style="443" customWidth="1"/>
    <col min="6404" max="6404" width="18" style="443" customWidth="1"/>
    <col min="6405" max="6657" width="9.33203125" style="443"/>
    <col min="6658" max="6658" width="7.6640625" style="443" customWidth="1"/>
    <col min="6659" max="6659" width="74.77734375" style="443" customWidth="1"/>
    <col min="6660" max="6660" width="18" style="443" customWidth="1"/>
    <col min="6661" max="6913" width="9.33203125" style="443"/>
    <col min="6914" max="6914" width="7.6640625" style="443" customWidth="1"/>
    <col min="6915" max="6915" width="74.77734375" style="443" customWidth="1"/>
    <col min="6916" max="6916" width="18" style="443" customWidth="1"/>
    <col min="6917" max="7169" width="9.33203125" style="443"/>
    <col min="7170" max="7170" width="7.6640625" style="443" customWidth="1"/>
    <col min="7171" max="7171" width="74.77734375" style="443" customWidth="1"/>
    <col min="7172" max="7172" width="18" style="443" customWidth="1"/>
    <col min="7173" max="7425" width="9.33203125" style="443"/>
    <col min="7426" max="7426" width="7.6640625" style="443" customWidth="1"/>
    <col min="7427" max="7427" width="74.77734375" style="443" customWidth="1"/>
    <col min="7428" max="7428" width="18" style="443" customWidth="1"/>
    <col min="7429" max="7681" width="9.33203125" style="443"/>
    <col min="7682" max="7682" width="7.6640625" style="443" customWidth="1"/>
    <col min="7683" max="7683" width="74.77734375" style="443" customWidth="1"/>
    <col min="7684" max="7684" width="18" style="443" customWidth="1"/>
    <col min="7685" max="7937" width="9.33203125" style="443"/>
    <col min="7938" max="7938" width="7.6640625" style="443" customWidth="1"/>
    <col min="7939" max="7939" width="74.77734375" style="443" customWidth="1"/>
    <col min="7940" max="7940" width="18" style="443" customWidth="1"/>
    <col min="7941" max="8193" width="9.33203125" style="443"/>
    <col min="8194" max="8194" width="7.6640625" style="443" customWidth="1"/>
    <col min="8195" max="8195" width="74.77734375" style="443" customWidth="1"/>
    <col min="8196" max="8196" width="18" style="443" customWidth="1"/>
    <col min="8197" max="8449" width="9.33203125" style="443"/>
    <col min="8450" max="8450" width="7.6640625" style="443" customWidth="1"/>
    <col min="8451" max="8451" width="74.77734375" style="443" customWidth="1"/>
    <col min="8452" max="8452" width="18" style="443" customWidth="1"/>
    <col min="8453" max="8705" width="9.33203125" style="443"/>
    <col min="8706" max="8706" width="7.6640625" style="443" customWidth="1"/>
    <col min="8707" max="8707" width="74.77734375" style="443" customWidth="1"/>
    <col min="8708" max="8708" width="18" style="443" customWidth="1"/>
    <col min="8709" max="8961" width="9.33203125" style="443"/>
    <col min="8962" max="8962" width="7.6640625" style="443" customWidth="1"/>
    <col min="8963" max="8963" width="74.77734375" style="443" customWidth="1"/>
    <col min="8964" max="8964" width="18" style="443" customWidth="1"/>
    <col min="8965" max="9217" width="9.33203125" style="443"/>
    <col min="9218" max="9218" width="7.6640625" style="443" customWidth="1"/>
    <col min="9219" max="9219" width="74.77734375" style="443" customWidth="1"/>
    <col min="9220" max="9220" width="18" style="443" customWidth="1"/>
    <col min="9221" max="9473" width="9.33203125" style="443"/>
    <col min="9474" max="9474" width="7.6640625" style="443" customWidth="1"/>
    <col min="9475" max="9475" width="74.77734375" style="443" customWidth="1"/>
    <col min="9476" max="9476" width="18" style="443" customWidth="1"/>
    <col min="9477" max="9729" width="9.33203125" style="443"/>
    <col min="9730" max="9730" width="7.6640625" style="443" customWidth="1"/>
    <col min="9731" max="9731" width="74.77734375" style="443" customWidth="1"/>
    <col min="9732" max="9732" width="18" style="443" customWidth="1"/>
    <col min="9733" max="9985" width="9.33203125" style="443"/>
    <col min="9986" max="9986" width="7.6640625" style="443" customWidth="1"/>
    <col min="9987" max="9987" width="74.77734375" style="443" customWidth="1"/>
    <col min="9988" max="9988" width="18" style="443" customWidth="1"/>
    <col min="9989" max="10241" width="9.33203125" style="443"/>
    <col min="10242" max="10242" width="7.6640625" style="443" customWidth="1"/>
    <col min="10243" max="10243" width="74.77734375" style="443" customWidth="1"/>
    <col min="10244" max="10244" width="18" style="443" customWidth="1"/>
    <col min="10245" max="10497" width="9.33203125" style="443"/>
    <col min="10498" max="10498" width="7.6640625" style="443" customWidth="1"/>
    <col min="10499" max="10499" width="74.77734375" style="443" customWidth="1"/>
    <col min="10500" max="10500" width="18" style="443" customWidth="1"/>
    <col min="10501" max="10753" width="9.33203125" style="443"/>
    <col min="10754" max="10754" width="7.6640625" style="443" customWidth="1"/>
    <col min="10755" max="10755" width="74.77734375" style="443" customWidth="1"/>
    <col min="10756" max="10756" width="18" style="443" customWidth="1"/>
    <col min="10757" max="11009" width="9.33203125" style="443"/>
    <col min="11010" max="11010" width="7.6640625" style="443" customWidth="1"/>
    <col min="11011" max="11011" width="74.77734375" style="443" customWidth="1"/>
    <col min="11012" max="11012" width="18" style="443" customWidth="1"/>
    <col min="11013" max="11265" width="9.33203125" style="443"/>
    <col min="11266" max="11266" width="7.6640625" style="443" customWidth="1"/>
    <col min="11267" max="11267" width="74.77734375" style="443" customWidth="1"/>
    <col min="11268" max="11268" width="18" style="443" customWidth="1"/>
    <col min="11269" max="11521" width="9.33203125" style="443"/>
    <col min="11522" max="11522" width="7.6640625" style="443" customWidth="1"/>
    <col min="11523" max="11523" width="74.77734375" style="443" customWidth="1"/>
    <col min="11524" max="11524" width="18" style="443" customWidth="1"/>
    <col min="11525" max="11777" width="9.33203125" style="443"/>
    <col min="11778" max="11778" width="7.6640625" style="443" customWidth="1"/>
    <col min="11779" max="11779" width="74.77734375" style="443" customWidth="1"/>
    <col min="11780" max="11780" width="18" style="443" customWidth="1"/>
    <col min="11781" max="12033" width="9.33203125" style="443"/>
    <col min="12034" max="12034" width="7.6640625" style="443" customWidth="1"/>
    <col min="12035" max="12035" width="74.77734375" style="443" customWidth="1"/>
    <col min="12036" max="12036" width="18" style="443" customWidth="1"/>
    <col min="12037" max="12289" width="9.33203125" style="443"/>
    <col min="12290" max="12290" width="7.6640625" style="443" customWidth="1"/>
    <col min="12291" max="12291" width="74.77734375" style="443" customWidth="1"/>
    <col min="12292" max="12292" width="18" style="443" customWidth="1"/>
    <col min="12293" max="12545" width="9.33203125" style="443"/>
    <col min="12546" max="12546" width="7.6640625" style="443" customWidth="1"/>
    <col min="12547" max="12547" width="74.77734375" style="443" customWidth="1"/>
    <col min="12548" max="12548" width="18" style="443" customWidth="1"/>
    <col min="12549" max="12801" width="9.33203125" style="443"/>
    <col min="12802" max="12802" width="7.6640625" style="443" customWidth="1"/>
    <col min="12803" max="12803" width="74.77734375" style="443" customWidth="1"/>
    <col min="12804" max="12804" width="18" style="443" customWidth="1"/>
    <col min="12805" max="13057" width="9.33203125" style="443"/>
    <col min="13058" max="13058" width="7.6640625" style="443" customWidth="1"/>
    <col min="13059" max="13059" width="74.77734375" style="443" customWidth="1"/>
    <col min="13060" max="13060" width="18" style="443" customWidth="1"/>
    <col min="13061" max="13313" width="9.33203125" style="443"/>
    <col min="13314" max="13314" width="7.6640625" style="443" customWidth="1"/>
    <col min="13315" max="13315" width="74.77734375" style="443" customWidth="1"/>
    <col min="13316" max="13316" width="18" style="443" customWidth="1"/>
    <col min="13317" max="13569" width="9.33203125" style="443"/>
    <col min="13570" max="13570" width="7.6640625" style="443" customWidth="1"/>
    <col min="13571" max="13571" width="74.77734375" style="443" customWidth="1"/>
    <col min="13572" max="13572" width="18" style="443" customWidth="1"/>
    <col min="13573" max="13825" width="9.33203125" style="443"/>
    <col min="13826" max="13826" width="7.6640625" style="443" customWidth="1"/>
    <col min="13827" max="13827" width="74.77734375" style="443" customWidth="1"/>
    <col min="13828" max="13828" width="18" style="443" customWidth="1"/>
    <col min="13829" max="14081" width="9.33203125" style="443"/>
    <col min="14082" max="14082" width="7.6640625" style="443" customWidth="1"/>
    <col min="14083" max="14083" width="74.77734375" style="443" customWidth="1"/>
    <col min="14084" max="14084" width="18" style="443" customWidth="1"/>
    <col min="14085" max="14337" width="9.33203125" style="443"/>
    <col min="14338" max="14338" width="7.6640625" style="443" customWidth="1"/>
    <col min="14339" max="14339" width="74.77734375" style="443" customWidth="1"/>
    <col min="14340" max="14340" width="18" style="443" customWidth="1"/>
    <col min="14341" max="14593" width="9.33203125" style="443"/>
    <col min="14594" max="14594" width="7.6640625" style="443" customWidth="1"/>
    <col min="14595" max="14595" width="74.77734375" style="443" customWidth="1"/>
    <col min="14596" max="14596" width="18" style="443" customWidth="1"/>
    <col min="14597" max="14849" width="9.33203125" style="443"/>
    <col min="14850" max="14850" width="7.6640625" style="443" customWidth="1"/>
    <col min="14851" max="14851" width="74.77734375" style="443" customWidth="1"/>
    <col min="14852" max="14852" width="18" style="443" customWidth="1"/>
    <col min="14853" max="15105" width="9.33203125" style="443"/>
    <col min="15106" max="15106" width="7.6640625" style="443" customWidth="1"/>
    <col min="15107" max="15107" width="74.77734375" style="443" customWidth="1"/>
    <col min="15108" max="15108" width="18" style="443" customWidth="1"/>
    <col min="15109" max="15361" width="9.33203125" style="443"/>
    <col min="15362" max="15362" width="7.6640625" style="443" customWidth="1"/>
    <col min="15363" max="15363" width="74.77734375" style="443" customWidth="1"/>
    <col min="15364" max="15364" width="18" style="443" customWidth="1"/>
    <col min="15365" max="15617" width="9.33203125" style="443"/>
    <col min="15618" max="15618" width="7.6640625" style="443" customWidth="1"/>
    <col min="15619" max="15619" width="74.77734375" style="443" customWidth="1"/>
    <col min="15620" max="15620" width="18" style="443" customWidth="1"/>
    <col min="15621" max="15873" width="9.33203125" style="443"/>
    <col min="15874" max="15874" width="7.6640625" style="443" customWidth="1"/>
    <col min="15875" max="15875" width="74.77734375" style="443" customWidth="1"/>
    <col min="15876" max="15876" width="18" style="443" customWidth="1"/>
    <col min="15877" max="16129" width="9.33203125" style="443"/>
    <col min="16130" max="16130" width="7.6640625" style="443" customWidth="1"/>
    <col min="16131" max="16131" width="74.77734375" style="443" customWidth="1"/>
    <col min="16132" max="16132" width="18" style="443" customWidth="1"/>
    <col min="16133" max="16384" width="9.33203125" style="443"/>
  </cols>
  <sheetData>
    <row r="1" spans="2:11" ht="16.5" customHeight="1" x14ac:dyDescent="0.25">
      <c r="B1" s="2067" t="s">
        <v>1223</v>
      </c>
      <c r="C1" s="2067"/>
      <c r="D1" s="2067"/>
      <c r="E1" s="2067"/>
      <c r="F1" s="2067"/>
      <c r="G1" s="2067"/>
      <c r="H1" s="1013"/>
      <c r="I1" s="1013"/>
      <c r="J1" s="1676"/>
      <c r="K1" s="1676"/>
    </row>
    <row r="2" spans="2:11" s="801" customFormat="1" ht="9" customHeight="1" x14ac:dyDescent="0.25">
      <c r="B2" s="2084" t="s">
        <v>1192</v>
      </c>
      <c r="C2" s="2084"/>
      <c r="D2" s="2084"/>
      <c r="E2" s="1975"/>
      <c r="F2" s="1975"/>
      <c r="G2" s="1975"/>
      <c r="J2" s="1976"/>
      <c r="K2" s="1976"/>
    </row>
    <row r="3" spans="2:11" s="801" customFormat="1" ht="9.75" customHeight="1" x14ac:dyDescent="0.25">
      <c r="B3" s="2084"/>
      <c r="C3" s="2084"/>
      <c r="D3" s="2084"/>
      <c r="E3" s="1975"/>
      <c r="F3" s="1975"/>
      <c r="G3" s="1975"/>
      <c r="J3" s="1976"/>
      <c r="K3" s="1976"/>
    </row>
    <row r="4" spans="2:11" s="801" customFormat="1" ht="3.75" customHeight="1" x14ac:dyDescent="0.3">
      <c r="C4" s="1977"/>
      <c r="F4" s="1978"/>
      <c r="G4" s="1979"/>
      <c r="J4" s="1976"/>
      <c r="K4" s="1976"/>
    </row>
    <row r="5" spans="2:11" s="801" customFormat="1" ht="12.75" customHeight="1" x14ac:dyDescent="0.25">
      <c r="B5" s="2085" t="s">
        <v>1193</v>
      </c>
      <c r="C5" s="2085"/>
      <c r="D5" s="2085"/>
      <c r="E5" s="1980"/>
      <c r="F5" s="1980"/>
      <c r="G5" s="1979"/>
      <c r="J5" s="1976"/>
      <c r="K5" s="1976"/>
    </row>
    <row r="6" spans="2:11" s="801" customFormat="1" ht="12" customHeight="1" thickBot="1" x14ac:dyDescent="0.3">
      <c r="D6" s="1926" t="s">
        <v>492</v>
      </c>
      <c r="G6" s="1926" t="s">
        <v>492</v>
      </c>
      <c r="J6" s="1976"/>
      <c r="K6" s="1976"/>
    </row>
    <row r="7" spans="2:11" s="1976" customFormat="1" ht="31.5" customHeight="1" thickBot="1" x14ac:dyDescent="0.3">
      <c r="B7" s="1981" t="s">
        <v>493</v>
      </c>
      <c r="C7" s="1982" t="s">
        <v>47</v>
      </c>
      <c r="D7" s="1983" t="s">
        <v>1115</v>
      </c>
      <c r="F7" s="1984" t="s">
        <v>1194</v>
      </c>
      <c r="G7" s="1985" t="s">
        <v>1116</v>
      </c>
    </row>
    <row r="8" spans="2:11" s="801" customFormat="1" ht="15" customHeight="1" x14ac:dyDescent="0.25">
      <c r="B8" s="1986">
        <v>1</v>
      </c>
      <c r="C8" s="1987" t="s">
        <v>1195</v>
      </c>
      <c r="D8" s="1988">
        <v>28854000</v>
      </c>
      <c r="F8" s="1989"/>
      <c r="G8" s="1988">
        <v>28854000</v>
      </c>
    </row>
    <row r="9" spans="2:11" s="801" customFormat="1" ht="15" customHeight="1" x14ac:dyDescent="0.25">
      <c r="B9" s="1990">
        <v>2</v>
      </c>
      <c r="C9" s="1991" t="s">
        <v>480</v>
      </c>
      <c r="D9" s="1992">
        <f>SUM(D10:D12)</f>
        <v>12240740</v>
      </c>
      <c r="F9" s="1993"/>
      <c r="G9" s="1992">
        <f>SUM(G10:G12)</f>
        <v>12240740</v>
      </c>
    </row>
    <row r="10" spans="2:11" s="801" customFormat="1" ht="15" customHeight="1" x14ac:dyDescent="0.25">
      <c r="B10" s="1994">
        <v>3</v>
      </c>
      <c r="C10" s="1995" t="s">
        <v>481</v>
      </c>
      <c r="D10" s="1996">
        <v>2198780</v>
      </c>
      <c r="F10" s="1993"/>
      <c r="G10" s="1996">
        <v>2198780</v>
      </c>
    </row>
    <row r="11" spans="2:11" s="801" customFormat="1" ht="15" customHeight="1" x14ac:dyDescent="0.25">
      <c r="B11" s="1994">
        <v>4</v>
      </c>
      <c r="C11" s="1995" t="s">
        <v>482</v>
      </c>
      <c r="D11" s="1997">
        <v>6528000</v>
      </c>
      <c r="F11" s="1993"/>
      <c r="G11" s="1997">
        <v>6528000</v>
      </c>
    </row>
    <row r="12" spans="2:11" s="801" customFormat="1" ht="15" customHeight="1" x14ac:dyDescent="0.25">
      <c r="B12" s="1994">
        <v>5</v>
      </c>
      <c r="C12" s="1995" t="s">
        <v>483</v>
      </c>
      <c r="D12" s="1997">
        <v>3513960</v>
      </c>
      <c r="F12" s="1993"/>
      <c r="G12" s="1997">
        <v>3513960</v>
      </c>
    </row>
    <row r="13" spans="2:11" s="801" customFormat="1" ht="15" customHeight="1" x14ac:dyDescent="0.25">
      <c r="B13" s="1990">
        <v>6</v>
      </c>
      <c r="C13" s="1991" t="s">
        <v>484</v>
      </c>
      <c r="D13" s="1992">
        <v>6000000</v>
      </c>
      <c r="F13" s="1993"/>
      <c r="G13" s="1992">
        <v>6000000</v>
      </c>
    </row>
    <row r="14" spans="2:11" s="801" customFormat="1" ht="15" customHeight="1" x14ac:dyDescent="0.25">
      <c r="B14" s="1990">
        <v>7</v>
      </c>
      <c r="C14" s="1991" t="s">
        <v>485</v>
      </c>
      <c r="D14" s="1992">
        <v>150450</v>
      </c>
      <c r="F14" s="1993"/>
      <c r="G14" s="1992">
        <v>150450</v>
      </c>
    </row>
    <row r="15" spans="2:11" s="801" customFormat="1" ht="15" customHeight="1" thickBot="1" x14ac:dyDescent="0.3">
      <c r="B15" s="1998">
        <v>8</v>
      </c>
      <c r="C15" s="1999" t="s">
        <v>494</v>
      </c>
      <c r="D15" s="2000">
        <v>21928157</v>
      </c>
      <c r="F15" s="2001">
        <v>2663000</v>
      </c>
      <c r="G15" s="2000">
        <v>24591157</v>
      </c>
    </row>
    <row r="16" spans="2:11" s="801" customFormat="1" ht="20.25" customHeight="1" thickBot="1" x14ac:dyDescent="0.3">
      <c r="B16" s="2002">
        <v>9</v>
      </c>
      <c r="C16" s="2003" t="s">
        <v>486</v>
      </c>
      <c r="D16" s="2004">
        <f>+D8+D9+D13+D14+D15</f>
        <v>69173347</v>
      </c>
      <c r="F16" s="2005">
        <f>+F8+F9+F13+F14+F15</f>
        <v>2663000</v>
      </c>
      <c r="G16" s="2004">
        <f>+G8+G9+G13+G14+G15</f>
        <v>71836347</v>
      </c>
    </row>
    <row r="17" spans="2:7" s="801" customFormat="1" ht="15.75" customHeight="1" thickBot="1" x14ac:dyDescent="0.3">
      <c r="B17" s="2002">
        <v>10</v>
      </c>
      <c r="C17" s="2003" t="s">
        <v>1117</v>
      </c>
      <c r="D17" s="2006">
        <v>972400</v>
      </c>
      <c r="F17" s="2007"/>
      <c r="G17" s="2006">
        <v>972400</v>
      </c>
    </row>
    <row r="18" spans="2:7" s="801" customFormat="1" ht="15.75" customHeight="1" thickBot="1" x14ac:dyDescent="0.3">
      <c r="B18" s="2008" t="s">
        <v>24</v>
      </c>
      <c r="C18" s="2003" t="s">
        <v>1196</v>
      </c>
      <c r="D18" s="2006"/>
      <c r="F18" s="2007">
        <v>8121513</v>
      </c>
      <c r="G18" s="2062">
        <v>8121513</v>
      </c>
    </row>
    <row r="19" spans="2:7" s="801" customFormat="1" ht="15.75" customHeight="1" thickBot="1" x14ac:dyDescent="0.3">
      <c r="B19" s="2008" t="s">
        <v>25</v>
      </c>
      <c r="C19" s="2003" t="s">
        <v>1197</v>
      </c>
      <c r="D19" s="2006"/>
      <c r="F19" s="2007">
        <v>1385633</v>
      </c>
      <c r="G19" s="2062">
        <v>1385633</v>
      </c>
    </row>
    <row r="20" spans="2:7" s="801" customFormat="1" ht="15.75" customHeight="1" thickBot="1" x14ac:dyDescent="0.3">
      <c r="B20" s="2008" t="s">
        <v>26</v>
      </c>
      <c r="C20" s="2003" t="s">
        <v>1198</v>
      </c>
      <c r="D20" s="2006"/>
      <c r="F20" s="2007">
        <v>1845042</v>
      </c>
      <c r="G20" s="2062">
        <f>SUM(F20)</f>
        <v>1845042</v>
      </c>
    </row>
    <row r="21" spans="2:7" s="801" customFormat="1" ht="15" customHeight="1" thickBot="1" x14ac:dyDescent="0.3">
      <c r="B21" s="2009" t="s">
        <v>27</v>
      </c>
      <c r="C21" s="2010" t="s">
        <v>1118</v>
      </c>
      <c r="D21" s="2006">
        <f>D16+D17</f>
        <v>70145747</v>
      </c>
      <c r="F21" s="2011">
        <f>SUM(F16:F20)</f>
        <v>14015188</v>
      </c>
      <c r="G21" s="2006">
        <f>SUM(G16:G20)</f>
        <v>84160935</v>
      </c>
    </row>
    <row r="22" spans="2:7" s="801" customFormat="1" ht="9" customHeight="1" thickBot="1" x14ac:dyDescent="0.3">
      <c r="B22" s="2012"/>
      <c r="C22" s="2013"/>
      <c r="D22" s="2014"/>
      <c r="F22" s="1978"/>
      <c r="G22" s="1979"/>
    </row>
    <row r="23" spans="2:7" s="801" customFormat="1" ht="15" customHeight="1" x14ac:dyDescent="0.25">
      <c r="B23" s="2015">
        <v>13</v>
      </c>
      <c r="C23" s="2016" t="s">
        <v>487</v>
      </c>
      <c r="D23" s="2017">
        <f>SUM(D24:D27)</f>
        <v>37963333</v>
      </c>
      <c r="F23" s="2018"/>
      <c r="G23" s="2019">
        <f>SUM(G24:G27)</f>
        <v>37658383</v>
      </c>
    </row>
    <row r="24" spans="2:7" s="801" customFormat="1" ht="15" customHeight="1" thickBot="1" x14ac:dyDescent="0.3">
      <c r="B24" s="1994">
        <v>14</v>
      </c>
      <c r="C24" s="2020" t="s">
        <v>1199</v>
      </c>
      <c r="D24" s="2021">
        <v>19526033</v>
      </c>
      <c r="F24" s="2022"/>
      <c r="G24" s="2023">
        <f>+D24+F24</f>
        <v>19526033</v>
      </c>
    </row>
    <row r="25" spans="2:7" s="801" customFormat="1" ht="15" customHeight="1" x14ac:dyDescent="0.25">
      <c r="B25" s="2015">
        <v>15</v>
      </c>
      <c r="C25" s="2020" t="s">
        <v>1119</v>
      </c>
      <c r="D25" s="2021">
        <v>5880000</v>
      </c>
      <c r="F25" s="2022"/>
      <c r="G25" s="2023">
        <f>+D25+F25</f>
        <v>5880000</v>
      </c>
    </row>
    <row r="26" spans="2:7" s="801" customFormat="1" ht="15" customHeight="1" thickBot="1" x14ac:dyDescent="0.3">
      <c r="B26" s="1994">
        <v>16</v>
      </c>
      <c r="C26" s="2024" t="s">
        <v>1200</v>
      </c>
      <c r="D26" s="2021">
        <v>9617300</v>
      </c>
      <c r="F26" s="2022">
        <v>-304950</v>
      </c>
      <c r="G26" s="2023">
        <f>+D26+F26</f>
        <v>9312350</v>
      </c>
    </row>
    <row r="27" spans="2:7" s="801" customFormat="1" ht="15" customHeight="1" x14ac:dyDescent="0.25">
      <c r="B27" s="2015">
        <v>17</v>
      </c>
      <c r="C27" s="2024" t="s">
        <v>1201</v>
      </c>
      <c r="D27" s="2021">
        <v>2940000</v>
      </c>
      <c r="F27" s="2022"/>
      <c r="G27" s="2023">
        <v>2940000</v>
      </c>
    </row>
    <row r="28" spans="2:7" s="801" customFormat="1" ht="15" customHeight="1" thickBot="1" x14ac:dyDescent="0.3">
      <c r="B28" s="1994">
        <v>18</v>
      </c>
      <c r="C28" s="2025" t="s">
        <v>488</v>
      </c>
      <c r="D28" s="1992">
        <f>SUM(D29:D30)</f>
        <v>6882934</v>
      </c>
      <c r="F28" s="2022"/>
      <c r="G28" s="2026">
        <f>SUM(G29:G30)</f>
        <v>6655667</v>
      </c>
    </row>
    <row r="29" spans="2:7" s="801" customFormat="1" ht="15" customHeight="1" x14ac:dyDescent="0.25">
      <c r="B29" s="2015">
        <v>19</v>
      </c>
      <c r="C29" s="2027" t="s">
        <v>1120</v>
      </c>
      <c r="D29" s="2021">
        <v>4610267</v>
      </c>
      <c r="F29" s="2022"/>
      <c r="G29" s="2023">
        <f>+D29+F29</f>
        <v>4610267</v>
      </c>
    </row>
    <row r="30" spans="2:7" s="801" customFormat="1" ht="20.25" customHeight="1" thickBot="1" x14ac:dyDescent="0.3">
      <c r="B30" s="1994">
        <v>20</v>
      </c>
      <c r="C30" s="2027" t="s">
        <v>1202</v>
      </c>
      <c r="D30" s="2028">
        <v>2272667</v>
      </c>
      <c r="F30" s="2029">
        <v>-227267</v>
      </c>
      <c r="G30" s="2030">
        <f>+D30+F30</f>
        <v>2045400</v>
      </c>
    </row>
    <row r="31" spans="2:7" s="801" customFormat="1" ht="17.25" customHeight="1" thickBot="1" x14ac:dyDescent="0.3">
      <c r="B31" s="2015">
        <v>21</v>
      </c>
      <c r="C31" s="2031" t="s">
        <v>489</v>
      </c>
      <c r="D31" s="2004">
        <f>+D23+D28</f>
        <v>44846267</v>
      </c>
      <c r="F31" s="2032">
        <f>SUM(F23:F30)</f>
        <v>-532217</v>
      </c>
      <c r="G31" s="2061">
        <f>+G23+G28</f>
        <v>44314050</v>
      </c>
    </row>
    <row r="32" spans="2:7" s="801" customFormat="1" ht="8.25" customHeight="1" thickBot="1" x14ac:dyDescent="0.3">
      <c r="B32" s="2012"/>
      <c r="C32" s="2033"/>
      <c r="D32" s="2034"/>
      <c r="F32" s="1978"/>
      <c r="G32" s="1979"/>
    </row>
    <row r="33" spans="2:8" s="801" customFormat="1" ht="15" customHeight="1" x14ac:dyDescent="0.25">
      <c r="B33" s="2015">
        <v>22</v>
      </c>
      <c r="C33" s="2035" t="s">
        <v>687</v>
      </c>
      <c r="D33" s="2036">
        <v>14621416</v>
      </c>
      <c r="F33" s="2018"/>
      <c r="G33" s="2019">
        <f>+D33+F33</f>
        <v>14621416</v>
      </c>
    </row>
    <row r="34" spans="2:8" s="801" customFormat="1" ht="15" customHeight="1" thickBot="1" x14ac:dyDescent="0.3">
      <c r="B34" s="1990">
        <v>23</v>
      </c>
      <c r="C34" s="2037" t="s">
        <v>490</v>
      </c>
      <c r="D34" s="2038">
        <f>SUM(D35:D37)</f>
        <v>7920945</v>
      </c>
      <c r="F34" s="2022"/>
      <c r="G34" s="2026">
        <f>SUM(G35:G37)</f>
        <v>8689530</v>
      </c>
    </row>
    <row r="35" spans="2:8" s="801" customFormat="1" ht="15" customHeight="1" x14ac:dyDescent="0.25">
      <c r="B35" s="2015">
        <v>24</v>
      </c>
      <c r="C35" s="2027" t="s">
        <v>1203</v>
      </c>
      <c r="D35" s="2039">
        <v>3572000</v>
      </c>
      <c r="F35" s="2022"/>
      <c r="G35" s="2040">
        <f>+D35+F35</f>
        <v>3572000</v>
      </c>
    </row>
    <row r="36" spans="2:8" s="801" customFormat="1" ht="15" customHeight="1" thickBot="1" x14ac:dyDescent="0.3">
      <c r="B36" s="1990">
        <v>25</v>
      </c>
      <c r="C36" s="2027" t="s">
        <v>686</v>
      </c>
      <c r="D36" s="2039">
        <v>2684545</v>
      </c>
      <c r="F36" s="2022">
        <v>497835</v>
      </c>
      <c r="G36" s="2040">
        <f>+D36+F36</f>
        <v>3182380</v>
      </c>
    </row>
    <row r="37" spans="2:8" s="801" customFormat="1" ht="19.5" customHeight="1" thickBot="1" x14ac:dyDescent="0.3">
      <c r="B37" s="2015">
        <v>26</v>
      </c>
      <c r="C37" s="2027" t="s">
        <v>1204</v>
      </c>
      <c r="D37" s="2039">
        <v>1664400</v>
      </c>
      <c r="F37" s="2022">
        <v>270750</v>
      </c>
      <c r="G37" s="2040">
        <f>+D37+F37</f>
        <v>1935150</v>
      </c>
    </row>
    <row r="38" spans="2:8" s="801" customFormat="1" ht="17.25" customHeight="1" thickBot="1" x14ac:dyDescent="0.3">
      <c r="B38" s="1990">
        <v>27</v>
      </c>
      <c r="C38" s="2031" t="s">
        <v>491</v>
      </c>
      <c r="D38" s="2041">
        <f>D33+D34</f>
        <v>22542361</v>
      </c>
      <c r="F38" s="2042">
        <f>SUM(F33:F37)</f>
        <v>768585</v>
      </c>
      <c r="G38" s="2060">
        <f>G33+G34</f>
        <v>23310946</v>
      </c>
    </row>
    <row r="39" spans="2:8" s="801" customFormat="1" ht="12" customHeight="1" thickBot="1" x14ac:dyDescent="0.3">
      <c r="B39" s="2012"/>
      <c r="C39" s="2033"/>
      <c r="D39" s="1822"/>
      <c r="F39" s="1978"/>
      <c r="G39" s="1979"/>
      <c r="H39" s="1979"/>
    </row>
    <row r="40" spans="2:8" s="801" customFormat="1" ht="17.25" customHeight="1" thickBot="1" x14ac:dyDescent="0.3">
      <c r="B40" s="2002">
        <v>28</v>
      </c>
      <c r="C40" s="2043" t="s">
        <v>1121</v>
      </c>
      <c r="D40" s="2044">
        <v>2599080</v>
      </c>
      <c r="F40" s="2045">
        <v>88000</v>
      </c>
      <c r="G40" s="2059">
        <f>+D40+F40</f>
        <v>2687080</v>
      </c>
    </row>
    <row r="41" spans="2:8" s="801" customFormat="1" ht="17.25" customHeight="1" thickBot="1" x14ac:dyDescent="0.3">
      <c r="B41" s="2046"/>
      <c r="C41" s="2047"/>
      <c r="D41" s="2048"/>
      <c r="F41" s="2049"/>
      <c r="G41" s="2050"/>
    </row>
    <row r="42" spans="2:8" s="801" customFormat="1" ht="17.25" customHeight="1" thickBot="1" x14ac:dyDescent="0.3">
      <c r="B42" s="2002">
        <v>29</v>
      </c>
      <c r="C42" s="2043" t="s">
        <v>1205</v>
      </c>
      <c r="D42" s="2044">
        <f>SUM(D21+D31+D38+D40)</f>
        <v>140133455</v>
      </c>
      <c r="F42" s="2044">
        <f>SUM(F21+F31+F38+F40)</f>
        <v>14339556</v>
      </c>
      <c r="G42" s="2044">
        <f>SUM(G21+G31+G38+G40)</f>
        <v>154473011</v>
      </c>
    </row>
    <row r="43" spans="2:8" s="801" customFormat="1" ht="17.25" customHeight="1" thickBot="1" x14ac:dyDescent="0.3">
      <c r="B43" s="2046"/>
      <c r="C43" s="2047"/>
      <c r="D43" s="2048"/>
      <c r="F43" s="2049"/>
      <c r="G43" s="2050"/>
    </row>
    <row r="44" spans="2:8" s="801" customFormat="1" ht="24" customHeight="1" thickBot="1" x14ac:dyDescent="0.3">
      <c r="B44" s="2002">
        <v>30</v>
      </c>
      <c r="C44" s="2043" t="s">
        <v>1206</v>
      </c>
      <c r="D44" s="2044">
        <f>SUM(D45:D46)</f>
        <v>10481301</v>
      </c>
      <c r="F44" s="2051">
        <f>SUM(F45:F47)</f>
        <v>1607416</v>
      </c>
      <c r="G44" s="2058">
        <f>SUM(G45:G47)</f>
        <v>12088717</v>
      </c>
    </row>
    <row r="45" spans="2:8" s="801" customFormat="1" ht="24" customHeight="1" x14ac:dyDescent="0.25">
      <c r="B45" s="2052">
        <v>31</v>
      </c>
      <c r="C45" s="2053" t="s">
        <v>1207</v>
      </c>
      <c r="D45" s="2054">
        <v>4635600</v>
      </c>
      <c r="F45" s="2055">
        <v>844200</v>
      </c>
      <c r="G45" s="2056">
        <v>5479800</v>
      </c>
    </row>
    <row r="46" spans="2:8" s="801" customFormat="1" ht="24" customHeight="1" x14ac:dyDescent="0.25">
      <c r="B46" s="1994">
        <v>32</v>
      </c>
      <c r="C46" s="2027" t="s">
        <v>1208</v>
      </c>
      <c r="D46" s="2039">
        <v>5845701</v>
      </c>
      <c r="F46" s="2057">
        <v>129281</v>
      </c>
      <c r="G46" s="2039">
        <v>5974982</v>
      </c>
    </row>
    <row r="47" spans="2:8" s="801" customFormat="1" ht="24" customHeight="1" thickBot="1" x14ac:dyDescent="0.3">
      <c r="B47" s="1994">
        <v>33</v>
      </c>
      <c r="C47" s="2027" t="s">
        <v>1210</v>
      </c>
      <c r="D47" s="2039"/>
      <c r="F47" s="2057">
        <v>633935</v>
      </c>
      <c r="G47" s="2039">
        <v>633935</v>
      </c>
    </row>
    <row r="48" spans="2:8" s="801" customFormat="1" ht="24" customHeight="1" thickBot="1" x14ac:dyDescent="0.3">
      <c r="B48" s="2002">
        <v>34</v>
      </c>
      <c r="C48" s="2043" t="s">
        <v>1209</v>
      </c>
      <c r="D48" s="2044">
        <f>SUM(D42+D44)</f>
        <v>150614756</v>
      </c>
      <c r="F48" s="2044">
        <f>F21+F31+F38+F40+F44</f>
        <v>15946972</v>
      </c>
      <c r="G48" s="2044">
        <f>SUM(G42+G44)</f>
        <v>166561728</v>
      </c>
    </row>
  </sheetData>
  <mergeCells count="3">
    <mergeCell ref="B1:G1"/>
    <mergeCell ref="B2:D3"/>
    <mergeCell ref="B5:D5"/>
  </mergeCells>
  <printOptions horizontalCentered="1"/>
  <pageMargins left="0" right="0" top="0.39370078740157483" bottom="0.19685039370078741" header="0.19685039370078741" footer="0"/>
  <pageSetup paperSize="9" scale="81" orientation="portrait" verticalDpi="4294967295" r:id="rId1"/>
  <headerFooter>
    <oddHeader xml:space="preserve">&amp;R             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B1:G27"/>
  <sheetViews>
    <sheetView zoomScale="130" zoomScaleNormal="130" workbookViewId="0">
      <selection activeCell="B10" sqref="B10"/>
    </sheetView>
  </sheetViews>
  <sheetFormatPr defaultRowHeight="13.2" x14ac:dyDescent="0.25"/>
  <cols>
    <col min="1" max="1" width="1.109375" style="34" customWidth="1"/>
    <col min="2" max="2" width="47.109375" style="35" customWidth="1"/>
    <col min="3" max="3" width="13.44140625" style="34" customWidth="1"/>
    <col min="4" max="4" width="13.6640625" style="34" customWidth="1"/>
    <col min="5" max="6" width="16.6640625" style="34" customWidth="1"/>
    <col min="7" max="7" width="18.77734375" style="47" customWidth="1"/>
    <col min="8" max="8" width="2.6640625" style="34" customWidth="1"/>
    <col min="9" max="9" width="12.77734375" style="34" customWidth="1"/>
    <col min="10" max="10" width="13.77734375" style="34" customWidth="1"/>
    <col min="11" max="257" width="9.33203125" style="34"/>
    <col min="258" max="258" width="47.109375" style="34" customWidth="1"/>
    <col min="259" max="259" width="15.6640625" style="34" customWidth="1"/>
    <col min="260" max="260" width="16.33203125" style="34" customWidth="1"/>
    <col min="261" max="261" width="18" style="34" customWidth="1"/>
    <col min="262" max="262" width="16.6640625" style="34" customWidth="1"/>
    <col min="263" max="263" width="18.77734375" style="34" customWidth="1"/>
    <col min="264" max="265" width="12.77734375" style="34" customWidth="1"/>
    <col min="266" max="266" width="13.77734375" style="34" customWidth="1"/>
    <col min="267" max="513" width="9.33203125" style="34"/>
    <col min="514" max="514" width="47.109375" style="34" customWidth="1"/>
    <col min="515" max="515" width="15.6640625" style="34" customWidth="1"/>
    <col min="516" max="516" width="16.33203125" style="34" customWidth="1"/>
    <col min="517" max="517" width="18" style="34" customWidth="1"/>
    <col min="518" max="518" width="16.6640625" style="34" customWidth="1"/>
    <col min="519" max="519" width="18.77734375" style="34" customWidth="1"/>
    <col min="520" max="521" width="12.77734375" style="34" customWidth="1"/>
    <col min="522" max="522" width="13.77734375" style="34" customWidth="1"/>
    <col min="523" max="769" width="9.33203125" style="34"/>
    <col min="770" max="770" width="47.109375" style="34" customWidth="1"/>
    <col min="771" max="771" width="15.6640625" style="34" customWidth="1"/>
    <col min="772" max="772" width="16.33203125" style="34" customWidth="1"/>
    <col min="773" max="773" width="18" style="34" customWidth="1"/>
    <col min="774" max="774" width="16.6640625" style="34" customWidth="1"/>
    <col min="775" max="775" width="18.77734375" style="34" customWidth="1"/>
    <col min="776" max="777" width="12.77734375" style="34" customWidth="1"/>
    <col min="778" max="778" width="13.77734375" style="34" customWidth="1"/>
    <col min="779" max="1025" width="9.33203125" style="34"/>
    <col min="1026" max="1026" width="47.109375" style="34" customWidth="1"/>
    <col min="1027" max="1027" width="15.6640625" style="34" customWidth="1"/>
    <col min="1028" max="1028" width="16.33203125" style="34" customWidth="1"/>
    <col min="1029" max="1029" width="18" style="34" customWidth="1"/>
    <col min="1030" max="1030" width="16.6640625" style="34" customWidth="1"/>
    <col min="1031" max="1031" width="18.77734375" style="34" customWidth="1"/>
    <col min="1032" max="1033" width="12.77734375" style="34" customWidth="1"/>
    <col min="1034" max="1034" width="13.77734375" style="34" customWidth="1"/>
    <col min="1035" max="1281" width="9.33203125" style="34"/>
    <col min="1282" max="1282" width="47.109375" style="34" customWidth="1"/>
    <col min="1283" max="1283" width="15.6640625" style="34" customWidth="1"/>
    <col min="1284" max="1284" width="16.33203125" style="34" customWidth="1"/>
    <col min="1285" max="1285" width="18" style="34" customWidth="1"/>
    <col min="1286" max="1286" width="16.6640625" style="34" customWidth="1"/>
    <col min="1287" max="1287" width="18.77734375" style="34" customWidth="1"/>
    <col min="1288" max="1289" width="12.77734375" style="34" customWidth="1"/>
    <col min="1290" max="1290" width="13.77734375" style="34" customWidth="1"/>
    <col min="1291" max="1537" width="9.33203125" style="34"/>
    <col min="1538" max="1538" width="47.109375" style="34" customWidth="1"/>
    <col min="1539" max="1539" width="15.6640625" style="34" customWidth="1"/>
    <col min="1540" max="1540" width="16.33203125" style="34" customWidth="1"/>
    <col min="1541" max="1541" width="18" style="34" customWidth="1"/>
    <col min="1542" max="1542" width="16.6640625" style="34" customWidth="1"/>
    <col min="1543" max="1543" width="18.77734375" style="34" customWidth="1"/>
    <col min="1544" max="1545" width="12.77734375" style="34" customWidth="1"/>
    <col min="1546" max="1546" width="13.77734375" style="34" customWidth="1"/>
    <col min="1547" max="1793" width="9.33203125" style="34"/>
    <col min="1794" max="1794" width="47.109375" style="34" customWidth="1"/>
    <col min="1795" max="1795" width="15.6640625" style="34" customWidth="1"/>
    <col min="1796" max="1796" width="16.33203125" style="34" customWidth="1"/>
    <col min="1797" max="1797" width="18" style="34" customWidth="1"/>
    <col min="1798" max="1798" width="16.6640625" style="34" customWidth="1"/>
    <col min="1799" max="1799" width="18.77734375" style="34" customWidth="1"/>
    <col min="1800" max="1801" width="12.77734375" style="34" customWidth="1"/>
    <col min="1802" max="1802" width="13.77734375" style="34" customWidth="1"/>
    <col min="1803" max="2049" width="9.33203125" style="34"/>
    <col min="2050" max="2050" width="47.109375" style="34" customWidth="1"/>
    <col min="2051" max="2051" width="15.6640625" style="34" customWidth="1"/>
    <col min="2052" max="2052" width="16.33203125" style="34" customWidth="1"/>
    <col min="2053" max="2053" width="18" style="34" customWidth="1"/>
    <col min="2054" max="2054" width="16.6640625" style="34" customWidth="1"/>
    <col min="2055" max="2055" width="18.77734375" style="34" customWidth="1"/>
    <col min="2056" max="2057" width="12.77734375" style="34" customWidth="1"/>
    <col min="2058" max="2058" width="13.77734375" style="34" customWidth="1"/>
    <col min="2059" max="2305" width="9.33203125" style="34"/>
    <col min="2306" max="2306" width="47.109375" style="34" customWidth="1"/>
    <col min="2307" max="2307" width="15.6640625" style="34" customWidth="1"/>
    <col min="2308" max="2308" width="16.33203125" style="34" customWidth="1"/>
    <col min="2309" max="2309" width="18" style="34" customWidth="1"/>
    <col min="2310" max="2310" width="16.6640625" style="34" customWidth="1"/>
    <col min="2311" max="2311" width="18.77734375" style="34" customWidth="1"/>
    <col min="2312" max="2313" width="12.77734375" style="34" customWidth="1"/>
    <col min="2314" max="2314" width="13.77734375" style="34" customWidth="1"/>
    <col min="2315" max="2561" width="9.33203125" style="34"/>
    <col min="2562" max="2562" width="47.109375" style="34" customWidth="1"/>
    <col min="2563" max="2563" width="15.6640625" style="34" customWidth="1"/>
    <col min="2564" max="2564" width="16.33203125" style="34" customWidth="1"/>
    <col min="2565" max="2565" width="18" style="34" customWidth="1"/>
    <col min="2566" max="2566" width="16.6640625" style="34" customWidth="1"/>
    <col min="2567" max="2567" width="18.77734375" style="34" customWidth="1"/>
    <col min="2568" max="2569" width="12.77734375" style="34" customWidth="1"/>
    <col min="2570" max="2570" width="13.77734375" style="34" customWidth="1"/>
    <col min="2571" max="2817" width="9.33203125" style="34"/>
    <col min="2818" max="2818" width="47.109375" style="34" customWidth="1"/>
    <col min="2819" max="2819" width="15.6640625" style="34" customWidth="1"/>
    <col min="2820" max="2820" width="16.33203125" style="34" customWidth="1"/>
    <col min="2821" max="2821" width="18" style="34" customWidth="1"/>
    <col min="2822" max="2822" width="16.6640625" style="34" customWidth="1"/>
    <col min="2823" max="2823" width="18.77734375" style="34" customWidth="1"/>
    <col min="2824" max="2825" width="12.77734375" style="34" customWidth="1"/>
    <col min="2826" max="2826" width="13.77734375" style="34" customWidth="1"/>
    <col min="2827" max="3073" width="9.33203125" style="34"/>
    <col min="3074" max="3074" width="47.109375" style="34" customWidth="1"/>
    <col min="3075" max="3075" width="15.6640625" style="34" customWidth="1"/>
    <col min="3076" max="3076" width="16.33203125" style="34" customWidth="1"/>
    <col min="3077" max="3077" width="18" style="34" customWidth="1"/>
    <col min="3078" max="3078" width="16.6640625" style="34" customWidth="1"/>
    <col min="3079" max="3079" width="18.77734375" style="34" customWidth="1"/>
    <col min="3080" max="3081" width="12.77734375" style="34" customWidth="1"/>
    <col min="3082" max="3082" width="13.77734375" style="34" customWidth="1"/>
    <col min="3083" max="3329" width="9.33203125" style="34"/>
    <col min="3330" max="3330" width="47.109375" style="34" customWidth="1"/>
    <col min="3331" max="3331" width="15.6640625" style="34" customWidth="1"/>
    <col min="3332" max="3332" width="16.33203125" style="34" customWidth="1"/>
    <col min="3333" max="3333" width="18" style="34" customWidth="1"/>
    <col min="3334" max="3334" width="16.6640625" style="34" customWidth="1"/>
    <col min="3335" max="3335" width="18.77734375" style="34" customWidth="1"/>
    <col min="3336" max="3337" width="12.77734375" style="34" customWidth="1"/>
    <col min="3338" max="3338" width="13.77734375" style="34" customWidth="1"/>
    <col min="3339" max="3585" width="9.33203125" style="34"/>
    <col min="3586" max="3586" width="47.109375" style="34" customWidth="1"/>
    <col min="3587" max="3587" width="15.6640625" style="34" customWidth="1"/>
    <col min="3588" max="3588" width="16.33203125" style="34" customWidth="1"/>
    <col min="3589" max="3589" width="18" style="34" customWidth="1"/>
    <col min="3590" max="3590" width="16.6640625" style="34" customWidth="1"/>
    <col min="3591" max="3591" width="18.77734375" style="34" customWidth="1"/>
    <col min="3592" max="3593" width="12.77734375" style="34" customWidth="1"/>
    <col min="3594" max="3594" width="13.77734375" style="34" customWidth="1"/>
    <col min="3595" max="3841" width="9.33203125" style="34"/>
    <col min="3842" max="3842" width="47.109375" style="34" customWidth="1"/>
    <col min="3843" max="3843" width="15.6640625" style="34" customWidth="1"/>
    <col min="3844" max="3844" width="16.33203125" style="34" customWidth="1"/>
    <col min="3845" max="3845" width="18" style="34" customWidth="1"/>
    <col min="3846" max="3846" width="16.6640625" style="34" customWidth="1"/>
    <col min="3847" max="3847" width="18.77734375" style="34" customWidth="1"/>
    <col min="3848" max="3849" width="12.77734375" style="34" customWidth="1"/>
    <col min="3850" max="3850" width="13.77734375" style="34" customWidth="1"/>
    <col min="3851" max="4097" width="9.33203125" style="34"/>
    <col min="4098" max="4098" width="47.109375" style="34" customWidth="1"/>
    <col min="4099" max="4099" width="15.6640625" style="34" customWidth="1"/>
    <col min="4100" max="4100" width="16.33203125" style="34" customWidth="1"/>
    <col min="4101" max="4101" width="18" style="34" customWidth="1"/>
    <col min="4102" max="4102" width="16.6640625" style="34" customWidth="1"/>
    <col min="4103" max="4103" width="18.77734375" style="34" customWidth="1"/>
    <col min="4104" max="4105" width="12.77734375" style="34" customWidth="1"/>
    <col min="4106" max="4106" width="13.77734375" style="34" customWidth="1"/>
    <col min="4107" max="4353" width="9.33203125" style="34"/>
    <col min="4354" max="4354" width="47.109375" style="34" customWidth="1"/>
    <col min="4355" max="4355" width="15.6640625" style="34" customWidth="1"/>
    <col min="4356" max="4356" width="16.33203125" style="34" customWidth="1"/>
    <col min="4357" max="4357" width="18" style="34" customWidth="1"/>
    <col min="4358" max="4358" width="16.6640625" style="34" customWidth="1"/>
    <col min="4359" max="4359" width="18.77734375" style="34" customWidth="1"/>
    <col min="4360" max="4361" width="12.77734375" style="34" customWidth="1"/>
    <col min="4362" max="4362" width="13.77734375" style="34" customWidth="1"/>
    <col min="4363" max="4609" width="9.33203125" style="34"/>
    <col min="4610" max="4610" width="47.109375" style="34" customWidth="1"/>
    <col min="4611" max="4611" width="15.6640625" style="34" customWidth="1"/>
    <col min="4612" max="4612" width="16.33203125" style="34" customWidth="1"/>
    <col min="4613" max="4613" width="18" style="34" customWidth="1"/>
    <col min="4614" max="4614" width="16.6640625" style="34" customWidth="1"/>
    <col min="4615" max="4615" width="18.77734375" style="34" customWidth="1"/>
    <col min="4616" max="4617" width="12.77734375" style="34" customWidth="1"/>
    <col min="4618" max="4618" width="13.77734375" style="34" customWidth="1"/>
    <col min="4619" max="4865" width="9.33203125" style="34"/>
    <col min="4866" max="4866" width="47.109375" style="34" customWidth="1"/>
    <col min="4867" max="4867" width="15.6640625" style="34" customWidth="1"/>
    <col min="4868" max="4868" width="16.33203125" style="34" customWidth="1"/>
    <col min="4869" max="4869" width="18" style="34" customWidth="1"/>
    <col min="4870" max="4870" width="16.6640625" style="34" customWidth="1"/>
    <col min="4871" max="4871" width="18.77734375" style="34" customWidth="1"/>
    <col min="4872" max="4873" width="12.77734375" style="34" customWidth="1"/>
    <col min="4874" max="4874" width="13.77734375" style="34" customWidth="1"/>
    <col min="4875" max="5121" width="9.33203125" style="34"/>
    <col min="5122" max="5122" width="47.109375" style="34" customWidth="1"/>
    <col min="5123" max="5123" width="15.6640625" style="34" customWidth="1"/>
    <col min="5124" max="5124" width="16.33203125" style="34" customWidth="1"/>
    <col min="5125" max="5125" width="18" style="34" customWidth="1"/>
    <col min="5126" max="5126" width="16.6640625" style="34" customWidth="1"/>
    <col min="5127" max="5127" width="18.77734375" style="34" customWidth="1"/>
    <col min="5128" max="5129" width="12.77734375" style="34" customWidth="1"/>
    <col min="5130" max="5130" width="13.77734375" style="34" customWidth="1"/>
    <col min="5131" max="5377" width="9.33203125" style="34"/>
    <col min="5378" max="5378" width="47.109375" style="34" customWidth="1"/>
    <col min="5379" max="5379" width="15.6640625" style="34" customWidth="1"/>
    <col min="5380" max="5380" width="16.33203125" style="34" customWidth="1"/>
    <col min="5381" max="5381" width="18" style="34" customWidth="1"/>
    <col min="5382" max="5382" width="16.6640625" style="34" customWidth="1"/>
    <col min="5383" max="5383" width="18.77734375" style="34" customWidth="1"/>
    <col min="5384" max="5385" width="12.77734375" style="34" customWidth="1"/>
    <col min="5386" max="5386" width="13.77734375" style="34" customWidth="1"/>
    <col min="5387" max="5633" width="9.33203125" style="34"/>
    <col min="5634" max="5634" width="47.109375" style="34" customWidth="1"/>
    <col min="5635" max="5635" width="15.6640625" style="34" customWidth="1"/>
    <col min="5636" max="5636" width="16.33203125" style="34" customWidth="1"/>
    <col min="5637" max="5637" width="18" style="34" customWidth="1"/>
    <col min="5638" max="5638" width="16.6640625" style="34" customWidth="1"/>
    <col min="5639" max="5639" width="18.77734375" style="34" customWidth="1"/>
    <col min="5640" max="5641" width="12.77734375" style="34" customWidth="1"/>
    <col min="5642" max="5642" width="13.77734375" style="34" customWidth="1"/>
    <col min="5643" max="5889" width="9.33203125" style="34"/>
    <col min="5890" max="5890" width="47.109375" style="34" customWidth="1"/>
    <col min="5891" max="5891" width="15.6640625" style="34" customWidth="1"/>
    <col min="5892" max="5892" width="16.33203125" style="34" customWidth="1"/>
    <col min="5893" max="5893" width="18" style="34" customWidth="1"/>
    <col min="5894" max="5894" width="16.6640625" style="34" customWidth="1"/>
    <col min="5895" max="5895" width="18.77734375" style="34" customWidth="1"/>
    <col min="5896" max="5897" width="12.77734375" style="34" customWidth="1"/>
    <col min="5898" max="5898" width="13.77734375" style="34" customWidth="1"/>
    <col min="5899" max="6145" width="9.33203125" style="34"/>
    <col min="6146" max="6146" width="47.109375" style="34" customWidth="1"/>
    <col min="6147" max="6147" width="15.6640625" style="34" customWidth="1"/>
    <col min="6148" max="6148" width="16.33203125" style="34" customWidth="1"/>
    <col min="6149" max="6149" width="18" style="34" customWidth="1"/>
    <col min="6150" max="6150" width="16.6640625" style="34" customWidth="1"/>
    <col min="6151" max="6151" width="18.77734375" style="34" customWidth="1"/>
    <col min="6152" max="6153" width="12.77734375" style="34" customWidth="1"/>
    <col min="6154" max="6154" width="13.77734375" style="34" customWidth="1"/>
    <col min="6155" max="6401" width="9.33203125" style="34"/>
    <col min="6402" max="6402" width="47.109375" style="34" customWidth="1"/>
    <col min="6403" max="6403" width="15.6640625" style="34" customWidth="1"/>
    <col min="6404" max="6404" width="16.33203125" style="34" customWidth="1"/>
    <col min="6405" max="6405" width="18" style="34" customWidth="1"/>
    <col min="6406" max="6406" width="16.6640625" style="34" customWidth="1"/>
    <col min="6407" max="6407" width="18.77734375" style="34" customWidth="1"/>
    <col min="6408" max="6409" width="12.77734375" style="34" customWidth="1"/>
    <col min="6410" max="6410" width="13.77734375" style="34" customWidth="1"/>
    <col min="6411" max="6657" width="9.33203125" style="34"/>
    <col min="6658" max="6658" width="47.109375" style="34" customWidth="1"/>
    <col min="6659" max="6659" width="15.6640625" style="34" customWidth="1"/>
    <col min="6660" max="6660" width="16.33203125" style="34" customWidth="1"/>
    <col min="6661" max="6661" width="18" style="34" customWidth="1"/>
    <col min="6662" max="6662" width="16.6640625" style="34" customWidth="1"/>
    <col min="6663" max="6663" width="18.77734375" style="34" customWidth="1"/>
    <col min="6664" max="6665" width="12.77734375" style="34" customWidth="1"/>
    <col min="6666" max="6666" width="13.77734375" style="34" customWidth="1"/>
    <col min="6667" max="6913" width="9.33203125" style="34"/>
    <col min="6914" max="6914" width="47.109375" style="34" customWidth="1"/>
    <col min="6915" max="6915" width="15.6640625" style="34" customWidth="1"/>
    <col min="6916" max="6916" width="16.33203125" style="34" customWidth="1"/>
    <col min="6917" max="6917" width="18" style="34" customWidth="1"/>
    <col min="6918" max="6918" width="16.6640625" style="34" customWidth="1"/>
    <col min="6919" max="6919" width="18.77734375" style="34" customWidth="1"/>
    <col min="6920" max="6921" width="12.77734375" style="34" customWidth="1"/>
    <col min="6922" max="6922" width="13.77734375" style="34" customWidth="1"/>
    <col min="6923" max="7169" width="9.33203125" style="34"/>
    <col min="7170" max="7170" width="47.109375" style="34" customWidth="1"/>
    <col min="7171" max="7171" width="15.6640625" style="34" customWidth="1"/>
    <col min="7172" max="7172" width="16.33203125" style="34" customWidth="1"/>
    <col min="7173" max="7173" width="18" style="34" customWidth="1"/>
    <col min="7174" max="7174" width="16.6640625" style="34" customWidth="1"/>
    <col min="7175" max="7175" width="18.77734375" style="34" customWidth="1"/>
    <col min="7176" max="7177" width="12.77734375" style="34" customWidth="1"/>
    <col min="7178" max="7178" width="13.77734375" style="34" customWidth="1"/>
    <col min="7179" max="7425" width="9.33203125" style="34"/>
    <col min="7426" max="7426" width="47.109375" style="34" customWidth="1"/>
    <col min="7427" max="7427" width="15.6640625" style="34" customWidth="1"/>
    <col min="7428" max="7428" width="16.33203125" style="34" customWidth="1"/>
    <col min="7429" max="7429" width="18" style="34" customWidth="1"/>
    <col min="7430" max="7430" width="16.6640625" style="34" customWidth="1"/>
    <col min="7431" max="7431" width="18.77734375" style="34" customWidth="1"/>
    <col min="7432" max="7433" width="12.77734375" style="34" customWidth="1"/>
    <col min="7434" max="7434" width="13.77734375" style="34" customWidth="1"/>
    <col min="7435" max="7681" width="9.33203125" style="34"/>
    <col min="7682" max="7682" width="47.109375" style="34" customWidth="1"/>
    <col min="7683" max="7683" width="15.6640625" style="34" customWidth="1"/>
    <col min="7684" max="7684" width="16.33203125" style="34" customWidth="1"/>
    <col min="7685" max="7685" width="18" style="34" customWidth="1"/>
    <col min="7686" max="7686" width="16.6640625" style="34" customWidth="1"/>
    <col min="7687" max="7687" width="18.77734375" style="34" customWidth="1"/>
    <col min="7688" max="7689" width="12.77734375" style="34" customWidth="1"/>
    <col min="7690" max="7690" width="13.77734375" style="34" customWidth="1"/>
    <col min="7691" max="7937" width="9.33203125" style="34"/>
    <col min="7938" max="7938" width="47.109375" style="34" customWidth="1"/>
    <col min="7939" max="7939" width="15.6640625" style="34" customWidth="1"/>
    <col min="7940" max="7940" width="16.33203125" style="34" customWidth="1"/>
    <col min="7941" max="7941" width="18" style="34" customWidth="1"/>
    <col min="7942" max="7942" width="16.6640625" style="34" customWidth="1"/>
    <col min="7943" max="7943" width="18.77734375" style="34" customWidth="1"/>
    <col min="7944" max="7945" width="12.77734375" style="34" customWidth="1"/>
    <col min="7946" max="7946" width="13.77734375" style="34" customWidth="1"/>
    <col min="7947" max="8193" width="9.33203125" style="34"/>
    <col min="8194" max="8194" width="47.109375" style="34" customWidth="1"/>
    <col min="8195" max="8195" width="15.6640625" style="34" customWidth="1"/>
    <col min="8196" max="8196" width="16.33203125" style="34" customWidth="1"/>
    <col min="8197" max="8197" width="18" style="34" customWidth="1"/>
    <col min="8198" max="8198" width="16.6640625" style="34" customWidth="1"/>
    <col min="8199" max="8199" width="18.77734375" style="34" customWidth="1"/>
    <col min="8200" max="8201" width="12.77734375" style="34" customWidth="1"/>
    <col min="8202" max="8202" width="13.77734375" style="34" customWidth="1"/>
    <col min="8203" max="8449" width="9.33203125" style="34"/>
    <col min="8450" max="8450" width="47.109375" style="34" customWidth="1"/>
    <col min="8451" max="8451" width="15.6640625" style="34" customWidth="1"/>
    <col min="8452" max="8452" width="16.33203125" style="34" customWidth="1"/>
    <col min="8453" max="8453" width="18" style="34" customWidth="1"/>
    <col min="8454" max="8454" width="16.6640625" style="34" customWidth="1"/>
    <col min="8455" max="8455" width="18.77734375" style="34" customWidth="1"/>
    <col min="8456" max="8457" width="12.77734375" style="34" customWidth="1"/>
    <col min="8458" max="8458" width="13.77734375" style="34" customWidth="1"/>
    <col min="8459" max="8705" width="9.33203125" style="34"/>
    <col min="8706" max="8706" width="47.109375" style="34" customWidth="1"/>
    <col min="8707" max="8707" width="15.6640625" style="34" customWidth="1"/>
    <col min="8708" max="8708" width="16.33203125" style="34" customWidth="1"/>
    <col min="8709" max="8709" width="18" style="34" customWidth="1"/>
    <col min="8710" max="8710" width="16.6640625" style="34" customWidth="1"/>
    <col min="8711" max="8711" width="18.77734375" style="34" customWidth="1"/>
    <col min="8712" max="8713" width="12.77734375" style="34" customWidth="1"/>
    <col min="8714" max="8714" width="13.77734375" style="34" customWidth="1"/>
    <col min="8715" max="8961" width="9.33203125" style="34"/>
    <col min="8962" max="8962" width="47.109375" style="34" customWidth="1"/>
    <col min="8963" max="8963" width="15.6640625" style="34" customWidth="1"/>
    <col min="8964" max="8964" width="16.33203125" style="34" customWidth="1"/>
    <col min="8965" max="8965" width="18" style="34" customWidth="1"/>
    <col min="8966" max="8966" width="16.6640625" style="34" customWidth="1"/>
    <col min="8967" max="8967" width="18.77734375" style="34" customWidth="1"/>
    <col min="8968" max="8969" width="12.77734375" style="34" customWidth="1"/>
    <col min="8970" max="8970" width="13.77734375" style="34" customWidth="1"/>
    <col min="8971" max="9217" width="9.33203125" style="34"/>
    <col min="9218" max="9218" width="47.109375" style="34" customWidth="1"/>
    <col min="9219" max="9219" width="15.6640625" style="34" customWidth="1"/>
    <col min="9220" max="9220" width="16.33203125" style="34" customWidth="1"/>
    <col min="9221" max="9221" width="18" style="34" customWidth="1"/>
    <col min="9222" max="9222" width="16.6640625" style="34" customWidth="1"/>
    <col min="9223" max="9223" width="18.77734375" style="34" customWidth="1"/>
    <col min="9224" max="9225" width="12.77734375" style="34" customWidth="1"/>
    <col min="9226" max="9226" width="13.77734375" style="34" customWidth="1"/>
    <col min="9227" max="9473" width="9.33203125" style="34"/>
    <col min="9474" max="9474" width="47.109375" style="34" customWidth="1"/>
    <col min="9475" max="9475" width="15.6640625" style="34" customWidth="1"/>
    <col min="9476" max="9476" width="16.33203125" style="34" customWidth="1"/>
    <col min="9477" max="9477" width="18" style="34" customWidth="1"/>
    <col min="9478" max="9478" width="16.6640625" style="34" customWidth="1"/>
    <col min="9479" max="9479" width="18.77734375" style="34" customWidth="1"/>
    <col min="9480" max="9481" width="12.77734375" style="34" customWidth="1"/>
    <col min="9482" max="9482" width="13.77734375" style="34" customWidth="1"/>
    <col min="9483" max="9729" width="9.33203125" style="34"/>
    <col min="9730" max="9730" width="47.109375" style="34" customWidth="1"/>
    <col min="9731" max="9731" width="15.6640625" style="34" customWidth="1"/>
    <col min="9732" max="9732" width="16.33203125" style="34" customWidth="1"/>
    <col min="9733" max="9733" width="18" style="34" customWidth="1"/>
    <col min="9734" max="9734" width="16.6640625" style="34" customWidth="1"/>
    <col min="9735" max="9735" width="18.77734375" style="34" customWidth="1"/>
    <col min="9736" max="9737" width="12.77734375" style="34" customWidth="1"/>
    <col min="9738" max="9738" width="13.77734375" style="34" customWidth="1"/>
    <col min="9739" max="9985" width="9.33203125" style="34"/>
    <col min="9986" max="9986" width="47.109375" style="34" customWidth="1"/>
    <col min="9987" max="9987" width="15.6640625" style="34" customWidth="1"/>
    <col min="9988" max="9988" width="16.33203125" style="34" customWidth="1"/>
    <col min="9989" max="9989" width="18" style="34" customWidth="1"/>
    <col min="9990" max="9990" width="16.6640625" style="34" customWidth="1"/>
    <col min="9991" max="9991" width="18.77734375" style="34" customWidth="1"/>
    <col min="9992" max="9993" width="12.77734375" style="34" customWidth="1"/>
    <col min="9994" max="9994" width="13.77734375" style="34" customWidth="1"/>
    <col min="9995" max="10241" width="9.33203125" style="34"/>
    <col min="10242" max="10242" width="47.109375" style="34" customWidth="1"/>
    <col min="10243" max="10243" width="15.6640625" style="34" customWidth="1"/>
    <col min="10244" max="10244" width="16.33203125" style="34" customWidth="1"/>
    <col min="10245" max="10245" width="18" style="34" customWidth="1"/>
    <col min="10246" max="10246" width="16.6640625" style="34" customWidth="1"/>
    <col min="10247" max="10247" width="18.77734375" style="34" customWidth="1"/>
    <col min="10248" max="10249" width="12.77734375" style="34" customWidth="1"/>
    <col min="10250" max="10250" width="13.77734375" style="34" customWidth="1"/>
    <col min="10251" max="10497" width="9.33203125" style="34"/>
    <col min="10498" max="10498" width="47.109375" style="34" customWidth="1"/>
    <col min="10499" max="10499" width="15.6640625" style="34" customWidth="1"/>
    <col min="10500" max="10500" width="16.33203125" style="34" customWidth="1"/>
    <col min="10501" max="10501" width="18" style="34" customWidth="1"/>
    <col min="10502" max="10502" width="16.6640625" style="34" customWidth="1"/>
    <col min="10503" max="10503" width="18.77734375" style="34" customWidth="1"/>
    <col min="10504" max="10505" width="12.77734375" style="34" customWidth="1"/>
    <col min="10506" max="10506" width="13.77734375" style="34" customWidth="1"/>
    <col min="10507" max="10753" width="9.33203125" style="34"/>
    <col min="10754" max="10754" width="47.109375" style="34" customWidth="1"/>
    <col min="10755" max="10755" width="15.6640625" style="34" customWidth="1"/>
    <col min="10756" max="10756" width="16.33203125" style="34" customWidth="1"/>
    <col min="10757" max="10757" width="18" style="34" customWidth="1"/>
    <col min="10758" max="10758" width="16.6640625" style="34" customWidth="1"/>
    <col min="10759" max="10759" width="18.77734375" style="34" customWidth="1"/>
    <col min="10760" max="10761" width="12.77734375" style="34" customWidth="1"/>
    <col min="10762" max="10762" width="13.77734375" style="34" customWidth="1"/>
    <col min="10763" max="11009" width="9.33203125" style="34"/>
    <col min="11010" max="11010" width="47.109375" style="34" customWidth="1"/>
    <col min="11011" max="11011" width="15.6640625" style="34" customWidth="1"/>
    <col min="11012" max="11012" width="16.33203125" style="34" customWidth="1"/>
    <col min="11013" max="11013" width="18" style="34" customWidth="1"/>
    <col min="11014" max="11014" width="16.6640625" style="34" customWidth="1"/>
    <col min="11015" max="11015" width="18.77734375" style="34" customWidth="1"/>
    <col min="11016" max="11017" width="12.77734375" style="34" customWidth="1"/>
    <col min="11018" max="11018" width="13.77734375" style="34" customWidth="1"/>
    <col min="11019" max="11265" width="9.33203125" style="34"/>
    <col min="11266" max="11266" width="47.109375" style="34" customWidth="1"/>
    <col min="11267" max="11267" width="15.6640625" style="34" customWidth="1"/>
    <col min="11268" max="11268" width="16.33203125" style="34" customWidth="1"/>
    <col min="11269" max="11269" width="18" style="34" customWidth="1"/>
    <col min="11270" max="11270" width="16.6640625" style="34" customWidth="1"/>
    <col min="11271" max="11271" width="18.77734375" style="34" customWidth="1"/>
    <col min="11272" max="11273" width="12.77734375" style="34" customWidth="1"/>
    <col min="11274" max="11274" width="13.77734375" style="34" customWidth="1"/>
    <col min="11275" max="11521" width="9.33203125" style="34"/>
    <col min="11522" max="11522" width="47.109375" style="34" customWidth="1"/>
    <col min="11523" max="11523" width="15.6640625" style="34" customWidth="1"/>
    <col min="11524" max="11524" width="16.33203125" style="34" customWidth="1"/>
    <col min="11525" max="11525" width="18" style="34" customWidth="1"/>
    <col min="11526" max="11526" width="16.6640625" style="34" customWidth="1"/>
    <col min="11527" max="11527" width="18.77734375" style="34" customWidth="1"/>
    <col min="11528" max="11529" width="12.77734375" style="34" customWidth="1"/>
    <col min="11530" max="11530" width="13.77734375" style="34" customWidth="1"/>
    <col min="11531" max="11777" width="9.33203125" style="34"/>
    <col min="11778" max="11778" width="47.109375" style="34" customWidth="1"/>
    <col min="11779" max="11779" width="15.6640625" style="34" customWidth="1"/>
    <col min="11780" max="11780" width="16.33203125" style="34" customWidth="1"/>
    <col min="11781" max="11781" width="18" style="34" customWidth="1"/>
    <col min="11782" max="11782" width="16.6640625" style="34" customWidth="1"/>
    <col min="11783" max="11783" width="18.77734375" style="34" customWidth="1"/>
    <col min="11784" max="11785" width="12.77734375" style="34" customWidth="1"/>
    <col min="11786" max="11786" width="13.77734375" style="34" customWidth="1"/>
    <col min="11787" max="12033" width="9.33203125" style="34"/>
    <col min="12034" max="12034" width="47.109375" style="34" customWidth="1"/>
    <col min="12035" max="12035" width="15.6640625" style="34" customWidth="1"/>
    <col min="12036" max="12036" width="16.33203125" style="34" customWidth="1"/>
    <col min="12037" max="12037" width="18" style="34" customWidth="1"/>
    <col min="12038" max="12038" width="16.6640625" style="34" customWidth="1"/>
    <col min="12039" max="12039" width="18.77734375" style="34" customWidth="1"/>
    <col min="12040" max="12041" width="12.77734375" style="34" customWidth="1"/>
    <col min="12042" max="12042" width="13.77734375" style="34" customWidth="1"/>
    <col min="12043" max="12289" width="9.33203125" style="34"/>
    <col min="12290" max="12290" width="47.109375" style="34" customWidth="1"/>
    <col min="12291" max="12291" width="15.6640625" style="34" customWidth="1"/>
    <col min="12292" max="12292" width="16.33203125" style="34" customWidth="1"/>
    <col min="12293" max="12293" width="18" style="34" customWidth="1"/>
    <col min="12294" max="12294" width="16.6640625" style="34" customWidth="1"/>
    <col min="12295" max="12295" width="18.77734375" style="34" customWidth="1"/>
    <col min="12296" max="12297" width="12.77734375" style="34" customWidth="1"/>
    <col min="12298" max="12298" width="13.77734375" style="34" customWidth="1"/>
    <col min="12299" max="12545" width="9.33203125" style="34"/>
    <col min="12546" max="12546" width="47.109375" style="34" customWidth="1"/>
    <col min="12547" max="12547" width="15.6640625" style="34" customWidth="1"/>
    <col min="12548" max="12548" width="16.33203125" style="34" customWidth="1"/>
    <col min="12549" max="12549" width="18" style="34" customWidth="1"/>
    <col min="12550" max="12550" width="16.6640625" style="34" customWidth="1"/>
    <col min="12551" max="12551" width="18.77734375" style="34" customWidth="1"/>
    <col min="12552" max="12553" width="12.77734375" style="34" customWidth="1"/>
    <col min="12554" max="12554" width="13.77734375" style="34" customWidth="1"/>
    <col min="12555" max="12801" width="9.33203125" style="34"/>
    <col min="12802" max="12802" width="47.109375" style="34" customWidth="1"/>
    <col min="12803" max="12803" width="15.6640625" style="34" customWidth="1"/>
    <col min="12804" max="12804" width="16.33203125" style="34" customWidth="1"/>
    <col min="12805" max="12805" width="18" style="34" customWidth="1"/>
    <col min="12806" max="12806" width="16.6640625" style="34" customWidth="1"/>
    <col min="12807" max="12807" width="18.77734375" style="34" customWidth="1"/>
    <col min="12808" max="12809" width="12.77734375" style="34" customWidth="1"/>
    <col min="12810" max="12810" width="13.77734375" style="34" customWidth="1"/>
    <col min="12811" max="13057" width="9.33203125" style="34"/>
    <col min="13058" max="13058" width="47.109375" style="34" customWidth="1"/>
    <col min="13059" max="13059" width="15.6640625" style="34" customWidth="1"/>
    <col min="13060" max="13060" width="16.33203125" style="34" customWidth="1"/>
    <col min="13061" max="13061" width="18" style="34" customWidth="1"/>
    <col min="13062" max="13062" width="16.6640625" style="34" customWidth="1"/>
    <col min="13063" max="13063" width="18.77734375" style="34" customWidth="1"/>
    <col min="13064" max="13065" width="12.77734375" style="34" customWidth="1"/>
    <col min="13066" max="13066" width="13.77734375" style="34" customWidth="1"/>
    <col min="13067" max="13313" width="9.33203125" style="34"/>
    <col min="13314" max="13314" width="47.109375" style="34" customWidth="1"/>
    <col min="13315" max="13315" width="15.6640625" style="34" customWidth="1"/>
    <col min="13316" max="13316" width="16.33203125" style="34" customWidth="1"/>
    <col min="13317" max="13317" width="18" style="34" customWidth="1"/>
    <col min="13318" max="13318" width="16.6640625" style="34" customWidth="1"/>
    <col min="13319" max="13319" width="18.77734375" style="34" customWidth="1"/>
    <col min="13320" max="13321" width="12.77734375" style="34" customWidth="1"/>
    <col min="13322" max="13322" width="13.77734375" style="34" customWidth="1"/>
    <col min="13323" max="13569" width="9.33203125" style="34"/>
    <col min="13570" max="13570" width="47.109375" style="34" customWidth="1"/>
    <col min="13571" max="13571" width="15.6640625" style="34" customWidth="1"/>
    <col min="13572" max="13572" width="16.33203125" style="34" customWidth="1"/>
    <col min="13573" max="13573" width="18" style="34" customWidth="1"/>
    <col min="13574" max="13574" width="16.6640625" style="34" customWidth="1"/>
    <col min="13575" max="13575" width="18.77734375" style="34" customWidth="1"/>
    <col min="13576" max="13577" width="12.77734375" style="34" customWidth="1"/>
    <col min="13578" max="13578" width="13.77734375" style="34" customWidth="1"/>
    <col min="13579" max="13825" width="9.33203125" style="34"/>
    <col min="13826" max="13826" width="47.109375" style="34" customWidth="1"/>
    <col min="13827" max="13827" width="15.6640625" style="34" customWidth="1"/>
    <col min="13828" max="13828" width="16.33203125" style="34" customWidth="1"/>
    <col min="13829" max="13829" width="18" style="34" customWidth="1"/>
    <col min="13830" max="13830" width="16.6640625" style="34" customWidth="1"/>
    <col min="13831" max="13831" width="18.77734375" style="34" customWidth="1"/>
    <col min="13832" max="13833" width="12.77734375" style="34" customWidth="1"/>
    <col min="13834" max="13834" width="13.77734375" style="34" customWidth="1"/>
    <col min="13835" max="14081" width="9.33203125" style="34"/>
    <col min="14082" max="14082" width="47.109375" style="34" customWidth="1"/>
    <col min="14083" max="14083" width="15.6640625" style="34" customWidth="1"/>
    <col min="14084" max="14084" width="16.33203125" style="34" customWidth="1"/>
    <col min="14085" max="14085" width="18" style="34" customWidth="1"/>
    <col min="14086" max="14086" width="16.6640625" style="34" customWidth="1"/>
    <col min="14087" max="14087" width="18.77734375" style="34" customWidth="1"/>
    <col min="14088" max="14089" width="12.77734375" style="34" customWidth="1"/>
    <col min="14090" max="14090" width="13.77734375" style="34" customWidth="1"/>
    <col min="14091" max="14337" width="9.33203125" style="34"/>
    <col min="14338" max="14338" width="47.109375" style="34" customWidth="1"/>
    <col min="14339" max="14339" width="15.6640625" style="34" customWidth="1"/>
    <col min="14340" max="14340" width="16.33203125" style="34" customWidth="1"/>
    <col min="14341" max="14341" width="18" style="34" customWidth="1"/>
    <col min="14342" max="14342" width="16.6640625" style="34" customWidth="1"/>
    <col min="14343" max="14343" width="18.77734375" style="34" customWidth="1"/>
    <col min="14344" max="14345" width="12.77734375" style="34" customWidth="1"/>
    <col min="14346" max="14346" width="13.77734375" style="34" customWidth="1"/>
    <col min="14347" max="14593" width="9.33203125" style="34"/>
    <col min="14594" max="14594" width="47.109375" style="34" customWidth="1"/>
    <col min="14595" max="14595" width="15.6640625" style="34" customWidth="1"/>
    <col min="14596" max="14596" width="16.33203125" style="34" customWidth="1"/>
    <col min="14597" max="14597" width="18" style="34" customWidth="1"/>
    <col min="14598" max="14598" width="16.6640625" style="34" customWidth="1"/>
    <col min="14599" max="14599" width="18.77734375" style="34" customWidth="1"/>
    <col min="14600" max="14601" width="12.77734375" style="34" customWidth="1"/>
    <col min="14602" max="14602" width="13.77734375" style="34" customWidth="1"/>
    <col min="14603" max="14849" width="9.33203125" style="34"/>
    <col min="14850" max="14850" width="47.109375" style="34" customWidth="1"/>
    <col min="14851" max="14851" width="15.6640625" style="34" customWidth="1"/>
    <col min="14852" max="14852" width="16.33203125" style="34" customWidth="1"/>
    <col min="14853" max="14853" width="18" style="34" customWidth="1"/>
    <col min="14854" max="14854" width="16.6640625" style="34" customWidth="1"/>
    <col min="14855" max="14855" width="18.77734375" style="34" customWidth="1"/>
    <col min="14856" max="14857" width="12.77734375" style="34" customWidth="1"/>
    <col min="14858" max="14858" width="13.77734375" style="34" customWidth="1"/>
    <col min="14859" max="15105" width="9.33203125" style="34"/>
    <col min="15106" max="15106" width="47.109375" style="34" customWidth="1"/>
    <col min="15107" max="15107" width="15.6640625" style="34" customWidth="1"/>
    <col min="15108" max="15108" width="16.33203125" style="34" customWidth="1"/>
    <col min="15109" max="15109" width="18" style="34" customWidth="1"/>
    <col min="15110" max="15110" width="16.6640625" style="34" customWidth="1"/>
    <col min="15111" max="15111" width="18.77734375" style="34" customWidth="1"/>
    <col min="15112" max="15113" width="12.77734375" style="34" customWidth="1"/>
    <col min="15114" max="15114" width="13.77734375" style="34" customWidth="1"/>
    <col min="15115" max="15361" width="9.33203125" style="34"/>
    <col min="15362" max="15362" width="47.109375" style="34" customWidth="1"/>
    <col min="15363" max="15363" width="15.6640625" style="34" customWidth="1"/>
    <col min="15364" max="15364" width="16.33203125" style="34" customWidth="1"/>
    <col min="15365" max="15365" width="18" style="34" customWidth="1"/>
    <col min="15366" max="15366" width="16.6640625" style="34" customWidth="1"/>
    <col min="15367" max="15367" width="18.77734375" style="34" customWidth="1"/>
    <col min="15368" max="15369" width="12.77734375" style="34" customWidth="1"/>
    <col min="15370" max="15370" width="13.77734375" style="34" customWidth="1"/>
    <col min="15371" max="15617" width="9.33203125" style="34"/>
    <col min="15618" max="15618" width="47.109375" style="34" customWidth="1"/>
    <col min="15619" max="15619" width="15.6640625" style="34" customWidth="1"/>
    <col min="15620" max="15620" width="16.33203125" style="34" customWidth="1"/>
    <col min="15621" max="15621" width="18" style="34" customWidth="1"/>
    <col min="15622" max="15622" width="16.6640625" style="34" customWidth="1"/>
    <col min="15623" max="15623" width="18.77734375" style="34" customWidth="1"/>
    <col min="15624" max="15625" width="12.77734375" style="34" customWidth="1"/>
    <col min="15626" max="15626" width="13.77734375" style="34" customWidth="1"/>
    <col min="15627" max="15873" width="9.33203125" style="34"/>
    <col min="15874" max="15874" width="47.109375" style="34" customWidth="1"/>
    <col min="15875" max="15875" width="15.6640625" style="34" customWidth="1"/>
    <col min="15876" max="15876" width="16.33203125" style="34" customWidth="1"/>
    <col min="15877" max="15877" width="18" style="34" customWidth="1"/>
    <col min="15878" max="15878" width="16.6640625" style="34" customWidth="1"/>
    <col min="15879" max="15879" width="18.77734375" style="34" customWidth="1"/>
    <col min="15880" max="15881" width="12.77734375" style="34" customWidth="1"/>
    <col min="15882" max="15882" width="13.77734375" style="34" customWidth="1"/>
    <col min="15883" max="16129" width="9.33203125" style="34"/>
    <col min="16130" max="16130" width="47.109375" style="34" customWidth="1"/>
    <col min="16131" max="16131" width="15.6640625" style="34" customWidth="1"/>
    <col min="16132" max="16132" width="16.33203125" style="34" customWidth="1"/>
    <col min="16133" max="16133" width="18" style="34" customWidth="1"/>
    <col min="16134" max="16134" width="16.6640625" style="34" customWidth="1"/>
    <col min="16135" max="16135" width="18.77734375" style="34" customWidth="1"/>
    <col min="16136" max="16137" width="12.77734375" style="34" customWidth="1"/>
    <col min="16138" max="16138" width="13.77734375" style="34" customWidth="1"/>
    <col min="16139" max="16384" width="9.33203125" style="34"/>
  </cols>
  <sheetData>
    <row r="1" spans="2:7" ht="25.5" customHeight="1" x14ac:dyDescent="0.25">
      <c r="B1" s="2223" t="s">
        <v>0</v>
      </c>
      <c r="C1" s="2223"/>
      <c r="D1" s="2223"/>
      <c r="E1" s="2223"/>
      <c r="F1" s="2223"/>
      <c r="G1" s="2223"/>
    </row>
    <row r="2" spans="2:7" ht="22.5" customHeight="1" thickBot="1" x14ac:dyDescent="0.35">
      <c r="B2" s="125"/>
      <c r="C2" s="47"/>
      <c r="D2" s="47"/>
      <c r="E2" s="47"/>
      <c r="F2" s="47"/>
      <c r="G2" s="42" t="s">
        <v>59</v>
      </c>
    </row>
    <row r="3" spans="2:7" s="36" customFormat="1" ht="44.25" customHeight="1" thickBot="1" x14ac:dyDescent="0.3">
      <c r="B3" s="126" t="s">
        <v>63</v>
      </c>
      <c r="C3" s="127" t="s">
        <v>64</v>
      </c>
      <c r="D3" s="127" t="s">
        <v>65</v>
      </c>
      <c r="E3" s="127" t="s">
        <v>524</v>
      </c>
      <c r="F3" s="127" t="s">
        <v>525</v>
      </c>
      <c r="G3" s="43" t="s">
        <v>451</v>
      </c>
    </row>
    <row r="4" spans="2:7" s="47" customFormat="1" ht="12" customHeight="1" thickBot="1" x14ac:dyDescent="0.3">
      <c r="B4" s="44">
        <v>1</v>
      </c>
      <c r="C4" s="45">
        <v>2</v>
      </c>
      <c r="D4" s="45">
        <v>3</v>
      </c>
      <c r="E4" s="45">
        <v>4</v>
      </c>
      <c r="F4" s="45">
        <v>5</v>
      </c>
      <c r="G4" s="46" t="s">
        <v>81</v>
      </c>
    </row>
    <row r="5" spans="2:7" ht="15.9" customHeight="1" x14ac:dyDescent="0.25">
      <c r="B5" s="281"/>
      <c r="C5" s="24"/>
      <c r="D5" s="283"/>
      <c r="E5" s="24"/>
      <c r="F5" s="24"/>
      <c r="G5" s="48">
        <f t="shared" ref="G5:G23" si="0">C5-E5-F5</f>
        <v>0</v>
      </c>
    </row>
    <row r="6" spans="2:7" ht="15.9" customHeight="1" x14ac:dyDescent="0.25">
      <c r="B6" s="281"/>
      <c r="C6" s="24"/>
      <c r="D6" s="283"/>
      <c r="E6" s="24"/>
      <c r="F6" s="24"/>
      <c r="G6" s="48">
        <f t="shared" si="0"/>
        <v>0</v>
      </c>
    </row>
    <row r="7" spans="2:7" ht="15.9" customHeight="1" x14ac:dyDescent="0.25">
      <c r="B7" s="501" t="s">
        <v>402</v>
      </c>
      <c r="C7" s="502">
        <v>3240</v>
      </c>
      <c r="D7" s="503" t="s">
        <v>403</v>
      </c>
      <c r="E7" s="502">
        <v>1944</v>
      </c>
      <c r="F7" s="502">
        <v>324</v>
      </c>
      <c r="G7" s="504">
        <v>972</v>
      </c>
    </row>
    <row r="8" spans="2:7" ht="15.9" customHeight="1" x14ac:dyDescent="0.25">
      <c r="B8" s="282"/>
      <c r="C8" s="24"/>
      <c r="D8" s="283"/>
      <c r="E8" s="24"/>
      <c r="F8" s="24"/>
      <c r="G8" s="48">
        <f t="shared" si="0"/>
        <v>0</v>
      </c>
    </row>
    <row r="9" spans="2:7" ht="15.9" customHeight="1" x14ac:dyDescent="0.25">
      <c r="B9" s="500" t="s">
        <v>526</v>
      </c>
      <c r="C9" s="24"/>
      <c r="D9" s="283"/>
      <c r="E9" s="24"/>
      <c r="F9" s="24"/>
      <c r="G9" s="48">
        <f t="shared" si="0"/>
        <v>0</v>
      </c>
    </row>
    <row r="10" spans="2:7" ht="15.9" customHeight="1" x14ac:dyDescent="0.25">
      <c r="B10" s="282"/>
      <c r="C10" s="24"/>
      <c r="D10" s="283"/>
      <c r="E10" s="24"/>
      <c r="F10" s="24"/>
      <c r="G10" s="48">
        <f t="shared" si="0"/>
        <v>0</v>
      </c>
    </row>
    <row r="11" spans="2:7" ht="15.9" customHeight="1" x14ac:dyDescent="0.25">
      <c r="B11" s="281"/>
      <c r="C11" s="24"/>
      <c r="D11" s="283"/>
      <c r="E11" s="24"/>
      <c r="F11" s="24"/>
      <c r="G11" s="48">
        <f t="shared" si="0"/>
        <v>0</v>
      </c>
    </row>
    <row r="12" spans="2:7" ht="15.9" customHeight="1" x14ac:dyDescent="0.25">
      <c r="B12" s="281"/>
      <c r="C12" s="24"/>
      <c r="D12" s="283"/>
      <c r="E12" s="24"/>
      <c r="F12" s="24"/>
      <c r="G12" s="48">
        <f t="shared" si="0"/>
        <v>0</v>
      </c>
    </row>
    <row r="13" spans="2:7" ht="15.9" customHeight="1" x14ac:dyDescent="0.25">
      <c r="B13" s="281"/>
      <c r="C13" s="24"/>
      <c r="D13" s="283"/>
      <c r="E13" s="24"/>
      <c r="F13" s="24"/>
      <c r="G13" s="48">
        <f t="shared" si="0"/>
        <v>0</v>
      </c>
    </row>
    <row r="14" spans="2:7" ht="15.9" customHeight="1" x14ac:dyDescent="0.25">
      <c r="B14" s="281"/>
      <c r="C14" s="24"/>
      <c r="D14" s="283"/>
      <c r="E14" s="24"/>
      <c r="F14" s="24"/>
      <c r="G14" s="48">
        <f t="shared" si="0"/>
        <v>0</v>
      </c>
    </row>
    <row r="15" spans="2:7" ht="15.9" customHeight="1" x14ac:dyDescent="0.25">
      <c r="B15" s="281"/>
      <c r="C15" s="24"/>
      <c r="D15" s="283"/>
      <c r="E15" s="24"/>
      <c r="F15" s="24"/>
      <c r="G15" s="48">
        <f t="shared" si="0"/>
        <v>0</v>
      </c>
    </row>
    <row r="16" spans="2:7" ht="15.9" customHeight="1" x14ac:dyDescent="0.25">
      <c r="B16" s="281"/>
      <c r="C16" s="24"/>
      <c r="D16" s="283"/>
      <c r="E16" s="24"/>
      <c r="F16" s="24"/>
      <c r="G16" s="48">
        <f t="shared" si="0"/>
        <v>0</v>
      </c>
    </row>
    <row r="17" spans="2:7" ht="15.9" customHeight="1" x14ac:dyDescent="0.25">
      <c r="B17" s="281"/>
      <c r="C17" s="24"/>
      <c r="D17" s="283"/>
      <c r="E17" s="24"/>
      <c r="F17" s="24"/>
      <c r="G17" s="48">
        <f t="shared" si="0"/>
        <v>0</v>
      </c>
    </row>
    <row r="18" spans="2:7" ht="15.9" customHeight="1" x14ac:dyDescent="0.25">
      <c r="B18" s="281"/>
      <c r="C18" s="24"/>
      <c r="D18" s="283"/>
      <c r="E18" s="24"/>
      <c r="F18" s="24"/>
      <c r="G18" s="48">
        <f t="shared" si="0"/>
        <v>0</v>
      </c>
    </row>
    <row r="19" spans="2:7" ht="15.9" customHeight="1" x14ac:dyDescent="0.25">
      <c r="B19" s="281"/>
      <c r="C19" s="24"/>
      <c r="D19" s="283"/>
      <c r="E19" s="24"/>
      <c r="F19" s="24"/>
      <c r="G19" s="48">
        <f t="shared" si="0"/>
        <v>0</v>
      </c>
    </row>
    <row r="20" spans="2:7" ht="15.9" customHeight="1" x14ac:dyDescent="0.25">
      <c r="B20" s="281"/>
      <c r="C20" s="24"/>
      <c r="D20" s="283"/>
      <c r="E20" s="24"/>
      <c r="F20" s="24"/>
      <c r="G20" s="48">
        <f t="shared" si="0"/>
        <v>0</v>
      </c>
    </row>
    <row r="21" spans="2:7" ht="15.9" customHeight="1" x14ac:dyDescent="0.25">
      <c r="B21" s="281"/>
      <c r="C21" s="24"/>
      <c r="D21" s="283"/>
      <c r="E21" s="24"/>
      <c r="F21" s="24"/>
      <c r="G21" s="48">
        <f t="shared" si="0"/>
        <v>0</v>
      </c>
    </row>
    <row r="22" spans="2:7" ht="15.9" customHeight="1" x14ac:dyDescent="0.25">
      <c r="B22" s="281"/>
      <c r="C22" s="24"/>
      <c r="D22" s="283"/>
      <c r="E22" s="24"/>
      <c r="F22" s="24"/>
      <c r="G22" s="48">
        <f t="shared" si="0"/>
        <v>0</v>
      </c>
    </row>
    <row r="23" spans="2:7" ht="15.9" customHeight="1" thickBot="1" x14ac:dyDescent="0.3">
      <c r="B23" s="49"/>
      <c r="C23" s="25"/>
      <c r="D23" s="284"/>
      <c r="E23" s="25"/>
      <c r="F23" s="25"/>
      <c r="G23" s="50">
        <f t="shared" si="0"/>
        <v>0</v>
      </c>
    </row>
    <row r="24" spans="2:7" s="53" customFormat="1" ht="18" customHeight="1" thickBot="1" x14ac:dyDescent="0.3">
      <c r="B24" s="128" t="s">
        <v>62</v>
      </c>
      <c r="C24" s="51">
        <f>SUM(C5:C23)</f>
        <v>3240</v>
      </c>
      <c r="D24" s="77"/>
      <c r="E24" s="51">
        <f>SUM(E5:E23)</f>
        <v>1944</v>
      </c>
      <c r="F24" s="51">
        <f>SUM(F5:F23)</f>
        <v>324</v>
      </c>
      <c r="G24" s="52">
        <f>SUM(G5:G23)</f>
        <v>972</v>
      </c>
    </row>
    <row r="27" spans="2:7" x14ac:dyDescent="0.25">
      <c r="B27" s="458" t="s">
        <v>504</v>
      </c>
    </row>
  </sheetData>
  <mergeCells count="1">
    <mergeCell ref="B1:G1"/>
  </mergeCells>
  <phoneticPr fontId="0" type="noConversion"/>
  <printOptions horizontalCentered="1"/>
  <pageMargins left="0.19685039370078741" right="0.19685039370078741" top="0.39370078740157483" bottom="0.39370078740157483" header="0" footer="0"/>
  <pageSetup paperSize="9" orientation="landscape" horizontalDpi="300" verticalDpi="300" r:id="rId1"/>
  <headerFooter alignWithMargins="0">
    <oddHeader>&amp;R&amp;"Times New Roman CE,Félkövér dőlt"&amp;11 6. melléklet a ……/2015. (….)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G26"/>
  <sheetViews>
    <sheetView zoomScale="130" zoomScaleNormal="130" workbookViewId="0">
      <selection activeCell="A21" sqref="A21"/>
    </sheetView>
  </sheetViews>
  <sheetFormatPr defaultColWidth="9.33203125" defaultRowHeight="13.2" x14ac:dyDescent="0.25"/>
  <cols>
    <col min="1" max="1" width="5.44140625" style="38" customWidth="1"/>
    <col min="2" max="2" width="35.6640625" style="38" customWidth="1"/>
    <col min="3" max="3" width="12.33203125" style="38" customWidth="1"/>
    <col min="4" max="4" width="11.44140625" style="38" customWidth="1"/>
    <col min="5" max="5" width="11.33203125" style="38" customWidth="1"/>
    <col min="6" max="6" width="11" style="38" customWidth="1"/>
    <col min="7" max="7" width="14.33203125" style="38" customWidth="1"/>
    <col min="8" max="16384" width="9.33203125" style="38"/>
  </cols>
  <sheetData>
    <row r="1" spans="1:7" ht="31.5" customHeight="1" x14ac:dyDescent="0.3">
      <c r="A1" s="2226" t="s">
        <v>2</v>
      </c>
      <c r="B1" s="2226"/>
      <c r="C1" s="2226"/>
      <c r="D1" s="2226"/>
      <c r="E1" s="2226"/>
      <c r="F1" s="2226"/>
      <c r="G1" s="2226"/>
    </row>
    <row r="3" spans="1:7" s="103" customFormat="1" ht="27" customHeight="1" x14ac:dyDescent="0.35">
      <c r="A3" s="101" t="s">
        <v>163</v>
      </c>
      <c r="B3" s="102"/>
      <c r="C3" s="2224" t="s">
        <v>528</v>
      </c>
      <c r="D3" s="2224"/>
      <c r="E3" s="2224"/>
      <c r="F3" s="2224"/>
      <c r="G3" s="2224"/>
    </row>
    <row r="4" spans="1:7" s="103" customFormat="1" ht="15.6" x14ac:dyDescent="0.3">
      <c r="A4" s="102"/>
      <c r="B4" s="102"/>
      <c r="C4" s="102"/>
      <c r="D4" s="102"/>
      <c r="E4" s="102"/>
      <c r="F4" s="102"/>
      <c r="G4" s="102"/>
    </row>
    <row r="5" spans="1:7" s="103" customFormat="1" ht="24.75" customHeight="1" x14ac:dyDescent="0.35">
      <c r="A5" s="101" t="s">
        <v>164</v>
      </c>
      <c r="B5" s="102"/>
      <c r="C5" s="2225" t="s">
        <v>527</v>
      </c>
      <c r="D5" s="2225"/>
      <c r="E5" s="2225"/>
      <c r="F5" s="2225"/>
      <c r="G5" s="102"/>
    </row>
    <row r="6" spans="1:7" s="104" customFormat="1" x14ac:dyDescent="0.25">
      <c r="A6" s="134"/>
      <c r="B6" s="134"/>
      <c r="C6" s="134"/>
      <c r="D6" s="134"/>
      <c r="E6" s="134"/>
      <c r="F6" s="134"/>
      <c r="G6" s="134"/>
    </row>
    <row r="7" spans="1:7" s="105" customFormat="1" ht="15" customHeight="1" x14ac:dyDescent="0.25">
      <c r="A7" s="150" t="s">
        <v>165</v>
      </c>
      <c r="B7" s="149"/>
      <c r="C7" s="149"/>
      <c r="D7" s="135"/>
      <c r="E7" s="135"/>
      <c r="F7" s="135"/>
      <c r="G7" s="135"/>
    </row>
    <row r="8" spans="1:7" s="105" customFormat="1" ht="15" customHeight="1" thickBot="1" x14ac:dyDescent="0.3">
      <c r="A8" s="150" t="s">
        <v>166</v>
      </c>
      <c r="B8" s="135"/>
      <c r="C8" s="135"/>
      <c r="D8" s="135"/>
      <c r="E8" s="135"/>
      <c r="F8" s="135"/>
      <c r="G8" s="135"/>
    </row>
    <row r="9" spans="1:7" s="68" customFormat="1" ht="42" customHeight="1" thickBot="1" x14ac:dyDescent="0.3">
      <c r="A9" s="129" t="s">
        <v>12</v>
      </c>
      <c r="B9" s="130" t="s">
        <v>167</v>
      </c>
      <c r="C9" s="130" t="s">
        <v>168</v>
      </c>
      <c r="D9" s="130" t="s">
        <v>169</v>
      </c>
      <c r="E9" s="130" t="s">
        <v>170</v>
      </c>
      <c r="F9" s="130" t="s">
        <v>171</v>
      </c>
      <c r="G9" s="131" t="s">
        <v>48</v>
      </c>
    </row>
    <row r="10" spans="1:7" ht="24" customHeight="1" x14ac:dyDescent="0.25">
      <c r="A10" s="136" t="s">
        <v>14</v>
      </c>
      <c r="B10" s="132" t="s">
        <v>172</v>
      </c>
      <c r="C10" s="106"/>
      <c r="D10" s="106"/>
      <c r="E10" s="106"/>
      <c r="F10" s="106"/>
      <c r="G10" s="137">
        <f>SUM(C10:F10)</f>
        <v>0</v>
      </c>
    </row>
    <row r="11" spans="1:7" ht="24" customHeight="1" x14ac:dyDescent="0.25">
      <c r="A11" s="138" t="s">
        <v>15</v>
      </c>
      <c r="B11" s="133" t="s">
        <v>173</v>
      </c>
      <c r="C11" s="107"/>
      <c r="D11" s="107"/>
      <c r="E11" s="107"/>
      <c r="F11" s="107"/>
      <c r="G11" s="139">
        <f t="shared" ref="G11:G16" si="0">SUM(C11:F11)</f>
        <v>0</v>
      </c>
    </row>
    <row r="12" spans="1:7" ht="24" customHeight="1" x14ac:dyDescent="0.25">
      <c r="A12" s="138" t="s">
        <v>16</v>
      </c>
      <c r="B12" s="133" t="s">
        <v>174</v>
      </c>
      <c r="C12" s="107"/>
      <c r="D12" s="107"/>
      <c r="E12" s="107"/>
      <c r="F12" s="107"/>
      <c r="G12" s="139">
        <f t="shared" si="0"/>
        <v>0</v>
      </c>
    </row>
    <row r="13" spans="1:7" ht="24" customHeight="1" x14ac:dyDescent="0.25">
      <c r="A13" s="138" t="s">
        <v>17</v>
      </c>
      <c r="B13" s="133" t="s">
        <v>175</v>
      </c>
      <c r="C13" s="107"/>
      <c r="D13" s="107"/>
      <c r="E13" s="107"/>
      <c r="F13" s="107"/>
      <c r="G13" s="139">
        <f t="shared" si="0"/>
        <v>0</v>
      </c>
    </row>
    <row r="14" spans="1:7" ht="24" customHeight="1" x14ac:dyDescent="0.25">
      <c r="A14" s="138" t="s">
        <v>18</v>
      </c>
      <c r="B14" s="133" t="s">
        <v>176</v>
      </c>
      <c r="C14" s="107"/>
      <c r="D14" s="107"/>
      <c r="E14" s="107"/>
      <c r="F14" s="107"/>
      <c r="G14" s="139">
        <f t="shared" si="0"/>
        <v>0</v>
      </c>
    </row>
    <row r="15" spans="1:7" ht="24" customHeight="1" thickBot="1" x14ac:dyDescent="0.3">
      <c r="A15" s="140" t="s">
        <v>19</v>
      </c>
      <c r="B15" s="141" t="s">
        <v>177</v>
      </c>
      <c r="C15" s="108"/>
      <c r="D15" s="108"/>
      <c r="E15" s="108"/>
      <c r="F15" s="108"/>
      <c r="G15" s="142">
        <f t="shared" si="0"/>
        <v>0</v>
      </c>
    </row>
    <row r="16" spans="1:7" s="109" customFormat="1" ht="24" customHeight="1" thickBot="1" x14ac:dyDescent="0.3">
      <c r="A16" s="143" t="s">
        <v>20</v>
      </c>
      <c r="B16" s="144" t="s">
        <v>48</v>
      </c>
      <c r="C16" s="145">
        <f>SUM(C10:C15)</f>
        <v>0</v>
      </c>
      <c r="D16" s="145">
        <f>SUM(D10:D15)</f>
        <v>0</v>
      </c>
      <c r="E16" s="145">
        <f>SUM(E10:E15)</f>
        <v>0</v>
      </c>
      <c r="F16" s="145">
        <f>SUM(F10:F15)</f>
        <v>0</v>
      </c>
      <c r="G16" s="146">
        <f t="shared" si="0"/>
        <v>0</v>
      </c>
    </row>
    <row r="17" spans="1:7" s="104" customFormat="1" x14ac:dyDescent="0.25">
      <c r="A17" s="134"/>
      <c r="B17" s="134"/>
      <c r="C17" s="134"/>
      <c r="D17" s="134"/>
      <c r="E17" s="134"/>
      <c r="F17" s="134"/>
      <c r="G17" s="134"/>
    </row>
    <row r="18" spans="1:7" s="104" customFormat="1" x14ac:dyDescent="0.25">
      <c r="A18" s="134"/>
      <c r="B18" s="134"/>
      <c r="C18" s="134"/>
      <c r="D18" s="134"/>
      <c r="E18" s="134"/>
      <c r="F18" s="134"/>
      <c r="G18" s="134"/>
    </row>
    <row r="19" spans="1:7" s="104" customFormat="1" x14ac:dyDescent="0.25">
      <c r="A19" s="134"/>
      <c r="B19" s="134"/>
      <c r="C19" s="134"/>
      <c r="D19" s="134"/>
      <c r="E19" s="134"/>
      <c r="F19" s="134"/>
      <c r="G19" s="134"/>
    </row>
    <row r="20" spans="1:7" s="104" customFormat="1" ht="15.6" x14ac:dyDescent="0.3">
      <c r="A20" s="103" t="s">
        <v>529</v>
      </c>
      <c r="B20" s="134"/>
      <c r="C20" s="134"/>
      <c r="D20" s="134"/>
      <c r="E20" s="134"/>
      <c r="F20" s="134"/>
      <c r="G20" s="134"/>
    </row>
    <row r="21" spans="1:7" s="104" customFormat="1" x14ac:dyDescent="0.25">
      <c r="A21" s="134"/>
      <c r="B21" s="134"/>
      <c r="C21" s="134"/>
      <c r="D21" s="134"/>
      <c r="E21" s="134"/>
      <c r="F21" s="134"/>
      <c r="G21" s="134"/>
    </row>
    <row r="22" spans="1:7" x14ac:dyDescent="0.25">
      <c r="A22" s="134"/>
      <c r="B22" s="134"/>
      <c r="C22" s="134"/>
      <c r="D22" s="134"/>
      <c r="E22" s="134"/>
      <c r="F22" s="134"/>
      <c r="G22" s="134"/>
    </row>
    <row r="23" spans="1:7" x14ac:dyDescent="0.25">
      <c r="A23" s="134"/>
      <c r="B23" s="134"/>
      <c r="C23" s="104"/>
      <c r="D23" s="104"/>
      <c r="E23" s="104"/>
      <c r="F23" s="104"/>
      <c r="G23" s="134"/>
    </row>
    <row r="24" spans="1:7" ht="13.8" x14ac:dyDescent="0.3">
      <c r="A24" s="134"/>
      <c r="B24" s="134"/>
      <c r="C24" s="147"/>
      <c r="D24" s="148" t="s">
        <v>178</v>
      </c>
      <c r="E24" s="148"/>
      <c r="F24" s="147"/>
      <c r="G24" s="134"/>
    </row>
    <row r="25" spans="1:7" ht="13.8" x14ac:dyDescent="0.3">
      <c r="C25" s="110"/>
      <c r="D25" s="111"/>
      <c r="E25" s="111"/>
      <c r="F25" s="110"/>
    </row>
    <row r="26" spans="1:7" ht="13.8" x14ac:dyDescent="0.3">
      <c r="C26" s="110"/>
      <c r="D26" s="111"/>
      <c r="E26" s="111"/>
      <c r="F26" s="110"/>
    </row>
  </sheetData>
  <mergeCells count="3">
    <mergeCell ref="C3:G3"/>
    <mergeCell ref="C5:F5"/>
    <mergeCell ref="A1:G1"/>
  </mergeCells>
  <phoneticPr fontId="26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G164"/>
  <sheetViews>
    <sheetView view="pageBreakPreview" zoomScale="130" zoomScaleNormal="120" zoomScaleSheetLayoutView="130" workbookViewId="0">
      <selection activeCell="D14" sqref="D14"/>
    </sheetView>
  </sheetViews>
  <sheetFormatPr defaultColWidth="9.33203125" defaultRowHeight="15.6" x14ac:dyDescent="0.3"/>
  <cols>
    <col min="1" max="1" width="9" style="242" customWidth="1"/>
    <col min="2" max="2" width="75.77734375" style="242" customWidth="1"/>
    <col min="3" max="3" width="15.44140625" style="243" customWidth="1"/>
    <col min="4" max="5" width="15.44140625" style="242" customWidth="1"/>
    <col min="6" max="6" width="9" style="31" customWidth="1"/>
    <col min="7" max="16384" width="9.33203125" style="31"/>
  </cols>
  <sheetData>
    <row r="1" spans="1:5" ht="15.9" customHeight="1" x14ac:dyDescent="0.3">
      <c r="A1" s="2227" t="s">
        <v>11</v>
      </c>
      <c r="B1" s="2227"/>
      <c r="C1" s="2227"/>
      <c r="D1" s="2227"/>
      <c r="E1" s="2227"/>
    </row>
    <row r="2" spans="1:5" ht="15.9" customHeight="1" thickBot="1" x14ac:dyDescent="0.35">
      <c r="A2" s="2229" t="s">
        <v>123</v>
      </c>
      <c r="B2" s="2229"/>
      <c r="D2" s="83"/>
      <c r="E2" s="189" t="s">
        <v>181</v>
      </c>
    </row>
    <row r="3" spans="1:5" ht="38.1" customHeight="1" thickBot="1" x14ac:dyDescent="0.35">
      <c r="A3" s="19" t="s">
        <v>67</v>
      </c>
      <c r="B3" s="20" t="s">
        <v>13</v>
      </c>
      <c r="C3" s="20" t="s">
        <v>408</v>
      </c>
      <c r="D3" s="259" t="s">
        <v>409</v>
      </c>
      <c r="E3" s="100" t="s">
        <v>413</v>
      </c>
    </row>
    <row r="4" spans="1:5" s="32" customFormat="1" ht="12" customHeight="1" thickBot="1" x14ac:dyDescent="0.25">
      <c r="A4" s="28">
        <v>1</v>
      </c>
      <c r="B4" s="29">
        <v>2</v>
      </c>
      <c r="C4" s="29">
        <v>3</v>
      </c>
      <c r="D4" s="29">
        <v>4</v>
      </c>
      <c r="E4" s="269">
        <v>5</v>
      </c>
    </row>
    <row r="5" spans="1:5" s="1" customFormat="1" ht="12" customHeight="1" thickBot="1" x14ac:dyDescent="0.3">
      <c r="A5" s="16" t="s">
        <v>14</v>
      </c>
      <c r="B5" s="17" t="s">
        <v>206</v>
      </c>
      <c r="C5" s="251">
        <f>SUM(C6:C11)</f>
        <v>112500</v>
      </c>
      <c r="D5" s="151">
        <f>+D6+D7+D8+D9+D10+D11</f>
        <v>120790</v>
      </c>
      <c r="E5" s="151">
        <f>+E6+E7+E8+E9+E10+E11</f>
        <v>122223</v>
      </c>
    </row>
    <row r="6" spans="1:5" s="1" customFormat="1" ht="12" customHeight="1" x14ac:dyDescent="0.25">
      <c r="A6" s="11" t="s">
        <v>96</v>
      </c>
      <c r="B6" s="262" t="s">
        <v>207</v>
      </c>
      <c r="C6" s="253">
        <v>36634</v>
      </c>
      <c r="D6" s="153">
        <v>55441</v>
      </c>
      <c r="E6" s="183">
        <v>56968</v>
      </c>
    </row>
    <row r="7" spans="1:5" s="1" customFormat="1" ht="12" customHeight="1" x14ac:dyDescent="0.25">
      <c r="A7" s="10" t="s">
        <v>97</v>
      </c>
      <c r="B7" s="263" t="s">
        <v>208</v>
      </c>
      <c r="C7" s="252">
        <v>29619</v>
      </c>
      <c r="D7" s="152">
        <v>33790</v>
      </c>
      <c r="E7" s="182">
        <v>43726</v>
      </c>
    </row>
    <row r="8" spans="1:5" s="1" customFormat="1" ht="12" customHeight="1" x14ac:dyDescent="0.25">
      <c r="A8" s="10" t="s">
        <v>98</v>
      </c>
      <c r="B8" s="263" t="s">
        <v>209</v>
      </c>
      <c r="C8" s="252">
        <v>33817</v>
      </c>
      <c r="D8" s="152">
        <v>24749</v>
      </c>
      <c r="E8" s="182">
        <v>13476</v>
      </c>
    </row>
    <row r="9" spans="1:5" s="1" customFormat="1" ht="12" customHeight="1" x14ac:dyDescent="0.25">
      <c r="A9" s="10" t="s">
        <v>99</v>
      </c>
      <c r="B9" s="263" t="s">
        <v>210</v>
      </c>
      <c r="C9" s="252">
        <v>2315</v>
      </c>
      <c r="D9" s="152">
        <v>2286</v>
      </c>
      <c r="E9" s="182">
        <v>2307</v>
      </c>
    </row>
    <row r="10" spans="1:5" s="1" customFormat="1" ht="12" customHeight="1" x14ac:dyDescent="0.25">
      <c r="A10" s="10" t="s">
        <v>120</v>
      </c>
      <c r="B10" s="263" t="s">
        <v>211</v>
      </c>
      <c r="C10" s="285">
        <v>4915</v>
      </c>
      <c r="D10" s="152">
        <v>1886</v>
      </c>
      <c r="E10" s="182">
        <v>132</v>
      </c>
    </row>
    <row r="11" spans="1:5" s="1" customFormat="1" ht="12" customHeight="1" thickBot="1" x14ac:dyDescent="0.3">
      <c r="A11" s="12" t="s">
        <v>100</v>
      </c>
      <c r="B11" s="177" t="s">
        <v>212</v>
      </c>
      <c r="C11" s="286">
        <v>5200</v>
      </c>
      <c r="D11" s="152">
        <v>2638</v>
      </c>
      <c r="E11" s="182">
        <v>5614</v>
      </c>
    </row>
    <row r="12" spans="1:5" s="1" customFormat="1" ht="12" customHeight="1" thickBot="1" x14ac:dyDescent="0.3">
      <c r="A12" s="16" t="s">
        <v>15</v>
      </c>
      <c r="B12" s="175" t="s">
        <v>213</v>
      </c>
      <c r="C12" s="251">
        <f>+C13+C14+C15+C16+C17</f>
        <v>4329</v>
      </c>
      <c r="D12" s="251">
        <f>+D13+D14+D15+D16+D17</f>
        <v>14809</v>
      </c>
      <c r="E12" s="180">
        <f>SUM(E13:E18)</f>
        <v>4078</v>
      </c>
    </row>
    <row r="13" spans="1:5" s="1" customFormat="1" ht="12" customHeight="1" x14ac:dyDescent="0.25">
      <c r="A13" s="11" t="s">
        <v>102</v>
      </c>
      <c r="B13" s="262" t="s">
        <v>214</v>
      </c>
      <c r="C13" s="253"/>
      <c r="D13" s="253"/>
      <c r="E13" s="183"/>
    </row>
    <row r="14" spans="1:5" s="1" customFormat="1" ht="12" customHeight="1" x14ac:dyDescent="0.25">
      <c r="A14" s="10" t="s">
        <v>103</v>
      </c>
      <c r="B14" s="263" t="s">
        <v>215</v>
      </c>
      <c r="C14" s="252"/>
      <c r="D14" s="252"/>
      <c r="E14" s="182"/>
    </row>
    <row r="15" spans="1:5" s="1" customFormat="1" ht="12" customHeight="1" x14ac:dyDescent="0.25">
      <c r="A15" s="10" t="s">
        <v>104</v>
      </c>
      <c r="B15" s="263" t="s">
        <v>388</v>
      </c>
      <c r="C15" s="252"/>
      <c r="D15" s="252"/>
      <c r="E15" s="182"/>
    </row>
    <row r="16" spans="1:5" s="1" customFormat="1" ht="12" customHeight="1" x14ac:dyDescent="0.25">
      <c r="A16" s="10" t="s">
        <v>105</v>
      </c>
      <c r="B16" s="263" t="s">
        <v>389</v>
      </c>
      <c r="C16" s="252"/>
      <c r="D16" s="252"/>
      <c r="E16" s="182"/>
    </row>
    <row r="17" spans="1:5" s="1" customFormat="1" ht="12" customHeight="1" x14ac:dyDescent="0.25">
      <c r="A17" s="10" t="s">
        <v>106</v>
      </c>
      <c r="B17" s="263" t="s">
        <v>216</v>
      </c>
      <c r="C17" s="252">
        <v>4329</v>
      </c>
      <c r="D17" s="252">
        <v>14809</v>
      </c>
      <c r="E17" s="182">
        <v>4078</v>
      </c>
    </row>
    <row r="18" spans="1:5" s="1" customFormat="1" ht="12" customHeight="1" thickBot="1" x14ac:dyDescent="0.3">
      <c r="A18" s="12" t="s">
        <v>115</v>
      </c>
      <c r="B18" s="177" t="s">
        <v>217</v>
      </c>
      <c r="C18" s="254"/>
      <c r="D18" s="254"/>
      <c r="E18" s="184"/>
    </row>
    <row r="19" spans="1:5" s="1" customFormat="1" ht="12" customHeight="1" thickBot="1" x14ac:dyDescent="0.3">
      <c r="A19" s="16" t="s">
        <v>16</v>
      </c>
      <c r="B19" s="17" t="s">
        <v>218</v>
      </c>
      <c r="C19" s="251">
        <f>+C20+C21+C22+C23+C24</f>
        <v>0</v>
      </c>
      <c r="D19" s="251">
        <f>+D20+D21+D22+D23+D24</f>
        <v>7900</v>
      </c>
      <c r="E19" s="180">
        <f>+E20+E21+E22+E23+E24</f>
        <v>0</v>
      </c>
    </row>
    <row r="20" spans="1:5" s="1" customFormat="1" ht="12" customHeight="1" x14ac:dyDescent="0.25">
      <c r="A20" s="11" t="s">
        <v>85</v>
      </c>
      <c r="B20" s="262" t="s">
        <v>219</v>
      </c>
      <c r="C20" s="253"/>
      <c r="D20" s="253">
        <v>7900</v>
      </c>
      <c r="E20" s="183"/>
    </row>
    <row r="21" spans="1:5" s="1" customFormat="1" ht="12" customHeight="1" x14ac:dyDescent="0.25">
      <c r="A21" s="10" t="s">
        <v>86</v>
      </c>
      <c r="B21" s="263" t="s">
        <v>220</v>
      </c>
      <c r="C21" s="252"/>
      <c r="D21" s="252"/>
      <c r="E21" s="182"/>
    </row>
    <row r="22" spans="1:5" s="1" customFormat="1" ht="12" customHeight="1" x14ac:dyDescent="0.25">
      <c r="A22" s="10" t="s">
        <v>87</v>
      </c>
      <c r="B22" s="263" t="s">
        <v>390</v>
      </c>
      <c r="C22" s="252"/>
      <c r="D22" s="252"/>
      <c r="E22" s="182"/>
    </row>
    <row r="23" spans="1:5" s="1" customFormat="1" ht="12" customHeight="1" x14ac:dyDescent="0.25">
      <c r="A23" s="10" t="s">
        <v>88</v>
      </c>
      <c r="B23" s="263" t="s">
        <v>391</v>
      </c>
      <c r="C23" s="252"/>
      <c r="D23" s="252"/>
      <c r="E23" s="182"/>
    </row>
    <row r="24" spans="1:5" s="1" customFormat="1" ht="12" customHeight="1" x14ac:dyDescent="0.25">
      <c r="A24" s="10" t="s">
        <v>129</v>
      </c>
      <c r="B24" s="263" t="s">
        <v>221</v>
      </c>
      <c r="C24" s="252"/>
      <c r="D24" s="252"/>
      <c r="E24" s="182"/>
    </row>
    <row r="25" spans="1:5" s="1" customFormat="1" ht="12" customHeight="1" thickBot="1" x14ac:dyDescent="0.3">
      <c r="A25" s="12" t="s">
        <v>130</v>
      </c>
      <c r="B25" s="177" t="s">
        <v>222</v>
      </c>
      <c r="C25" s="254"/>
      <c r="D25" s="254"/>
      <c r="E25" s="184"/>
    </row>
    <row r="26" spans="1:5" s="1" customFormat="1" ht="12" customHeight="1" thickBot="1" x14ac:dyDescent="0.3">
      <c r="A26" s="16" t="s">
        <v>131</v>
      </c>
      <c r="B26" s="17" t="s">
        <v>223</v>
      </c>
      <c r="C26" s="258">
        <f>+C27+C30+C31+C32</f>
        <v>28398</v>
      </c>
      <c r="D26" s="266">
        <f>+D27+D30+D31+D32</f>
        <v>27722</v>
      </c>
      <c r="E26" s="186">
        <f>+E27+E30+E31+E32</f>
        <v>25700</v>
      </c>
    </row>
    <row r="27" spans="1:5" s="1" customFormat="1" ht="12" customHeight="1" x14ac:dyDescent="0.25">
      <c r="A27" s="11" t="s">
        <v>224</v>
      </c>
      <c r="B27" s="262" t="s">
        <v>230</v>
      </c>
      <c r="C27" s="268">
        <f>+C28+C29</f>
        <v>23034</v>
      </c>
      <c r="D27" s="267">
        <v>21607</v>
      </c>
      <c r="E27" s="260">
        <f>+E28+E29</f>
        <v>19200</v>
      </c>
    </row>
    <row r="28" spans="1:5" s="1" customFormat="1" ht="12" customHeight="1" x14ac:dyDescent="0.25">
      <c r="A28" s="10" t="s">
        <v>225</v>
      </c>
      <c r="B28" s="263" t="s">
        <v>231</v>
      </c>
      <c r="C28" s="252">
        <v>9594</v>
      </c>
      <c r="D28" s="152">
        <v>8687</v>
      </c>
      <c r="E28" s="182">
        <v>9200</v>
      </c>
    </row>
    <row r="29" spans="1:5" s="1" customFormat="1" ht="12" customHeight="1" x14ac:dyDescent="0.25">
      <c r="A29" s="10" t="s">
        <v>226</v>
      </c>
      <c r="B29" s="263" t="s">
        <v>232</v>
      </c>
      <c r="C29" s="252">
        <v>13440</v>
      </c>
      <c r="D29" s="152">
        <v>12920</v>
      </c>
      <c r="E29" s="182">
        <v>10000</v>
      </c>
    </row>
    <row r="30" spans="1:5" s="1" customFormat="1" ht="12" customHeight="1" x14ac:dyDescent="0.25">
      <c r="A30" s="10" t="s">
        <v>227</v>
      </c>
      <c r="B30" s="263" t="s">
        <v>233</v>
      </c>
      <c r="C30" s="252">
        <v>4701</v>
      </c>
      <c r="D30" s="152">
        <v>4200</v>
      </c>
      <c r="E30" s="182">
        <v>4500</v>
      </c>
    </row>
    <row r="31" spans="1:5" s="1" customFormat="1" ht="12" customHeight="1" x14ac:dyDescent="0.25">
      <c r="A31" s="10" t="s">
        <v>228</v>
      </c>
      <c r="B31" s="263" t="s">
        <v>234</v>
      </c>
      <c r="C31" s="252"/>
      <c r="D31" s="152">
        <v>1150</v>
      </c>
      <c r="E31" s="182">
        <v>1000</v>
      </c>
    </row>
    <row r="32" spans="1:5" s="1" customFormat="1" ht="12" customHeight="1" thickBot="1" x14ac:dyDescent="0.3">
      <c r="A32" s="12" t="s">
        <v>229</v>
      </c>
      <c r="B32" s="177" t="s">
        <v>235</v>
      </c>
      <c r="C32" s="254">
        <v>663</v>
      </c>
      <c r="D32" s="154">
        <v>765</v>
      </c>
      <c r="E32" s="184">
        <v>1000</v>
      </c>
    </row>
    <row r="33" spans="1:5" s="1" customFormat="1" ht="12" customHeight="1" thickBot="1" x14ac:dyDescent="0.3">
      <c r="A33" s="16" t="s">
        <v>18</v>
      </c>
      <c r="B33" s="17" t="s">
        <v>236</v>
      </c>
      <c r="C33" s="251">
        <f>SUM(C34:C43)</f>
        <v>5531</v>
      </c>
      <c r="D33" s="151">
        <f>SUM(D34:D43)</f>
        <v>3756</v>
      </c>
      <c r="E33" s="180">
        <f>SUM(E34:E43)</f>
        <v>2990</v>
      </c>
    </row>
    <row r="34" spans="1:5" s="1" customFormat="1" ht="12" customHeight="1" x14ac:dyDescent="0.25">
      <c r="A34" s="11" t="s">
        <v>89</v>
      </c>
      <c r="B34" s="262" t="s">
        <v>239</v>
      </c>
      <c r="C34" s="253"/>
      <c r="D34" s="253"/>
      <c r="E34" s="183"/>
    </row>
    <row r="35" spans="1:5" s="1" customFormat="1" ht="12" customHeight="1" x14ac:dyDescent="0.25">
      <c r="A35" s="10" t="s">
        <v>90</v>
      </c>
      <c r="B35" s="263" t="s">
        <v>240</v>
      </c>
      <c r="C35" s="252">
        <v>226</v>
      </c>
      <c r="D35" s="152">
        <v>75</v>
      </c>
      <c r="E35" s="182"/>
    </row>
    <row r="36" spans="1:5" s="1" customFormat="1" ht="12" customHeight="1" x14ac:dyDescent="0.25">
      <c r="A36" s="10" t="s">
        <v>91</v>
      </c>
      <c r="B36" s="263" t="s">
        <v>241</v>
      </c>
      <c r="C36" s="252">
        <v>259</v>
      </c>
      <c r="D36" s="152">
        <v>150</v>
      </c>
      <c r="E36" s="182">
        <v>180</v>
      </c>
    </row>
    <row r="37" spans="1:5" s="1" customFormat="1" ht="12" customHeight="1" x14ac:dyDescent="0.25">
      <c r="A37" s="10" t="s">
        <v>133</v>
      </c>
      <c r="B37" s="263" t="s">
        <v>242</v>
      </c>
      <c r="C37" s="252"/>
      <c r="D37" s="152">
        <v>2751</v>
      </c>
      <c r="E37" s="182">
        <v>1474</v>
      </c>
    </row>
    <row r="38" spans="1:5" s="1" customFormat="1" ht="12" customHeight="1" x14ac:dyDescent="0.25">
      <c r="A38" s="10" t="s">
        <v>134</v>
      </c>
      <c r="B38" s="263" t="s">
        <v>243</v>
      </c>
      <c r="C38" s="252">
        <v>516</v>
      </c>
      <c r="D38" s="152">
        <v>614</v>
      </c>
      <c r="E38" s="182">
        <v>1266</v>
      </c>
    </row>
    <row r="39" spans="1:5" s="1" customFormat="1" ht="12" customHeight="1" x14ac:dyDescent="0.25">
      <c r="A39" s="10" t="s">
        <v>135</v>
      </c>
      <c r="B39" s="263" t="s">
        <v>244</v>
      </c>
      <c r="C39" s="252">
        <v>8</v>
      </c>
      <c r="D39" s="152">
        <v>19</v>
      </c>
      <c r="E39" s="182"/>
    </row>
    <row r="40" spans="1:5" s="1" customFormat="1" ht="12" customHeight="1" x14ac:dyDescent="0.25">
      <c r="A40" s="10" t="s">
        <v>136</v>
      </c>
      <c r="B40" s="263" t="s">
        <v>245</v>
      </c>
      <c r="C40" s="252"/>
      <c r="D40" s="152"/>
      <c r="E40" s="182"/>
    </row>
    <row r="41" spans="1:5" s="1" customFormat="1" ht="12" customHeight="1" x14ac:dyDescent="0.25">
      <c r="A41" s="10" t="s">
        <v>137</v>
      </c>
      <c r="B41" s="263" t="s">
        <v>246</v>
      </c>
      <c r="C41" s="252">
        <v>213</v>
      </c>
      <c r="D41" s="152">
        <v>133</v>
      </c>
      <c r="E41" s="182">
        <v>20</v>
      </c>
    </row>
    <row r="42" spans="1:5" s="1" customFormat="1" ht="12" customHeight="1" x14ac:dyDescent="0.25">
      <c r="A42" s="10" t="s">
        <v>237</v>
      </c>
      <c r="B42" s="263" t="s">
        <v>247</v>
      </c>
      <c r="C42" s="255">
        <v>7</v>
      </c>
      <c r="D42" s="155">
        <v>14</v>
      </c>
      <c r="E42" s="185"/>
    </row>
    <row r="43" spans="1:5" s="1" customFormat="1" ht="12" customHeight="1" thickBot="1" x14ac:dyDescent="0.3">
      <c r="A43" s="12" t="s">
        <v>238</v>
      </c>
      <c r="B43" s="177" t="s">
        <v>248</v>
      </c>
      <c r="C43" s="256">
        <v>4302</v>
      </c>
      <c r="D43" s="156"/>
      <c r="E43" s="257">
        <v>50</v>
      </c>
    </row>
    <row r="44" spans="1:5" s="1" customFormat="1" ht="12" customHeight="1" thickBot="1" x14ac:dyDescent="0.3">
      <c r="A44" s="16" t="s">
        <v>19</v>
      </c>
      <c r="B44" s="17" t="s">
        <v>249</v>
      </c>
      <c r="C44" s="251">
        <f>SUM(C46:C49)</f>
        <v>1450</v>
      </c>
      <c r="D44" s="151">
        <f>SUM(D45:D49)</f>
        <v>0</v>
      </c>
      <c r="E44" s="180">
        <f>SUM(E45:E49)</f>
        <v>7000</v>
      </c>
    </row>
    <row r="45" spans="1:5" s="1" customFormat="1" ht="12" customHeight="1" x14ac:dyDescent="0.25">
      <c r="A45" s="11" t="s">
        <v>92</v>
      </c>
      <c r="B45" s="262" t="s">
        <v>253</v>
      </c>
      <c r="C45" s="272"/>
      <c r="D45" s="173"/>
      <c r="E45" s="270"/>
    </row>
    <row r="46" spans="1:5" s="1" customFormat="1" ht="12" customHeight="1" x14ac:dyDescent="0.25">
      <c r="A46" s="10" t="s">
        <v>93</v>
      </c>
      <c r="B46" s="263" t="s">
        <v>254</v>
      </c>
      <c r="C46" s="255">
        <v>500</v>
      </c>
      <c r="D46" s="155">
        <v>0</v>
      </c>
      <c r="E46" s="185">
        <v>7000</v>
      </c>
    </row>
    <row r="47" spans="1:5" s="1" customFormat="1" ht="12" customHeight="1" x14ac:dyDescent="0.25">
      <c r="A47" s="10" t="s">
        <v>250</v>
      </c>
      <c r="B47" s="263" t="s">
        <v>255</v>
      </c>
      <c r="C47" s="255">
        <v>950</v>
      </c>
      <c r="D47" s="155"/>
      <c r="E47" s="185"/>
    </row>
    <row r="48" spans="1:5" s="1" customFormat="1" ht="12" customHeight="1" x14ac:dyDescent="0.25">
      <c r="A48" s="10" t="s">
        <v>251</v>
      </c>
      <c r="B48" s="263" t="s">
        <v>256</v>
      </c>
      <c r="C48" s="255"/>
      <c r="D48" s="155"/>
      <c r="E48" s="185"/>
    </row>
    <row r="49" spans="1:5" s="1" customFormat="1" ht="12" customHeight="1" thickBot="1" x14ac:dyDescent="0.3">
      <c r="A49" s="12" t="s">
        <v>252</v>
      </c>
      <c r="B49" s="177" t="s">
        <v>257</v>
      </c>
      <c r="C49" s="256"/>
      <c r="D49" s="156"/>
      <c r="E49" s="257"/>
    </row>
    <row r="50" spans="1:5" s="1" customFormat="1" ht="12" customHeight="1" thickBot="1" x14ac:dyDescent="0.3">
      <c r="A50" s="16" t="s">
        <v>138</v>
      </c>
      <c r="B50" s="17" t="s">
        <v>258</v>
      </c>
      <c r="C50" s="251">
        <f>SUM(C51:C53)</f>
        <v>11296</v>
      </c>
      <c r="D50" s="151">
        <f>SUM(D51:D53)</f>
        <v>95</v>
      </c>
      <c r="E50" s="180">
        <f>SUM(E51:E53)</f>
        <v>600</v>
      </c>
    </row>
    <row r="51" spans="1:5" s="1" customFormat="1" ht="12" customHeight="1" x14ac:dyDescent="0.25">
      <c r="A51" s="11" t="s">
        <v>94</v>
      </c>
      <c r="B51" s="262" t="s">
        <v>259</v>
      </c>
      <c r="C51" s="253"/>
      <c r="D51" s="153"/>
      <c r="E51" s="183"/>
    </row>
    <row r="52" spans="1:5" s="1" customFormat="1" ht="12" customHeight="1" x14ac:dyDescent="0.25">
      <c r="A52" s="10" t="s">
        <v>95</v>
      </c>
      <c r="B52" s="263" t="s">
        <v>392</v>
      </c>
      <c r="C52" s="252"/>
      <c r="D52" s="152"/>
      <c r="E52" s="182"/>
    </row>
    <row r="53" spans="1:5" s="1" customFormat="1" ht="12" customHeight="1" x14ac:dyDescent="0.25">
      <c r="A53" s="10" t="s">
        <v>262</v>
      </c>
      <c r="B53" s="263" t="s">
        <v>260</v>
      </c>
      <c r="C53" s="252">
        <v>11296</v>
      </c>
      <c r="D53" s="152">
        <v>95</v>
      </c>
      <c r="E53" s="182">
        <v>600</v>
      </c>
    </row>
    <row r="54" spans="1:5" s="1" customFormat="1" ht="12" customHeight="1" thickBot="1" x14ac:dyDescent="0.3">
      <c r="A54" s="12" t="s">
        <v>263</v>
      </c>
      <c r="B54" s="177" t="s">
        <v>261</v>
      </c>
      <c r="C54" s="254"/>
      <c r="D54" s="154"/>
      <c r="E54" s="184"/>
    </row>
    <row r="55" spans="1:5" s="1" customFormat="1" ht="12" customHeight="1" thickBot="1" x14ac:dyDescent="0.3">
      <c r="A55" s="16" t="s">
        <v>21</v>
      </c>
      <c r="B55" s="175" t="s">
        <v>264</v>
      </c>
      <c r="C55" s="251">
        <f>SUM(C56:C59)</f>
        <v>643</v>
      </c>
      <c r="D55" s="151">
        <f>SUM(E56:E58)</f>
        <v>0</v>
      </c>
      <c r="E55" s="180">
        <f>SUM(E56:E58)</f>
        <v>0</v>
      </c>
    </row>
    <row r="56" spans="1:5" s="1" customFormat="1" ht="12" customHeight="1" x14ac:dyDescent="0.25">
      <c r="A56" s="10" t="s">
        <v>139</v>
      </c>
      <c r="B56" s="262" t="s">
        <v>266</v>
      </c>
      <c r="C56" s="255"/>
      <c r="D56" s="255"/>
      <c r="E56" s="185"/>
    </row>
    <row r="57" spans="1:5" s="1" customFormat="1" ht="12" customHeight="1" x14ac:dyDescent="0.25">
      <c r="A57" s="10" t="s">
        <v>140</v>
      </c>
      <c r="B57" s="263" t="s">
        <v>393</v>
      </c>
      <c r="C57" s="255"/>
      <c r="D57" s="255"/>
      <c r="E57" s="185"/>
    </row>
    <row r="58" spans="1:5" s="1" customFormat="1" ht="12" customHeight="1" x14ac:dyDescent="0.25">
      <c r="A58" s="10" t="s">
        <v>182</v>
      </c>
      <c r="B58" s="263" t="s">
        <v>267</v>
      </c>
      <c r="C58" s="255">
        <v>643</v>
      </c>
      <c r="D58" s="155"/>
      <c r="E58" s="185"/>
    </row>
    <row r="59" spans="1:5" s="1" customFormat="1" ht="12" customHeight="1" thickBot="1" x14ac:dyDescent="0.3">
      <c r="A59" s="10" t="s">
        <v>265</v>
      </c>
      <c r="B59" s="177" t="s">
        <v>268</v>
      </c>
      <c r="C59" s="255"/>
      <c r="D59" s="155"/>
      <c r="E59" s="185"/>
    </row>
    <row r="60" spans="1:5" s="1" customFormat="1" ht="12" customHeight="1" thickBot="1" x14ac:dyDescent="0.3">
      <c r="A60" s="16" t="s">
        <v>22</v>
      </c>
      <c r="B60" s="17" t="s">
        <v>269</v>
      </c>
      <c r="C60" s="258">
        <f>+C5+D12+D19+C26+C33+C44+C50+C55</f>
        <v>182527</v>
      </c>
      <c r="D60" s="266">
        <f>SUM(D5+D12+D19+D26+D33+D50)</f>
        <v>175072</v>
      </c>
      <c r="E60" s="186">
        <f>+E5+E12+E19+E26+E33+E44+E50+E55</f>
        <v>162591</v>
      </c>
    </row>
    <row r="61" spans="1:5" s="1" customFormat="1" ht="12" customHeight="1" thickBot="1" x14ac:dyDescent="0.3">
      <c r="A61" s="273" t="s">
        <v>270</v>
      </c>
      <c r="B61" s="175" t="s">
        <v>271</v>
      </c>
      <c r="C61" s="251">
        <f>SUM(C62:C64)</f>
        <v>0</v>
      </c>
      <c r="D61" s="151"/>
      <c r="E61" s="180">
        <f>SUM(E62:E64)</f>
        <v>40000</v>
      </c>
    </row>
    <row r="62" spans="1:5" s="1" customFormat="1" ht="12" customHeight="1" x14ac:dyDescent="0.25">
      <c r="A62" s="10" t="s">
        <v>303</v>
      </c>
      <c r="B62" s="262" t="s">
        <v>272</v>
      </c>
      <c r="C62" s="255"/>
      <c r="D62" s="155"/>
      <c r="E62" s="185">
        <v>40000</v>
      </c>
    </row>
    <row r="63" spans="1:5" s="1" customFormat="1" ht="12" customHeight="1" x14ac:dyDescent="0.25">
      <c r="A63" s="10" t="s">
        <v>312</v>
      </c>
      <c r="B63" s="263" t="s">
        <v>273</v>
      </c>
      <c r="C63" s="255"/>
      <c r="D63" s="155"/>
      <c r="E63" s="185"/>
    </row>
    <row r="64" spans="1:5" s="1" customFormat="1" ht="12" customHeight="1" thickBot="1" x14ac:dyDescent="0.3">
      <c r="A64" s="10" t="s">
        <v>313</v>
      </c>
      <c r="B64" s="298" t="s">
        <v>395</v>
      </c>
      <c r="C64" s="255"/>
      <c r="D64" s="155"/>
      <c r="E64" s="185"/>
    </row>
    <row r="65" spans="1:7" s="1" customFormat="1" ht="12" customHeight="1" thickBot="1" x14ac:dyDescent="0.3">
      <c r="A65" s="273" t="s">
        <v>274</v>
      </c>
      <c r="B65" s="175" t="s">
        <v>275</v>
      </c>
      <c r="C65" s="251">
        <f>SUM(C66:C69)</f>
        <v>0</v>
      </c>
      <c r="D65" s="151">
        <f>SUM(D66:D69)</f>
        <v>0</v>
      </c>
      <c r="E65" s="180">
        <f>SUM(E66:E69)</f>
        <v>0</v>
      </c>
    </row>
    <row r="66" spans="1:7" s="1" customFormat="1" ht="12" customHeight="1" x14ac:dyDescent="0.25">
      <c r="A66" s="10" t="s">
        <v>121</v>
      </c>
      <c r="B66" s="262" t="s">
        <v>276</v>
      </c>
      <c r="C66" s="255"/>
      <c r="D66" s="155"/>
      <c r="E66" s="185"/>
    </row>
    <row r="67" spans="1:7" s="1" customFormat="1" ht="12" customHeight="1" x14ac:dyDescent="0.25">
      <c r="A67" s="10" t="s">
        <v>122</v>
      </c>
      <c r="B67" s="263" t="s">
        <v>277</v>
      </c>
      <c r="C67" s="255"/>
      <c r="D67" s="155"/>
      <c r="E67" s="185"/>
    </row>
    <row r="68" spans="1:7" s="1" customFormat="1" ht="12" customHeight="1" x14ac:dyDescent="0.25">
      <c r="A68" s="10" t="s">
        <v>304</v>
      </c>
      <c r="B68" s="263" t="s">
        <v>278</v>
      </c>
      <c r="C68" s="255"/>
      <c r="D68" s="155"/>
      <c r="E68" s="185"/>
    </row>
    <row r="69" spans="1:7" s="1" customFormat="1" ht="17.25" customHeight="1" thickBot="1" x14ac:dyDescent="0.35">
      <c r="A69" s="10" t="s">
        <v>305</v>
      </c>
      <c r="B69" s="177" t="s">
        <v>279</v>
      </c>
      <c r="C69" s="255"/>
      <c r="D69" s="155"/>
      <c r="E69" s="185"/>
      <c r="G69" s="33"/>
    </row>
    <row r="70" spans="1:7" s="1" customFormat="1" ht="12" customHeight="1" thickBot="1" x14ac:dyDescent="0.3">
      <c r="A70" s="273" t="s">
        <v>280</v>
      </c>
      <c r="B70" s="175" t="s">
        <v>281</v>
      </c>
      <c r="C70" s="251">
        <f>SUM(C71)</f>
        <v>3240</v>
      </c>
      <c r="D70" s="151">
        <f>SUM(D71:D72)</f>
        <v>9766</v>
      </c>
      <c r="E70" s="180">
        <f>SUM(E71:E72)</f>
        <v>6519</v>
      </c>
    </row>
    <row r="71" spans="1:7" s="1" customFormat="1" ht="12" customHeight="1" x14ac:dyDescent="0.25">
      <c r="A71" s="10" t="s">
        <v>306</v>
      </c>
      <c r="B71" s="262" t="s">
        <v>282</v>
      </c>
      <c r="C71" s="255">
        <v>3240</v>
      </c>
      <c r="D71" s="155">
        <v>9766</v>
      </c>
      <c r="E71" s="185">
        <v>6519</v>
      </c>
    </row>
    <row r="72" spans="1:7" s="1" customFormat="1" ht="12" customHeight="1" thickBot="1" x14ac:dyDescent="0.3">
      <c r="A72" s="10" t="s">
        <v>307</v>
      </c>
      <c r="B72" s="177" t="s">
        <v>283</v>
      </c>
      <c r="C72" s="255"/>
      <c r="D72" s="155"/>
      <c r="E72" s="185"/>
    </row>
    <row r="73" spans="1:7" s="1" customFormat="1" ht="12" customHeight="1" thickBot="1" x14ac:dyDescent="0.3">
      <c r="A73" s="273" t="s">
        <v>284</v>
      </c>
      <c r="B73" s="175" t="s">
        <v>285</v>
      </c>
      <c r="C73" s="251">
        <f>SUM(D74:D76)</f>
        <v>0</v>
      </c>
      <c r="D73" s="151">
        <f>SUM(E74:E76)</f>
        <v>0</v>
      </c>
      <c r="E73" s="180">
        <f>SUM(E74:E76)</f>
        <v>0</v>
      </c>
    </row>
    <row r="74" spans="1:7" s="1" customFormat="1" ht="12" customHeight="1" x14ac:dyDescent="0.25">
      <c r="A74" s="10" t="s">
        <v>308</v>
      </c>
      <c r="B74" s="262" t="s">
        <v>286</v>
      </c>
      <c r="C74" s="255"/>
      <c r="D74" s="155"/>
      <c r="E74" s="185"/>
    </row>
    <row r="75" spans="1:7" s="1" customFormat="1" ht="12" customHeight="1" x14ac:dyDescent="0.25">
      <c r="A75" s="10" t="s">
        <v>309</v>
      </c>
      <c r="B75" s="263" t="s">
        <v>287</v>
      </c>
      <c r="C75" s="255"/>
      <c r="D75" s="155"/>
      <c r="E75" s="185"/>
    </row>
    <row r="76" spans="1:7" s="1" customFormat="1" ht="12" customHeight="1" thickBot="1" x14ac:dyDescent="0.3">
      <c r="A76" s="10" t="s">
        <v>310</v>
      </c>
      <c r="B76" s="177" t="s">
        <v>288</v>
      </c>
      <c r="C76" s="255"/>
      <c r="D76" s="255"/>
      <c r="E76" s="185"/>
    </row>
    <row r="77" spans="1:7" s="1" customFormat="1" ht="12" customHeight="1" thickBot="1" x14ac:dyDescent="0.3">
      <c r="A77" s="273" t="s">
        <v>289</v>
      </c>
      <c r="B77" s="175" t="s">
        <v>311</v>
      </c>
      <c r="C77" s="251">
        <f>SUM(C78:C81)</f>
        <v>0</v>
      </c>
      <c r="D77" s="251">
        <f>SUM(D78:D81)</f>
        <v>0</v>
      </c>
      <c r="E77" s="180">
        <f>SUM(E78:E81)</f>
        <v>0</v>
      </c>
    </row>
    <row r="78" spans="1:7" s="1" customFormat="1" ht="12" customHeight="1" x14ac:dyDescent="0.25">
      <c r="A78" s="274" t="s">
        <v>290</v>
      </c>
      <c r="B78" s="262" t="s">
        <v>291</v>
      </c>
      <c r="C78" s="255"/>
      <c r="D78" s="255"/>
      <c r="E78" s="185"/>
    </row>
    <row r="79" spans="1:7" s="1" customFormat="1" ht="12" customHeight="1" x14ac:dyDescent="0.25">
      <c r="A79" s="275" t="s">
        <v>292</v>
      </c>
      <c r="B79" s="263" t="s">
        <v>293</v>
      </c>
      <c r="C79" s="255"/>
      <c r="D79" s="255"/>
      <c r="E79" s="185"/>
    </row>
    <row r="80" spans="1:7" s="1" customFormat="1" ht="12" customHeight="1" x14ac:dyDescent="0.25">
      <c r="A80" s="275" t="s">
        <v>294</v>
      </c>
      <c r="B80" s="263" t="s">
        <v>295</v>
      </c>
      <c r="C80" s="255"/>
      <c r="D80" s="255"/>
      <c r="E80" s="185"/>
    </row>
    <row r="81" spans="1:6" s="1" customFormat="1" ht="12" customHeight="1" thickBot="1" x14ac:dyDescent="0.3">
      <c r="A81" s="276" t="s">
        <v>296</v>
      </c>
      <c r="B81" s="177" t="s">
        <v>297</v>
      </c>
      <c r="C81" s="255"/>
      <c r="D81" s="255"/>
      <c r="E81" s="185"/>
    </row>
    <row r="82" spans="1:6" s="1" customFormat="1" ht="12" customHeight="1" thickBot="1" x14ac:dyDescent="0.3">
      <c r="A82" s="273" t="s">
        <v>298</v>
      </c>
      <c r="B82" s="175" t="s">
        <v>299</v>
      </c>
      <c r="C82" s="278"/>
      <c r="D82" s="278"/>
      <c r="E82" s="271"/>
    </row>
    <row r="83" spans="1:6" s="1" customFormat="1" ht="12" customHeight="1" thickBot="1" x14ac:dyDescent="0.3">
      <c r="A83" s="273" t="s">
        <v>300</v>
      </c>
      <c r="B83" s="296" t="s">
        <v>301</v>
      </c>
      <c r="C83" s="258">
        <f>+C61+C65+C70+C73+D77+D82</f>
        <v>3240</v>
      </c>
      <c r="D83" s="266">
        <f>+D61+D65+D70+D73+E77+E82</f>
        <v>9766</v>
      </c>
      <c r="E83" s="186">
        <f>+E61+E65+E70+E73+E77+E82</f>
        <v>46519</v>
      </c>
    </row>
    <row r="84" spans="1:6" s="1" customFormat="1" ht="12" customHeight="1" thickBot="1" x14ac:dyDescent="0.3">
      <c r="A84" s="277" t="s">
        <v>314</v>
      </c>
      <c r="B84" s="297" t="s">
        <v>302</v>
      </c>
      <c r="C84" s="258">
        <f>SUM(C5+C12+C26+C33+C44+C50+C55+C70)</f>
        <v>167387</v>
      </c>
      <c r="D84" s="266">
        <f>+D60+D83</f>
        <v>184838</v>
      </c>
      <c r="E84" s="186">
        <f>+E60+E83</f>
        <v>209110</v>
      </c>
    </row>
    <row r="85" spans="1:6" s="1" customFormat="1" ht="12" customHeight="1" x14ac:dyDescent="0.25">
      <c r="A85" s="232"/>
      <c r="B85" s="233"/>
      <c r="C85" s="234"/>
      <c r="D85" s="235"/>
      <c r="E85" s="236"/>
    </row>
    <row r="86" spans="1:6" s="1" customFormat="1" ht="12" customHeight="1" x14ac:dyDescent="0.25">
      <c r="A86" s="2227" t="s">
        <v>42</v>
      </c>
      <c r="B86" s="2227"/>
      <c r="C86" s="2227"/>
      <c r="D86" s="2227"/>
      <c r="E86" s="2227"/>
    </row>
    <row r="87" spans="1:6" s="1" customFormat="1" ht="12" customHeight="1" thickBot="1" x14ac:dyDescent="0.3">
      <c r="A87" s="2228" t="s">
        <v>124</v>
      </c>
      <c r="B87" s="2228"/>
      <c r="C87" s="243"/>
      <c r="D87" s="83"/>
      <c r="E87" s="189" t="s">
        <v>181</v>
      </c>
    </row>
    <row r="88" spans="1:6" s="1" customFormat="1" ht="24" customHeight="1" thickBot="1" x14ac:dyDescent="0.3">
      <c r="A88" s="19" t="s">
        <v>12</v>
      </c>
      <c r="B88" s="20" t="s">
        <v>43</v>
      </c>
      <c r="C88" s="20" t="s">
        <v>408</v>
      </c>
      <c r="D88" s="259" t="s">
        <v>409</v>
      </c>
      <c r="E88" s="100" t="s">
        <v>404</v>
      </c>
      <c r="F88" s="88"/>
    </row>
    <row r="89" spans="1:6" s="1" customFormat="1" ht="12" customHeight="1" thickBot="1" x14ac:dyDescent="0.3">
      <c r="A89" s="28">
        <v>1</v>
      </c>
      <c r="B89" s="29">
        <v>2</v>
      </c>
      <c r="C89" s="29">
        <v>3</v>
      </c>
      <c r="D89" s="29">
        <v>4</v>
      </c>
      <c r="E89" s="30">
        <v>5</v>
      </c>
      <c r="F89" s="88"/>
    </row>
    <row r="90" spans="1:6" s="1" customFormat="1" ht="15" customHeight="1" thickBot="1" x14ac:dyDescent="0.3">
      <c r="A90" s="18" t="s">
        <v>14</v>
      </c>
      <c r="B90" s="27" t="s">
        <v>317</v>
      </c>
      <c r="C90" s="299">
        <f>SUM(C91:C95)</f>
        <v>0</v>
      </c>
      <c r="D90" s="250">
        <f>+D91+D92+D93+D94+D95</f>
        <v>198366</v>
      </c>
      <c r="E90" s="179">
        <f>SUM(E91:E95)</f>
        <v>162110</v>
      </c>
      <c r="F90" s="88"/>
    </row>
    <row r="91" spans="1:6" s="1" customFormat="1" ht="12.9" customHeight="1" x14ac:dyDescent="0.25">
      <c r="A91" s="13" t="s">
        <v>96</v>
      </c>
      <c r="B91" s="6" t="s">
        <v>44</v>
      </c>
      <c r="C91" s="300"/>
      <c r="D91" s="311">
        <v>101936</v>
      </c>
      <c r="E91" s="181">
        <v>79082</v>
      </c>
    </row>
    <row r="92" spans="1:6" ht="16.5" customHeight="1" x14ac:dyDescent="0.3">
      <c r="A92" s="10" t="s">
        <v>97</v>
      </c>
      <c r="B92" s="4" t="s">
        <v>141</v>
      </c>
      <c r="C92" s="301"/>
      <c r="D92" s="252">
        <v>19044</v>
      </c>
      <c r="E92" s="182">
        <v>21725</v>
      </c>
    </row>
    <row r="93" spans="1:6" x14ac:dyDescent="0.3">
      <c r="A93" s="10" t="s">
        <v>98</v>
      </c>
      <c r="B93" s="4" t="s">
        <v>118</v>
      </c>
      <c r="C93" s="302"/>
      <c r="D93" s="254">
        <v>48617</v>
      </c>
      <c r="E93" s="184">
        <v>61083</v>
      </c>
    </row>
    <row r="94" spans="1:6" s="32" customFormat="1" ht="12" customHeight="1" x14ac:dyDescent="0.2">
      <c r="A94" s="10" t="s">
        <v>99</v>
      </c>
      <c r="B94" s="7" t="s">
        <v>142</v>
      </c>
      <c r="C94" s="302"/>
      <c r="D94" s="254">
        <v>26532</v>
      </c>
      <c r="E94" s="184"/>
    </row>
    <row r="95" spans="1:6" ht="12" customHeight="1" x14ac:dyDescent="0.3">
      <c r="A95" s="10" t="s">
        <v>110</v>
      </c>
      <c r="B95" s="15" t="s">
        <v>143</v>
      </c>
      <c r="C95" s="302"/>
      <c r="D95" s="254">
        <v>2237</v>
      </c>
      <c r="E95" s="184">
        <v>220</v>
      </c>
    </row>
    <row r="96" spans="1:6" ht="12" customHeight="1" x14ac:dyDescent="0.3">
      <c r="A96" s="10" t="s">
        <v>100</v>
      </c>
      <c r="B96" s="4" t="s">
        <v>318</v>
      </c>
      <c r="C96" s="302"/>
      <c r="D96" s="254"/>
      <c r="E96" s="184"/>
    </row>
    <row r="97" spans="1:5" ht="12" customHeight="1" x14ac:dyDescent="0.3">
      <c r="A97" s="10" t="s">
        <v>101</v>
      </c>
      <c r="B97" s="84" t="s">
        <v>319</v>
      </c>
      <c r="C97" s="302"/>
      <c r="D97" s="254"/>
      <c r="E97" s="184"/>
    </row>
    <row r="98" spans="1:5" ht="12" customHeight="1" x14ac:dyDescent="0.3">
      <c r="A98" s="10" t="s">
        <v>111</v>
      </c>
      <c r="B98" s="85" t="s">
        <v>320</v>
      </c>
      <c r="C98" s="302"/>
      <c r="D98" s="254"/>
      <c r="E98" s="184"/>
    </row>
    <row r="99" spans="1:5" ht="12" customHeight="1" x14ac:dyDescent="0.3">
      <c r="A99" s="10" t="s">
        <v>112</v>
      </c>
      <c r="B99" s="85" t="s">
        <v>321</v>
      </c>
      <c r="C99" s="302"/>
      <c r="D99" s="254"/>
      <c r="E99" s="184"/>
    </row>
    <row r="100" spans="1:5" ht="12" customHeight="1" x14ac:dyDescent="0.3">
      <c r="A100" s="10" t="s">
        <v>113</v>
      </c>
      <c r="B100" s="84" t="s">
        <v>322</v>
      </c>
      <c r="C100" s="302"/>
      <c r="D100" s="254"/>
      <c r="E100" s="184"/>
    </row>
    <row r="101" spans="1:5" ht="12" customHeight="1" x14ac:dyDescent="0.3">
      <c r="A101" s="10" t="s">
        <v>114</v>
      </c>
      <c r="B101" s="84" t="s">
        <v>323</v>
      </c>
      <c r="C101" s="302"/>
      <c r="D101" s="254"/>
      <c r="E101" s="184"/>
    </row>
    <row r="102" spans="1:5" ht="12" customHeight="1" x14ac:dyDescent="0.3">
      <c r="A102" s="10" t="s">
        <v>116</v>
      </c>
      <c r="B102" s="85" t="s">
        <v>324</v>
      </c>
      <c r="C102" s="302"/>
      <c r="D102" s="254"/>
      <c r="E102" s="184"/>
    </row>
    <row r="103" spans="1:5" ht="12" customHeight="1" x14ac:dyDescent="0.3">
      <c r="A103" s="9" t="s">
        <v>144</v>
      </c>
      <c r="B103" s="86" t="s">
        <v>325</v>
      </c>
      <c r="C103" s="302"/>
      <c r="D103" s="254"/>
      <c r="E103" s="184"/>
    </row>
    <row r="104" spans="1:5" ht="12" customHeight="1" x14ac:dyDescent="0.3">
      <c r="A104" s="10" t="s">
        <v>315</v>
      </c>
      <c r="B104" s="86" t="s">
        <v>326</v>
      </c>
      <c r="C104" s="302"/>
      <c r="D104" s="254"/>
      <c r="E104" s="184"/>
    </row>
    <row r="105" spans="1:5" ht="12" customHeight="1" thickBot="1" x14ac:dyDescent="0.35">
      <c r="A105" s="14" t="s">
        <v>316</v>
      </c>
      <c r="B105" s="87" t="s">
        <v>327</v>
      </c>
      <c r="C105" s="303"/>
      <c r="D105" s="312"/>
      <c r="E105" s="187">
        <v>220</v>
      </c>
    </row>
    <row r="106" spans="1:5" ht="12" customHeight="1" thickBot="1" x14ac:dyDescent="0.35">
      <c r="A106" s="16" t="s">
        <v>15</v>
      </c>
      <c r="B106" s="26" t="s">
        <v>328</v>
      </c>
      <c r="C106" s="304">
        <f>+C107+C109+C111</f>
        <v>0</v>
      </c>
      <c r="D106" s="251">
        <f>+D107+D109+D111</f>
        <v>0</v>
      </c>
      <c r="E106" s="180">
        <f>+E107+E109+E111</f>
        <v>47000</v>
      </c>
    </row>
    <row r="107" spans="1:5" ht="12" customHeight="1" x14ac:dyDescent="0.3">
      <c r="A107" s="11" t="s">
        <v>102</v>
      </c>
      <c r="B107" s="4" t="s">
        <v>180</v>
      </c>
      <c r="C107" s="305"/>
      <c r="D107" s="253"/>
      <c r="E107" s="183">
        <v>47000</v>
      </c>
    </row>
    <row r="108" spans="1:5" ht="12" customHeight="1" x14ac:dyDescent="0.3">
      <c r="A108" s="11" t="s">
        <v>103</v>
      </c>
      <c r="B108" s="8" t="s">
        <v>332</v>
      </c>
      <c r="C108" s="305"/>
      <c r="D108" s="253"/>
      <c r="E108" s="183"/>
    </row>
    <row r="109" spans="1:5" ht="12" customHeight="1" x14ac:dyDescent="0.3">
      <c r="A109" s="11" t="s">
        <v>104</v>
      </c>
      <c r="B109" s="8" t="s">
        <v>145</v>
      </c>
      <c r="C109" s="301"/>
      <c r="D109" s="252"/>
      <c r="E109" s="182"/>
    </row>
    <row r="110" spans="1:5" ht="12" customHeight="1" x14ac:dyDescent="0.3">
      <c r="A110" s="11" t="s">
        <v>105</v>
      </c>
      <c r="B110" s="8" t="s">
        <v>333</v>
      </c>
      <c r="C110" s="306"/>
      <c r="D110" s="252"/>
      <c r="E110" s="152"/>
    </row>
    <row r="111" spans="1:5" ht="12" customHeight="1" x14ac:dyDescent="0.3">
      <c r="A111" s="11" t="s">
        <v>106</v>
      </c>
      <c r="B111" s="177" t="s">
        <v>183</v>
      </c>
      <c r="C111" s="306"/>
      <c r="D111" s="252"/>
      <c r="E111" s="152"/>
    </row>
    <row r="112" spans="1:5" ht="12" customHeight="1" x14ac:dyDescent="0.3">
      <c r="A112" s="11" t="s">
        <v>115</v>
      </c>
      <c r="B112" s="176" t="s">
        <v>394</v>
      </c>
      <c r="C112" s="306"/>
      <c r="D112" s="252"/>
      <c r="E112" s="152"/>
    </row>
    <row r="113" spans="1:5" x14ac:dyDescent="0.3">
      <c r="A113" s="11" t="s">
        <v>117</v>
      </c>
      <c r="B113" s="261" t="s">
        <v>338</v>
      </c>
      <c r="C113" s="306"/>
      <c r="D113" s="252"/>
      <c r="E113" s="152"/>
    </row>
    <row r="114" spans="1:5" ht="12" customHeight="1" x14ac:dyDescent="0.3">
      <c r="A114" s="11" t="s">
        <v>146</v>
      </c>
      <c r="B114" s="85" t="s">
        <v>321</v>
      </c>
      <c r="C114" s="306"/>
      <c r="D114" s="252"/>
      <c r="E114" s="152"/>
    </row>
    <row r="115" spans="1:5" ht="12" customHeight="1" x14ac:dyDescent="0.3">
      <c r="A115" s="11" t="s">
        <v>147</v>
      </c>
      <c r="B115" s="85" t="s">
        <v>337</v>
      </c>
      <c r="C115" s="306"/>
      <c r="D115" s="252"/>
      <c r="E115" s="152"/>
    </row>
    <row r="116" spans="1:5" ht="12" customHeight="1" x14ac:dyDescent="0.3">
      <c r="A116" s="11" t="s">
        <v>148</v>
      </c>
      <c r="B116" s="85" t="s">
        <v>336</v>
      </c>
      <c r="C116" s="306"/>
      <c r="D116" s="252"/>
      <c r="E116" s="152"/>
    </row>
    <row r="117" spans="1:5" ht="12" customHeight="1" x14ac:dyDescent="0.3">
      <c r="A117" s="11" t="s">
        <v>329</v>
      </c>
      <c r="B117" s="85" t="s">
        <v>324</v>
      </c>
      <c r="C117" s="306"/>
      <c r="D117" s="252"/>
      <c r="E117" s="152"/>
    </row>
    <row r="118" spans="1:5" ht="12" customHeight="1" x14ac:dyDescent="0.3">
      <c r="A118" s="11" t="s">
        <v>330</v>
      </c>
      <c r="B118" s="85" t="s">
        <v>335</v>
      </c>
      <c r="C118" s="306"/>
      <c r="D118" s="252"/>
      <c r="E118" s="152"/>
    </row>
    <row r="119" spans="1:5" ht="12" customHeight="1" thickBot="1" x14ac:dyDescent="0.35">
      <c r="A119" s="9" t="s">
        <v>331</v>
      </c>
      <c r="B119" s="85" t="s">
        <v>334</v>
      </c>
      <c r="C119" s="307"/>
      <c r="D119" s="254"/>
      <c r="E119" s="154"/>
    </row>
    <row r="120" spans="1:5" ht="12" customHeight="1" thickBot="1" x14ac:dyDescent="0.35">
      <c r="A120" s="16" t="s">
        <v>16</v>
      </c>
      <c r="B120" s="80" t="s">
        <v>339</v>
      </c>
      <c r="C120" s="304">
        <f>+C121+C122</f>
        <v>0</v>
      </c>
      <c r="D120" s="251">
        <f>+D121+D122</f>
        <v>0</v>
      </c>
      <c r="E120" s="180">
        <f>+E121+E122</f>
        <v>0</v>
      </c>
    </row>
    <row r="121" spans="1:5" ht="12" customHeight="1" x14ac:dyDescent="0.3">
      <c r="A121" s="11" t="s">
        <v>85</v>
      </c>
      <c r="B121" s="5" t="s">
        <v>55</v>
      </c>
      <c r="C121" s="305"/>
      <c r="D121" s="253"/>
      <c r="E121" s="183"/>
    </row>
    <row r="122" spans="1:5" ht="12" customHeight="1" thickBot="1" x14ac:dyDescent="0.35">
      <c r="A122" s="12" t="s">
        <v>86</v>
      </c>
      <c r="B122" s="8" t="s">
        <v>56</v>
      </c>
      <c r="C122" s="302"/>
      <c r="D122" s="254"/>
      <c r="E122" s="184"/>
    </row>
    <row r="123" spans="1:5" ht="12" customHeight="1" thickBot="1" x14ac:dyDescent="0.35">
      <c r="A123" s="16" t="s">
        <v>17</v>
      </c>
      <c r="B123" s="80" t="s">
        <v>340</v>
      </c>
      <c r="C123" s="304">
        <f>+C90+C106+C120</f>
        <v>0</v>
      </c>
      <c r="D123" s="251">
        <f>+D90+D106+D120</f>
        <v>198366</v>
      </c>
      <c r="E123" s="180">
        <f>+E90+E106+E120</f>
        <v>209110</v>
      </c>
    </row>
    <row r="124" spans="1:5" ht="12" customHeight="1" thickBot="1" x14ac:dyDescent="0.35">
      <c r="A124" s="16" t="s">
        <v>18</v>
      </c>
      <c r="B124" s="80" t="s">
        <v>341</v>
      </c>
      <c r="C124" s="304">
        <f>+C125+C126+C127</f>
        <v>0</v>
      </c>
      <c r="D124" s="251">
        <f>+D125+D126+D127</f>
        <v>0</v>
      </c>
      <c r="E124" s="180">
        <f>+E125+E126+E127</f>
        <v>0</v>
      </c>
    </row>
    <row r="125" spans="1:5" ht="12" customHeight="1" x14ac:dyDescent="0.3">
      <c r="A125" s="11" t="s">
        <v>89</v>
      </c>
      <c r="B125" s="5" t="s">
        <v>342</v>
      </c>
      <c r="C125" s="306"/>
      <c r="D125" s="252"/>
      <c r="E125" s="152"/>
    </row>
    <row r="126" spans="1:5" ht="12" customHeight="1" x14ac:dyDescent="0.3">
      <c r="A126" s="11" t="s">
        <v>90</v>
      </c>
      <c r="B126" s="5" t="s">
        <v>343</v>
      </c>
      <c r="C126" s="306"/>
      <c r="D126" s="252"/>
      <c r="E126" s="152"/>
    </row>
    <row r="127" spans="1:5" ht="12" customHeight="1" thickBot="1" x14ac:dyDescent="0.35">
      <c r="A127" s="9" t="s">
        <v>91</v>
      </c>
      <c r="B127" s="3" t="s">
        <v>344</v>
      </c>
      <c r="C127" s="306"/>
      <c r="D127" s="252"/>
      <c r="E127" s="152"/>
    </row>
    <row r="128" spans="1:5" ht="12" customHeight="1" thickBot="1" x14ac:dyDescent="0.35">
      <c r="A128" s="16" t="s">
        <v>19</v>
      </c>
      <c r="B128" s="80" t="s">
        <v>377</v>
      </c>
      <c r="C128" s="304">
        <f>+C129+C130+C131+C132</f>
        <v>0</v>
      </c>
      <c r="D128" s="251">
        <f>+D129+D130+D131+D132</f>
        <v>0</v>
      </c>
      <c r="E128" s="180">
        <f>+E129+E130+E131+E132</f>
        <v>0</v>
      </c>
    </row>
    <row r="129" spans="1:5" ht="12" customHeight="1" x14ac:dyDescent="0.3">
      <c r="A129" s="11" t="s">
        <v>92</v>
      </c>
      <c r="B129" s="5" t="s">
        <v>345</v>
      </c>
      <c r="C129" s="306"/>
      <c r="D129" s="252"/>
      <c r="E129" s="152"/>
    </row>
    <row r="130" spans="1:5" ht="12" customHeight="1" x14ac:dyDescent="0.3">
      <c r="A130" s="11" t="s">
        <v>93</v>
      </c>
      <c r="B130" s="5" t="s">
        <v>346</v>
      </c>
      <c r="C130" s="306"/>
      <c r="D130" s="252"/>
      <c r="E130" s="152"/>
    </row>
    <row r="131" spans="1:5" ht="12" customHeight="1" x14ac:dyDescent="0.3">
      <c r="A131" s="11" t="s">
        <v>250</v>
      </c>
      <c r="B131" s="5" t="s">
        <v>347</v>
      </c>
      <c r="C131" s="306"/>
      <c r="D131" s="252"/>
      <c r="E131" s="152"/>
    </row>
    <row r="132" spans="1:5" ht="12" customHeight="1" thickBot="1" x14ac:dyDescent="0.35">
      <c r="A132" s="9" t="s">
        <v>251</v>
      </c>
      <c r="B132" s="3" t="s">
        <v>348</v>
      </c>
      <c r="C132" s="306"/>
      <c r="D132" s="252"/>
      <c r="E132" s="152"/>
    </row>
    <row r="133" spans="1:5" ht="12" customHeight="1" thickBot="1" x14ac:dyDescent="0.35">
      <c r="A133" s="16" t="s">
        <v>20</v>
      </c>
      <c r="B133" s="80" t="s">
        <v>349</v>
      </c>
      <c r="C133" s="308">
        <f>+C134+C135+C136+C137</f>
        <v>0</v>
      </c>
      <c r="D133" s="258">
        <f>+D134+D135+D136+D137</f>
        <v>0</v>
      </c>
      <c r="E133" s="186">
        <f>+E134+E135+E136+E137</f>
        <v>0</v>
      </c>
    </row>
    <row r="134" spans="1:5" ht="12" customHeight="1" x14ac:dyDescent="0.3">
      <c r="A134" s="11" t="s">
        <v>94</v>
      </c>
      <c r="B134" s="5" t="s">
        <v>350</v>
      </c>
      <c r="C134" s="306"/>
      <c r="D134" s="252"/>
      <c r="E134" s="152"/>
    </row>
    <row r="135" spans="1:5" ht="12" customHeight="1" x14ac:dyDescent="0.3">
      <c r="A135" s="11" t="s">
        <v>95</v>
      </c>
      <c r="B135" s="5" t="s">
        <v>360</v>
      </c>
      <c r="C135" s="306"/>
      <c r="D135" s="252"/>
      <c r="E135" s="152"/>
    </row>
    <row r="136" spans="1:5" ht="12" customHeight="1" x14ac:dyDescent="0.3">
      <c r="A136" s="11" t="s">
        <v>262</v>
      </c>
      <c r="B136" s="5" t="s">
        <v>351</v>
      </c>
      <c r="C136" s="306"/>
      <c r="D136" s="252"/>
      <c r="E136" s="152"/>
    </row>
    <row r="137" spans="1:5" ht="12" customHeight="1" thickBot="1" x14ac:dyDescent="0.35">
      <c r="A137" s="9" t="s">
        <v>263</v>
      </c>
      <c r="B137" s="3" t="s">
        <v>352</v>
      </c>
      <c r="C137" s="306"/>
      <c r="D137" s="252"/>
      <c r="E137" s="152"/>
    </row>
    <row r="138" spans="1:5" ht="12" customHeight="1" thickBot="1" x14ac:dyDescent="0.35">
      <c r="A138" s="16" t="s">
        <v>21</v>
      </c>
      <c r="B138" s="80" t="s">
        <v>353</v>
      </c>
      <c r="C138" s="309">
        <f>+C139+C140+C141+C142</f>
        <v>0</v>
      </c>
      <c r="D138" s="313">
        <f>+D139+D140+D141+D142</f>
        <v>0</v>
      </c>
      <c r="E138" s="188">
        <f>+E139+E140+E141+E142</f>
        <v>0</v>
      </c>
    </row>
    <row r="139" spans="1:5" ht="12" customHeight="1" x14ac:dyDescent="0.3">
      <c r="A139" s="11" t="s">
        <v>139</v>
      </c>
      <c r="B139" s="5" t="s">
        <v>354</v>
      </c>
      <c r="C139" s="306"/>
      <c r="D139" s="252"/>
      <c r="E139" s="152"/>
    </row>
    <row r="140" spans="1:5" ht="12" customHeight="1" x14ac:dyDescent="0.3">
      <c r="A140" s="11" t="s">
        <v>140</v>
      </c>
      <c r="B140" s="5" t="s">
        <v>355</v>
      </c>
      <c r="C140" s="306"/>
      <c r="D140" s="252"/>
      <c r="E140" s="152"/>
    </row>
    <row r="141" spans="1:5" ht="12" customHeight="1" x14ac:dyDescent="0.3">
      <c r="A141" s="11" t="s">
        <v>182</v>
      </c>
      <c r="B141" s="5" t="s">
        <v>356</v>
      </c>
      <c r="C141" s="306"/>
      <c r="D141" s="252"/>
      <c r="E141" s="152"/>
    </row>
    <row r="142" spans="1:5" ht="12" customHeight="1" thickBot="1" x14ac:dyDescent="0.35">
      <c r="A142" s="11" t="s">
        <v>265</v>
      </c>
      <c r="B142" s="5" t="s">
        <v>357</v>
      </c>
      <c r="C142" s="306"/>
      <c r="D142" s="252"/>
      <c r="E142" s="152"/>
    </row>
    <row r="143" spans="1:5" ht="12" customHeight="1" thickBot="1" x14ac:dyDescent="0.35">
      <c r="A143" s="16" t="s">
        <v>22</v>
      </c>
      <c r="B143" s="80" t="s">
        <v>358</v>
      </c>
      <c r="C143" s="310">
        <f>+C124+C128+C133+C138</f>
        <v>0</v>
      </c>
      <c r="D143" s="314">
        <f>+D124+D128+D133+D138</f>
        <v>0</v>
      </c>
      <c r="E143" s="264">
        <f>+E124+E128+E133+E138</f>
        <v>0</v>
      </c>
    </row>
    <row r="144" spans="1:5" ht="12" customHeight="1" thickBot="1" x14ac:dyDescent="0.35">
      <c r="A144" s="178" t="s">
        <v>23</v>
      </c>
      <c r="B144" s="239" t="s">
        <v>359</v>
      </c>
      <c r="C144" s="310">
        <f>+C123+C143</f>
        <v>0</v>
      </c>
      <c r="D144" s="314">
        <f>+D123+D143</f>
        <v>198366</v>
      </c>
      <c r="E144" s="264">
        <f>+E123+E143</f>
        <v>209110</v>
      </c>
    </row>
    <row r="145" spans="3:6" ht="12" customHeight="1" x14ac:dyDescent="0.3">
      <c r="C145" s="242"/>
    </row>
    <row r="146" spans="3:6" ht="12" customHeight="1" x14ac:dyDescent="0.3">
      <c r="C146" s="242"/>
    </row>
    <row r="147" spans="3:6" ht="12" customHeight="1" x14ac:dyDescent="0.3">
      <c r="C147" s="242"/>
    </row>
    <row r="148" spans="3:6" ht="12" customHeight="1" x14ac:dyDescent="0.3">
      <c r="C148" s="242"/>
    </row>
    <row r="149" spans="3:6" ht="12" customHeight="1" x14ac:dyDescent="0.3">
      <c r="C149" s="242"/>
    </row>
    <row r="150" spans="3:6" ht="15" customHeight="1" x14ac:dyDescent="0.3">
      <c r="C150" s="81"/>
      <c r="D150" s="81"/>
      <c r="E150" s="81"/>
      <c r="F150" s="81"/>
    </row>
    <row r="151" spans="3:6" s="1" customFormat="1" ht="12.9" customHeight="1" x14ac:dyDescent="0.25"/>
    <row r="152" spans="3:6" x14ac:dyDescent="0.3">
      <c r="C152" s="242"/>
    </row>
    <row r="153" spans="3:6" x14ac:dyDescent="0.3">
      <c r="C153" s="242"/>
    </row>
    <row r="154" spans="3:6" x14ac:dyDescent="0.3">
      <c r="C154" s="242"/>
    </row>
    <row r="155" spans="3:6" ht="16.5" customHeight="1" x14ac:dyDescent="0.3">
      <c r="C155" s="242"/>
    </row>
    <row r="156" spans="3:6" x14ac:dyDescent="0.3">
      <c r="C156" s="242"/>
    </row>
    <row r="157" spans="3:6" x14ac:dyDescent="0.3">
      <c r="C157" s="242"/>
    </row>
    <row r="158" spans="3:6" x14ac:dyDescent="0.3">
      <c r="C158" s="242"/>
    </row>
    <row r="159" spans="3:6" x14ac:dyDescent="0.3">
      <c r="C159" s="242"/>
    </row>
    <row r="160" spans="3:6" x14ac:dyDescent="0.3">
      <c r="C160" s="242"/>
    </row>
    <row r="161" spans="3:3" x14ac:dyDescent="0.3">
      <c r="C161" s="242"/>
    </row>
    <row r="162" spans="3:3" x14ac:dyDescent="0.3">
      <c r="C162" s="242"/>
    </row>
    <row r="163" spans="3:3" x14ac:dyDescent="0.3">
      <c r="C163" s="242"/>
    </row>
    <row r="164" spans="3:3" x14ac:dyDescent="0.3">
      <c r="C164" s="242"/>
    </row>
  </sheetData>
  <mergeCells count="4">
    <mergeCell ref="A1:E1"/>
    <mergeCell ref="A86:E86"/>
    <mergeCell ref="A87:B87"/>
    <mergeCell ref="A2:B2"/>
  </mergeCells>
  <phoneticPr fontId="26" type="noConversion"/>
  <printOptions horizontalCentered="1"/>
  <pageMargins left="0.78740157480314965" right="0.78740157480314965" top="1.4566929133858268" bottom="0.87" header="0.78740157480314965" footer="0.57999999999999996"/>
  <pageSetup paperSize="9" scale="62" fitToWidth="3" fitToHeight="2" orientation="portrait" r:id="rId1"/>
  <headerFooter alignWithMargins="0">
    <oddHeader>&amp;C&amp;"Times New Roman CE,Félkövér"&amp;12&amp;UTájékoztató kimutatások, mérlegek&amp;U
............................. Önkormányzat
2015.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I18"/>
  <sheetViews>
    <sheetView topLeftCell="G7" zoomScale="130" zoomScaleNormal="130" workbookViewId="0">
      <selection activeCell="K18" sqref="K18"/>
    </sheetView>
  </sheetViews>
  <sheetFormatPr defaultColWidth="9.33203125" defaultRowHeight="13.2" x14ac:dyDescent="0.25"/>
  <cols>
    <col min="1" max="1" width="6.77734375" style="125" customWidth="1"/>
    <col min="2" max="2" width="49.6640625" style="47" customWidth="1"/>
    <col min="3" max="8" width="12.77734375" style="47" customWidth="1"/>
    <col min="9" max="9" width="13.77734375" style="47" customWidth="1"/>
    <col min="10" max="16384" width="9.33203125" style="47"/>
  </cols>
  <sheetData>
    <row r="1" spans="1:9" ht="27.75" customHeight="1" x14ac:dyDescent="0.25">
      <c r="A1" s="2230" t="s">
        <v>3</v>
      </c>
      <c r="B1" s="2230"/>
      <c r="C1" s="2230"/>
      <c r="D1" s="2230"/>
      <c r="E1" s="2230"/>
      <c r="F1" s="2230"/>
      <c r="G1" s="2230"/>
      <c r="H1" s="2230"/>
      <c r="I1" s="2230"/>
    </row>
    <row r="2" spans="1:9" ht="20.25" customHeight="1" thickBot="1" x14ac:dyDescent="0.35">
      <c r="I2" s="292" t="s">
        <v>59</v>
      </c>
    </row>
    <row r="3" spans="1:9" s="293" customFormat="1" ht="26.25" customHeight="1" x14ac:dyDescent="0.25">
      <c r="A3" s="2238" t="s">
        <v>67</v>
      </c>
      <c r="B3" s="2233" t="s">
        <v>82</v>
      </c>
      <c r="C3" s="2238" t="s">
        <v>83</v>
      </c>
      <c r="D3" s="2238" t="s">
        <v>406</v>
      </c>
      <c r="E3" s="2235" t="s">
        <v>66</v>
      </c>
      <c r="F3" s="2236"/>
      <c r="G3" s="2236"/>
      <c r="H3" s="2237"/>
      <c r="I3" s="2233" t="s">
        <v>46</v>
      </c>
    </row>
    <row r="4" spans="1:9" s="294" customFormat="1" ht="32.25" customHeight="1" thickBot="1" x14ac:dyDescent="0.3">
      <c r="A4" s="2239"/>
      <c r="B4" s="2234"/>
      <c r="C4" s="2234"/>
      <c r="D4" s="2239"/>
      <c r="E4" s="157" t="s">
        <v>199</v>
      </c>
      <c r="F4" s="157" t="s">
        <v>200</v>
      </c>
      <c r="G4" s="157" t="s">
        <v>376</v>
      </c>
      <c r="H4" s="158" t="s">
        <v>407</v>
      </c>
      <c r="I4" s="2234"/>
    </row>
    <row r="5" spans="1:9" s="295" customFormat="1" ht="12.9" customHeight="1" thickBot="1" x14ac:dyDescent="0.3">
      <c r="A5" s="159">
        <v>1</v>
      </c>
      <c r="B5" s="160">
        <v>2</v>
      </c>
      <c r="C5" s="161">
        <v>3</v>
      </c>
      <c r="D5" s="160">
        <v>4</v>
      </c>
      <c r="E5" s="159">
        <v>5</v>
      </c>
      <c r="F5" s="161">
        <v>6</v>
      </c>
      <c r="G5" s="161">
        <v>7</v>
      </c>
      <c r="H5" s="162">
        <v>8</v>
      </c>
      <c r="I5" s="163" t="s">
        <v>84</v>
      </c>
    </row>
    <row r="6" spans="1:9" ht="24.75" customHeight="1" thickBot="1" x14ac:dyDescent="0.3">
      <c r="A6" s="164" t="s">
        <v>14</v>
      </c>
      <c r="B6" s="165" t="s">
        <v>4</v>
      </c>
      <c r="C6" s="287"/>
      <c r="D6" s="54">
        <f>+D7+D8</f>
        <v>0</v>
      </c>
      <c r="E6" s="55">
        <f>+E7+E8</f>
        <v>0</v>
      </c>
      <c r="F6" s="56">
        <f>+F7+F8</f>
        <v>0</v>
      </c>
      <c r="G6" s="56">
        <f>+G7+G8</f>
        <v>0</v>
      </c>
      <c r="H6" s="57">
        <f>+H7+H8</f>
        <v>0</v>
      </c>
      <c r="I6" s="54">
        <f t="shared" ref="I6:I17" si="0">SUM(D6:H6)</f>
        <v>0</v>
      </c>
    </row>
    <row r="7" spans="1:9" ht="20.100000000000001" customHeight="1" x14ac:dyDescent="0.25">
      <c r="A7" s="166" t="s">
        <v>15</v>
      </c>
      <c r="B7" s="58" t="s">
        <v>68</v>
      </c>
      <c r="C7" s="288"/>
      <c r="D7" s="59"/>
      <c r="E7" s="60"/>
      <c r="F7" s="24"/>
      <c r="G7" s="24"/>
      <c r="H7" s="21"/>
      <c r="I7" s="167">
        <f t="shared" si="0"/>
        <v>0</v>
      </c>
    </row>
    <row r="8" spans="1:9" ht="20.100000000000001" customHeight="1" thickBot="1" x14ac:dyDescent="0.3">
      <c r="A8" s="166" t="s">
        <v>16</v>
      </c>
      <c r="B8" s="58" t="s">
        <v>68</v>
      </c>
      <c r="C8" s="288"/>
      <c r="D8" s="59"/>
      <c r="E8" s="60"/>
      <c r="F8" s="24"/>
      <c r="G8" s="24"/>
      <c r="H8" s="21"/>
      <c r="I8" s="167">
        <f t="shared" si="0"/>
        <v>0</v>
      </c>
    </row>
    <row r="9" spans="1:9" ht="26.1" customHeight="1" thickBot="1" x14ac:dyDescent="0.3">
      <c r="A9" s="164" t="s">
        <v>17</v>
      </c>
      <c r="B9" s="165" t="s">
        <v>5</v>
      </c>
      <c r="C9" s="289"/>
      <c r="D9" s="54">
        <f>+D10+D11</f>
        <v>0</v>
      </c>
      <c r="E9" s="55">
        <f>+E10+E11</f>
        <v>0</v>
      </c>
      <c r="F9" s="56">
        <f>+F10+F11</f>
        <v>0</v>
      </c>
      <c r="G9" s="56">
        <f>+G10+G11</f>
        <v>0</v>
      </c>
      <c r="H9" s="57">
        <f>+H10+H11</f>
        <v>0</v>
      </c>
      <c r="I9" s="54">
        <f t="shared" si="0"/>
        <v>0</v>
      </c>
    </row>
    <row r="10" spans="1:9" ht="20.100000000000001" customHeight="1" x14ac:dyDescent="0.25">
      <c r="A10" s="166" t="s">
        <v>18</v>
      </c>
      <c r="B10" s="58" t="s">
        <v>68</v>
      </c>
      <c r="C10" s="288"/>
      <c r="D10" s="59"/>
      <c r="E10" s="60"/>
      <c r="F10" s="24"/>
      <c r="G10" s="24"/>
      <c r="H10" s="21"/>
      <c r="I10" s="167">
        <f t="shared" si="0"/>
        <v>0</v>
      </c>
    </row>
    <row r="11" spans="1:9" ht="20.100000000000001" customHeight="1" thickBot="1" x14ac:dyDescent="0.3">
      <c r="A11" s="166" t="s">
        <v>19</v>
      </c>
      <c r="B11" s="58" t="s">
        <v>68</v>
      </c>
      <c r="C11" s="288"/>
      <c r="D11" s="59"/>
      <c r="E11" s="60"/>
      <c r="F11" s="24"/>
      <c r="G11" s="24"/>
      <c r="H11" s="21"/>
      <c r="I11" s="167">
        <f t="shared" si="0"/>
        <v>0</v>
      </c>
    </row>
    <row r="12" spans="1:9" ht="20.100000000000001" customHeight="1" thickBot="1" x14ac:dyDescent="0.3">
      <c r="A12" s="164" t="s">
        <v>20</v>
      </c>
      <c r="B12" s="165" t="s">
        <v>160</v>
      </c>
      <c r="C12" s="289"/>
      <c r="D12" s="54"/>
      <c r="E12" s="55"/>
      <c r="F12" s="56"/>
      <c r="G12" s="56"/>
      <c r="H12" s="57"/>
      <c r="I12" s="54">
        <f>SUM(D12:H12)</f>
        <v>0</v>
      </c>
    </row>
    <row r="13" spans="1:9" ht="20.100000000000001" customHeight="1" thickBot="1" x14ac:dyDescent="0.3">
      <c r="A13" s="166" t="s">
        <v>21</v>
      </c>
      <c r="B13" s="58" t="s">
        <v>68</v>
      </c>
      <c r="C13" s="288"/>
      <c r="D13" s="59"/>
      <c r="E13" s="60"/>
      <c r="F13" s="24"/>
      <c r="G13" s="24"/>
      <c r="H13" s="21"/>
      <c r="I13" s="167">
        <f t="shared" si="0"/>
        <v>0</v>
      </c>
    </row>
    <row r="14" spans="1:9" ht="20.100000000000001" customHeight="1" thickBot="1" x14ac:dyDescent="0.3">
      <c r="A14" s="164" t="s">
        <v>22</v>
      </c>
      <c r="B14" s="165" t="s">
        <v>161</v>
      </c>
      <c r="C14" s="289"/>
      <c r="D14" s="54">
        <f>+D15</f>
        <v>0</v>
      </c>
      <c r="E14" s="55">
        <f>+E15</f>
        <v>0</v>
      </c>
      <c r="F14" s="56">
        <f>+F15</f>
        <v>0</v>
      </c>
      <c r="G14" s="56">
        <f>+G15</f>
        <v>0</v>
      </c>
      <c r="H14" s="57">
        <f>+H15</f>
        <v>0</v>
      </c>
      <c r="I14" s="54">
        <f t="shared" si="0"/>
        <v>0</v>
      </c>
    </row>
    <row r="15" spans="1:9" ht="20.100000000000001" customHeight="1" thickBot="1" x14ac:dyDescent="0.3">
      <c r="A15" s="168" t="s">
        <v>23</v>
      </c>
      <c r="B15" s="61" t="s">
        <v>68</v>
      </c>
      <c r="C15" s="290"/>
      <c r="D15" s="62"/>
      <c r="E15" s="63"/>
      <c r="F15" s="25"/>
      <c r="G15" s="25"/>
      <c r="H15" s="23"/>
      <c r="I15" s="169">
        <f t="shared" si="0"/>
        <v>0</v>
      </c>
    </row>
    <row r="16" spans="1:9" ht="20.100000000000001" customHeight="1" thickBot="1" x14ac:dyDescent="0.3">
      <c r="A16" s="164" t="s">
        <v>24</v>
      </c>
      <c r="B16" s="170" t="s">
        <v>162</v>
      </c>
      <c r="C16" s="289"/>
      <c r="D16" s="54">
        <f>+D17</f>
        <v>0</v>
      </c>
      <c r="E16" s="55">
        <f>+E17</f>
        <v>0</v>
      </c>
      <c r="F16" s="56">
        <f>+F17</f>
        <v>0</v>
      </c>
      <c r="G16" s="56">
        <f>+G17</f>
        <v>0</v>
      </c>
      <c r="H16" s="57">
        <f>+H17</f>
        <v>0</v>
      </c>
      <c r="I16" s="54">
        <f t="shared" si="0"/>
        <v>0</v>
      </c>
    </row>
    <row r="17" spans="1:9" ht="20.100000000000001" customHeight="1" thickBot="1" x14ac:dyDescent="0.3">
      <c r="A17" s="171" t="s">
        <v>25</v>
      </c>
      <c r="B17" s="64" t="s">
        <v>68</v>
      </c>
      <c r="C17" s="291"/>
      <c r="D17" s="65"/>
      <c r="E17" s="66"/>
      <c r="F17" s="67"/>
      <c r="G17" s="67"/>
      <c r="H17" s="22"/>
      <c r="I17" s="172">
        <f t="shared" si="0"/>
        <v>0</v>
      </c>
    </row>
    <row r="18" spans="1:9" ht="20.100000000000001" customHeight="1" thickBot="1" x14ac:dyDescent="0.3">
      <c r="A18" s="2231" t="s">
        <v>119</v>
      </c>
      <c r="B18" s="2232"/>
      <c r="C18" s="78"/>
      <c r="D18" s="54">
        <f t="shared" ref="D18:I18" si="1">+D6+D9+D12+D14+D16</f>
        <v>0</v>
      </c>
      <c r="E18" s="55">
        <f t="shared" si="1"/>
        <v>0</v>
      </c>
      <c r="F18" s="56">
        <f t="shared" si="1"/>
        <v>0</v>
      </c>
      <c r="G18" s="56">
        <f t="shared" si="1"/>
        <v>0</v>
      </c>
      <c r="H18" s="57">
        <f t="shared" si="1"/>
        <v>0</v>
      </c>
      <c r="I18" s="54">
        <f t="shared" si="1"/>
        <v>0</v>
      </c>
    </row>
  </sheetData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dőlt"2.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unka25">
    <tabColor rgb="FF92D050"/>
  </sheetPr>
  <dimension ref="A1:O30"/>
  <sheetViews>
    <sheetView topLeftCell="A19" zoomScaleNormal="100" workbookViewId="0">
      <selection activeCell="N8" sqref="N8"/>
    </sheetView>
  </sheetViews>
  <sheetFormatPr defaultColWidth="9.33203125" defaultRowHeight="15.6" x14ac:dyDescent="0.3"/>
  <cols>
    <col min="1" max="1" width="6.109375" style="72" customWidth="1"/>
    <col min="2" max="2" width="42.77734375" style="73" customWidth="1"/>
    <col min="3" max="14" width="9.77734375" style="73" customWidth="1"/>
    <col min="15" max="15" width="12.77734375" style="72" customWidth="1"/>
    <col min="16" max="16384" width="9.33203125" style="73"/>
  </cols>
  <sheetData>
    <row r="1" spans="1:15" ht="31.5" customHeight="1" x14ac:dyDescent="0.3">
      <c r="A1" s="2246" t="s">
        <v>448</v>
      </c>
      <c r="B1" s="2247"/>
      <c r="C1" s="2247"/>
      <c r="D1" s="2247"/>
      <c r="E1" s="2247"/>
      <c r="F1" s="2247"/>
      <c r="G1" s="2247"/>
      <c r="H1" s="2247"/>
      <c r="I1" s="2247"/>
      <c r="J1" s="2247"/>
      <c r="K1" s="2247"/>
      <c r="L1" s="2247"/>
      <c r="M1" s="2247"/>
      <c r="N1" s="2247"/>
      <c r="O1" s="2247"/>
    </row>
    <row r="2" spans="1:15" ht="16.2" thickBot="1" x14ac:dyDescent="0.35">
      <c r="O2" s="2" t="s">
        <v>50</v>
      </c>
    </row>
    <row r="3" spans="1:15" s="371" customFormat="1" ht="26.1" customHeight="1" thickBot="1" x14ac:dyDescent="0.3">
      <c r="A3" s="368" t="s">
        <v>12</v>
      </c>
      <c r="B3" s="369" t="s">
        <v>60</v>
      </c>
      <c r="C3" s="369" t="s">
        <v>69</v>
      </c>
      <c r="D3" s="369" t="s">
        <v>70</v>
      </c>
      <c r="E3" s="369" t="s">
        <v>71</v>
      </c>
      <c r="F3" s="369" t="s">
        <v>72</v>
      </c>
      <c r="G3" s="369" t="s">
        <v>73</v>
      </c>
      <c r="H3" s="369" t="s">
        <v>74</v>
      </c>
      <c r="I3" s="369" t="s">
        <v>75</v>
      </c>
      <c r="J3" s="369" t="s">
        <v>76</v>
      </c>
      <c r="K3" s="369" t="s">
        <v>77</v>
      </c>
      <c r="L3" s="369" t="s">
        <v>78</v>
      </c>
      <c r="M3" s="369" t="s">
        <v>79</v>
      </c>
      <c r="N3" s="369" t="s">
        <v>80</v>
      </c>
      <c r="O3" s="370" t="s">
        <v>48</v>
      </c>
    </row>
    <row r="4" spans="1:15" s="381" customFormat="1" ht="15" customHeight="1" thickBot="1" x14ac:dyDescent="0.3">
      <c r="A4" s="391" t="s">
        <v>14</v>
      </c>
      <c r="B4" s="2240" t="s">
        <v>52</v>
      </c>
      <c r="C4" s="2241"/>
      <c r="D4" s="2241"/>
      <c r="E4" s="2241"/>
      <c r="F4" s="2241"/>
      <c r="G4" s="2241"/>
      <c r="H4" s="2241"/>
      <c r="I4" s="2241"/>
      <c r="J4" s="2241"/>
      <c r="K4" s="2241"/>
      <c r="L4" s="2241"/>
      <c r="M4" s="2241"/>
      <c r="N4" s="2241"/>
      <c r="O4" s="2242"/>
    </row>
    <row r="5" spans="1:15" s="372" customFormat="1" ht="15" customHeight="1" x14ac:dyDescent="0.25">
      <c r="A5" s="373" t="s">
        <v>15</v>
      </c>
      <c r="B5" s="374" t="s">
        <v>362</v>
      </c>
      <c r="C5" s="394">
        <v>9900</v>
      </c>
      <c r="D5" s="394">
        <v>9900</v>
      </c>
      <c r="E5" s="394">
        <v>9900</v>
      </c>
      <c r="F5" s="394">
        <v>9900</v>
      </c>
      <c r="G5" s="394">
        <v>9800</v>
      </c>
      <c r="H5" s="394">
        <v>9800</v>
      </c>
      <c r="I5" s="394">
        <v>9800</v>
      </c>
      <c r="J5" s="394">
        <v>9800</v>
      </c>
      <c r="K5" s="394">
        <v>9800</v>
      </c>
      <c r="L5" s="394">
        <v>9800</v>
      </c>
      <c r="M5" s="394">
        <v>9800</v>
      </c>
      <c r="N5" s="394">
        <v>9921</v>
      </c>
      <c r="O5" s="404">
        <f>SUM(C5:N5)</f>
        <v>118121</v>
      </c>
    </row>
    <row r="6" spans="1:15" s="377" customFormat="1" ht="15" customHeight="1" x14ac:dyDescent="0.25">
      <c r="A6" s="375" t="s">
        <v>16</v>
      </c>
      <c r="B6" s="376" t="s">
        <v>385</v>
      </c>
      <c r="C6" s="395">
        <v>717</v>
      </c>
      <c r="D6" s="395">
        <v>717</v>
      </c>
      <c r="E6" s="395">
        <v>717</v>
      </c>
      <c r="F6" s="395">
        <v>717</v>
      </c>
      <c r="G6" s="395">
        <v>717</v>
      </c>
      <c r="H6" s="395">
        <v>717</v>
      </c>
      <c r="I6" s="395">
        <v>717</v>
      </c>
      <c r="J6" s="395">
        <v>717</v>
      </c>
      <c r="K6" s="395">
        <v>717</v>
      </c>
      <c r="L6" s="395">
        <v>717</v>
      </c>
      <c r="M6" s="395">
        <v>717</v>
      </c>
      <c r="N6" s="395">
        <v>720</v>
      </c>
      <c r="O6" s="405">
        <f>SUM(C6:N6)</f>
        <v>8607</v>
      </c>
    </row>
    <row r="7" spans="1:15" s="377" customFormat="1" ht="15" customHeight="1" x14ac:dyDescent="0.25">
      <c r="A7" s="375" t="s">
        <v>17</v>
      </c>
      <c r="B7" s="376" t="s">
        <v>386</v>
      </c>
      <c r="C7" s="395"/>
      <c r="D7" s="395"/>
      <c r="E7" s="395">
        <v>350</v>
      </c>
      <c r="F7" s="395"/>
      <c r="G7" s="395"/>
      <c r="H7" s="395">
        <v>350</v>
      </c>
      <c r="I7" s="395"/>
      <c r="J7" s="395"/>
      <c r="K7" s="395">
        <v>350</v>
      </c>
      <c r="L7" s="395"/>
      <c r="M7" s="395"/>
      <c r="N7" s="395">
        <v>350</v>
      </c>
      <c r="O7" s="405">
        <f t="shared" ref="O7:O13" si="0">SUM(C7:N7)</f>
        <v>1400</v>
      </c>
    </row>
    <row r="8" spans="1:15" s="377" customFormat="1" ht="15" customHeight="1" x14ac:dyDescent="0.25">
      <c r="A8" s="375" t="s">
        <v>18</v>
      </c>
      <c r="B8" s="378" t="s">
        <v>132</v>
      </c>
      <c r="C8" s="395">
        <v>1800</v>
      </c>
      <c r="D8" s="395">
        <v>1800</v>
      </c>
      <c r="E8" s="395">
        <v>5500</v>
      </c>
      <c r="F8" s="395">
        <v>2000</v>
      </c>
      <c r="G8" s="395">
        <v>2000</v>
      </c>
      <c r="H8" s="395">
        <v>1600</v>
      </c>
      <c r="I8" s="395">
        <v>1800</v>
      </c>
      <c r="J8" s="395">
        <v>1800</v>
      </c>
      <c r="K8" s="395">
        <v>4000</v>
      </c>
      <c r="L8" s="395">
        <v>2000</v>
      </c>
      <c r="M8" s="395">
        <v>1600</v>
      </c>
      <c r="N8" s="395">
        <v>2400</v>
      </c>
      <c r="O8" s="405">
        <f t="shared" si="0"/>
        <v>28300</v>
      </c>
    </row>
    <row r="9" spans="1:15" s="377" customFormat="1" ht="15" customHeight="1" x14ac:dyDescent="0.25">
      <c r="A9" s="375" t="s">
        <v>19</v>
      </c>
      <c r="B9" s="378" t="s">
        <v>387</v>
      </c>
      <c r="C9" s="395">
        <v>228</v>
      </c>
      <c r="D9" s="395">
        <v>228</v>
      </c>
      <c r="E9" s="395">
        <v>228</v>
      </c>
      <c r="F9" s="395">
        <v>228</v>
      </c>
      <c r="G9" s="395">
        <v>228</v>
      </c>
      <c r="H9" s="395">
        <v>228</v>
      </c>
      <c r="I9" s="395">
        <v>228</v>
      </c>
      <c r="J9" s="395">
        <v>228</v>
      </c>
      <c r="K9" s="395">
        <v>228</v>
      </c>
      <c r="L9" s="395">
        <v>228</v>
      </c>
      <c r="M9" s="395">
        <v>228</v>
      </c>
      <c r="N9" s="395">
        <v>231</v>
      </c>
      <c r="O9" s="405">
        <f t="shared" si="0"/>
        <v>2739</v>
      </c>
    </row>
    <row r="10" spans="1:15" s="377" customFormat="1" ht="15" customHeight="1" x14ac:dyDescent="0.25">
      <c r="A10" s="375" t="s">
        <v>20</v>
      </c>
      <c r="B10" s="378" t="s">
        <v>6</v>
      </c>
      <c r="C10" s="395"/>
      <c r="D10" s="395"/>
      <c r="E10" s="395"/>
      <c r="F10" s="395"/>
      <c r="G10" s="395"/>
      <c r="H10" s="395">
        <v>8767</v>
      </c>
      <c r="I10" s="395"/>
      <c r="J10" s="395"/>
      <c r="K10" s="395"/>
      <c r="L10" s="395"/>
      <c r="M10" s="395"/>
      <c r="N10" s="395">
        <v>5000</v>
      </c>
      <c r="O10" s="405">
        <f t="shared" si="0"/>
        <v>13767</v>
      </c>
    </row>
    <row r="11" spans="1:15" s="377" customFormat="1" ht="15" customHeight="1" x14ac:dyDescent="0.25">
      <c r="A11" s="375" t="s">
        <v>21</v>
      </c>
      <c r="B11" s="378" t="s">
        <v>363</v>
      </c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405">
        <f t="shared" si="0"/>
        <v>0</v>
      </c>
    </row>
    <row r="12" spans="1:15" s="377" customFormat="1" ht="15" customHeight="1" x14ac:dyDescent="0.25">
      <c r="A12" s="375" t="s">
        <v>22</v>
      </c>
      <c r="B12" s="376" t="s">
        <v>384</v>
      </c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405">
        <f t="shared" si="0"/>
        <v>0</v>
      </c>
    </row>
    <row r="13" spans="1:15" s="377" customFormat="1" ht="15" customHeight="1" thickBot="1" x14ac:dyDescent="0.3">
      <c r="A13" s="379" t="s">
        <v>23</v>
      </c>
      <c r="B13" s="380" t="s">
        <v>7</v>
      </c>
      <c r="C13" s="396">
        <v>433</v>
      </c>
      <c r="D13" s="396">
        <v>433</v>
      </c>
      <c r="E13" s="396">
        <v>433</v>
      </c>
      <c r="F13" s="396">
        <v>433</v>
      </c>
      <c r="G13" s="396">
        <v>433</v>
      </c>
      <c r="H13" s="396">
        <v>433</v>
      </c>
      <c r="I13" s="396">
        <v>433</v>
      </c>
      <c r="J13" s="396">
        <v>433</v>
      </c>
      <c r="K13" s="396">
        <v>433</v>
      </c>
      <c r="L13" s="396">
        <v>433</v>
      </c>
      <c r="M13" s="396">
        <v>433</v>
      </c>
      <c r="N13" s="396">
        <v>437</v>
      </c>
      <c r="O13" s="405">
        <f t="shared" si="0"/>
        <v>5200</v>
      </c>
    </row>
    <row r="14" spans="1:15" s="372" customFormat="1" ht="19.5" customHeight="1" thickBot="1" x14ac:dyDescent="0.3">
      <c r="A14" s="393" t="s">
        <v>24</v>
      </c>
      <c r="B14" s="385" t="s">
        <v>107</v>
      </c>
      <c r="C14" s="383">
        <f t="shared" ref="C14:M14" si="1">SUM(C5:C13)</f>
        <v>13078</v>
      </c>
      <c r="D14" s="383">
        <f>SUM(D5:D13)</f>
        <v>13078</v>
      </c>
      <c r="E14" s="383">
        <f t="shared" si="1"/>
        <v>17128</v>
      </c>
      <c r="F14" s="383">
        <f t="shared" si="1"/>
        <v>13278</v>
      </c>
      <c r="G14" s="383">
        <f t="shared" si="1"/>
        <v>13178</v>
      </c>
      <c r="H14" s="383">
        <f t="shared" si="1"/>
        <v>21895</v>
      </c>
      <c r="I14" s="383">
        <f t="shared" si="1"/>
        <v>12978</v>
      </c>
      <c r="J14" s="383">
        <f t="shared" si="1"/>
        <v>12978</v>
      </c>
      <c r="K14" s="383">
        <f t="shared" si="1"/>
        <v>15528</v>
      </c>
      <c r="L14" s="383">
        <f t="shared" si="1"/>
        <v>13178</v>
      </c>
      <c r="M14" s="383">
        <f t="shared" si="1"/>
        <v>12778</v>
      </c>
      <c r="N14" s="383">
        <f>SUM(N5:N13)</f>
        <v>19059</v>
      </c>
      <c r="O14" s="409">
        <f>SUM(O5:O13)</f>
        <v>178134</v>
      </c>
    </row>
    <row r="15" spans="1:15" s="382" customFormat="1" ht="19.5" customHeight="1" thickBot="1" x14ac:dyDescent="0.3">
      <c r="A15" s="392" t="s">
        <v>25</v>
      </c>
      <c r="B15" s="2243" t="s">
        <v>54</v>
      </c>
      <c r="C15" s="2244"/>
      <c r="D15" s="2244"/>
      <c r="E15" s="2244"/>
      <c r="F15" s="2244"/>
      <c r="G15" s="2244"/>
      <c r="H15" s="2244"/>
      <c r="I15" s="2244"/>
      <c r="J15" s="2244"/>
      <c r="K15" s="2244"/>
      <c r="L15" s="2244"/>
      <c r="M15" s="2244"/>
      <c r="N15" s="2244"/>
      <c r="O15" s="2245"/>
    </row>
    <row r="16" spans="1:15" s="377" customFormat="1" ht="15" customHeight="1" x14ac:dyDescent="0.25">
      <c r="A16" s="373" t="s">
        <v>26</v>
      </c>
      <c r="B16" s="398" t="s">
        <v>61</v>
      </c>
      <c r="C16" s="401">
        <v>6617</v>
      </c>
      <c r="D16" s="394">
        <v>6617</v>
      </c>
      <c r="E16" s="394">
        <v>9617</v>
      </c>
      <c r="F16" s="394">
        <v>7800</v>
      </c>
      <c r="G16" s="394">
        <v>7817</v>
      </c>
      <c r="H16" s="394">
        <v>7240</v>
      </c>
      <c r="I16" s="394">
        <v>7611</v>
      </c>
      <c r="J16" s="394">
        <v>7617</v>
      </c>
      <c r="K16" s="394">
        <v>7617</v>
      </c>
      <c r="L16" s="394">
        <v>7617</v>
      </c>
      <c r="M16" s="394">
        <v>7617</v>
      </c>
      <c r="N16" s="394">
        <v>7627</v>
      </c>
      <c r="O16" s="404">
        <f>SUM(C16:N16)</f>
        <v>91414</v>
      </c>
    </row>
    <row r="17" spans="1:15" s="377" customFormat="1" ht="15" customHeight="1" x14ac:dyDescent="0.25">
      <c r="A17" s="375" t="s">
        <v>27</v>
      </c>
      <c r="B17" s="399" t="s">
        <v>449</v>
      </c>
      <c r="C17" s="402">
        <v>2123</v>
      </c>
      <c r="D17" s="395">
        <v>2122</v>
      </c>
      <c r="E17" s="395">
        <v>3050</v>
      </c>
      <c r="F17" s="395">
        <v>1940</v>
      </c>
      <c r="G17" s="395">
        <v>2100</v>
      </c>
      <c r="H17" s="395">
        <v>1850</v>
      </c>
      <c r="I17" s="395">
        <v>2000</v>
      </c>
      <c r="J17" s="395">
        <v>1900</v>
      </c>
      <c r="K17" s="395">
        <v>2100</v>
      </c>
      <c r="L17" s="395">
        <v>2100</v>
      </c>
      <c r="M17" s="395">
        <v>2100</v>
      </c>
      <c r="N17" s="395">
        <v>2100</v>
      </c>
      <c r="O17" s="405">
        <f t="shared" ref="O17:O24" si="2">SUM(C17:N17)</f>
        <v>25485</v>
      </c>
    </row>
    <row r="18" spans="1:15" s="377" customFormat="1" ht="15" customHeight="1" x14ac:dyDescent="0.25">
      <c r="A18" s="375" t="s">
        <v>28</v>
      </c>
      <c r="B18" s="400" t="s">
        <v>118</v>
      </c>
      <c r="C18" s="402">
        <v>3411</v>
      </c>
      <c r="D18" s="395">
        <v>3412</v>
      </c>
      <c r="E18" s="395">
        <v>3384</v>
      </c>
      <c r="F18" s="395">
        <v>2711</v>
      </c>
      <c r="G18" s="395">
        <v>2734</v>
      </c>
      <c r="H18" s="395">
        <v>7461</v>
      </c>
      <c r="I18" s="395">
        <v>2600</v>
      </c>
      <c r="J18" s="395">
        <v>2934</v>
      </c>
      <c r="K18" s="395">
        <v>4534</v>
      </c>
      <c r="L18" s="395">
        <v>2934</v>
      </c>
      <c r="M18" s="395">
        <v>2634</v>
      </c>
      <c r="N18" s="395">
        <v>9056</v>
      </c>
      <c r="O18" s="405">
        <f t="shared" si="2"/>
        <v>47805</v>
      </c>
    </row>
    <row r="19" spans="1:15" s="377" customFormat="1" ht="15" customHeight="1" x14ac:dyDescent="0.25">
      <c r="A19" s="375" t="s">
        <v>29</v>
      </c>
      <c r="B19" s="400" t="s">
        <v>142</v>
      </c>
      <c r="C19" s="402">
        <v>800</v>
      </c>
      <c r="D19" s="395">
        <v>800</v>
      </c>
      <c r="E19" s="395">
        <v>600</v>
      </c>
      <c r="F19" s="395">
        <v>700</v>
      </c>
      <c r="G19" s="395">
        <v>500</v>
      </c>
      <c r="H19" s="395">
        <v>1200</v>
      </c>
      <c r="I19" s="395">
        <v>740</v>
      </c>
      <c r="J19" s="395">
        <v>600</v>
      </c>
      <c r="K19" s="395">
        <v>1000</v>
      </c>
      <c r="L19" s="395">
        <v>600</v>
      </c>
      <c r="M19" s="395">
        <v>500</v>
      </c>
      <c r="N19" s="395">
        <v>2066</v>
      </c>
      <c r="O19" s="405">
        <f>SUM(C19:N19)</f>
        <v>10106</v>
      </c>
    </row>
    <row r="20" spans="1:15" s="377" customFormat="1" ht="15" customHeight="1" x14ac:dyDescent="0.25">
      <c r="A20" s="375" t="s">
        <v>30</v>
      </c>
      <c r="B20" s="400" t="s">
        <v>8</v>
      </c>
      <c r="C20" s="402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405"/>
    </row>
    <row r="21" spans="1:15" s="377" customFormat="1" ht="15" customHeight="1" x14ac:dyDescent="0.25">
      <c r="A21" s="375" t="s">
        <v>31</v>
      </c>
      <c r="B21" s="400" t="s">
        <v>180</v>
      </c>
      <c r="C21" s="402">
        <v>27</v>
      </c>
      <c r="D21" s="395">
        <v>27</v>
      </c>
      <c r="E21" s="395">
        <v>27</v>
      </c>
      <c r="F21" s="395">
        <v>27</v>
      </c>
      <c r="G21" s="395">
        <v>27</v>
      </c>
      <c r="H21" s="395">
        <v>27</v>
      </c>
      <c r="I21" s="395">
        <v>27</v>
      </c>
      <c r="J21" s="395">
        <v>27</v>
      </c>
      <c r="K21" s="395">
        <v>27</v>
      </c>
      <c r="L21" s="395">
        <v>27</v>
      </c>
      <c r="M21" s="395">
        <v>27</v>
      </c>
      <c r="N21" s="395">
        <v>27</v>
      </c>
      <c r="O21" s="407">
        <f>SUM(C21:N21)</f>
        <v>324</v>
      </c>
    </row>
    <row r="22" spans="1:15" s="377" customFormat="1" ht="15" customHeight="1" x14ac:dyDescent="0.25">
      <c r="A22" s="375" t="s">
        <v>32</v>
      </c>
      <c r="B22" s="399" t="s">
        <v>145</v>
      </c>
      <c r="C22" s="402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405">
        <f t="shared" si="2"/>
        <v>0</v>
      </c>
    </row>
    <row r="23" spans="1:15" s="377" customFormat="1" ht="15" customHeight="1" x14ac:dyDescent="0.25">
      <c r="A23" s="375" t="s">
        <v>33</v>
      </c>
      <c r="B23" s="400" t="s">
        <v>183</v>
      </c>
      <c r="C23" s="402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>
        <v>3000</v>
      </c>
      <c r="O23" s="405">
        <v>3000</v>
      </c>
    </row>
    <row r="24" spans="1:15" s="377" customFormat="1" ht="15" customHeight="1" thickBot="1" x14ac:dyDescent="0.3">
      <c r="A24" s="375" t="s">
        <v>34</v>
      </c>
      <c r="B24" s="400" t="s">
        <v>9</v>
      </c>
      <c r="C24" s="403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406">
        <f t="shared" si="2"/>
        <v>0</v>
      </c>
    </row>
    <row r="25" spans="1:15" s="381" customFormat="1" ht="19.5" customHeight="1" thickBot="1" x14ac:dyDescent="0.3">
      <c r="A25" s="384" t="s">
        <v>35</v>
      </c>
      <c r="B25" s="385" t="s">
        <v>108</v>
      </c>
      <c r="C25" s="397">
        <f>SUM(C16:C24)</f>
        <v>12978</v>
      </c>
      <c r="D25" s="397">
        <f t="shared" ref="D25:N25" si="3">SUM(D16:D24)</f>
        <v>12978</v>
      </c>
      <c r="E25" s="397">
        <f t="shared" si="3"/>
        <v>16678</v>
      </c>
      <c r="F25" s="397">
        <f t="shared" si="3"/>
        <v>13178</v>
      </c>
      <c r="G25" s="397">
        <f t="shared" si="3"/>
        <v>13178</v>
      </c>
      <c r="H25" s="397">
        <f t="shared" si="3"/>
        <v>17778</v>
      </c>
      <c r="I25" s="397">
        <f t="shared" si="3"/>
        <v>12978</v>
      </c>
      <c r="J25" s="397">
        <f t="shared" si="3"/>
        <v>13078</v>
      </c>
      <c r="K25" s="397">
        <f t="shared" si="3"/>
        <v>15278</v>
      </c>
      <c r="L25" s="397">
        <f t="shared" si="3"/>
        <v>13278</v>
      </c>
      <c r="M25" s="397">
        <f t="shared" si="3"/>
        <v>12878</v>
      </c>
      <c r="N25" s="397">
        <f t="shared" si="3"/>
        <v>23876</v>
      </c>
      <c r="O25" s="408">
        <f>SUM(C25:N25)</f>
        <v>178134</v>
      </c>
    </row>
    <row r="26" spans="1:15" s="390" customFormat="1" ht="19.5" customHeight="1" thickBot="1" x14ac:dyDescent="0.35">
      <c r="A26" s="386" t="s">
        <v>36</v>
      </c>
      <c r="B26" s="387" t="s">
        <v>109</v>
      </c>
      <c r="C26" s="388">
        <f t="shared" ref="C26:M26" si="4">C14-C25</f>
        <v>100</v>
      </c>
      <c r="D26" s="388">
        <f t="shared" si="4"/>
        <v>100</v>
      </c>
      <c r="E26" s="388">
        <f t="shared" si="4"/>
        <v>450</v>
      </c>
      <c r="F26" s="388">
        <f t="shared" si="4"/>
        <v>100</v>
      </c>
      <c r="G26" s="388">
        <f t="shared" si="4"/>
        <v>0</v>
      </c>
      <c r="H26" s="388">
        <f t="shared" si="4"/>
        <v>4117</v>
      </c>
      <c r="I26" s="388">
        <f t="shared" si="4"/>
        <v>0</v>
      </c>
      <c r="J26" s="388">
        <f t="shared" si="4"/>
        <v>-100</v>
      </c>
      <c r="K26" s="388">
        <f t="shared" si="4"/>
        <v>250</v>
      </c>
      <c r="L26" s="388">
        <f t="shared" si="4"/>
        <v>-100</v>
      </c>
      <c r="M26" s="388">
        <f t="shared" si="4"/>
        <v>-100</v>
      </c>
      <c r="N26" s="388">
        <f>N14-N25</f>
        <v>-4817</v>
      </c>
      <c r="O26" s="389">
        <f>O14-O25</f>
        <v>0</v>
      </c>
    </row>
    <row r="27" spans="1:15" x14ac:dyDescent="0.3">
      <c r="A27" s="74"/>
    </row>
    <row r="28" spans="1:15" x14ac:dyDescent="0.3">
      <c r="B28" s="75" t="s">
        <v>414</v>
      </c>
      <c r="C28" s="76"/>
      <c r="D28" s="76"/>
      <c r="O28" s="73"/>
    </row>
    <row r="29" spans="1:15" x14ac:dyDescent="0.3">
      <c r="O29" s="73"/>
    </row>
    <row r="30" spans="1:15" x14ac:dyDescent="0.3">
      <c r="O30" s="73"/>
    </row>
  </sheetData>
  <mergeCells count="3">
    <mergeCell ref="B4:O4"/>
    <mergeCell ref="B15:O15"/>
    <mergeCell ref="A1:O1"/>
  </mergeCells>
  <phoneticPr fontId="0" type="noConversion"/>
  <printOptions horizontalCentered="1"/>
  <pageMargins left="0" right="0" top="0.86614173228346458" bottom="0.39370078740157483" header="0.59055118110236227" footer="0.78740157480314965"/>
  <pageSetup paperSize="9" scale="90" orientation="landscape" r:id="rId1"/>
  <headerFooter alignWithMargins="0">
    <oddHeader>&amp;R&amp;"Times New Roman CE,Félkövér dőlt"&amp;11 4.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unka3">
    <tabColor rgb="FF92D050"/>
    <pageSetUpPr fitToPage="1"/>
  </sheetPr>
  <dimension ref="B1:D25"/>
  <sheetViews>
    <sheetView zoomScaleNormal="100" workbookViewId="0">
      <selection activeCell="B1" sqref="B1:C1"/>
    </sheetView>
  </sheetViews>
  <sheetFormatPr defaultColWidth="9.33203125" defaultRowHeight="13.2" x14ac:dyDescent="0.25"/>
  <cols>
    <col min="1" max="1" width="1.6640625" style="38" customWidth="1"/>
    <col min="2" max="2" width="88.6640625" style="38" customWidth="1"/>
    <col min="3" max="3" width="17.77734375" style="38" customWidth="1"/>
    <col min="4" max="16384" width="9.33203125" style="38"/>
  </cols>
  <sheetData>
    <row r="1" spans="2:4" ht="47.25" customHeight="1" x14ac:dyDescent="0.25">
      <c r="B1" s="2248" t="s">
        <v>447</v>
      </c>
      <c r="C1" s="2248"/>
    </row>
    <row r="2" spans="2:4" ht="22.5" customHeight="1" thickBot="1" x14ac:dyDescent="0.3">
      <c r="B2" s="237"/>
      <c r="C2" s="238" t="s">
        <v>10</v>
      </c>
    </row>
    <row r="3" spans="2:4" s="39" customFormat="1" ht="24" customHeight="1" thickBot="1" x14ac:dyDescent="0.3">
      <c r="B3" s="174" t="s">
        <v>47</v>
      </c>
      <c r="C3" s="327" t="s">
        <v>411</v>
      </c>
    </row>
    <row r="4" spans="2:4" s="40" customFormat="1" ht="13.8" thickBot="1" x14ac:dyDescent="0.3">
      <c r="B4" s="328">
        <v>1</v>
      </c>
      <c r="C4" s="329">
        <v>2</v>
      </c>
    </row>
    <row r="5" spans="2:4" x14ac:dyDescent="0.25">
      <c r="B5" s="332" t="s">
        <v>396</v>
      </c>
      <c r="C5" s="183">
        <v>57910</v>
      </c>
    </row>
    <row r="6" spans="2:4" ht="12.75" customHeight="1" x14ac:dyDescent="0.25">
      <c r="B6" s="333" t="s">
        <v>397</v>
      </c>
      <c r="C6" s="182">
        <v>42153</v>
      </c>
    </row>
    <row r="7" spans="2:4" ht="12.75" customHeight="1" x14ac:dyDescent="0.25">
      <c r="B7" s="333" t="s">
        <v>398</v>
      </c>
      <c r="C7" s="182">
        <v>15704</v>
      </c>
    </row>
    <row r="8" spans="2:4" x14ac:dyDescent="0.25">
      <c r="B8" s="333" t="s">
        <v>399</v>
      </c>
      <c r="C8" s="182">
        <v>2354</v>
      </c>
    </row>
    <row r="9" spans="2:4" x14ac:dyDescent="0.25">
      <c r="B9" s="367" t="s">
        <v>445</v>
      </c>
      <c r="C9" s="182"/>
    </row>
    <row r="10" spans="2:4" x14ac:dyDescent="0.25">
      <c r="B10" s="366" t="s">
        <v>446</v>
      </c>
      <c r="C10" s="182">
        <v>8767</v>
      </c>
      <c r="D10" s="338"/>
    </row>
    <row r="11" spans="2:4" x14ac:dyDescent="0.25">
      <c r="B11" s="333"/>
      <c r="C11" s="334"/>
    </row>
    <row r="12" spans="2:4" x14ac:dyDescent="0.25">
      <c r="B12" s="333"/>
      <c r="C12" s="335"/>
    </row>
    <row r="13" spans="2:4" x14ac:dyDescent="0.25">
      <c r="B13" s="333"/>
      <c r="C13" s="334"/>
    </row>
    <row r="14" spans="2:4" x14ac:dyDescent="0.25">
      <c r="B14" s="333"/>
      <c r="C14" s="335"/>
    </row>
    <row r="15" spans="2:4" x14ac:dyDescent="0.25">
      <c r="B15" s="333"/>
      <c r="C15" s="335"/>
    </row>
    <row r="16" spans="2:4" x14ac:dyDescent="0.25">
      <c r="B16" s="333"/>
      <c r="C16" s="335"/>
    </row>
    <row r="17" spans="2:3" x14ac:dyDescent="0.25">
      <c r="B17" s="333"/>
      <c r="C17" s="335"/>
    </row>
    <row r="18" spans="2:3" x14ac:dyDescent="0.25">
      <c r="B18" s="333"/>
      <c r="C18" s="335"/>
    </row>
    <row r="19" spans="2:3" x14ac:dyDescent="0.25">
      <c r="B19" s="333"/>
      <c r="C19" s="335"/>
    </row>
    <row r="20" spans="2:3" x14ac:dyDescent="0.25">
      <c r="B20" s="333"/>
      <c r="C20" s="335"/>
    </row>
    <row r="21" spans="2:3" x14ac:dyDescent="0.25">
      <c r="B21" s="333"/>
      <c r="C21" s="335"/>
    </row>
    <row r="22" spans="2:3" x14ac:dyDescent="0.25">
      <c r="B22" s="333"/>
      <c r="C22" s="335"/>
    </row>
    <row r="23" spans="2:3" x14ac:dyDescent="0.25">
      <c r="B23" s="333"/>
      <c r="C23" s="335"/>
    </row>
    <row r="24" spans="2:3" ht="13.8" thickBot="1" x14ac:dyDescent="0.3">
      <c r="B24" s="336"/>
      <c r="C24" s="337"/>
    </row>
    <row r="25" spans="2:3" s="41" customFormat="1" ht="19.5" customHeight="1" thickBot="1" x14ac:dyDescent="0.3">
      <c r="B25" s="330" t="s">
        <v>48</v>
      </c>
      <c r="C25" s="331">
        <f>SUM(C5:C24)</f>
        <v>126888</v>
      </c>
    </row>
  </sheetData>
  <mergeCells count="1">
    <mergeCell ref="B1:C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r:id="rId1"/>
  <headerFooter alignWithMargins="0">
    <oddHeader>&amp;R&amp;"Times New Roman CE,Félkövér dőlt"&amp;11 5.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G271"/>
  <sheetViews>
    <sheetView view="pageBreakPreview" zoomScaleNormal="100" zoomScaleSheetLayoutView="100" workbookViewId="0">
      <selection activeCell="B2" sqref="B2"/>
    </sheetView>
  </sheetViews>
  <sheetFormatPr defaultColWidth="12" defaultRowHeight="15.6" x14ac:dyDescent="0.3"/>
  <cols>
    <col min="1" max="1" width="1.109375" style="1638" customWidth="1"/>
    <col min="2" max="2" width="67.109375" style="1638" customWidth="1"/>
    <col min="3" max="3" width="4.44140625" style="1673" customWidth="1"/>
    <col min="4" max="4" width="17.33203125" style="1674" customWidth="1"/>
    <col min="5" max="5" width="14" style="1674" customWidth="1"/>
    <col min="6" max="6" width="1.109375" style="1638" customWidth="1"/>
    <col min="7" max="7" width="15.44140625" style="1638" customWidth="1"/>
    <col min="8" max="16384" width="12" style="1638"/>
  </cols>
  <sheetData>
    <row r="1" spans="2:6" ht="15.6" customHeight="1" x14ac:dyDescent="0.3">
      <c r="B1" s="2262" t="s">
        <v>1238</v>
      </c>
      <c r="C1" s="2262"/>
      <c r="D1" s="2262"/>
      <c r="E1" s="2262"/>
    </row>
    <row r="2" spans="2:6" ht="15.6" customHeight="1" x14ac:dyDescent="0.3">
      <c r="B2" s="2064"/>
      <c r="C2" s="2064"/>
      <c r="D2" s="2064"/>
      <c r="E2" s="2064"/>
    </row>
    <row r="3" spans="2:6" ht="29.85" customHeight="1" x14ac:dyDescent="0.3">
      <c r="B3" s="2263" t="s">
        <v>887</v>
      </c>
      <c r="C3" s="2258"/>
      <c r="D3" s="2258"/>
      <c r="E3" s="2258"/>
    </row>
    <row r="4" spans="2:6" ht="12.9" customHeight="1" x14ac:dyDescent="0.3">
      <c r="B4" s="2258" t="s">
        <v>1220</v>
      </c>
      <c r="C4" s="2258"/>
      <c r="D4" s="2258"/>
      <c r="E4" s="2258"/>
    </row>
    <row r="5" spans="2:6" s="1631" customFormat="1" ht="12.75" customHeight="1" thickBot="1" x14ac:dyDescent="0.35">
      <c r="C5" s="1639"/>
      <c r="E5" s="1640"/>
      <c r="F5" s="1638"/>
    </row>
    <row r="6" spans="2:6" s="1631" customFormat="1" ht="15.75" customHeight="1" x14ac:dyDescent="0.3">
      <c r="B6" s="2249" t="s">
        <v>888</v>
      </c>
      <c r="C6" s="2264" t="s">
        <v>452</v>
      </c>
      <c r="D6" s="2255" t="s">
        <v>1189</v>
      </c>
      <c r="E6" s="2255" t="s">
        <v>1190</v>
      </c>
      <c r="F6" s="1638"/>
    </row>
    <row r="7" spans="2:6" s="1631" customFormat="1" ht="11.25" customHeight="1" x14ac:dyDescent="0.3">
      <c r="B7" s="2250"/>
      <c r="C7" s="2265"/>
      <c r="D7" s="2256"/>
      <c r="E7" s="2256"/>
      <c r="F7" s="1638"/>
    </row>
    <row r="8" spans="2:6" s="1631" customFormat="1" ht="17.399999999999999" customHeight="1" x14ac:dyDescent="0.3">
      <c r="B8" s="2251"/>
      <c r="C8" s="2266"/>
      <c r="D8" s="2257"/>
      <c r="E8" s="2257"/>
      <c r="F8" s="1638"/>
    </row>
    <row r="9" spans="2:6" s="1644" customFormat="1" ht="16.2" thickBot="1" x14ac:dyDescent="0.35">
      <c r="B9" s="1641" t="s">
        <v>889</v>
      </c>
      <c r="C9" s="1642" t="s">
        <v>566</v>
      </c>
      <c r="D9" s="1643" t="s">
        <v>567</v>
      </c>
      <c r="E9" s="1643" t="s">
        <v>567</v>
      </c>
      <c r="F9" s="1638"/>
    </row>
    <row r="10" spans="2:6" s="1648" customFormat="1" ht="11.7" customHeight="1" x14ac:dyDescent="0.3">
      <c r="B10" s="1645" t="s">
        <v>890</v>
      </c>
      <c r="C10" s="1646" t="s">
        <v>891</v>
      </c>
      <c r="D10" s="1647">
        <v>652796</v>
      </c>
      <c r="E10" s="1647">
        <v>409500</v>
      </c>
      <c r="F10" s="1638"/>
    </row>
    <row r="11" spans="2:6" s="1648" customFormat="1" ht="11.7" customHeight="1" x14ac:dyDescent="0.3">
      <c r="B11" s="1649" t="s">
        <v>892</v>
      </c>
      <c r="C11" s="1650" t="s">
        <v>893</v>
      </c>
      <c r="D11" s="1651">
        <f>SUM(D13:D16)</f>
        <v>755621205</v>
      </c>
      <c r="E11" s="1651">
        <f>SUM(E12:E16)</f>
        <v>848863417</v>
      </c>
      <c r="F11" s="1638"/>
    </row>
    <row r="12" spans="2:6" s="1648" customFormat="1" ht="11.7" customHeight="1" x14ac:dyDescent="0.3">
      <c r="B12" s="1649" t="s">
        <v>894</v>
      </c>
      <c r="C12" s="1650" t="s">
        <v>895</v>
      </c>
      <c r="D12" s="1652"/>
      <c r="E12" s="1651"/>
      <c r="F12" s="1638"/>
    </row>
    <row r="13" spans="2:6" s="1648" customFormat="1" ht="11.7" customHeight="1" x14ac:dyDescent="0.3">
      <c r="B13" s="1653" t="s">
        <v>896</v>
      </c>
      <c r="C13" s="1650" t="s">
        <v>897</v>
      </c>
      <c r="D13" s="1654">
        <v>755621205</v>
      </c>
      <c r="E13" s="1654">
        <v>827327162</v>
      </c>
      <c r="F13" s="1638"/>
    </row>
    <row r="14" spans="2:6" s="1648" customFormat="1" ht="11.7" customHeight="1" x14ac:dyDescent="0.25">
      <c r="B14" s="1653" t="s">
        <v>898</v>
      </c>
      <c r="C14" s="1650" t="s">
        <v>899</v>
      </c>
      <c r="D14" s="1655"/>
      <c r="E14" s="1655"/>
    </row>
    <row r="15" spans="2:6" s="1648" customFormat="1" ht="11.7" customHeight="1" x14ac:dyDescent="0.25">
      <c r="B15" s="1653" t="s">
        <v>900</v>
      </c>
      <c r="C15" s="1650" t="s">
        <v>901</v>
      </c>
      <c r="D15" s="1655"/>
      <c r="E15" s="1655"/>
    </row>
    <row r="16" spans="2:6" s="1648" customFormat="1" ht="11.7" customHeight="1" x14ac:dyDescent="0.25">
      <c r="B16" s="1653" t="s">
        <v>902</v>
      </c>
      <c r="C16" s="1650" t="s">
        <v>903</v>
      </c>
      <c r="D16" s="1655"/>
      <c r="E16" s="1655">
        <v>21536255</v>
      </c>
    </row>
    <row r="17" spans="2:5" s="1648" customFormat="1" ht="12" x14ac:dyDescent="0.25">
      <c r="B17" s="1649" t="s">
        <v>904</v>
      </c>
      <c r="C17" s="1650" t="s">
        <v>905</v>
      </c>
      <c r="D17" s="1651">
        <v>8522495</v>
      </c>
      <c r="E17" s="1651">
        <v>7850537</v>
      </c>
    </row>
    <row r="18" spans="2:5" s="1648" customFormat="1" ht="12" x14ac:dyDescent="0.25">
      <c r="B18" s="1653" t="s">
        <v>906</v>
      </c>
      <c r="C18" s="1650" t="s">
        <v>907</v>
      </c>
      <c r="D18" s="1655"/>
      <c r="E18" s="1655"/>
    </row>
    <row r="19" spans="2:5" s="1648" customFormat="1" ht="12" x14ac:dyDescent="0.25">
      <c r="B19" s="1653" t="s">
        <v>908</v>
      </c>
      <c r="C19" s="1650" t="s">
        <v>23</v>
      </c>
      <c r="D19" s="1655"/>
      <c r="E19" s="1655"/>
    </row>
    <row r="20" spans="2:5" s="1648" customFormat="1" ht="12" x14ac:dyDescent="0.25">
      <c r="B20" s="1653" t="s">
        <v>909</v>
      </c>
      <c r="C20" s="1650" t="s">
        <v>24</v>
      </c>
      <c r="D20" s="1655"/>
      <c r="E20" s="1655"/>
    </row>
    <row r="21" spans="2:5" s="1648" customFormat="1" ht="12" x14ac:dyDescent="0.25">
      <c r="B21" s="1653" t="s">
        <v>910</v>
      </c>
      <c r="C21" s="1650" t="s">
        <v>25</v>
      </c>
      <c r="D21" s="1655">
        <v>8522495</v>
      </c>
      <c r="E21" s="1655">
        <v>7850537</v>
      </c>
    </row>
    <row r="22" spans="2:5" s="1648" customFormat="1" ht="12" x14ac:dyDescent="0.25">
      <c r="B22" s="1649" t="s">
        <v>911</v>
      </c>
      <c r="C22" s="1650" t="s">
        <v>26</v>
      </c>
      <c r="D22" s="1652"/>
      <c r="E22" s="1652"/>
    </row>
    <row r="23" spans="2:5" s="1648" customFormat="1" ht="12" x14ac:dyDescent="0.25">
      <c r="B23" s="1653" t="s">
        <v>912</v>
      </c>
      <c r="C23" s="1650" t="s">
        <v>27</v>
      </c>
      <c r="D23" s="1655"/>
      <c r="E23" s="1655"/>
    </row>
    <row r="24" spans="2:5" s="1648" customFormat="1" ht="12" x14ac:dyDescent="0.25">
      <c r="B24" s="1653" t="s">
        <v>913</v>
      </c>
      <c r="C24" s="1650" t="s">
        <v>28</v>
      </c>
      <c r="D24" s="1655"/>
      <c r="E24" s="1655"/>
    </row>
    <row r="25" spans="2:5" s="1648" customFormat="1" ht="12" x14ac:dyDescent="0.25">
      <c r="B25" s="1653" t="s">
        <v>914</v>
      </c>
      <c r="C25" s="1650" t="s">
        <v>29</v>
      </c>
      <c r="D25" s="1655"/>
      <c r="E25" s="1655"/>
    </row>
    <row r="26" spans="2:5" s="1648" customFormat="1" ht="12" x14ac:dyDescent="0.25">
      <c r="B26" s="1653" t="s">
        <v>915</v>
      </c>
      <c r="C26" s="1650" t="s">
        <v>30</v>
      </c>
      <c r="D26" s="1655"/>
      <c r="E26" s="1655"/>
    </row>
    <row r="27" spans="2:5" s="1648" customFormat="1" ht="12" x14ac:dyDescent="0.25">
      <c r="B27" s="1649" t="s">
        <v>916</v>
      </c>
      <c r="C27" s="1650" t="s">
        <v>31</v>
      </c>
      <c r="D27" s="1651"/>
      <c r="E27" s="1651"/>
    </row>
    <row r="28" spans="2:5" s="1648" customFormat="1" ht="12" x14ac:dyDescent="0.25">
      <c r="B28" s="1653" t="s">
        <v>917</v>
      </c>
      <c r="C28" s="1650" t="s">
        <v>32</v>
      </c>
      <c r="D28" s="1655"/>
      <c r="E28" s="1655"/>
    </row>
    <row r="29" spans="2:5" s="1648" customFormat="1" ht="12" x14ac:dyDescent="0.25">
      <c r="B29" s="1653" t="s">
        <v>918</v>
      </c>
      <c r="C29" s="1650" t="s">
        <v>33</v>
      </c>
      <c r="D29" s="1655"/>
      <c r="E29" s="1655"/>
    </row>
    <row r="30" spans="2:5" s="1648" customFormat="1" ht="12" x14ac:dyDescent="0.25">
      <c r="B30" s="1653" t="s">
        <v>919</v>
      </c>
      <c r="C30" s="1650" t="s">
        <v>34</v>
      </c>
      <c r="D30" s="1655"/>
      <c r="E30" s="1655"/>
    </row>
    <row r="31" spans="2:5" s="1648" customFormat="1" ht="12" x14ac:dyDescent="0.25">
      <c r="B31" s="1653" t="s">
        <v>920</v>
      </c>
      <c r="C31" s="1650" t="s">
        <v>35</v>
      </c>
      <c r="D31" s="1655"/>
      <c r="E31" s="1655"/>
    </row>
    <row r="32" spans="2:5" s="1648" customFormat="1" ht="12" x14ac:dyDescent="0.25">
      <c r="B32" s="1649" t="s">
        <v>921</v>
      </c>
      <c r="C32" s="1656" t="s">
        <v>36</v>
      </c>
      <c r="D32" s="1651"/>
      <c r="E32" s="1651"/>
    </row>
    <row r="33" spans="2:5" s="1648" customFormat="1" ht="12" x14ac:dyDescent="0.25">
      <c r="B33" s="1653" t="s">
        <v>922</v>
      </c>
      <c r="C33" s="1650" t="s">
        <v>37</v>
      </c>
      <c r="D33" s="1655"/>
      <c r="E33" s="1655"/>
    </row>
    <row r="34" spans="2:5" s="1648" customFormat="1" ht="24" x14ac:dyDescent="0.25">
      <c r="B34" s="1653" t="s">
        <v>923</v>
      </c>
      <c r="C34" s="1650" t="s">
        <v>38</v>
      </c>
      <c r="D34" s="1655"/>
      <c r="E34" s="1655"/>
    </row>
    <row r="35" spans="2:5" s="1648" customFormat="1" ht="12" x14ac:dyDescent="0.25">
      <c r="B35" s="1653" t="s">
        <v>924</v>
      </c>
      <c r="C35" s="1650" t="s">
        <v>39</v>
      </c>
      <c r="D35" s="1655"/>
      <c r="E35" s="1655"/>
    </row>
    <row r="36" spans="2:5" s="1648" customFormat="1" ht="12" x14ac:dyDescent="0.25">
      <c r="B36" s="1653" t="s">
        <v>925</v>
      </c>
      <c r="C36" s="1650" t="s">
        <v>40</v>
      </c>
      <c r="D36" s="1655"/>
      <c r="E36" s="1655"/>
    </row>
    <row r="37" spans="2:5" s="1648" customFormat="1" ht="12" x14ac:dyDescent="0.25">
      <c r="B37" s="1649" t="s">
        <v>926</v>
      </c>
      <c r="C37" s="1650" t="s">
        <v>41</v>
      </c>
      <c r="D37" s="1651">
        <v>2682562</v>
      </c>
      <c r="E37" s="1651">
        <v>2682562</v>
      </c>
    </row>
    <row r="38" spans="2:5" s="1648" customFormat="1" ht="12" x14ac:dyDescent="0.25">
      <c r="B38" s="1649" t="s">
        <v>927</v>
      </c>
      <c r="C38" s="1650" t="s">
        <v>582</v>
      </c>
      <c r="D38" s="1652">
        <v>2682562</v>
      </c>
      <c r="E38" s="1652">
        <v>2682562</v>
      </c>
    </row>
    <row r="39" spans="2:5" s="1648" customFormat="1" ht="12" x14ac:dyDescent="0.25">
      <c r="B39" s="1653" t="s">
        <v>928</v>
      </c>
      <c r="C39" s="1650" t="s">
        <v>617</v>
      </c>
      <c r="D39" s="1655"/>
      <c r="E39" s="1655"/>
    </row>
    <row r="40" spans="2:5" s="1648" customFormat="1" ht="12" x14ac:dyDescent="0.25">
      <c r="B40" s="1653" t="s">
        <v>929</v>
      </c>
      <c r="C40" s="1650" t="s">
        <v>618</v>
      </c>
      <c r="D40" s="1655"/>
      <c r="E40" s="1655"/>
    </row>
    <row r="41" spans="2:5" s="1648" customFormat="1" ht="12" x14ac:dyDescent="0.25">
      <c r="B41" s="1653" t="s">
        <v>930</v>
      </c>
      <c r="C41" s="1650" t="s">
        <v>619</v>
      </c>
      <c r="D41" s="1655"/>
      <c r="E41" s="1655"/>
    </row>
    <row r="42" spans="2:5" s="1648" customFormat="1" ht="12" x14ac:dyDescent="0.25">
      <c r="B42" s="1653" t="s">
        <v>931</v>
      </c>
      <c r="C42" s="1650" t="s">
        <v>620</v>
      </c>
      <c r="D42" s="1655"/>
      <c r="E42" s="1655"/>
    </row>
    <row r="43" spans="2:5" s="1648" customFormat="1" ht="12" x14ac:dyDescent="0.25">
      <c r="B43" s="1649" t="s">
        <v>932</v>
      </c>
      <c r="C43" s="1656" t="s">
        <v>640</v>
      </c>
      <c r="D43" s="1652"/>
      <c r="E43" s="1652"/>
    </row>
    <row r="44" spans="2:5" s="1648" customFormat="1" ht="12" x14ac:dyDescent="0.25">
      <c r="B44" s="1653" t="s">
        <v>933</v>
      </c>
      <c r="C44" s="1650" t="s">
        <v>641</v>
      </c>
      <c r="D44" s="1655"/>
      <c r="E44" s="1655"/>
    </row>
    <row r="45" spans="2:5" s="1648" customFormat="1" ht="24" x14ac:dyDescent="0.25">
      <c r="B45" s="1653" t="s">
        <v>934</v>
      </c>
      <c r="C45" s="1650" t="s">
        <v>642</v>
      </c>
      <c r="D45" s="1655"/>
      <c r="E45" s="1655"/>
    </row>
    <row r="46" spans="2:5" s="1648" customFormat="1" ht="12" x14ac:dyDescent="0.25">
      <c r="B46" s="1653" t="s">
        <v>935</v>
      </c>
      <c r="C46" s="1650" t="s">
        <v>643</v>
      </c>
      <c r="D46" s="1655"/>
      <c r="E46" s="1655"/>
    </row>
    <row r="47" spans="2:5" s="1648" customFormat="1" ht="12" x14ac:dyDescent="0.25">
      <c r="B47" s="1653" t="s">
        <v>936</v>
      </c>
      <c r="C47" s="1650" t="s">
        <v>644</v>
      </c>
      <c r="D47" s="1655"/>
      <c r="E47" s="1655"/>
    </row>
    <row r="48" spans="2:5" s="1648" customFormat="1" ht="12" x14ac:dyDescent="0.25">
      <c r="B48" s="1649" t="s">
        <v>937</v>
      </c>
      <c r="C48" s="1656" t="s">
        <v>645</v>
      </c>
      <c r="D48" s="1652"/>
      <c r="E48" s="1652"/>
    </row>
    <row r="49" spans="2:7" s="1648" customFormat="1" ht="12" x14ac:dyDescent="0.25">
      <c r="B49" s="1653" t="s">
        <v>938</v>
      </c>
      <c r="C49" s="1650" t="s">
        <v>646</v>
      </c>
      <c r="D49" s="1655"/>
      <c r="E49" s="1655"/>
    </row>
    <row r="50" spans="2:7" s="1648" customFormat="1" ht="24" x14ac:dyDescent="0.25">
      <c r="B50" s="1653" t="s">
        <v>939</v>
      </c>
      <c r="C50" s="1650" t="s">
        <v>647</v>
      </c>
      <c r="D50" s="1655"/>
      <c r="E50" s="1655"/>
    </row>
    <row r="51" spans="2:7" s="1648" customFormat="1" ht="12" x14ac:dyDescent="0.25">
      <c r="B51" s="1653" t="s">
        <v>940</v>
      </c>
      <c r="C51" s="1650" t="s">
        <v>650</v>
      </c>
      <c r="D51" s="1655"/>
      <c r="E51" s="1655"/>
    </row>
    <row r="52" spans="2:7" s="1648" customFormat="1" ht="12" x14ac:dyDescent="0.25">
      <c r="B52" s="1653" t="s">
        <v>941</v>
      </c>
      <c r="C52" s="1650" t="s">
        <v>651</v>
      </c>
      <c r="D52" s="1655"/>
      <c r="E52" s="1655"/>
    </row>
    <row r="53" spans="2:7" s="1648" customFormat="1" ht="12" x14ac:dyDescent="0.25">
      <c r="B53" s="1649" t="s">
        <v>942</v>
      </c>
      <c r="C53" s="1656" t="s">
        <v>652</v>
      </c>
      <c r="D53" s="1657"/>
      <c r="E53" s="1657"/>
    </row>
    <row r="54" spans="2:7" s="1648" customFormat="1" ht="22.8" x14ac:dyDescent="0.25">
      <c r="B54" s="1649" t="s">
        <v>943</v>
      </c>
      <c r="C54" s="1656" t="s">
        <v>944</v>
      </c>
      <c r="D54" s="1651">
        <f>D37+D17+D11+D10</f>
        <v>767479058</v>
      </c>
      <c r="E54" s="1651">
        <f>E37+E17+E11+E10</f>
        <v>859806016</v>
      </c>
      <c r="G54" s="1658"/>
    </row>
    <row r="55" spans="2:7" s="1648" customFormat="1" ht="12" x14ac:dyDescent="0.25">
      <c r="B55" s="1649" t="s">
        <v>945</v>
      </c>
      <c r="C55" s="1650" t="s">
        <v>946</v>
      </c>
      <c r="D55" s="1655"/>
      <c r="E55" s="1655"/>
    </row>
    <row r="56" spans="2:7" s="1648" customFormat="1" ht="12" x14ac:dyDescent="0.25">
      <c r="B56" s="1649" t="s">
        <v>947</v>
      </c>
      <c r="C56" s="1650" t="s">
        <v>948</v>
      </c>
      <c r="D56" s="1655"/>
      <c r="E56" s="1655"/>
    </row>
    <row r="57" spans="2:7" s="1648" customFormat="1" ht="12" x14ac:dyDescent="0.25">
      <c r="B57" s="1649" t="s">
        <v>949</v>
      </c>
      <c r="C57" s="1656" t="s">
        <v>950</v>
      </c>
      <c r="D57" s="1651"/>
      <c r="E57" s="1651">
        <v>0</v>
      </c>
    </row>
    <row r="58" spans="2:7" s="1648" customFormat="1" ht="12" x14ac:dyDescent="0.25">
      <c r="B58" s="1649" t="s">
        <v>951</v>
      </c>
      <c r="C58" s="1650" t="s">
        <v>952</v>
      </c>
      <c r="D58" s="1655"/>
      <c r="E58" s="1655"/>
    </row>
    <row r="59" spans="2:7" s="1648" customFormat="1" ht="12" x14ac:dyDescent="0.25">
      <c r="B59" s="1649" t="s">
        <v>953</v>
      </c>
      <c r="C59" s="1650" t="s">
        <v>954</v>
      </c>
      <c r="D59" s="1655"/>
      <c r="E59" s="1655">
        <v>0</v>
      </c>
    </row>
    <row r="60" spans="2:7" s="1648" customFormat="1" ht="12" x14ac:dyDescent="0.25">
      <c r="B60" s="1649" t="s">
        <v>955</v>
      </c>
      <c r="C60" s="1650" t="s">
        <v>956</v>
      </c>
      <c r="D60" s="1655">
        <v>22791902</v>
      </c>
      <c r="E60" s="1655">
        <v>113114243</v>
      </c>
    </row>
    <row r="61" spans="2:7" s="1648" customFormat="1" ht="12" x14ac:dyDescent="0.25">
      <c r="B61" s="1649" t="s">
        <v>957</v>
      </c>
      <c r="C61" s="1650" t="s">
        <v>958</v>
      </c>
      <c r="D61" s="1655"/>
      <c r="E61" s="1655"/>
    </row>
    <row r="62" spans="2:7" s="1648" customFormat="1" ht="12" x14ac:dyDescent="0.25">
      <c r="B62" s="1649" t="s">
        <v>959</v>
      </c>
      <c r="C62" s="1656" t="s">
        <v>960</v>
      </c>
      <c r="D62" s="1651">
        <f>SUM(D58:D61)</f>
        <v>22791902</v>
      </c>
      <c r="E62" s="1651">
        <v>113114243</v>
      </c>
    </row>
    <row r="63" spans="2:7" s="1648" customFormat="1" ht="12" x14ac:dyDescent="0.25">
      <c r="B63" s="1649" t="s">
        <v>961</v>
      </c>
      <c r="C63" s="1650" t="s">
        <v>962</v>
      </c>
      <c r="D63" s="1655">
        <v>45995998</v>
      </c>
      <c r="E63" s="1655">
        <v>10198853</v>
      </c>
    </row>
    <row r="64" spans="2:7" s="1648" customFormat="1" ht="12" x14ac:dyDescent="0.25">
      <c r="B64" s="1649" t="s">
        <v>963</v>
      </c>
      <c r="C64" s="1650" t="s">
        <v>964</v>
      </c>
      <c r="D64" s="1655"/>
      <c r="E64" s="1655"/>
    </row>
    <row r="65" spans="2:6" s="1648" customFormat="1" ht="12" x14ac:dyDescent="0.25">
      <c r="B65" s="1649" t="s">
        <v>965</v>
      </c>
      <c r="C65" s="1650" t="s">
        <v>966</v>
      </c>
      <c r="D65" s="1655">
        <v>20000</v>
      </c>
      <c r="E65" s="1655">
        <v>5764760</v>
      </c>
    </row>
    <row r="66" spans="2:6" s="1648" customFormat="1" ht="12" x14ac:dyDescent="0.25">
      <c r="B66" s="1649" t="s">
        <v>967</v>
      </c>
      <c r="C66" s="1656" t="s">
        <v>968</v>
      </c>
      <c r="D66" s="1651">
        <f>SUM(D63:D65)</f>
        <v>46015998</v>
      </c>
      <c r="E66" s="1651">
        <f>SUM(E63:E65)</f>
        <v>15963613</v>
      </c>
    </row>
    <row r="67" spans="2:6" s="1648" customFormat="1" ht="12" x14ac:dyDescent="0.25">
      <c r="B67" s="1649" t="s">
        <v>1124</v>
      </c>
      <c r="C67" s="1650" t="s">
        <v>970</v>
      </c>
      <c r="D67" s="1655"/>
      <c r="E67" s="1655"/>
    </row>
    <row r="68" spans="2:6" s="1648" customFormat="1" ht="22.8" x14ac:dyDescent="0.25">
      <c r="B68" s="1649" t="s">
        <v>971</v>
      </c>
      <c r="C68" s="1650" t="s">
        <v>972</v>
      </c>
      <c r="D68" s="1655">
        <v>3389557</v>
      </c>
      <c r="E68" s="1655"/>
    </row>
    <row r="69" spans="2:6" s="1648" customFormat="1" ht="12" x14ac:dyDescent="0.25">
      <c r="B69" s="1649" t="s">
        <v>973</v>
      </c>
      <c r="C69" s="1656" t="s">
        <v>974</v>
      </c>
      <c r="D69" s="1651">
        <v>3389557</v>
      </c>
      <c r="E69" s="1651">
        <f>SUM(E67:E68)</f>
        <v>0</v>
      </c>
    </row>
    <row r="70" spans="2:6" s="1648" customFormat="1" ht="12.6" thickBot="1" x14ac:dyDescent="0.3">
      <c r="B70" s="1659" t="s">
        <v>975</v>
      </c>
      <c r="C70" s="1660" t="s">
        <v>976</v>
      </c>
      <c r="D70" s="1661"/>
      <c r="E70" s="1661">
        <v>0</v>
      </c>
    </row>
    <row r="71" spans="2:6" s="1648" customFormat="1" ht="12.6" thickBot="1" x14ac:dyDescent="0.3">
      <c r="B71" s="1662" t="s">
        <v>977</v>
      </c>
      <c r="C71" s="1663" t="s">
        <v>978</v>
      </c>
      <c r="D71" s="1664">
        <f>D54+D62+D66+D69</f>
        <v>839676515</v>
      </c>
      <c r="E71" s="1664">
        <f>E54+E62+E66+E69</f>
        <v>988883872</v>
      </c>
      <c r="F71" s="1665"/>
    </row>
    <row r="72" spans="2:6" s="1631" customFormat="1" ht="17.399999999999999" customHeight="1" x14ac:dyDescent="0.25">
      <c r="C72" s="1639"/>
      <c r="D72" s="1666"/>
      <c r="E72" s="1666"/>
    </row>
    <row r="73" spans="2:6" s="1631" customFormat="1" ht="13.2" x14ac:dyDescent="0.25">
      <c r="B73" s="2258" t="s">
        <v>866</v>
      </c>
      <c r="C73" s="2258"/>
      <c r="D73" s="2258"/>
      <c r="E73" s="2258"/>
    </row>
    <row r="74" spans="2:6" s="1631" customFormat="1" ht="13.8" thickBot="1" x14ac:dyDescent="0.3">
      <c r="C74" s="1639"/>
      <c r="D74" s="1667"/>
      <c r="E74" s="1667"/>
    </row>
    <row r="75" spans="2:6" s="1631" customFormat="1" ht="15.75" customHeight="1" x14ac:dyDescent="0.25">
      <c r="B75" s="2249" t="s">
        <v>888</v>
      </c>
      <c r="C75" s="2259" t="s">
        <v>452</v>
      </c>
      <c r="D75" s="2255" t="s">
        <v>1189</v>
      </c>
      <c r="E75" s="2255" t="s">
        <v>1190</v>
      </c>
    </row>
    <row r="76" spans="2:6" s="1631" customFormat="1" ht="11.25" customHeight="1" x14ac:dyDescent="0.25">
      <c r="B76" s="2250"/>
      <c r="C76" s="2260"/>
      <c r="D76" s="2256"/>
      <c r="E76" s="2256"/>
    </row>
    <row r="77" spans="2:6" s="1631" customFormat="1" ht="12.75" customHeight="1" x14ac:dyDescent="0.25">
      <c r="B77" s="2251"/>
      <c r="C77" s="2261"/>
      <c r="D77" s="2257"/>
      <c r="E77" s="2257"/>
    </row>
    <row r="78" spans="2:6" s="1644" customFormat="1" ht="10.8" thickBot="1" x14ac:dyDescent="0.3">
      <c r="B78" s="1641" t="s">
        <v>889</v>
      </c>
      <c r="C78" s="1642" t="s">
        <v>566</v>
      </c>
      <c r="D78" s="1643" t="s">
        <v>567</v>
      </c>
      <c r="E78" s="1643" t="s">
        <v>567</v>
      </c>
    </row>
    <row r="79" spans="2:6" s="1648" customFormat="1" ht="12" x14ac:dyDescent="0.25">
      <c r="B79" s="1645" t="s">
        <v>890</v>
      </c>
      <c r="C79" s="1646" t="s">
        <v>891</v>
      </c>
      <c r="D79" s="1647"/>
      <c r="E79" s="1647">
        <v>15984</v>
      </c>
    </row>
    <row r="80" spans="2:6" s="1648" customFormat="1" ht="12" x14ac:dyDescent="0.25">
      <c r="B80" s="1649" t="s">
        <v>892</v>
      </c>
      <c r="C80" s="1650" t="s">
        <v>893</v>
      </c>
      <c r="D80" s="1651">
        <v>679775</v>
      </c>
      <c r="E80" s="1651">
        <v>551984</v>
      </c>
    </row>
    <row r="81" spans="2:5" s="1648" customFormat="1" ht="12" x14ac:dyDescent="0.25">
      <c r="B81" s="1649" t="s">
        <v>894</v>
      </c>
      <c r="C81" s="1650" t="s">
        <v>895</v>
      </c>
      <c r="D81" s="1651">
        <f>SUM(D82:D85)</f>
        <v>385776</v>
      </c>
      <c r="E81" s="1651">
        <f>SUM(E82:E85)</f>
        <v>378048</v>
      </c>
    </row>
    <row r="82" spans="2:5" s="1648" customFormat="1" ht="12" x14ac:dyDescent="0.25">
      <c r="B82" s="1653" t="s">
        <v>896</v>
      </c>
      <c r="C82" s="1650" t="s">
        <v>897</v>
      </c>
      <c r="D82" s="1668"/>
      <c r="E82" s="1668"/>
    </row>
    <row r="83" spans="2:5" s="1648" customFormat="1" ht="26.4" customHeight="1" x14ac:dyDescent="0.25">
      <c r="B83" s="1653" t="s">
        <v>979</v>
      </c>
      <c r="C83" s="1650" t="s">
        <v>899</v>
      </c>
      <c r="D83" s="1655"/>
      <c r="E83" s="1655"/>
    </row>
    <row r="84" spans="2:5" s="1648" customFormat="1" ht="12" x14ac:dyDescent="0.25">
      <c r="B84" s="1653" t="s">
        <v>900</v>
      </c>
      <c r="C84" s="1650" t="s">
        <v>901</v>
      </c>
      <c r="D84" s="1655"/>
      <c r="E84" s="1655"/>
    </row>
    <row r="85" spans="2:5" s="1648" customFormat="1" ht="12" x14ac:dyDescent="0.25">
      <c r="B85" s="1653" t="s">
        <v>902</v>
      </c>
      <c r="C85" s="1650" t="s">
        <v>903</v>
      </c>
      <c r="D85" s="1655">
        <v>385776</v>
      </c>
      <c r="E85" s="1655">
        <v>378048</v>
      </c>
    </row>
    <row r="86" spans="2:5" s="1648" customFormat="1" ht="12" x14ac:dyDescent="0.25">
      <c r="B86" s="1649" t="s">
        <v>904</v>
      </c>
      <c r="C86" s="1650" t="s">
        <v>905</v>
      </c>
      <c r="D86" s="1652">
        <f>SUM(D87:D90)</f>
        <v>293999</v>
      </c>
      <c r="E86" s="1652">
        <f>SUM(E87:E90)</f>
        <v>173936</v>
      </c>
    </row>
    <row r="87" spans="2:5" s="1648" customFormat="1" ht="12" x14ac:dyDescent="0.25">
      <c r="B87" s="1653" t="s">
        <v>906</v>
      </c>
      <c r="C87" s="1650" t="s">
        <v>907</v>
      </c>
      <c r="D87" s="1655"/>
      <c r="E87" s="1655"/>
    </row>
    <row r="88" spans="2:5" s="1648" customFormat="1" ht="24" x14ac:dyDescent="0.25">
      <c r="B88" s="1653" t="s">
        <v>980</v>
      </c>
      <c r="C88" s="1650" t="s">
        <v>23</v>
      </c>
      <c r="D88" s="1655"/>
      <c r="E88" s="1655"/>
    </row>
    <row r="89" spans="2:5" s="1648" customFormat="1" ht="12" x14ac:dyDescent="0.25">
      <c r="B89" s="1653" t="s">
        <v>909</v>
      </c>
      <c r="C89" s="1650" t="s">
        <v>24</v>
      </c>
      <c r="D89" s="1655"/>
      <c r="E89" s="1655"/>
    </row>
    <row r="90" spans="2:5" s="1648" customFormat="1" ht="12" x14ac:dyDescent="0.25">
      <c r="B90" s="1653" t="s">
        <v>910</v>
      </c>
      <c r="C90" s="1650" t="s">
        <v>25</v>
      </c>
      <c r="D90" s="1655">
        <v>293999</v>
      </c>
      <c r="E90" s="1655">
        <v>173936</v>
      </c>
    </row>
    <row r="91" spans="2:5" s="1648" customFormat="1" ht="12" x14ac:dyDescent="0.25">
      <c r="B91" s="1649" t="s">
        <v>911</v>
      </c>
      <c r="C91" s="1650" t="s">
        <v>26</v>
      </c>
      <c r="D91" s="1652"/>
      <c r="E91" s="1652"/>
    </row>
    <row r="92" spans="2:5" s="1648" customFormat="1" ht="12" x14ac:dyDescent="0.25">
      <c r="B92" s="1653" t="s">
        <v>912</v>
      </c>
      <c r="C92" s="1650" t="s">
        <v>27</v>
      </c>
      <c r="D92" s="1655"/>
      <c r="E92" s="1655"/>
    </row>
    <row r="93" spans="2:5" s="1648" customFormat="1" ht="12" x14ac:dyDescent="0.25">
      <c r="B93" s="1653" t="s">
        <v>913</v>
      </c>
      <c r="C93" s="1650" t="s">
        <v>28</v>
      </c>
      <c r="D93" s="1655"/>
      <c r="E93" s="1655"/>
    </row>
    <row r="94" spans="2:5" s="1648" customFormat="1" ht="12" x14ac:dyDescent="0.25">
      <c r="B94" s="1653" t="s">
        <v>914</v>
      </c>
      <c r="C94" s="1650" t="s">
        <v>29</v>
      </c>
      <c r="D94" s="1655"/>
      <c r="E94" s="1655"/>
    </row>
    <row r="95" spans="2:5" s="1648" customFormat="1" ht="12" x14ac:dyDescent="0.25">
      <c r="B95" s="1653" t="s">
        <v>915</v>
      </c>
      <c r="C95" s="1650" t="s">
        <v>30</v>
      </c>
      <c r="D95" s="1655"/>
      <c r="E95" s="1655"/>
    </row>
    <row r="96" spans="2:5" s="1648" customFormat="1" ht="12" x14ac:dyDescent="0.25">
      <c r="B96" s="1649" t="s">
        <v>916</v>
      </c>
      <c r="C96" s="1656" t="s">
        <v>31</v>
      </c>
      <c r="D96" s="1652"/>
      <c r="E96" s="1652"/>
    </row>
    <row r="97" spans="2:5" s="1648" customFormat="1" ht="12" x14ac:dyDescent="0.25">
      <c r="B97" s="1653" t="s">
        <v>917</v>
      </c>
      <c r="C97" s="1650" t="s">
        <v>32</v>
      </c>
      <c r="D97" s="1655"/>
      <c r="E97" s="1655"/>
    </row>
    <row r="98" spans="2:5" s="1648" customFormat="1" ht="12" x14ac:dyDescent="0.25">
      <c r="B98" s="1653" t="s">
        <v>918</v>
      </c>
      <c r="C98" s="1650" t="s">
        <v>33</v>
      </c>
      <c r="D98" s="1655"/>
      <c r="E98" s="1655"/>
    </row>
    <row r="99" spans="2:5" s="1648" customFormat="1" ht="12" x14ac:dyDescent="0.25">
      <c r="B99" s="1653" t="s">
        <v>919</v>
      </c>
      <c r="C99" s="1650" t="s">
        <v>34</v>
      </c>
      <c r="D99" s="1655"/>
      <c r="E99" s="1655"/>
    </row>
    <row r="100" spans="2:5" s="1648" customFormat="1" ht="12" x14ac:dyDescent="0.25">
      <c r="B100" s="1653" t="s">
        <v>920</v>
      </c>
      <c r="C100" s="1650" t="s">
        <v>35</v>
      </c>
      <c r="D100" s="1655"/>
      <c r="E100" s="1655"/>
    </row>
    <row r="101" spans="2:5" s="1648" customFormat="1" ht="12" x14ac:dyDescent="0.25">
      <c r="B101" s="1649" t="s">
        <v>921</v>
      </c>
      <c r="C101" s="1656" t="s">
        <v>36</v>
      </c>
      <c r="D101" s="1652"/>
      <c r="E101" s="1652"/>
    </row>
    <row r="102" spans="2:5" s="1648" customFormat="1" ht="12" x14ac:dyDescent="0.25">
      <c r="B102" s="1653" t="s">
        <v>922</v>
      </c>
      <c r="C102" s="1650" t="s">
        <v>37</v>
      </c>
      <c r="D102" s="1655"/>
      <c r="E102" s="1655"/>
    </row>
    <row r="103" spans="2:5" s="1648" customFormat="1" ht="24" x14ac:dyDescent="0.25">
      <c r="B103" s="1653" t="s">
        <v>923</v>
      </c>
      <c r="C103" s="1650" t="s">
        <v>38</v>
      </c>
      <c r="D103" s="1655"/>
      <c r="E103" s="1655"/>
    </row>
    <row r="104" spans="2:5" s="1648" customFormat="1" ht="12" x14ac:dyDescent="0.25">
      <c r="B104" s="1653" t="s">
        <v>924</v>
      </c>
      <c r="C104" s="1650" t="s">
        <v>39</v>
      </c>
      <c r="D104" s="1655"/>
      <c r="E104" s="1655"/>
    </row>
    <row r="105" spans="2:5" s="1648" customFormat="1" ht="12" x14ac:dyDescent="0.25">
      <c r="B105" s="1653" t="s">
        <v>925</v>
      </c>
      <c r="C105" s="1650" t="s">
        <v>40</v>
      </c>
      <c r="D105" s="1655"/>
      <c r="E105" s="1655"/>
    </row>
    <row r="106" spans="2:5" s="1648" customFormat="1" ht="12" x14ac:dyDescent="0.25">
      <c r="B106" s="1649" t="s">
        <v>926</v>
      </c>
      <c r="C106" s="1656" t="s">
        <v>41</v>
      </c>
      <c r="D106" s="1651"/>
      <c r="E106" s="1651"/>
    </row>
    <row r="107" spans="2:5" s="1648" customFormat="1" ht="12" x14ac:dyDescent="0.25">
      <c r="B107" s="1649" t="s">
        <v>981</v>
      </c>
      <c r="C107" s="1656" t="s">
        <v>582</v>
      </c>
      <c r="D107" s="1651"/>
      <c r="E107" s="1651"/>
    </row>
    <row r="108" spans="2:5" s="1648" customFormat="1" ht="12" x14ac:dyDescent="0.25">
      <c r="B108" s="1653" t="s">
        <v>928</v>
      </c>
      <c r="C108" s="1650" t="s">
        <v>617</v>
      </c>
      <c r="D108" s="1655"/>
      <c r="E108" s="1655"/>
    </row>
    <row r="109" spans="2:5" s="1648" customFormat="1" ht="12" x14ac:dyDescent="0.25">
      <c r="B109" s="1653" t="s">
        <v>929</v>
      </c>
      <c r="C109" s="1650" t="s">
        <v>618</v>
      </c>
      <c r="D109" s="1655"/>
      <c r="E109" s="1655"/>
    </row>
    <row r="110" spans="2:5" s="1648" customFormat="1" ht="12" x14ac:dyDescent="0.25">
      <c r="B110" s="1653" t="s">
        <v>930</v>
      </c>
      <c r="C110" s="1650" t="s">
        <v>619</v>
      </c>
      <c r="D110" s="1655"/>
      <c r="E110" s="1655"/>
    </row>
    <row r="111" spans="2:5" s="1648" customFormat="1" ht="12" x14ac:dyDescent="0.25">
      <c r="B111" s="1653" t="s">
        <v>931</v>
      </c>
      <c r="C111" s="1650" t="s">
        <v>620</v>
      </c>
      <c r="D111" s="1655"/>
      <c r="E111" s="1655"/>
    </row>
    <row r="112" spans="2:5" s="1648" customFormat="1" ht="12" x14ac:dyDescent="0.25">
      <c r="B112" s="1649" t="s">
        <v>932</v>
      </c>
      <c r="C112" s="1656" t="s">
        <v>640</v>
      </c>
      <c r="D112" s="1651"/>
      <c r="E112" s="1651"/>
    </row>
    <row r="113" spans="2:5" s="1648" customFormat="1" ht="12" x14ac:dyDescent="0.25">
      <c r="B113" s="1653" t="s">
        <v>933</v>
      </c>
      <c r="C113" s="1650" t="s">
        <v>641</v>
      </c>
      <c r="D113" s="1655"/>
      <c r="E113" s="1655"/>
    </row>
    <row r="114" spans="2:5" s="1648" customFormat="1" ht="24" x14ac:dyDescent="0.25">
      <c r="B114" s="1653" t="s">
        <v>934</v>
      </c>
      <c r="C114" s="1650" t="s">
        <v>642</v>
      </c>
      <c r="D114" s="1655"/>
      <c r="E114" s="1655"/>
    </row>
    <row r="115" spans="2:5" s="1648" customFormat="1" ht="12" x14ac:dyDescent="0.25">
      <c r="B115" s="1653" t="s">
        <v>935</v>
      </c>
      <c r="C115" s="1650" t="s">
        <v>643</v>
      </c>
      <c r="D115" s="1655"/>
      <c r="E115" s="1655"/>
    </row>
    <row r="116" spans="2:5" s="1648" customFormat="1" ht="12" x14ac:dyDescent="0.25">
      <c r="B116" s="1653" t="s">
        <v>936</v>
      </c>
      <c r="C116" s="1650" t="s">
        <v>644</v>
      </c>
      <c r="D116" s="1655"/>
      <c r="E116" s="1655"/>
    </row>
    <row r="117" spans="2:5" s="1648" customFormat="1" ht="12" x14ac:dyDescent="0.25">
      <c r="B117" s="1649" t="s">
        <v>937</v>
      </c>
      <c r="C117" s="1656" t="s">
        <v>645</v>
      </c>
      <c r="D117" s="1651"/>
      <c r="E117" s="1651"/>
    </row>
    <row r="118" spans="2:5" s="1648" customFormat="1" ht="12" x14ac:dyDescent="0.25">
      <c r="B118" s="1653" t="s">
        <v>938</v>
      </c>
      <c r="C118" s="1650" t="s">
        <v>646</v>
      </c>
      <c r="D118" s="1655"/>
      <c r="E118" s="1655"/>
    </row>
    <row r="119" spans="2:5" s="1648" customFormat="1" ht="24" x14ac:dyDescent="0.25">
      <c r="B119" s="1653" t="s">
        <v>939</v>
      </c>
      <c r="C119" s="1650" t="s">
        <v>647</v>
      </c>
      <c r="D119" s="1655"/>
      <c r="E119" s="1655"/>
    </row>
    <row r="120" spans="2:5" s="1648" customFormat="1" ht="12" x14ac:dyDescent="0.25">
      <c r="B120" s="1653" t="s">
        <v>940</v>
      </c>
      <c r="C120" s="1650" t="s">
        <v>650</v>
      </c>
      <c r="D120" s="1655"/>
      <c r="E120" s="1655"/>
    </row>
    <row r="121" spans="2:5" s="1648" customFormat="1" ht="12" x14ac:dyDescent="0.25">
      <c r="B121" s="1653" t="s">
        <v>941</v>
      </c>
      <c r="C121" s="1650" t="s">
        <v>651</v>
      </c>
      <c r="D121" s="1655"/>
      <c r="E121" s="1655"/>
    </row>
    <row r="122" spans="2:5" s="1648" customFormat="1" ht="12" x14ac:dyDescent="0.25">
      <c r="B122" s="1649" t="s">
        <v>942</v>
      </c>
      <c r="C122" s="1656" t="s">
        <v>652</v>
      </c>
      <c r="D122" s="1657"/>
      <c r="E122" s="1657"/>
    </row>
    <row r="123" spans="2:5" s="1648" customFormat="1" ht="22.8" x14ac:dyDescent="0.25">
      <c r="B123" s="1649" t="s">
        <v>943</v>
      </c>
      <c r="C123" s="1656" t="s">
        <v>944</v>
      </c>
      <c r="D123" s="1651">
        <f>D80</f>
        <v>679775</v>
      </c>
      <c r="E123" s="1651">
        <f>SUM(E79)+E80</f>
        <v>567968</v>
      </c>
    </row>
    <row r="124" spans="2:5" s="1648" customFormat="1" ht="12" x14ac:dyDescent="0.25">
      <c r="B124" s="1649" t="s">
        <v>945</v>
      </c>
      <c r="C124" s="1650" t="s">
        <v>946</v>
      </c>
      <c r="D124" s="1655"/>
      <c r="E124" s="1655"/>
    </row>
    <row r="125" spans="2:5" s="1648" customFormat="1" ht="12" x14ac:dyDescent="0.25">
      <c r="B125" s="1649" t="s">
        <v>947</v>
      </c>
      <c r="C125" s="1650" t="s">
        <v>948</v>
      </c>
      <c r="D125" s="1655"/>
      <c r="E125" s="1655"/>
    </row>
    <row r="126" spans="2:5" s="1648" customFormat="1" ht="12" x14ac:dyDescent="0.25">
      <c r="B126" s="1649" t="s">
        <v>949</v>
      </c>
      <c r="C126" s="1650" t="s">
        <v>950</v>
      </c>
      <c r="D126" s="1651">
        <v>0</v>
      </c>
      <c r="E126" s="1651">
        <v>0</v>
      </c>
    </row>
    <row r="127" spans="2:5" s="1648" customFormat="1" ht="12" x14ac:dyDescent="0.25">
      <c r="B127" s="1649" t="s">
        <v>951</v>
      </c>
      <c r="C127" s="1650" t="s">
        <v>952</v>
      </c>
      <c r="D127" s="1655"/>
      <c r="E127" s="1655"/>
    </row>
    <row r="128" spans="2:5" s="1648" customFormat="1" ht="12" x14ac:dyDescent="0.25">
      <c r="B128" s="1649" t="s">
        <v>953</v>
      </c>
      <c r="C128" s="1650" t="s">
        <v>954</v>
      </c>
      <c r="D128" s="1655"/>
      <c r="E128" s="1655">
        <v>0</v>
      </c>
    </row>
    <row r="129" spans="2:7" s="1648" customFormat="1" ht="12" x14ac:dyDescent="0.25">
      <c r="B129" s="1649" t="s">
        <v>955</v>
      </c>
      <c r="C129" s="1650" t="s">
        <v>956</v>
      </c>
      <c r="D129" s="1655"/>
      <c r="E129" s="1655">
        <v>0</v>
      </c>
    </row>
    <row r="130" spans="2:7" s="1648" customFormat="1" ht="12" x14ac:dyDescent="0.25">
      <c r="B130" s="1649" t="s">
        <v>957</v>
      </c>
      <c r="C130" s="1650" t="s">
        <v>958</v>
      </c>
      <c r="D130" s="1655"/>
      <c r="E130" s="1655"/>
    </row>
    <row r="131" spans="2:7" s="1648" customFormat="1" ht="12" x14ac:dyDescent="0.25">
      <c r="B131" s="1649" t="s">
        <v>959</v>
      </c>
      <c r="C131" s="1650" t="s">
        <v>960</v>
      </c>
      <c r="D131" s="1651">
        <v>0</v>
      </c>
      <c r="E131" s="1651">
        <f>SUM(E128:E130)</f>
        <v>0</v>
      </c>
    </row>
    <row r="132" spans="2:7" s="1648" customFormat="1" ht="12" x14ac:dyDescent="0.25">
      <c r="B132" s="1649" t="s">
        <v>961</v>
      </c>
      <c r="C132" s="1650" t="s">
        <v>962</v>
      </c>
      <c r="D132" s="1655"/>
      <c r="E132" s="1655"/>
    </row>
    <row r="133" spans="2:7" s="1648" customFormat="1" ht="12" x14ac:dyDescent="0.25">
      <c r="B133" s="1649" t="s">
        <v>963</v>
      </c>
      <c r="C133" s="1650" t="s">
        <v>964</v>
      </c>
      <c r="D133" s="1655"/>
      <c r="E133" s="1655"/>
    </row>
    <row r="134" spans="2:7" s="1648" customFormat="1" ht="12" x14ac:dyDescent="0.25">
      <c r="B134" s="1649" t="s">
        <v>965</v>
      </c>
      <c r="C134" s="1650" t="s">
        <v>966</v>
      </c>
      <c r="D134" s="1655"/>
      <c r="E134" s="1655">
        <v>439853</v>
      </c>
    </row>
    <row r="135" spans="2:7" s="1648" customFormat="1" ht="12" x14ac:dyDescent="0.25">
      <c r="B135" s="1649" t="s">
        <v>967</v>
      </c>
      <c r="C135" s="1650" t="s">
        <v>968</v>
      </c>
      <c r="D135" s="1651">
        <f>SUM(D132:D134)</f>
        <v>0</v>
      </c>
      <c r="E135" s="1651">
        <f t="shared" ref="E135" si="0">SUM(E132:E134)</f>
        <v>439853</v>
      </c>
    </row>
    <row r="136" spans="2:7" s="1648" customFormat="1" ht="12" x14ac:dyDescent="0.25">
      <c r="B136" s="1649" t="s">
        <v>969</v>
      </c>
      <c r="C136" s="1650" t="s">
        <v>970</v>
      </c>
      <c r="D136" s="1655">
        <v>1007743</v>
      </c>
      <c r="E136" s="1655"/>
    </row>
    <row r="137" spans="2:7" s="1648" customFormat="1" ht="22.8" x14ac:dyDescent="0.25">
      <c r="B137" s="1649" t="s">
        <v>971</v>
      </c>
      <c r="C137" s="1650" t="s">
        <v>972</v>
      </c>
      <c r="D137" s="1655"/>
      <c r="E137" s="1655"/>
    </row>
    <row r="138" spans="2:7" s="1648" customFormat="1" ht="12" x14ac:dyDescent="0.25">
      <c r="B138" s="1649" t="s">
        <v>973</v>
      </c>
      <c r="C138" s="1650" t="s">
        <v>974</v>
      </c>
      <c r="D138" s="1651">
        <f>SUM(D136:D137)</f>
        <v>1007743</v>
      </c>
      <c r="E138" s="1651">
        <f t="shared" ref="E138" si="1">SUM(E136:E137)</f>
        <v>0</v>
      </c>
    </row>
    <row r="139" spans="2:7" s="1648" customFormat="1" ht="12.6" thickBot="1" x14ac:dyDescent="0.3">
      <c r="B139" s="1659" t="s">
        <v>975</v>
      </c>
      <c r="C139" s="1669" t="s">
        <v>976</v>
      </c>
      <c r="D139" s="1670"/>
      <c r="E139" s="1670"/>
    </row>
    <row r="140" spans="2:7" s="1648" customFormat="1" ht="12.6" thickBot="1" x14ac:dyDescent="0.3">
      <c r="B140" s="1662" t="s">
        <v>977</v>
      </c>
      <c r="C140" s="1671" t="s">
        <v>978</v>
      </c>
      <c r="D140" s="1664">
        <f>D123+D126+D131+D135+D138+D139</f>
        <v>1687518</v>
      </c>
      <c r="E140" s="1664">
        <f>E123+E126+E131+E135+E138+E139</f>
        <v>1007821</v>
      </c>
      <c r="G140" s="1672"/>
    </row>
    <row r="141" spans="2:7" s="1631" customFormat="1" ht="18.75" customHeight="1" x14ac:dyDescent="0.25">
      <c r="C141" s="1639"/>
      <c r="D141" s="1666"/>
      <c r="E141" s="1666"/>
    </row>
    <row r="142" spans="2:7" s="1631" customFormat="1" ht="13.2" x14ac:dyDescent="0.25">
      <c r="B142" s="2258" t="s">
        <v>1123</v>
      </c>
      <c r="C142" s="2258"/>
      <c r="D142" s="2258"/>
      <c r="E142" s="2258"/>
    </row>
    <row r="143" spans="2:7" s="1631" customFormat="1" ht="13.8" thickBot="1" x14ac:dyDescent="0.3">
      <c r="C143" s="1639"/>
      <c r="D143" s="1667"/>
      <c r="E143" s="1667"/>
    </row>
    <row r="144" spans="2:7" s="1631" customFormat="1" ht="15.75" customHeight="1" x14ac:dyDescent="0.25">
      <c r="B144" s="2249" t="s">
        <v>888</v>
      </c>
      <c r="C144" s="2252" t="s">
        <v>452</v>
      </c>
      <c r="D144" s="2255" t="s">
        <v>1189</v>
      </c>
      <c r="E144" s="2255" t="s">
        <v>1190</v>
      </c>
    </row>
    <row r="145" spans="2:5" s="1631" customFormat="1" ht="11.25" customHeight="1" x14ac:dyDescent="0.25">
      <c r="B145" s="2250"/>
      <c r="C145" s="2253"/>
      <c r="D145" s="2256"/>
      <c r="E145" s="2256"/>
    </row>
    <row r="146" spans="2:5" s="1631" customFormat="1" ht="33.75" customHeight="1" x14ac:dyDescent="0.25">
      <c r="B146" s="2251"/>
      <c r="C146" s="2254"/>
      <c r="D146" s="2257"/>
      <c r="E146" s="2257"/>
    </row>
    <row r="147" spans="2:5" s="1644" customFormat="1" ht="10.8" thickBot="1" x14ac:dyDescent="0.3">
      <c r="B147" s="1641" t="s">
        <v>889</v>
      </c>
      <c r="C147" s="1642" t="s">
        <v>566</v>
      </c>
      <c r="D147" s="1643" t="s">
        <v>567</v>
      </c>
      <c r="E147" s="1643" t="s">
        <v>567</v>
      </c>
    </row>
    <row r="148" spans="2:5" s="1648" customFormat="1" ht="12" x14ac:dyDescent="0.25">
      <c r="B148" s="1645" t="s">
        <v>890</v>
      </c>
      <c r="C148" s="1646" t="s">
        <v>891</v>
      </c>
      <c r="D148" s="1647"/>
      <c r="E148" s="1647"/>
    </row>
    <row r="149" spans="2:5" s="1648" customFormat="1" ht="12" x14ac:dyDescent="0.25">
      <c r="B149" s="1649" t="s">
        <v>892</v>
      </c>
      <c r="C149" s="1650" t="s">
        <v>893</v>
      </c>
      <c r="D149" s="1651">
        <v>386670</v>
      </c>
      <c r="E149" s="1651">
        <v>323756</v>
      </c>
    </row>
    <row r="150" spans="2:5" s="1648" customFormat="1" ht="12" x14ac:dyDescent="0.25">
      <c r="B150" s="1649" t="s">
        <v>894</v>
      </c>
      <c r="C150" s="1650" t="s">
        <v>895</v>
      </c>
      <c r="D150" s="1652"/>
      <c r="E150" s="1652"/>
    </row>
    <row r="151" spans="2:5" s="1648" customFormat="1" ht="12" x14ac:dyDescent="0.25">
      <c r="B151" s="1653" t="s">
        <v>896</v>
      </c>
      <c r="C151" s="1650" t="s">
        <v>897</v>
      </c>
      <c r="D151" s="1668"/>
      <c r="E151" s="1668"/>
    </row>
    <row r="152" spans="2:5" s="1648" customFormat="1" ht="26.4" customHeight="1" x14ac:dyDescent="0.25">
      <c r="B152" s="1653" t="s">
        <v>979</v>
      </c>
      <c r="C152" s="1650" t="s">
        <v>899</v>
      </c>
      <c r="D152" s="1655"/>
      <c r="E152" s="1655"/>
    </row>
    <row r="153" spans="2:5" s="1648" customFormat="1" ht="12" x14ac:dyDescent="0.25">
      <c r="B153" s="1653" t="s">
        <v>900</v>
      </c>
      <c r="C153" s="1650" t="s">
        <v>901</v>
      </c>
      <c r="D153" s="1655"/>
      <c r="E153" s="1655"/>
    </row>
    <row r="154" spans="2:5" s="1648" customFormat="1" ht="12" x14ac:dyDescent="0.25">
      <c r="B154" s="1653" t="s">
        <v>902</v>
      </c>
      <c r="C154" s="1650" t="s">
        <v>903</v>
      </c>
      <c r="D154" s="1655"/>
      <c r="E154" s="1655"/>
    </row>
    <row r="155" spans="2:5" s="1648" customFormat="1" ht="12" x14ac:dyDescent="0.25">
      <c r="B155" s="1649" t="s">
        <v>904</v>
      </c>
      <c r="C155" s="1650" t="s">
        <v>905</v>
      </c>
      <c r="D155" s="1652">
        <v>386670</v>
      </c>
      <c r="E155" s="1652">
        <v>323756</v>
      </c>
    </row>
    <row r="156" spans="2:5" s="1648" customFormat="1" ht="12" x14ac:dyDescent="0.25">
      <c r="B156" s="1653" t="s">
        <v>906</v>
      </c>
      <c r="C156" s="1650" t="s">
        <v>907</v>
      </c>
      <c r="D156" s="1655"/>
      <c r="E156" s="1655"/>
    </row>
    <row r="157" spans="2:5" s="1648" customFormat="1" ht="24" x14ac:dyDescent="0.25">
      <c r="B157" s="1653" t="s">
        <v>980</v>
      </c>
      <c r="C157" s="1650" t="s">
        <v>23</v>
      </c>
      <c r="D157" s="1655"/>
      <c r="E157" s="1655"/>
    </row>
    <row r="158" spans="2:5" s="1648" customFormat="1" ht="12" x14ac:dyDescent="0.25">
      <c r="B158" s="1653" t="s">
        <v>909</v>
      </c>
      <c r="C158" s="1650" t="s">
        <v>24</v>
      </c>
      <c r="D158" s="1655"/>
      <c r="E158" s="1655"/>
    </row>
    <row r="159" spans="2:5" s="1648" customFormat="1" ht="12" x14ac:dyDescent="0.25">
      <c r="B159" s="1653" t="s">
        <v>910</v>
      </c>
      <c r="C159" s="1650" t="s">
        <v>25</v>
      </c>
      <c r="D159" s="1655">
        <v>386670</v>
      </c>
      <c r="E159" s="1655">
        <v>323756</v>
      </c>
    </row>
    <row r="160" spans="2:5" s="1648" customFormat="1" ht="12" x14ac:dyDescent="0.25">
      <c r="B160" s="1649" t="s">
        <v>911</v>
      </c>
      <c r="C160" s="1650" t="s">
        <v>26</v>
      </c>
      <c r="D160" s="1652"/>
      <c r="E160" s="1652"/>
    </row>
    <row r="161" spans="2:5" s="1648" customFormat="1" ht="12" x14ac:dyDescent="0.25">
      <c r="B161" s="1653" t="s">
        <v>912</v>
      </c>
      <c r="C161" s="1650" t="s">
        <v>27</v>
      </c>
      <c r="D161" s="1655"/>
      <c r="E161" s="1655"/>
    </row>
    <row r="162" spans="2:5" s="1648" customFormat="1" ht="12" x14ac:dyDescent="0.25">
      <c r="B162" s="1653" t="s">
        <v>913</v>
      </c>
      <c r="C162" s="1650" t="s">
        <v>28</v>
      </c>
      <c r="D162" s="1655"/>
      <c r="E162" s="1655"/>
    </row>
    <row r="163" spans="2:5" s="1648" customFormat="1" ht="12" x14ac:dyDescent="0.25">
      <c r="B163" s="1653" t="s">
        <v>914</v>
      </c>
      <c r="C163" s="1650" t="s">
        <v>29</v>
      </c>
      <c r="D163" s="1655"/>
      <c r="E163" s="1655"/>
    </row>
    <row r="164" spans="2:5" s="1648" customFormat="1" ht="12" x14ac:dyDescent="0.25">
      <c r="B164" s="1653" t="s">
        <v>915</v>
      </c>
      <c r="C164" s="1650" t="s">
        <v>30</v>
      </c>
      <c r="D164" s="1655"/>
      <c r="E164" s="1655"/>
    </row>
    <row r="165" spans="2:5" s="1648" customFormat="1" ht="12" x14ac:dyDescent="0.25">
      <c r="B165" s="1649" t="s">
        <v>916</v>
      </c>
      <c r="C165" s="1650" t="s">
        <v>31</v>
      </c>
      <c r="D165" s="1652"/>
      <c r="E165" s="1652"/>
    </row>
    <row r="166" spans="2:5" s="1648" customFormat="1" ht="12" x14ac:dyDescent="0.25">
      <c r="B166" s="1653" t="s">
        <v>917</v>
      </c>
      <c r="C166" s="1650" t="s">
        <v>32</v>
      </c>
      <c r="D166" s="1655"/>
      <c r="E166" s="1655"/>
    </row>
    <row r="167" spans="2:5" s="1648" customFormat="1" ht="12" x14ac:dyDescent="0.25">
      <c r="B167" s="1653" t="s">
        <v>918</v>
      </c>
      <c r="C167" s="1650" t="s">
        <v>33</v>
      </c>
      <c r="D167" s="1655"/>
      <c r="E167" s="1655"/>
    </row>
    <row r="168" spans="2:5" s="1648" customFormat="1" ht="12" x14ac:dyDescent="0.25">
      <c r="B168" s="1653" t="s">
        <v>919</v>
      </c>
      <c r="C168" s="1650" t="s">
        <v>34</v>
      </c>
      <c r="D168" s="1655"/>
      <c r="E168" s="1655"/>
    </row>
    <row r="169" spans="2:5" s="1648" customFormat="1" ht="12" x14ac:dyDescent="0.25">
      <c r="B169" s="1653" t="s">
        <v>920</v>
      </c>
      <c r="C169" s="1650" t="s">
        <v>35</v>
      </c>
      <c r="D169" s="1655"/>
      <c r="E169" s="1655"/>
    </row>
    <row r="170" spans="2:5" s="1648" customFormat="1" ht="12" x14ac:dyDescent="0.25">
      <c r="B170" s="1649" t="s">
        <v>921</v>
      </c>
      <c r="C170" s="1650" t="s">
        <v>36</v>
      </c>
      <c r="D170" s="1652"/>
      <c r="E170" s="1652"/>
    </row>
    <row r="171" spans="2:5" s="1648" customFormat="1" ht="12" x14ac:dyDescent="0.25">
      <c r="B171" s="1653" t="s">
        <v>922</v>
      </c>
      <c r="C171" s="1650" t="s">
        <v>37</v>
      </c>
      <c r="D171" s="1655"/>
      <c r="E171" s="1655"/>
    </row>
    <row r="172" spans="2:5" s="1648" customFormat="1" ht="24" x14ac:dyDescent="0.25">
      <c r="B172" s="1653" t="s">
        <v>923</v>
      </c>
      <c r="C172" s="1650" t="s">
        <v>38</v>
      </c>
      <c r="D172" s="1655"/>
      <c r="E172" s="1655"/>
    </row>
    <row r="173" spans="2:5" s="1648" customFormat="1" ht="12" x14ac:dyDescent="0.25">
      <c r="B173" s="1653" t="s">
        <v>924</v>
      </c>
      <c r="C173" s="1650" t="s">
        <v>39</v>
      </c>
      <c r="D173" s="1655"/>
      <c r="E173" s="1655"/>
    </row>
    <row r="174" spans="2:5" s="1648" customFormat="1" ht="12" x14ac:dyDescent="0.25">
      <c r="B174" s="1653" t="s">
        <v>925</v>
      </c>
      <c r="C174" s="1650" t="s">
        <v>40</v>
      </c>
      <c r="D174" s="1655"/>
      <c r="E174" s="1655"/>
    </row>
    <row r="175" spans="2:5" s="1648" customFormat="1" ht="12" x14ac:dyDescent="0.25">
      <c r="B175" s="1649" t="s">
        <v>926</v>
      </c>
      <c r="C175" s="1650" t="s">
        <v>41</v>
      </c>
      <c r="D175" s="1651"/>
      <c r="E175" s="1651"/>
    </row>
    <row r="176" spans="2:5" s="1648" customFormat="1" ht="12" x14ac:dyDescent="0.25">
      <c r="B176" s="1649" t="s">
        <v>981</v>
      </c>
      <c r="C176" s="1650" t="s">
        <v>582</v>
      </c>
      <c r="D176" s="1652"/>
      <c r="E176" s="1652"/>
    </row>
    <row r="177" spans="2:5" s="1648" customFormat="1" ht="12" x14ac:dyDescent="0.25">
      <c r="B177" s="1653" t="s">
        <v>928</v>
      </c>
      <c r="C177" s="1650" t="s">
        <v>617</v>
      </c>
      <c r="D177" s="1655"/>
      <c r="E177" s="1655"/>
    </row>
    <row r="178" spans="2:5" s="1648" customFormat="1" ht="12" x14ac:dyDescent="0.25">
      <c r="B178" s="1653" t="s">
        <v>929</v>
      </c>
      <c r="C178" s="1650" t="s">
        <v>618</v>
      </c>
      <c r="D178" s="1655"/>
      <c r="E178" s="1655"/>
    </row>
    <row r="179" spans="2:5" s="1648" customFormat="1" ht="12" x14ac:dyDescent="0.25">
      <c r="B179" s="1653" t="s">
        <v>930</v>
      </c>
      <c r="C179" s="1650" t="s">
        <v>619</v>
      </c>
      <c r="D179" s="1655"/>
      <c r="E179" s="1655"/>
    </row>
    <row r="180" spans="2:5" s="1648" customFormat="1" ht="12" x14ac:dyDescent="0.25">
      <c r="B180" s="1653" t="s">
        <v>931</v>
      </c>
      <c r="C180" s="1650" t="s">
        <v>620</v>
      </c>
      <c r="D180" s="1655"/>
      <c r="E180" s="1655"/>
    </row>
    <row r="181" spans="2:5" s="1648" customFormat="1" ht="12" x14ac:dyDescent="0.25">
      <c r="B181" s="1649" t="s">
        <v>932</v>
      </c>
      <c r="C181" s="1650" t="s">
        <v>640</v>
      </c>
      <c r="D181" s="1652"/>
      <c r="E181" s="1652"/>
    </row>
    <row r="182" spans="2:5" s="1648" customFormat="1" ht="12" x14ac:dyDescent="0.25">
      <c r="B182" s="1653" t="s">
        <v>933</v>
      </c>
      <c r="C182" s="1650" t="s">
        <v>641</v>
      </c>
      <c r="D182" s="1655"/>
      <c r="E182" s="1655"/>
    </row>
    <row r="183" spans="2:5" s="1648" customFormat="1" ht="24" x14ac:dyDescent="0.25">
      <c r="B183" s="1653" t="s">
        <v>934</v>
      </c>
      <c r="C183" s="1650" t="s">
        <v>642</v>
      </c>
      <c r="D183" s="1655"/>
      <c r="E183" s="1655"/>
    </row>
    <row r="184" spans="2:5" s="1648" customFormat="1" ht="12" x14ac:dyDescent="0.25">
      <c r="B184" s="1653" t="s">
        <v>935</v>
      </c>
      <c r="C184" s="1650" t="s">
        <v>643</v>
      </c>
      <c r="D184" s="1655"/>
      <c r="E184" s="1655"/>
    </row>
    <row r="185" spans="2:5" s="1648" customFormat="1" ht="12" x14ac:dyDescent="0.25">
      <c r="B185" s="1653" t="s">
        <v>936</v>
      </c>
      <c r="C185" s="1650" t="s">
        <v>644</v>
      </c>
      <c r="D185" s="1655"/>
      <c r="E185" s="1655"/>
    </row>
    <row r="186" spans="2:5" s="1648" customFormat="1" ht="12" x14ac:dyDescent="0.25">
      <c r="B186" s="1649" t="s">
        <v>937</v>
      </c>
      <c r="C186" s="1650" t="s">
        <v>645</v>
      </c>
      <c r="D186" s="1652"/>
      <c r="E186" s="1652"/>
    </row>
    <row r="187" spans="2:5" s="1648" customFormat="1" ht="12" x14ac:dyDescent="0.25">
      <c r="B187" s="1653" t="s">
        <v>938</v>
      </c>
      <c r="C187" s="1650" t="s">
        <v>646</v>
      </c>
      <c r="D187" s="1655"/>
      <c r="E187" s="1655"/>
    </row>
    <row r="188" spans="2:5" s="1648" customFormat="1" ht="24" x14ac:dyDescent="0.25">
      <c r="B188" s="1653" t="s">
        <v>939</v>
      </c>
      <c r="C188" s="1650" t="s">
        <v>647</v>
      </c>
      <c r="D188" s="1655"/>
      <c r="E188" s="1655"/>
    </row>
    <row r="189" spans="2:5" s="1648" customFormat="1" ht="12" x14ac:dyDescent="0.25">
      <c r="B189" s="1653" t="s">
        <v>940</v>
      </c>
      <c r="C189" s="1650" t="s">
        <v>650</v>
      </c>
      <c r="D189" s="1655"/>
      <c r="E189" s="1655"/>
    </row>
    <row r="190" spans="2:5" s="1648" customFormat="1" ht="12" x14ac:dyDescent="0.25">
      <c r="B190" s="1653" t="s">
        <v>941</v>
      </c>
      <c r="C190" s="1650" t="s">
        <v>651</v>
      </c>
      <c r="D190" s="1655"/>
      <c r="E190" s="1655"/>
    </row>
    <row r="191" spans="2:5" s="1648" customFormat="1" ht="12" x14ac:dyDescent="0.25">
      <c r="B191" s="1649" t="s">
        <v>942</v>
      </c>
      <c r="C191" s="1650" t="s">
        <v>652</v>
      </c>
      <c r="D191" s="1657"/>
      <c r="E191" s="1657"/>
    </row>
    <row r="192" spans="2:5" s="1648" customFormat="1" ht="22.8" x14ac:dyDescent="0.25">
      <c r="B192" s="1649" t="s">
        <v>943</v>
      </c>
      <c r="C192" s="1650" t="s">
        <v>944</v>
      </c>
      <c r="D192" s="1651">
        <f>D149</f>
        <v>386670</v>
      </c>
      <c r="E192" s="1651">
        <f>E149</f>
        <v>323756</v>
      </c>
    </row>
    <row r="193" spans="2:7" s="1648" customFormat="1" ht="12" x14ac:dyDescent="0.25">
      <c r="B193" s="1649" t="s">
        <v>945</v>
      </c>
      <c r="C193" s="1650" t="s">
        <v>946</v>
      </c>
      <c r="D193" s="1655"/>
      <c r="E193" s="1655"/>
    </row>
    <row r="194" spans="2:7" s="1648" customFormat="1" ht="12" x14ac:dyDescent="0.25">
      <c r="B194" s="1649" t="s">
        <v>947</v>
      </c>
      <c r="C194" s="1650" t="s">
        <v>948</v>
      </c>
      <c r="D194" s="1655"/>
      <c r="E194" s="1655"/>
    </row>
    <row r="195" spans="2:7" s="1648" customFormat="1" ht="12" x14ac:dyDescent="0.25">
      <c r="B195" s="1649" t="s">
        <v>949</v>
      </c>
      <c r="C195" s="1650" t="s">
        <v>950</v>
      </c>
      <c r="D195" s="1651">
        <v>0</v>
      </c>
      <c r="E195" s="1651">
        <v>0</v>
      </c>
    </row>
    <row r="196" spans="2:7" s="1648" customFormat="1" ht="12" x14ac:dyDescent="0.25">
      <c r="B196" s="1649" t="s">
        <v>951</v>
      </c>
      <c r="C196" s="1650" t="s">
        <v>952</v>
      </c>
      <c r="D196" s="1655"/>
      <c r="E196" s="1655"/>
    </row>
    <row r="197" spans="2:7" s="1648" customFormat="1" ht="12" x14ac:dyDescent="0.25">
      <c r="B197" s="1649" t="s">
        <v>953</v>
      </c>
      <c r="C197" s="1650" t="s">
        <v>954</v>
      </c>
      <c r="D197" s="1655"/>
      <c r="E197" s="1655">
        <v>0</v>
      </c>
    </row>
    <row r="198" spans="2:7" s="1648" customFormat="1" ht="12" x14ac:dyDescent="0.25">
      <c r="B198" s="1649" t="s">
        <v>955</v>
      </c>
      <c r="C198" s="1650" t="s">
        <v>956</v>
      </c>
      <c r="D198" s="1655"/>
      <c r="E198" s="1655">
        <v>0</v>
      </c>
    </row>
    <row r="199" spans="2:7" s="1648" customFormat="1" ht="12" x14ac:dyDescent="0.25">
      <c r="B199" s="1649" t="s">
        <v>957</v>
      </c>
      <c r="C199" s="1650" t="s">
        <v>958</v>
      </c>
      <c r="D199" s="1655"/>
      <c r="E199" s="1655"/>
    </row>
    <row r="200" spans="2:7" s="1648" customFormat="1" ht="12" x14ac:dyDescent="0.25">
      <c r="B200" s="1649" t="s">
        <v>959</v>
      </c>
      <c r="C200" s="1650" t="s">
        <v>960</v>
      </c>
      <c r="D200" s="1651">
        <f>SUM(D196:D199)</f>
        <v>0</v>
      </c>
      <c r="E200" s="1651">
        <f t="shared" ref="E200" si="2">SUM(E196:E199)</f>
        <v>0</v>
      </c>
    </row>
    <row r="201" spans="2:7" s="1648" customFormat="1" ht="12" x14ac:dyDescent="0.25">
      <c r="B201" s="1649" t="s">
        <v>961</v>
      </c>
      <c r="C201" s="1650" t="s">
        <v>962</v>
      </c>
      <c r="D201" s="1655"/>
      <c r="E201" s="1655"/>
    </row>
    <row r="202" spans="2:7" s="1648" customFormat="1" ht="12" x14ac:dyDescent="0.25">
      <c r="B202" s="1649" t="s">
        <v>963</v>
      </c>
      <c r="C202" s="1650" t="s">
        <v>964</v>
      </c>
      <c r="D202" s="1655"/>
      <c r="E202" s="1655"/>
    </row>
    <row r="203" spans="2:7" s="1648" customFormat="1" ht="12" x14ac:dyDescent="0.25">
      <c r="B203" s="1649" t="s">
        <v>965</v>
      </c>
      <c r="C203" s="1650" t="s">
        <v>966</v>
      </c>
      <c r="D203" s="1655">
        <v>64037</v>
      </c>
      <c r="E203" s="1655">
        <v>124037</v>
      </c>
      <c r="G203" s="1648" t="s">
        <v>541</v>
      </c>
    </row>
    <row r="204" spans="2:7" s="1648" customFormat="1" ht="12" x14ac:dyDescent="0.25">
      <c r="B204" s="1649" t="s">
        <v>967</v>
      </c>
      <c r="C204" s="1650" t="s">
        <v>968</v>
      </c>
      <c r="D204" s="1651">
        <v>64037</v>
      </c>
      <c r="E204" s="1651">
        <f>SUM(E201:E203)</f>
        <v>124037</v>
      </c>
    </row>
    <row r="205" spans="2:7" s="1648" customFormat="1" ht="12" x14ac:dyDescent="0.25">
      <c r="B205" s="1649" t="s">
        <v>969</v>
      </c>
      <c r="C205" s="1650" t="s">
        <v>970</v>
      </c>
      <c r="D205" s="1655"/>
      <c r="E205" s="1655"/>
    </row>
    <row r="206" spans="2:7" s="1648" customFormat="1" ht="22.8" x14ac:dyDescent="0.25">
      <c r="B206" s="1649" t="s">
        <v>971</v>
      </c>
      <c r="C206" s="1650" t="s">
        <v>972</v>
      </c>
      <c r="D206" s="1655"/>
      <c r="E206" s="1655"/>
    </row>
    <row r="207" spans="2:7" s="1648" customFormat="1" ht="12" x14ac:dyDescent="0.25">
      <c r="B207" s="1649" t="s">
        <v>973</v>
      </c>
      <c r="C207" s="1650" t="s">
        <v>974</v>
      </c>
      <c r="D207" s="1651">
        <v>334482</v>
      </c>
      <c r="E207" s="1651"/>
    </row>
    <row r="208" spans="2:7" s="1648" customFormat="1" ht="12.6" thickBot="1" x14ac:dyDescent="0.3">
      <c r="B208" s="1659" t="s">
        <v>975</v>
      </c>
      <c r="C208" s="1669" t="s">
        <v>976</v>
      </c>
      <c r="D208" s="1670">
        <v>0</v>
      </c>
      <c r="E208" s="1670">
        <v>0</v>
      </c>
    </row>
    <row r="209" spans="2:7" s="1648" customFormat="1" ht="12.6" thickBot="1" x14ac:dyDescent="0.3">
      <c r="B209" s="1662" t="s">
        <v>977</v>
      </c>
      <c r="C209" s="1663" t="s">
        <v>978</v>
      </c>
      <c r="D209" s="1664">
        <f>D192+D195+D200+D204+D207+D208</f>
        <v>785189</v>
      </c>
      <c r="E209" s="1664">
        <f t="shared" ref="E209" si="3">E192+E195+E200+E204+E207+E208</f>
        <v>447793</v>
      </c>
      <c r="G209" s="1672"/>
    </row>
    <row r="210" spans="2:7" s="1631" customFormat="1" ht="13.2" x14ac:dyDescent="0.25">
      <c r="C210" s="1639"/>
      <c r="D210" s="1666"/>
      <c r="E210" s="1666"/>
    </row>
    <row r="211" spans="2:7" s="1631" customFormat="1" ht="13.2" x14ac:dyDescent="0.25">
      <c r="C211" s="1639"/>
      <c r="D211" s="1666"/>
      <c r="E211" s="1666"/>
    </row>
    <row r="212" spans="2:7" s="1631" customFormat="1" ht="13.2" x14ac:dyDescent="0.25">
      <c r="C212" s="1639"/>
      <c r="D212" s="1666"/>
      <c r="E212" s="1666"/>
    </row>
    <row r="213" spans="2:7" s="1631" customFormat="1" ht="13.2" x14ac:dyDescent="0.25">
      <c r="C213" s="1639"/>
      <c r="D213" s="1666"/>
      <c r="E213" s="1666"/>
    </row>
    <row r="214" spans="2:7" s="1631" customFormat="1" ht="13.2" x14ac:dyDescent="0.25">
      <c r="C214" s="1639"/>
      <c r="D214" s="1666"/>
      <c r="E214" s="1666"/>
    </row>
    <row r="215" spans="2:7" s="1631" customFormat="1" ht="13.2" x14ac:dyDescent="0.25">
      <c r="C215" s="1639"/>
      <c r="D215" s="1666"/>
      <c r="E215" s="1666"/>
    </row>
    <row r="216" spans="2:7" s="1631" customFormat="1" ht="13.2" x14ac:dyDescent="0.25">
      <c r="C216" s="1639"/>
      <c r="D216" s="1666"/>
      <c r="E216" s="1666"/>
    </row>
    <row r="217" spans="2:7" s="1631" customFormat="1" ht="13.2" x14ac:dyDescent="0.25">
      <c r="C217" s="1639"/>
      <c r="D217" s="1666"/>
      <c r="E217" s="1666"/>
    </row>
    <row r="218" spans="2:7" s="1631" customFormat="1" ht="13.2" x14ac:dyDescent="0.25">
      <c r="C218" s="1639"/>
      <c r="D218" s="1666"/>
      <c r="E218" s="1666"/>
    </row>
    <row r="219" spans="2:7" s="1631" customFormat="1" ht="13.2" x14ac:dyDescent="0.25">
      <c r="C219" s="1639"/>
      <c r="D219" s="1666"/>
      <c r="E219" s="1666"/>
    </row>
    <row r="220" spans="2:7" s="1631" customFormat="1" ht="13.2" x14ac:dyDescent="0.25">
      <c r="C220" s="1639"/>
      <c r="D220" s="1666"/>
      <c r="E220" s="1666"/>
    </row>
    <row r="221" spans="2:7" s="1631" customFormat="1" ht="13.2" x14ac:dyDescent="0.25">
      <c r="C221" s="1639"/>
      <c r="D221" s="1666"/>
      <c r="E221" s="1666"/>
    </row>
    <row r="222" spans="2:7" s="1631" customFormat="1" ht="13.2" x14ac:dyDescent="0.25">
      <c r="C222" s="1639"/>
      <c r="D222" s="1666"/>
      <c r="E222" s="1666"/>
    </row>
    <row r="223" spans="2:7" s="1631" customFormat="1" ht="13.2" x14ac:dyDescent="0.25">
      <c r="C223" s="1639"/>
      <c r="D223" s="1666"/>
      <c r="E223" s="1666"/>
    </row>
    <row r="224" spans="2:7" s="1631" customFormat="1" ht="13.2" x14ac:dyDescent="0.25">
      <c r="C224" s="1639"/>
      <c r="D224" s="1666"/>
      <c r="E224" s="1666"/>
    </row>
    <row r="225" spans="3:5" s="1631" customFormat="1" ht="13.2" x14ac:dyDescent="0.25">
      <c r="C225" s="1639"/>
      <c r="D225" s="1666"/>
      <c r="E225" s="1666"/>
    </row>
    <row r="226" spans="3:5" s="1631" customFormat="1" ht="13.2" x14ac:dyDescent="0.25">
      <c r="C226" s="1639"/>
      <c r="D226" s="1666"/>
      <c r="E226" s="1666"/>
    </row>
    <row r="227" spans="3:5" s="1631" customFormat="1" ht="13.2" x14ac:dyDescent="0.25">
      <c r="C227" s="1639"/>
      <c r="D227" s="1666"/>
      <c r="E227" s="1666"/>
    </row>
    <row r="228" spans="3:5" s="1631" customFormat="1" ht="13.2" x14ac:dyDescent="0.25">
      <c r="C228" s="1639"/>
      <c r="D228" s="1666"/>
      <c r="E228" s="1666"/>
    </row>
    <row r="229" spans="3:5" s="1631" customFormat="1" ht="13.2" x14ac:dyDescent="0.25">
      <c r="C229" s="1639"/>
      <c r="D229" s="1666"/>
      <c r="E229" s="1666"/>
    </row>
    <row r="230" spans="3:5" s="1631" customFormat="1" ht="13.2" x14ac:dyDescent="0.25">
      <c r="C230" s="1639"/>
      <c r="D230" s="1666"/>
      <c r="E230" s="1666"/>
    </row>
    <row r="231" spans="3:5" s="1631" customFormat="1" ht="13.2" x14ac:dyDescent="0.25">
      <c r="C231" s="1639"/>
      <c r="D231" s="1666"/>
      <c r="E231" s="1666"/>
    </row>
    <row r="232" spans="3:5" s="1631" customFormat="1" ht="13.2" x14ac:dyDescent="0.25">
      <c r="C232" s="1639"/>
      <c r="D232" s="1666"/>
      <c r="E232" s="1666"/>
    </row>
    <row r="233" spans="3:5" s="1631" customFormat="1" ht="13.2" x14ac:dyDescent="0.25">
      <c r="C233" s="1639"/>
      <c r="D233" s="1666"/>
      <c r="E233" s="1666"/>
    </row>
    <row r="234" spans="3:5" s="1631" customFormat="1" ht="13.2" x14ac:dyDescent="0.25">
      <c r="C234" s="1639"/>
      <c r="D234" s="1666"/>
      <c r="E234" s="1666"/>
    </row>
    <row r="235" spans="3:5" s="1631" customFormat="1" ht="13.2" x14ac:dyDescent="0.25">
      <c r="C235" s="1639"/>
      <c r="D235" s="1666"/>
      <c r="E235" s="1666"/>
    </row>
    <row r="236" spans="3:5" s="1631" customFormat="1" ht="13.2" x14ac:dyDescent="0.25">
      <c r="C236" s="1639"/>
      <c r="D236" s="1666"/>
      <c r="E236" s="1666"/>
    </row>
    <row r="237" spans="3:5" s="1631" customFormat="1" ht="13.2" x14ac:dyDescent="0.25">
      <c r="C237" s="1639"/>
      <c r="D237" s="1666"/>
      <c r="E237" s="1666"/>
    </row>
    <row r="238" spans="3:5" s="1631" customFormat="1" ht="13.2" x14ac:dyDescent="0.25">
      <c r="C238" s="1639"/>
      <c r="D238" s="1666"/>
      <c r="E238" s="1666"/>
    </row>
    <row r="239" spans="3:5" s="1631" customFormat="1" ht="13.2" x14ac:dyDescent="0.25">
      <c r="C239" s="1639"/>
      <c r="D239" s="1666"/>
      <c r="E239" s="1666"/>
    </row>
    <row r="240" spans="3:5" s="1631" customFormat="1" ht="13.2" x14ac:dyDescent="0.25">
      <c r="C240" s="1639"/>
      <c r="D240" s="1666"/>
      <c r="E240" s="1666"/>
    </row>
    <row r="241" spans="3:5" s="1631" customFormat="1" ht="13.2" x14ac:dyDescent="0.25">
      <c r="C241" s="1639"/>
      <c r="D241" s="1666"/>
      <c r="E241" s="1666"/>
    </row>
    <row r="242" spans="3:5" s="1631" customFormat="1" ht="13.2" x14ac:dyDescent="0.25">
      <c r="C242" s="1639"/>
      <c r="D242" s="1666"/>
      <c r="E242" s="1666"/>
    </row>
    <row r="243" spans="3:5" s="1631" customFormat="1" ht="13.2" x14ac:dyDescent="0.25">
      <c r="C243" s="1639"/>
      <c r="D243" s="1666"/>
      <c r="E243" s="1666"/>
    </row>
    <row r="244" spans="3:5" s="1631" customFormat="1" ht="13.2" x14ac:dyDescent="0.25">
      <c r="C244" s="1639"/>
      <c r="D244" s="1666"/>
      <c r="E244" s="1666"/>
    </row>
    <row r="245" spans="3:5" s="1631" customFormat="1" ht="13.2" x14ac:dyDescent="0.25">
      <c r="C245" s="1639"/>
      <c r="D245" s="1666"/>
      <c r="E245" s="1666"/>
    </row>
    <row r="246" spans="3:5" s="1631" customFormat="1" ht="13.2" x14ac:dyDescent="0.25">
      <c r="C246" s="1639"/>
      <c r="D246" s="1666"/>
      <c r="E246" s="1666"/>
    </row>
    <row r="247" spans="3:5" s="1631" customFormat="1" ht="13.2" x14ac:dyDescent="0.25">
      <c r="C247" s="1639"/>
      <c r="D247" s="1666"/>
      <c r="E247" s="1666"/>
    </row>
    <row r="248" spans="3:5" s="1631" customFormat="1" ht="13.2" x14ac:dyDescent="0.25">
      <c r="C248" s="1639"/>
      <c r="D248" s="1666"/>
      <c r="E248" s="1666"/>
    </row>
    <row r="249" spans="3:5" s="1631" customFormat="1" ht="13.2" x14ac:dyDescent="0.25">
      <c r="C249" s="1639"/>
      <c r="D249" s="1666"/>
      <c r="E249" s="1666"/>
    </row>
    <row r="250" spans="3:5" s="1631" customFormat="1" ht="13.2" x14ac:dyDescent="0.25">
      <c r="C250" s="1639"/>
      <c r="D250" s="1666"/>
      <c r="E250" s="1666"/>
    </row>
    <row r="251" spans="3:5" s="1631" customFormat="1" ht="13.2" x14ac:dyDescent="0.25">
      <c r="C251" s="1639"/>
      <c r="D251" s="1666"/>
      <c r="E251" s="1666"/>
    </row>
    <row r="252" spans="3:5" s="1631" customFormat="1" ht="13.2" x14ac:dyDescent="0.25">
      <c r="C252" s="1639"/>
      <c r="D252" s="1666"/>
      <c r="E252" s="1666"/>
    </row>
    <row r="253" spans="3:5" s="1631" customFormat="1" ht="13.2" x14ac:dyDescent="0.25">
      <c r="C253" s="1639"/>
      <c r="D253" s="1666"/>
      <c r="E253" s="1666"/>
    </row>
    <row r="254" spans="3:5" s="1631" customFormat="1" ht="13.2" x14ac:dyDescent="0.25">
      <c r="C254" s="1639"/>
      <c r="D254" s="1666"/>
      <c r="E254" s="1666"/>
    </row>
    <row r="255" spans="3:5" s="1631" customFormat="1" ht="13.2" x14ac:dyDescent="0.25">
      <c r="C255" s="1639"/>
      <c r="D255" s="1666"/>
      <c r="E255" s="1666"/>
    </row>
    <row r="256" spans="3:5" s="1631" customFormat="1" ht="13.2" x14ac:dyDescent="0.25">
      <c r="C256" s="1639"/>
      <c r="D256" s="1666"/>
      <c r="E256" s="1666"/>
    </row>
    <row r="257" spans="3:5" s="1631" customFormat="1" ht="13.2" x14ac:dyDescent="0.25">
      <c r="C257" s="1639"/>
      <c r="D257" s="1666"/>
      <c r="E257" s="1666"/>
    </row>
    <row r="258" spans="3:5" s="1631" customFormat="1" ht="13.2" x14ac:dyDescent="0.25">
      <c r="C258" s="1639"/>
      <c r="D258" s="1666"/>
      <c r="E258" s="1666"/>
    </row>
    <row r="259" spans="3:5" s="1631" customFormat="1" ht="13.2" x14ac:dyDescent="0.25">
      <c r="C259" s="1639"/>
      <c r="D259" s="1666"/>
      <c r="E259" s="1666"/>
    </row>
    <row r="260" spans="3:5" s="1631" customFormat="1" ht="13.2" x14ac:dyDescent="0.25">
      <c r="C260" s="1639"/>
      <c r="D260" s="1666"/>
      <c r="E260" s="1666"/>
    </row>
    <row r="261" spans="3:5" s="1631" customFormat="1" ht="13.2" x14ac:dyDescent="0.25">
      <c r="C261" s="1639"/>
      <c r="D261" s="1666"/>
      <c r="E261" s="1666"/>
    </row>
    <row r="262" spans="3:5" s="1631" customFormat="1" ht="13.2" x14ac:dyDescent="0.25">
      <c r="C262" s="1639"/>
      <c r="D262" s="1666"/>
      <c r="E262" s="1666"/>
    </row>
    <row r="263" spans="3:5" s="1631" customFormat="1" ht="13.2" x14ac:dyDescent="0.25">
      <c r="C263" s="1639"/>
      <c r="D263" s="1666"/>
      <c r="E263" s="1666"/>
    </row>
    <row r="264" spans="3:5" s="1631" customFormat="1" ht="13.2" x14ac:dyDescent="0.25">
      <c r="C264" s="1639"/>
      <c r="D264" s="1666"/>
      <c r="E264" s="1666"/>
    </row>
    <row r="265" spans="3:5" s="1631" customFormat="1" ht="13.2" x14ac:dyDescent="0.25">
      <c r="C265" s="1639"/>
      <c r="D265" s="1666"/>
      <c r="E265" s="1666"/>
    </row>
    <row r="266" spans="3:5" s="1631" customFormat="1" ht="13.2" x14ac:dyDescent="0.25">
      <c r="C266" s="1639"/>
      <c r="D266" s="1666"/>
      <c r="E266" s="1666"/>
    </row>
    <row r="267" spans="3:5" s="1631" customFormat="1" ht="13.2" x14ac:dyDescent="0.25">
      <c r="C267" s="1639"/>
      <c r="D267" s="1666"/>
      <c r="E267" s="1666"/>
    </row>
    <row r="268" spans="3:5" s="1631" customFormat="1" ht="13.2" x14ac:dyDescent="0.25">
      <c r="C268" s="1639"/>
      <c r="D268" s="1666"/>
      <c r="E268" s="1666"/>
    </row>
    <row r="269" spans="3:5" s="1631" customFormat="1" ht="13.2" x14ac:dyDescent="0.25">
      <c r="C269" s="1639"/>
      <c r="D269" s="1666"/>
      <c r="E269" s="1666"/>
    </row>
    <row r="270" spans="3:5" s="1631" customFormat="1" ht="13.2" x14ac:dyDescent="0.25">
      <c r="C270" s="1639"/>
      <c r="D270" s="1666"/>
      <c r="E270" s="1666"/>
    </row>
    <row r="271" spans="3:5" s="1631" customFormat="1" ht="13.2" x14ac:dyDescent="0.25">
      <c r="C271" s="1639"/>
      <c r="D271" s="1666"/>
      <c r="E271" s="1666"/>
    </row>
  </sheetData>
  <mergeCells count="17">
    <mergeCell ref="B1:E1"/>
    <mergeCell ref="B3:E3"/>
    <mergeCell ref="B4:E4"/>
    <mergeCell ref="B6:B8"/>
    <mergeCell ref="C6:C8"/>
    <mergeCell ref="E6:E8"/>
    <mergeCell ref="D6:D8"/>
    <mergeCell ref="B144:B146"/>
    <mergeCell ref="C144:C146"/>
    <mergeCell ref="E144:E146"/>
    <mergeCell ref="B73:E73"/>
    <mergeCell ref="B75:B77"/>
    <mergeCell ref="C75:C77"/>
    <mergeCell ref="E75:E77"/>
    <mergeCell ref="B142:E142"/>
    <mergeCell ref="D75:D77"/>
    <mergeCell ref="D144:D146"/>
  </mergeCells>
  <phoneticPr fontId="26" type="noConversion"/>
  <pageMargins left="0.7" right="0.7" top="0.75" bottom="0.75" header="0.3" footer="0.3"/>
  <pageSetup paperSize="9" scale="93" orientation="portrait" r:id="rId1"/>
  <colBreaks count="1" manualBreakCount="1">
    <brk id="6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80"/>
  <sheetViews>
    <sheetView view="pageBreakPreview" zoomScale="150" zoomScaleNormal="100" zoomScaleSheetLayoutView="150" workbookViewId="0">
      <selection activeCell="A2" sqref="A2"/>
    </sheetView>
  </sheetViews>
  <sheetFormatPr defaultColWidth="9.33203125" defaultRowHeight="13.2" x14ac:dyDescent="0.25"/>
  <cols>
    <col min="1" max="1" width="1.44140625" style="1604" customWidth="1"/>
    <col min="2" max="2" width="73.44140625" style="1636" customWidth="1"/>
    <col min="3" max="3" width="6.109375" style="1637" customWidth="1"/>
    <col min="4" max="5" width="18.6640625" style="1604" customWidth="1"/>
    <col min="6" max="16384" width="9.33203125" style="1604"/>
  </cols>
  <sheetData>
    <row r="1" spans="1:5" s="1602" customFormat="1" ht="14.25" customHeight="1" x14ac:dyDescent="0.25">
      <c r="A1" s="2270" t="s">
        <v>1239</v>
      </c>
      <c r="B1" s="2270"/>
      <c r="C1" s="2270"/>
      <c r="D1" s="2270"/>
      <c r="E1" s="2270"/>
    </row>
    <row r="2" spans="1:5" s="1602" customFormat="1" ht="14.25" customHeight="1" x14ac:dyDescent="0.25">
      <c r="B2" s="1603"/>
      <c r="C2" s="1603"/>
      <c r="D2" s="1603"/>
      <c r="E2" s="1603"/>
    </row>
    <row r="3" spans="1:5" ht="32.25" customHeight="1" x14ac:dyDescent="0.25">
      <c r="B3" s="2267" t="s">
        <v>982</v>
      </c>
      <c r="C3" s="2267"/>
      <c r="D3" s="2267"/>
    </row>
    <row r="4" spans="1:5" x14ac:dyDescent="0.25">
      <c r="B4" s="2268" t="s">
        <v>1220</v>
      </c>
      <c r="C4" s="2268"/>
      <c r="D4" s="2268"/>
    </row>
    <row r="5" spans="1:5" ht="12.15" customHeight="1" thickBot="1" x14ac:dyDescent="0.3">
      <c r="B5" s="1604"/>
      <c r="C5" s="2269"/>
      <c r="D5" s="2269"/>
    </row>
    <row r="6" spans="1:5" s="1605" customFormat="1" ht="27.75" customHeight="1" x14ac:dyDescent="0.25">
      <c r="B6" s="2273" t="s">
        <v>983</v>
      </c>
      <c r="C6" s="2275" t="s">
        <v>452</v>
      </c>
      <c r="D6" s="2271" t="s">
        <v>1189</v>
      </c>
      <c r="E6" s="2271" t="s">
        <v>1190</v>
      </c>
    </row>
    <row r="7" spans="1:5" s="1605" customFormat="1" ht="12.75" customHeight="1" x14ac:dyDescent="0.25">
      <c r="B7" s="2274"/>
      <c r="C7" s="2276"/>
      <c r="D7" s="2272"/>
      <c r="E7" s="2272"/>
    </row>
    <row r="8" spans="1:5" s="1609" customFormat="1" ht="13.8" thickBot="1" x14ac:dyDescent="0.3">
      <c r="B8" s="1606" t="s">
        <v>565</v>
      </c>
      <c r="C8" s="1607" t="s">
        <v>566</v>
      </c>
      <c r="D8" s="1608" t="s">
        <v>567</v>
      </c>
      <c r="E8" s="1608" t="s">
        <v>567</v>
      </c>
    </row>
    <row r="9" spans="1:5" s="1613" customFormat="1" ht="15.75" customHeight="1" x14ac:dyDescent="0.25">
      <c r="B9" s="1610" t="s">
        <v>985</v>
      </c>
      <c r="C9" s="1611" t="s">
        <v>891</v>
      </c>
      <c r="D9" s="1612">
        <v>1506307604</v>
      </c>
      <c r="E9" s="1612">
        <v>1506307604</v>
      </c>
    </row>
    <row r="10" spans="1:5" s="1613" customFormat="1" ht="15.75" customHeight="1" x14ac:dyDescent="0.25">
      <c r="B10" s="1610" t="s">
        <v>986</v>
      </c>
      <c r="C10" s="1614" t="s">
        <v>893</v>
      </c>
      <c r="D10" s="1612">
        <v>-726436244</v>
      </c>
      <c r="E10" s="1612">
        <v>-726436244</v>
      </c>
    </row>
    <row r="11" spans="1:5" s="1613" customFormat="1" ht="15.75" customHeight="1" x14ac:dyDescent="0.25">
      <c r="B11" s="1610" t="s">
        <v>987</v>
      </c>
      <c r="C11" s="1614" t="s">
        <v>895</v>
      </c>
      <c r="D11" s="1612">
        <v>9443282</v>
      </c>
      <c r="E11" s="1612">
        <v>9443282</v>
      </c>
    </row>
    <row r="12" spans="1:5" s="1613" customFormat="1" ht="15.75" customHeight="1" x14ac:dyDescent="0.25">
      <c r="B12" s="1610" t="s">
        <v>988</v>
      </c>
      <c r="C12" s="1614" t="s">
        <v>897</v>
      </c>
      <c r="D12" s="1615">
        <v>33428546</v>
      </c>
      <c r="E12" s="1615">
        <v>374025</v>
      </c>
    </row>
    <row r="13" spans="1:5" s="1613" customFormat="1" ht="15.75" customHeight="1" x14ac:dyDescent="0.25">
      <c r="B13" s="1610" t="s">
        <v>989</v>
      </c>
      <c r="C13" s="1614" t="s">
        <v>899</v>
      </c>
      <c r="D13" s="1615"/>
      <c r="E13" s="1615"/>
    </row>
    <row r="14" spans="1:5" s="1613" customFormat="1" ht="15.75" customHeight="1" x14ac:dyDescent="0.25">
      <c r="B14" s="1610" t="s">
        <v>990</v>
      </c>
      <c r="C14" s="1614" t="s">
        <v>901</v>
      </c>
      <c r="D14" s="1615">
        <v>-33054521</v>
      </c>
      <c r="E14" s="1615">
        <v>153432778</v>
      </c>
    </row>
    <row r="15" spans="1:5" s="1613" customFormat="1" ht="15.75" customHeight="1" x14ac:dyDescent="0.25">
      <c r="B15" s="1616" t="s">
        <v>991</v>
      </c>
      <c r="C15" s="1617" t="s">
        <v>903</v>
      </c>
      <c r="D15" s="1618">
        <f>SUM(D9:D14)</f>
        <v>789688667</v>
      </c>
      <c r="E15" s="1618">
        <f>SUM(E9:E14)</f>
        <v>943121445</v>
      </c>
    </row>
    <row r="16" spans="1:5" s="1613" customFormat="1" ht="15.75" customHeight="1" x14ac:dyDescent="0.25">
      <c r="B16" s="1610" t="s">
        <v>992</v>
      </c>
      <c r="C16" s="1614" t="s">
        <v>905</v>
      </c>
      <c r="D16" s="1615">
        <v>1711279</v>
      </c>
      <c r="E16" s="1615">
        <v>106973</v>
      </c>
    </row>
    <row r="17" spans="2:6" s="1613" customFormat="1" ht="15.75" customHeight="1" x14ac:dyDescent="0.25">
      <c r="B17" s="1610" t="s">
        <v>993</v>
      </c>
      <c r="C17" s="1614" t="s">
        <v>907</v>
      </c>
      <c r="D17" s="1615">
        <v>44122140</v>
      </c>
      <c r="E17" s="1615">
        <v>41281267</v>
      </c>
    </row>
    <row r="18" spans="2:6" s="1613" customFormat="1" ht="15.75" customHeight="1" x14ac:dyDescent="0.25">
      <c r="B18" s="1610" t="s">
        <v>994</v>
      </c>
      <c r="C18" s="1614" t="s">
        <v>23</v>
      </c>
      <c r="D18" s="1615">
        <v>1086005</v>
      </c>
      <c r="E18" s="1615">
        <v>1246720</v>
      </c>
    </row>
    <row r="19" spans="2:6" s="1613" customFormat="1" ht="15.75" customHeight="1" x14ac:dyDescent="0.25">
      <c r="B19" s="1616" t="s">
        <v>995</v>
      </c>
      <c r="C19" s="1617" t="s">
        <v>24</v>
      </c>
      <c r="D19" s="1618">
        <f>SUM(D16:D18)</f>
        <v>46919424</v>
      </c>
      <c r="E19" s="1618">
        <f>SUM(E16:E18)</f>
        <v>42634960</v>
      </c>
    </row>
    <row r="20" spans="2:6" s="1621" customFormat="1" ht="15.75" customHeight="1" x14ac:dyDescent="0.25">
      <c r="B20" s="1619" t="s">
        <v>996</v>
      </c>
      <c r="C20" s="1620" t="s">
        <v>25</v>
      </c>
      <c r="D20" s="1618"/>
      <c r="E20" s="1618"/>
    </row>
    <row r="21" spans="2:6" s="1623" customFormat="1" ht="15.75" customHeight="1" x14ac:dyDescent="0.25">
      <c r="B21" s="1616" t="s">
        <v>997</v>
      </c>
      <c r="C21" s="1617" t="s">
        <v>26</v>
      </c>
      <c r="D21" s="1622"/>
      <c r="E21" s="1622"/>
    </row>
    <row r="22" spans="2:6" s="1613" customFormat="1" ht="15.75" customHeight="1" thickBot="1" x14ac:dyDescent="0.3">
      <c r="B22" s="1624" t="s">
        <v>998</v>
      </c>
      <c r="C22" s="1625" t="s">
        <v>27</v>
      </c>
      <c r="D22" s="1626">
        <v>3068424</v>
      </c>
      <c r="E22" s="1626">
        <v>3127467</v>
      </c>
    </row>
    <row r="23" spans="2:6" s="1613" customFormat="1" ht="15.75" customHeight="1" thickBot="1" x14ac:dyDescent="0.3">
      <c r="B23" s="1627" t="s">
        <v>999</v>
      </c>
      <c r="C23" s="1628" t="s">
        <v>28</v>
      </c>
      <c r="D23" s="1629">
        <f>D15+D19+D20+D21+D22</f>
        <v>839676515</v>
      </c>
      <c r="E23" s="1629">
        <f>E15+E19+E20+E21+E22</f>
        <v>988883872</v>
      </c>
    </row>
    <row r="24" spans="2:6" s="1613" customFormat="1" ht="15.75" customHeight="1" x14ac:dyDescent="0.25">
      <c r="D24" s="1630"/>
      <c r="E24" s="1630"/>
    </row>
    <row r="25" spans="2:6" s="1613" customFormat="1" x14ac:dyDescent="0.25">
      <c r="B25" s="1631"/>
      <c r="C25" s="1631"/>
      <c r="D25" s="1632"/>
      <c r="E25" s="1632"/>
      <c r="F25" s="1632"/>
    </row>
    <row r="26" spans="2:6" s="1613" customFormat="1" x14ac:dyDescent="0.25">
      <c r="B26" s="2268" t="s">
        <v>866</v>
      </c>
      <c r="C26" s="2268"/>
      <c r="D26" s="2268"/>
      <c r="E26" s="1632"/>
      <c r="F26" s="1632"/>
    </row>
    <row r="27" spans="2:6" s="1613" customFormat="1" ht="9.75" customHeight="1" thickBot="1" x14ac:dyDescent="0.3">
      <c r="C27" s="2277"/>
      <c r="D27" s="2277"/>
    </row>
    <row r="28" spans="2:6" s="1605" customFormat="1" ht="29.25" customHeight="1" x14ac:dyDescent="0.25">
      <c r="B28" s="2273" t="s">
        <v>983</v>
      </c>
      <c r="C28" s="2278" t="s">
        <v>452</v>
      </c>
      <c r="D28" s="2271" t="s">
        <v>984</v>
      </c>
      <c r="E28" s="2271" t="s">
        <v>984</v>
      </c>
    </row>
    <row r="29" spans="2:6" s="1605" customFormat="1" ht="12.75" customHeight="1" x14ac:dyDescent="0.25">
      <c r="B29" s="2274"/>
      <c r="C29" s="2279"/>
      <c r="D29" s="2272"/>
      <c r="E29" s="2272"/>
    </row>
    <row r="30" spans="2:6" s="1609" customFormat="1" ht="13.8" thickBot="1" x14ac:dyDescent="0.3">
      <c r="B30" s="1606" t="s">
        <v>565</v>
      </c>
      <c r="C30" s="1607" t="s">
        <v>566</v>
      </c>
      <c r="D30" s="1608" t="s">
        <v>567</v>
      </c>
      <c r="E30" s="1608" t="s">
        <v>567</v>
      </c>
    </row>
    <row r="31" spans="2:6" s="1613" customFormat="1" ht="15.75" customHeight="1" x14ac:dyDescent="0.25">
      <c r="B31" s="1610" t="s">
        <v>985</v>
      </c>
      <c r="C31" s="1611" t="s">
        <v>891</v>
      </c>
      <c r="D31" s="1612"/>
      <c r="E31" s="1612"/>
    </row>
    <row r="32" spans="2:6" s="1613" customFormat="1" ht="15.75" customHeight="1" x14ac:dyDescent="0.25">
      <c r="B32" s="1610" t="s">
        <v>986</v>
      </c>
      <c r="C32" s="1614" t="s">
        <v>893</v>
      </c>
      <c r="D32" s="1612"/>
      <c r="E32" s="1612"/>
    </row>
    <row r="33" spans="2:6" s="1613" customFormat="1" ht="15.75" customHeight="1" x14ac:dyDescent="0.25">
      <c r="B33" s="1610" t="s">
        <v>987</v>
      </c>
      <c r="C33" s="1614" t="s">
        <v>895</v>
      </c>
      <c r="D33" s="1612">
        <v>590926</v>
      </c>
      <c r="E33" s="1612">
        <v>590926</v>
      </c>
    </row>
    <row r="34" spans="2:6" s="1613" customFormat="1" ht="15.75" customHeight="1" x14ac:dyDescent="0.25">
      <c r="B34" s="1610" t="s">
        <v>988</v>
      </c>
      <c r="C34" s="1614" t="s">
        <v>897</v>
      </c>
      <c r="D34" s="1615">
        <v>-4898759</v>
      </c>
      <c r="E34" s="1615">
        <v>-4236396</v>
      </c>
    </row>
    <row r="35" spans="2:6" s="1613" customFormat="1" ht="15.75" customHeight="1" x14ac:dyDescent="0.25">
      <c r="B35" s="1610" t="s">
        <v>989</v>
      </c>
      <c r="C35" s="1614" t="s">
        <v>899</v>
      </c>
      <c r="D35" s="1615"/>
      <c r="E35" s="1615"/>
    </row>
    <row r="36" spans="2:6" s="1613" customFormat="1" ht="15.75" customHeight="1" x14ac:dyDescent="0.25">
      <c r="B36" s="1610" t="s">
        <v>990</v>
      </c>
      <c r="C36" s="1614" t="s">
        <v>901</v>
      </c>
      <c r="D36" s="1615">
        <v>662363</v>
      </c>
      <c r="E36" s="1615">
        <v>1625843</v>
      </c>
    </row>
    <row r="37" spans="2:6" s="1613" customFormat="1" ht="15.75" customHeight="1" x14ac:dyDescent="0.25">
      <c r="B37" s="1616" t="s">
        <v>991</v>
      </c>
      <c r="C37" s="1617" t="s">
        <v>903</v>
      </c>
      <c r="D37" s="1618">
        <f>SUM(D31:D36)</f>
        <v>-3645470</v>
      </c>
      <c r="E37" s="1618">
        <f>SUM(E31:E36)</f>
        <v>-2019627</v>
      </c>
    </row>
    <row r="38" spans="2:6" s="1613" customFormat="1" ht="15.75" customHeight="1" x14ac:dyDescent="0.25">
      <c r="B38" s="1610" t="s">
        <v>992</v>
      </c>
      <c r="C38" s="1614" t="s">
        <v>905</v>
      </c>
      <c r="D38" s="1615"/>
      <c r="E38" s="1615"/>
    </row>
    <row r="39" spans="2:6" s="1613" customFormat="1" ht="15.75" customHeight="1" x14ac:dyDescent="0.25">
      <c r="B39" s="1610" t="s">
        <v>993</v>
      </c>
      <c r="C39" s="1614" t="s">
        <v>907</v>
      </c>
      <c r="D39" s="1615">
        <v>587195</v>
      </c>
      <c r="E39" s="1615"/>
      <c r="F39" s="1633"/>
    </row>
    <row r="40" spans="2:6" s="1613" customFormat="1" ht="15.75" customHeight="1" x14ac:dyDescent="0.25">
      <c r="B40" s="1610" t="s">
        <v>994</v>
      </c>
      <c r="C40" s="1614" t="s">
        <v>23</v>
      </c>
      <c r="D40" s="1615"/>
      <c r="E40" s="1615"/>
    </row>
    <row r="41" spans="2:6" s="1613" customFormat="1" ht="15.75" customHeight="1" x14ac:dyDescent="0.25">
      <c r="B41" s="1616" t="s">
        <v>995</v>
      </c>
      <c r="C41" s="1617" t="s">
        <v>24</v>
      </c>
      <c r="D41" s="1618">
        <v>587195</v>
      </c>
      <c r="E41" s="1618"/>
    </row>
    <row r="42" spans="2:6" s="1621" customFormat="1" ht="15.75" customHeight="1" x14ac:dyDescent="0.25">
      <c r="B42" s="1619" t="s">
        <v>996</v>
      </c>
      <c r="C42" s="1620" t="s">
        <v>25</v>
      </c>
      <c r="D42" s="1618"/>
      <c r="E42" s="1618"/>
    </row>
    <row r="43" spans="2:6" s="1623" customFormat="1" ht="15.75" customHeight="1" x14ac:dyDescent="0.25">
      <c r="B43" s="1616" t="s">
        <v>997</v>
      </c>
      <c r="C43" s="1617" t="s">
        <v>26</v>
      </c>
      <c r="D43" s="1622"/>
      <c r="E43" s="1622"/>
    </row>
    <row r="44" spans="2:6" s="1613" customFormat="1" ht="15.75" customHeight="1" thickBot="1" x14ac:dyDescent="0.3">
      <c r="B44" s="1624" t="s">
        <v>998</v>
      </c>
      <c r="C44" s="1625" t="s">
        <v>27</v>
      </c>
      <c r="D44" s="1626">
        <v>4745793</v>
      </c>
      <c r="E44" s="1626">
        <v>3027448</v>
      </c>
    </row>
    <row r="45" spans="2:6" s="1613" customFormat="1" ht="15.75" customHeight="1" thickBot="1" x14ac:dyDescent="0.3">
      <c r="B45" s="1627" t="s">
        <v>999</v>
      </c>
      <c r="C45" s="1628" t="s">
        <v>28</v>
      </c>
      <c r="D45" s="1629">
        <f>D37+D41+D44</f>
        <v>1687518</v>
      </c>
      <c r="E45" s="1629">
        <f>E37+E41+E44</f>
        <v>1007821</v>
      </c>
    </row>
    <row r="46" spans="2:6" s="1613" customFormat="1" ht="15.75" customHeight="1" x14ac:dyDescent="0.25">
      <c r="D46" s="1630"/>
      <c r="E46" s="1630"/>
    </row>
    <row r="47" spans="2:6" s="1613" customFormat="1" ht="15.75" customHeight="1" x14ac:dyDescent="0.25"/>
    <row r="48" spans="2:6" s="1613" customFormat="1" x14ac:dyDescent="0.25"/>
    <row r="49" spans="2:5" s="1613" customFormat="1" x14ac:dyDescent="0.25">
      <c r="B49" s="2268" t="s">
        <v>1123</v>
      </c>
      <c r="C49" s="2268"/>
      <c r="D49" s="2268"/>
    </row>
    <row r="50" spans="2:5" s="1613" customFormat="1" ht="6.75" customHeight="1" thickBot="1" x14ac:dyDescent="0.3">
      <c r="C50" s="2277"/>
      <c r="D50" s="2277"/>
    </row>
    <row r="51" spans="2:5" s="1605" customFormat="1" ht="29.25" customHeight="1" x14ac:dyDescent="0.25">
      <c r="B51" s="2273" t="s">
        <v>983</v>
      </c>
      <c r="C51" s="2278" t="s">
        <v>452</v>
      </c>
      <c r="D51" s="2271" t="s">
        <v>984</v>
      </c>
      <c r="E51" s="2271" t="s">
        <v>984</v>
      </c>
    </row>
    <row r="52" spans="2:5" s="1605" customFormat="1" ht="12.75" customHeight="1" x14ac:dyDescent="0.25">
      <c r="B52" s="2274"/>
      <c r="C52" s="2279"/>
      <c r="D52" s="2272"/>
      <c r="E52" s="2272"/>
    </row>
    <row r="53" spans="2:5" s="1609" customFormat="1" ht="13.8" thickBot="1" x14ac:dyDescent="0.3">
      <c r="B53" s="1606" t="s">
        <v>565</v>
      </c>
      <c r="C53" s="1607" t="s">
        <v>566</v>
      </c>
      <c r="D53" s="1608" t="s">
        <v>567</v>
      </c>
      <c r="E53" s="1608" t="s">
        <v>567</v>
      </c>
    </row>
    <row r="54" spans="2:5" s="1613" customFormat="1" ht="15.75" customHeight="1" x14ac:dyDescent="0.25">
      <c r="B54" s="1610" t="s">
        <v>985</v>
      </c>
      <c r="C54" s="1611" t="s">
        <v>891</v>
      </c>
      <c r="D54" s="1612"/>
      <c r="E54" s="1612"/>
    </row>
    <row r="55" spans="2:5" s="1613" customFormat="1" ht="15.75" customHeight="1" x14ac:dyDescent="0.25">
      <c r="B55" s="1610" t="s">
        <v>986</v>
      </c>
      <c r="C55" s="1614" t="s">
        <v>893</v>
      </c>
      <c r="D55" s="1612"/>
      <c r="E55" s="1612"/>
    </row>
    <row r="56" spans="2:5" s="1613" customFormat="1" ht="15.75" customHeight="1" x14ac:dyDescent="0.25">
      <c r="B56" s="1610" t="s">
        <v>987</v>
      </c>
      <c r="C56" s="1614" t="s">
        <v>895</v>
      </c>
      <c r="D56" s="1612"/>
      <c r="E56" s="1612"/>
    </row>
    <row r="57" spans="2:5" s="1613" customFormat="1" ht="15.75" customHeight="1" x14ac:dyDescent="0.25">
      <c r="B57" s="1610" t="s">
        <v>988</v>
      </c>
      <c r="C57" s="1614" t="s">
        <v>897</v>
      </c>
      <c r="D57" s="1615">
        <v>-2450319</v>
      </c>
      <c r="E57" s="1615">
        <v>-3641908</v>
      </c>
    </row>
    <row r="58" spans="2:5" s="1613" customFormat="1" ht="15.75" customHeight="1" x14ac:dyDescent="0.25">
      <c r="B58" s="1610" t="s">
        <v>989</v>
      </c>
      <c r="C58" s="1614" t="s">
        <v>899</v>
      </c>
      <c r="D58" s="1615"/>
      <c r="E58" s="1615"/>
    </row>
    <row r="59" spans="2:5" s="1613" customFormat="1" ht="15.75" customHeight="1" x14ac:dyDescent="0.25">
      <c r="B59" s="1610" t="s">
        <v>990</v>
      </c>
      <c r="C59" s="1614" t="s">
        <v>901</v>
      </c>
      <c r="D59" s="1615">
        <v>-1191589</v>
      </c>
      <c r="E59" s="1615">
        <v>765616</v>
      </c>
    </row>
    <row r="60" spans="2:5" s="1613" customFormat="1" ht="15.75" customHeight="1" x14ac:dyDescent="0.25">
      <c r="B60" s="1616" t="s">
        <v>991</v>
      </c>
      <c r="C60" s="1617" t="s">
        <v>903</v>
      </c>
      <c r="D60" s="1618">
        <f>SUM(D54:D59)</f>
        <v>-3641908</v>
      </c>
      <c r="E60" s="1618">
        <f>SUM(E54:E59)</f>
        <v>-2876292</v>
      </c>
    </row>
    <row r="61" spans="2:5" s="1613" customFormat="1" ht="15.75" customHeight="1" x14ac:dyDescent="0.25">
      <c r="B61" s="1610" t="s">
        <v>992</v>
      </c>
      <c r="C61" s="1614" t="s">
        <v>905</v>
      </c>
      <c r="D61" s="1615">
        <v>722196</v>
      </c>
      <c r="E61" s="1615"/>
    </row>
    <row r="62" spans="2:5" s="1613" customFormat="1" ht="15.75" customHeight="1" x14ac:dyDescent="0.25">
      <c r="B62" s="1610" t="s">
        <v>993</v>
      </c>
      <c r="C62" s="1614" t="s">
        <v>907</v>
      </c>
      <c r="D62" s="1615"/>
      <c r="E62" s="1615"/>
    </row>
    <row r="63" spans="2:5" s="1613" customFormat="1" ht="15.75" customHeight="1" x14ac:dyDescent="0.25">
      <c r="B63" s="1610" t="s">
        <v>994</v>
      </c>
      <c r="C63" s="1614" t="s">
        <v>23</v>
      </c>
      <c r="D63" s="1615"/>
      <c r="E63" s="1615"/>
    </row>
    <row r="64" spans="2:5" s="1613" customFormat="1" ht="15.75" customHeight="1" x14ac:dyDescent="0.25">
      <c r="B64" s="1616" t="s">
        <v>995</v>
      </c>
      <c r="C64" s="1617" t="s">
        <v>24</v>
      </c>
      <c r="D64" s="1618">
        <v>722196</v>
      </c>
      <c r="E64" s="1618"/>
    </row>
    <row r="65" spans="2:5" s="1621" customFormat="1" ht="15.75" customHeight="1" x14ac:dyDescent="0.25">
      <c r="B65" s="1619" t="s">
        <v>996</v>
      </c>
      <c r="C65" s="1620" t="s">
        <v>25</v>
      </c>
      <c r="D65" s="1618"/>
      <c r="E65" s="1618"/>
    </row>
    <row r="66" spans="2:5" s="1623" customFormat="1" ht="15.75" customHeight="1" x14ac:dyDescent="0.25">
      <c r="B66" s="1616" t="s">
        <v>997</v>
      </c>
      <c r="C66" s="1617" t="s">
        <v>26</v>
      </c>
      <c r="D66" s="1622"/>
      <c r="E66" s="1622"/>
    </row>
    <row r="67" spans="2:5" s="1613" customFormat="1" ht="15.75" customHeight="1" thickBot="1" x14ac:dyDescent="0.3">
      <c r="B67" s="1624" t="s">
        <v>998</v>
      </c>
      <c r="C67" s="1625" t="s">
        <v>27</v>
      </c>
      <c r="D67" s="1626">
        <v>3704901</v>
      </c>
      <c r="E67" s="1626">
        <v>3324085</v>
      </c>
    </row>
    <row r="68" spans="2:5" s="1613" customFormat="1" ht="15.75" customHeight="1" thickBot="1" x14ac:dyDescent="0.3">
      <c r="B68" s="1627" t="s">
        <v>999</v>
      </c>
      <c r="C68" s="1628" t="s">
        <v>28</v>
      </c>
      <c r="D68" s="1629">
        <f>+D60+D64+D65+D66+D67</f>
        <v>785189</v>
      </c>
      <c r="E68" s="1629">
        <f>+E60+E64+E65+E66+E67</f>
        <v>447793</v>
      </c>
    </row>
    <row r="69" spans="2:5" s="1613" customFormat="1" x14ac:dyDescent="0.25">
      <c r="B69" s="1634"/>
      <c r="C69" s="1635"/>
      <c r="D69" s="1630"/>
      <c r="E69" s="1630"/>
    </row>
    <row r="70" spans="2:5" s="1613" customFormat="1" x14ac:dyDescent="0.25">
      <c r="B70" s="1634"/>
      <c r="C70" s="1635"/>
    </row>
    <row r="71" spans="2:5" s="1613" customFormat="1" x14ac:dyDescent="0.25">
      <c r="B71" s="1634"/>
      <c r="C71" s="1635"/>
    </row>
    <row r="72" spans="2:5" s="1613" customFormat="1" x14ac:dyDescent="0.25">
      <c r="B72" s="1634"/>
      <c r="C72" s="1635"/>
    </row>
    <row r="73" spans="2:5" s="1613" customFormat="1" x14ac:dyDescent="0.25">
      <c r="B73" s="1634"/>
      <c r="C73" s="1635"/>
    </row>
    <row r="74" spans="2:5" s="1613" customFormat="1" x14ac:dyDescent="0.25">
      <c r="B74" s="1634"/>
      <c r="C74" s="1635"/>
    </row>
    <row r="75" spans="2:5" s="1613" customFormat="1" x14ac:dyDescent="0.25">
      <c r="B75" s="1634"/>
      <c r="C75" s="1635"/>
    </row>
    <row r="76" spans="2:5" s="1613" customFormat="1" x14ac:dyDescent="0.25">
      <c r="B76" s="1634"/>
      <c r="C76" s="1635"/>
    </row>
    <row r="77" spans="2:5" s="1613" customFormat="1" x14ac:dyDescent="0.25">
      <c r="B77" s="1634"/>
      <c r="C77" s="1635"/>
    </row>
    <row r="78" spans="2:5" s="1613" customFormat="1" x14ac:dyDescent="0.25">
      <c r="B78" s="1634"/>
      <c r="C78" s="1635"/>
    </row>
    <row r="79" spans="2:5" s="1613" customFormat="1" x14ac:dyDescent="0.25">
      <c r="B79" s="1634"/>
      <c r="C79" s="1635"/>
    </row>
    <row r="80" spans="2:5" s="1613" customFormat="1" x14ac:dyDescent="0.25">
      <c r="B80" s="1634"/>
      <c r="C80" s="1635"/>
    </row>
  </sheetData>
  <mergeCells count="20">
    <mergeCell ref="E28:E29"/>
    <mergeCell ref="E51:E52"/>
    <mergeCell ref="B6:B7"/>
    <mergeCell ref="C6:C7"/>
    <mergeCell ref="D6:D7"/>
    <mergeCell ref="C50:D50"/>
    <mergeCell ref="B51:B52"/>
    <mergeCell ref="C51:C52"/>
    <mergeCell ref="D51:D52"/>
    <mergeCell ref="B26:D26"/>
    <mergeCell ref="C27:D27"/>
    <mergeCell ref="B28:B29"/>
    <mergeCell ref="C28:C29"/>
    <mergeCell ref="D28:D29"/>
    <mergeCell ref="B49:D49"/>
    <mergeCell ref="B3:D3"/>
    <mergeCell ref="B4:D4"/>
    <mergeCell ref="C5:D5"/>
    <mergeCell ref="A1:E1"/>
    <mergeCell ref="E6:E7"/>
  </mergeCells>
  <pageMargins left="0.7" right="0.7" top="0.75" bottom="0.75" header="0.3" footer="0.3"/>
  <pageSetup paperSize="9" scale="82" orientation="portrait" r:id="rId1"/>
  <rowBreaks count="1" manualBreakCount="1">
    <brk id="48" max="16383" man="1"/>
  </rowBreaks>
  <colBreaks count="1" manualBreakCount="1">
    <brk id="5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101"/>
  <sheetViews>
    <sheetView view="pageBreakPreview" zoomScale="150" zoomScaleNormal="100" zoomScaleSheetLayoutView="150" workbookViewId="0">
      <selection sqref="A1:E1"/>
    </sheetView>
  </sheetViews>
  <sheetFormatPr defaultColWidth="12" defaultRowHeight="15.6" x14ac:dyDescent="0.3"/>
  <cols>
    <col min="1" max="1" width="1.44140625" style="1402" customWidth="1"/>
    <col min="2" max="2" width="63.33203125" style="1402" customWidth="1"/>
    <col min="3" max="3" width="6.77734375" style="1402" customWidth="1"/>
    <col min="4" max="5" width="14.77734375" style="1402" customWidth="1"/>
    <col min="6" max="6" width="1.44140625" style="1402" customWidth="1"/>
    <col min="7" max="16384" width="12" style="1402"/>
  </cols>
  <sheetData>
    <row r="1" spans="1:5" s="1401" customFormat="1" ht="17.7" customHeight="1" x14ac:dyDescent="0.25">
      <c r="A1" s="2280" t="s">
        <v>1240</v>
      </c>
      <c r="B1" s="2280"/>
      <c r="C1" s="2280"/>
      <c r="D1" s="2280"/>
      <c r="E1" s="2280"/>
    </row>
    <row r="3" spans="1:5" ht="46.5" customHeight="1" x14ac:dyDescent="0.3">
      <c r="B3" s="2284" t="s">
        <v>1191</v>
      </c>
      <c r="C3" s="2285"/>
      <c r="D3" s="2285"/>
      <c r="E3" s="2285"/>
    </row>
    <row r="4" spans="1:5" ht="8.4" customHeight="1" x14ac:dyDescent="0.3">
      <c r="B4" s="1403"/>
      <c r="C4" s="1404"/>
      <c r="D4" s="1404"/>
      <c r="E4" s="1404"/>
    </row>
    <row r="5" spans="1:5" x14ac:dyDescent="0.3">
      <c r="B5" s="2286" t="s">
        <v>865</v>
      </c>
      <c r="C5" s="2286"/>
      <c r="D5" s="2286"/>
      <c r="E5" s="2286"/>
    </row>
    <row r="6" spans="1:5" ht="9.75" customHeight="1" thickBot="1" x14ac:dyDescent="0.35">
      <c r="B6" s="1405"/>
    </row>
    <row r="7" spans="1:5" s="1409" customFormat="1" ht="43.5" customHeight="1" thickBot="1" x14ac:dyDescent="0.3">
      <c r="B7" s="1406" t="s">
        <v>60</v>
      </c>
      <c r="C7" s="2066" t="s">
        <v>452</v>
      </c>
      <c r="D7" s="1407" t="s">
        <v>1000</v>
      </c>
      <c r="E7" s="1408" t="s">
        <v>1001</v>
      </c>
    </row>
    <row r="8" spans="1:5" s="1401" customFormat="1" ht="10.8" thickBot="1" x14ac:dyDescent="0.25">
      <c r="B8" s="1410" t="s">
        <v>565</v>
      </c>
      <c r="C8" s="1411" t="s">
        <v>566</v>
      </c>
      <c r="D8" s="1411" t="s">
        <v>567</v>
      </c>
      <c r="E8" s="1412" t="s">
        <v>588</v>
      </c>
    </row>
    <row r="9" spans="1:5" s="1409" customFormat="1" ht="15.75" customHeight="1" x14ac:dyDescent="0.25">
      <c r="B9" s="1413" t="s">
        <v>1002</v>
      </c>
      <c r="C9" s="1414" t="s">
        <v>14</v>
      </c>
      <c r="D9" s="1415">
        <v>90</v>
      </c>
      <c r="E9" s="1416">
        <v>14745974</v>
      </c>
    </row>
    <row r="10" spans="1:5" s="1409" customFormat="1" ht="15.75" customHeight="1" x14ac:dyDescent="0.25">
      <c r="B10" s="1413" t="s">
        <v>1003</v>
      </c>
      <c r="C10" s="1417" t="s">
        <v>15</v>
      </c>
      <c r="D10" s="1418"/>
      <c r="E10" s="1419"/>
    </row>
    <row r="11" spans="1:5" s="1409" customFormat="1" ht="15.75" customHeight="1" x14ac:dyDescent="0.25">
      <c r="B11" s="1413" t="s">
        <v>1004</v>
      </c>
      <c r="C11" s="1417" t="s">
        <v>16</v>
      </c>
      <c r="D11" s="1420">
        <v>3</v>
      </c>
      <c r="E11" s="1421">
        <v>290669</v>
      </c>
    </row>
    <row r="12" spans="1:5" s="1409" customFormat="1" ht="15.75" customHeight="1" thickBot="1" x14ac:dyDescent="0.3">
      <c r="B12" s="1422" t="s">
        <v>1005</v>
      </c>
      <c r="C12" s="1423" t="s">
        <v>17</v>
      </c>
      <c r="D12" s="1424"/>
      <c r="E12" s="1425"/>
    </row>
    <row r="13" spans="1:5" s="1409" customFormat="1" ht="15.75" customHeight="1" thickBot="1" x14ac:dyDescent="0.3">
      <c r="B13" s="1426" t="s">
        <v>1006</v>
      </c>
      <c r="C13" s="1427" t="s">
        <v>18</v>
      </c>
      <c r="D13" s="1428"/>
      <c r="E13" s="1429">
        <f>+E14+E15+E16+E17</f>
        <v>0</v>
      </c>
    </row>
    <row r="14" spans="1:5" s="1409" customFormat="1" ht="15.75" customHeight="1" x14ac:dyDescent="0.25">
      <c r="B14" s="1430" t="s">
        <v>1007</v>
      </c>
      <c r="C14" s="1414" t="s">
        <v>19</v>
      </c>
      <c r="D14" s="1431"/>
      <c r="E14" s="1432"/>
    </row>
    <row r="15" spans="1:5" s="1409" customFormat="1" ht="15.75" customHeight="1" x14ac:dyDescent="0.25">
      <c r="B15" s="1413" t="s">
        <v>1008</v>
      </c>
      <c r="C15" s="1417" t="s">
        <v>20</v>
      </c>
      <c r="D15" s="1418"/>
      <c r="E15" s="1419"/>
    </row>
    <row r="16" spans="1:5" s="1409" customFormat="1" ht="15.75" customHeight="1" x14ac:dyDescent="0.25">
      <c r="B16" s="1413" t="s">
        <v>1009</v>
      </c>
      <c r="C16" s="1417" t="s">
        <v>21</v>
      </c>
      <c r="D16" s="1418"/>
      <c r="E16" s="1419"/>
    </row>
    <row r="17" spans="2:7" s="1409" customFormat="1" ht="15.75" customHeight="1" thickBot="1" x14ac:dyDescent="0.3">
      <c r="B17" s="1422" t="s">
        <v>1010</v>
      </c>
      <c r="C17" s="1423" t="s">
        <v>22</v>
      </c>
      <c r="D17" s="1424"/>
      <c r="E17" s="1425"/>
    </row>
    <row r="18" spans="2:7" s="1409" customFormat="1" ht="15.75" customHeight="1" thickBot="1" x14ac:dyDescent="0.3">
      <c r="B18" s="1426" t="s">
        <v>1011</v>
      </c>
      <c r="C18" s="1427" t="s">
        <v>23</v>
      </c>
      <c r="D18" s="1428"/>
      <c r="E18" s="1429">
        <f>+E19+E20+E21</f>
        <v>0</v>
      </c>
    </row>
    <row r="19" spans="2:7" s="1409" customFormat="1" ht="15.75" customHeight="1" x14ac:dyDescent="0.25">
      <c r="B19" s="1430" t="s">
        <v>1012</v>
      </c>
      <c r="C19" s="1414" t="s">
        <v>24</v>
      </c>
      <c r="D19" s="1431"/>
      <c r="E19" s="1432"/>
    </row>
    <row r="20" spans="2:7" s="1409" customFormat="1" ht="15.75" customHeight="1" x14ac:dyDescent="0.25">
      <c r="B20" s="1413" t="s">
        <v>1013</v>
      </c>
      <c r="C20" s="1417" t="s">
        <v>25</v>
      </c>
      <c r="D20" s="1418"/>
      <c r="E20" s="1419"/>
    </row>
    <row r="21" spans="2:7" s="1409" customFormat="1" ht="15.75" customHeight="1" thickBot="1" x14ac:dyDescent="0.3">
      <c r="B21" s="1422" t="s">
        <v>1014</v>
      </c>
      <c r="C21" s="1423" t="s">
        <v>26</v>
      </c>
      <c r="D21" s="1424"/>
      <c r="E21" s="1425"/>
    </row>
    <row r="22" spans="2:7" s="1409" customFormat="1" ht="15.75" customHeight="1" thickBot="1" x14ac:dyDescent="0.3">
      <c r="B22" s="1426" t="s">
        <v>1015</v>
      </c>
      <c r="C22" s="1427" t="s">
        <v>27</v>
      </c>
      <c r="D22" s="1428"/>
      <c r="E22" s="1429">
        <f>+E23+E24+E25</f>
        <v>0</v>
      </c>
    </row>
    <row r="23" spans="2:7" s="1409" customFormat="1" ht="15.75" customHeight="1" x14ac:dyDescent="0.25">
      <c r="B23" s="1430" t="s">
        <v>1016</v>
      </c>
      <c r="C23" s="1414" t="s">
        <v>28</v>
      </c>
      <c r="D23" s="1431"/>
      <c r="E23" s="1432"/>
    </row>
    <row r="24" spans="2:7" s="1409" customFormat="1" ht="15.75" customHeight="1" x14ac:dyDescent="0.25">
      <c r="B24" s="1413" t="s">
        <v>1017</v>
      </c>
      <c r="C24" s="1417" t="s">
        <v>29</v>
      </c>
      <c r="D24" s="1418"/>
      <c r="E24" s="1419"/>
    </row>
    <row r="25" spans="2:7" s="1409" customFormat="1" ht="15.75" customHeight="1" x14ac:dyDescent="0.25">
      <c r="B25" s="1413" t="s">
        <v>1018</v>
      </c>
      <c r="C25" s="1417" t="s">
        <v>30</v>
      </c>
      <c r="D25" s="1418"/>
      <c r="E25" s="1419"/>
    </row>
    <row r="26" spans="2:7" s="1409" customFormat="1" ht="15.75" customHeight="1" thickBot="1" x14ac:dyDescent="0.3">
      <c r="B26" s="1413" t="s">
        <v>1019</v>
      </c>
      <c r="C26" s="1417" t="s">
        <v>31</v>
      </c>
      <c r="D26" s="1418"/>
      <c r="E26" s="1419"/>
    </row>
    <row r="27" spans="2:7" s="1409" customFormat="1" ht="15.75" customHeight="1" thickBot="1" x14ac:dyDescent="0.3">
      <c r="B27" s="2281" t="s">
        <v>1020</v>
      </c>
      <c r="C27" s="2282"/>
      <c r="D27" s="1433"/>
      <c r="E27" s="1434">
        <f>SUM(E9+E11)</f>
        <v>15036643</v>
      </c>
      <c r="G27" s="1435"/>
    </row>
    <row r="28" spans="2:7" s="1409" customFormat="1" ht="13.2" x14ac:dyDescent="0.25">
      <c r="B28" s="1436" t="s">
        <v>1021</v>
      </c>
    </row>
    <row r="29" spans="2:7" s="1409" customFormat="1" ht="13.2" x14ac:dyDescent="0.25">
      <c r="D29" s="2287"/>
      <c r="E29" s="2287"/>
    </row>
    <row r="30" spans="2:7" s="1409" customFormat="1" ht="13.2" x14ac:dyDescent="0.25">
      <c r="B30" s="2283" t="s">
        <v>866</v>
      </c>
      <c r="C30" s="2283"/>
      <c r="D30" s="2283"/>
      <c r="E30" s="2283"/>
    </row>
    <row r="31" spans="2:7" s="1409" customFormat="1" ht="10.5" customHeight="1" thickBot="1" x14ac:dyDescent="0.3"/>
    <row r="32" spans="2:7" s="1409" customFormat="1" ht="43.5" customHeight="1" thickBot="1" x14ac:dyDescent="0.3">
      <c r="B32" s="1406" t="s">
        <v>60</v>
      </c>
      <c r="C32" s="1400" t="s">
        <v>452</v>
      </c>
      <c r="D32" s="1407" t="s">
        <v>1000</v>
      </c>
      <c r="E32" s="1408" t="s">
        <v>1001</v>
      </c>
    </row>
    <row r="33" spans="2:5" s="1409" customFormat="1" ht="13.8" thickBot="1" x14ac:dyDescent="0.3">
      <c r="B33" s="1437" t="s">
        <v>565</v>
      </c>
      <c r="C33" s="1438" t="s">
        <v>566</v>
      </c>
      <c r="D33" s="1438" t="s">
        <v>567</v>
      </c>
      <c r="E33" s="1439" t="s">
        <v>588</v>
      </c>
    </row>
    <row r="34" spans="2:5" s="1409" customFormat="1" ht="15.75" customHeight="1" x14ac:dyDescent="0.25">
      <c r="B34" s="1413" t="s">
        <v>1002</v>
      </c>
      <c r="C34" s="1414" t="s">
        <v>14</v>
      </c>
      <c r="D34" s="1420">
        <v>48</v>
      </c>
      <c r="E34" s="1421">
        <v>1776887</v>
      </c>
    </row>
    <row r="35" spans="2:5" s="1409" customFormat="1" ht="15.75" customHeight="1" x14ac:dyDescent="0.25">
      <c r="B35" s="1413" t="s">
        <v>1003</v>
      </c>
      <c r="C35" s="1417" t="s">
        <v>15</v>
      </c>
      <c r="D35" s="1418"/>
      <c r="E35" s="1419"/>
    </row>
    <row r="36" spans="2:5" s="1409" customFormat="1" ht="15.75" customHeight="1" x14ac:dyDescent="0.25">
      <c r="B36" s="1413" t="s">
        <v>1004</v>
      </c>
      <c r="C36" s="1417" t="s">
        <v>16</v>
      </c>
      <c r="D36" s="1420">
        <v>16</v>
      </c>
      <c r="E36" s="1421">
        <v>1246241</v>
      </c>
    </row>
    <row r="37" spans="2:5" s="1409" customFormat="1" ht="15.75" customHeight="1" thickBot="1" x14ac:dyDescent="0.3">
      <c r="B37" s="1422" t="s">
        <v>1005</v>
      </c>
      <c r="C37" s="1423" t="s">
        <v>17</v>
      </c>
      <c r="D37" s="1424" t="s">
        <v>1022</v>
      </c>
      <c r="E37" s="1425"/>
    </row>
    <row r="38" spans="2:5" s="1409" customFormat="1" ht="15.75" customHeight="1" thickBot="1" x14ac:dyDescent="0.3">
      <c r="B38" s="1426" t="s">
        <v>1006</v>
      </c>
      <c r="C38" s="1427" t="s">
        <v>18</v>
      </c>
      <c r="D38" s="1428"/>
      <c r="E38" s="1429">
        <f>+E39+E40+E41+E42</f>
        <v>0</v>
      </c>
    </row>
    <row r="39" spans="2:5" s="1409" customFormat="1" ht="15.75" customHeight="1" x14ac:dyDescent="0.25">
      <c r="B39" s="1430" t="s">
        <v>1007</v>
      </c>
      <c r="C39" s="1414" t="s">
        <v>19</v>
      </c>
      <c r="D39" s="1431"/>
      <c r="E39" s="1432"/>
    </row>
    <row r="40" spans="2:5" s="1409" customFormat="1" ht="15.75" customHeight="1" x14ac:dyDescent="0.25">
      <c r="B40" s="1413" t="s">
        <v>1008</v>
      </c>
      <c r="C40" s="1417" t="s">
        <v>20</v>
      </c>
      <c r="D40" s="1418"/>
      <c r="E40" s="1419"/>
    </row>
    <row r="41" spans="2:5" s="1409" customFormat="1" ht="15.75" customHeight="1" x14ac:dyDescent="0.25">
      <c r="B41" s="1413" t="s">
        <v>1009</v>
      </c>
      <c r="C41" s="1417" t="s">
        <v>21</v>
      </c>
      <c r="D41" s="1418"/>
      <c r="E41" s="1419"/>
    </row>
    <row r="42" spans="2:5" s="1409" customFormat="1" ht="15.75" customHeight="1" thickBot="1" x14ac:dyDescent="0.3">
      <c r="B42" s="1422" t="s">
        <v>1010</v>
      </c>
      <c r="C42" s="1423" t="s">
        <v>22</v>
      </c>
      <c r="D42" s="1424"/>
      <c r="E42" s="1425"/>
    </row>
    <row r="43" spans="2:5" s="1409" customFormat="1" ht="15.75" customHeight="1" thickBot="1" x14ac:dyDescent="0.3">
      <c r="B43" s="1426" t="s">
        <v>1011</v>
      </c>
      <c r="C43" s="1427" t="s">
        <v>23</v>
      </c>
      <c r="D43" s="1428"/>
      <c r="E43" s="1429">
        <f>+E44+E45+E46</f>
        <v>0</v>
      </c>
    </row>
    <row r="44" spans="2:5" s="1409" customFormat="1" ht="15.75" customHeight="1" x14ac:dyDescent="0.25">
      <c r="B44" s="1430" t="s">
        <v>1012</v>
      </c>
      <c r="C44" s="1414" t="s">
        <v>24</v>
      </c>
      <c r="D44" s="1431"/>
      <c r="E44" s="1432"/>
    </row>
    <row r="45" spans="2:5" s="1409" customFormat="1" ht="15.75" customHeight="1" x14ac:dyDescent="0.25">
      <c r="B45" s="1413" t="s">
        <v>1013</v>
      </c>
      <c r="C45" s="1417" t="s">
        <v>25</v>
      </c>
      <c r="D45" s="1418"/>
      <c r="E45" s="1419"/>
    </row>
    <row r="46" spans="2:5" s="1409" customFormat="1" ht="15.75" customHeight="1" thickBot="1" x14ac:dyDescent="0.3">
      <c r="B46" s="1440" t="s">
        <v>1014</v>
      </c>
      <c r="C46" s="1441" t="s">
        <v>26</v>
      </c>
      <c r="D46" s="1442"/>
      <c r="E46" s="1443"/>
    </row>
    <row r="47" spans="2:5" s="1409" customFormat="1" ht="15.75" customHeight="1" thickBot="1" x14ac:dyDescent="0.3">
      <c r="B47" s="1426" t="s">
        <v>1015</v>
      </c>
      <c r="C47" s="1427" t="s">
        <v>27</v>
      </c>
      <c r="D47" s="1428"/>
      <c r="E47" s="1429">
        <f>+E48+E49+E50</f>
        <v>0</v>
      </c>
    </row>
    <row r="48" spans="2:5" s="1409" customFormat="1" ht="15.75" customHeight="1" x14ac:dyDescent="0.25">
      <c r="B48" s="1430" t="s">
        <v>1016</v>
      </c>
      <c r="C48" s="1414" t="s">
        <v>28</v>
      </c>
      <c r="D48" s="1431"/>
      <c r="E48" s="1432"/>
    </row>
    <row r="49" spans="2:7" s="1409" customFormat="1" ht="15.75" customHeight="1" x14ac:dyDescent="0.25">
      <c r="B49" s="1413" t="s">
        <v>1017</v>
      </c>
      <c r="C49" s="1417" t="s">
        <v>29</v>
      </c>
      <c r="D49" s="1418"/>
      <c r="E49" s="1419"/>
    </row>
    <row r="50" spans="2:7" s="1409" customFormat="1" ht="15.75" customHeight="1" x14ac:dyDescent="0.25">
      <c r="B50" s="1413" t="s">
        <v>1018</v>
      </c>
      <c r="C50" s="1417" t="s">
        <v>30</v>
      </c>
      <c r="D50" s="1418"/>
      <c r="E50" s="1419"/>
    </row>
    <row r="51" spans="2:7" s="1409" customFormat="1" ht="15.75" customHeight="1" thickBot="1" x14ac:dyDescent="0.3">
      <c r="B51" s="1413" t="s">
        <v>1019</v>
      </c>
      <c r="C51" s="1417" t="s">
        <v>31</v>
      </c>
      <c r="D51" s="1418"/>
      <c r="E51" s="1419"/>
    </row>
    <row r="52" spans="2:7" s="1409" customFormat="1" ht="15.75" customHeight="1" thickBot="1" x14ac:dyDescent="0.3">
      <c r="B52" s="2281" t="s">
        <v>1020</v>
      </c>
      <c r="C52" s="2282"/>
      <c r="D52" s="1433"/>
      <c r="E52" s="1434">
        <f>+E34+E35+E36+E37+E38+E43+E47+E51</f>
        <v>3023128</v>
      </c>
      <c r="G52" s="1435"/>
    </row>
    <row r="53" spans="2:7" s="1409" customFormat="1" ht="13.2" x14ac:dyDescent="0.25">
      <c r="B53" s="1436" t="s">
        <v>1021</v>
      </c>
    </row>
    <row r="54" spans="2:7" s="1409" customFormat="1" ht="13.2" x14ac:dyDescent="0.25"/>
    <row r="55" spans="2:7" s="1409" customFormat="1" ht="13.2" x14ac:dyDescent="0.25">
      <c r="B55" s="2283" t="s">
        <v>1122</v>
      </c>
      <c r="C55" s="2283"/>
      <c r="D55" s="2283"/>
      <c r="E55" s="2283"/>
    </row>
    <row r="56" spans="2:7" s="1409" customFormat="1" ht="13.8" thickBot="1" x14ac:dyDescent="0.3"/>
    <row r="57" spans="2:7" s="1409" customFormat="1" ht="43.5" customHeight="1" thickBot="1" x14ac:dyDescent="0.3">
      <c r="B57" s="1406" t="s">
        <v>60</v>
      </c>
      <c r="C57" s="1400" t="s">
        <v>452</v>
      </c>
      <c r="D57" s="1407" t="s">
        <v>1000</v>
      </c>
      <c r="E57" s="1408" t="s">
        <v>1001</v>
      </c>
    </row>
    <row r="58" spans="2:7" s="1409" customFormat="1" ht="13.8" thickBot="1" x14ac:dyDescent="0.3">
      <c r="B58" s="1437" t="s">
        <v>565</v>
      </c>
      <c r="C58" s="1438" t="s">
        <v>566</v>
      </c>
      <c r="D58" s="1438" t="s">
        <v>567</v>
      </c>
      <c r="E58" s="1439" t="s">
        <v>588</v>
      </c>
    </row>
    <row r="59" spans="2:7" s="1409" customFormat="1" ht="15.75" customHeight="1" x14ac:dyDescent="0.25">
      <c r="B59" s="1413" t="s">
        <v>1002</v>
      </c>
      <c r="C59" s="1414" t="s">
        <v>14</v>
      </c>
      <c r="D59" s="1444">
        <v>10</v>
      </c>
      <c r="E59" s="1445">
        <v>269661</v>
      </c>
    </row>
    <row r="60" spans="2:7" s="1409" customFormat="1" ht="15.75" customHeight="1" x14ac:dyDescent="0.25">
      <c r="B60" s="1413" t="s">
        <v>1003</v>
      </c>
      <c r="C60" s="1417" t="s">
        <v>15</v>
      </c>
      <c r="D60" s="1418"/>
      <c r="E60" s="1419"/>
    </row>
    <row r="61" spans="2:7" s="1409" customFormat="1" ht="15.75" customHeight="1" x14ac:dyDescent="0.25">
      <c r="B61" s="1413" t="s">
        <v>1004</v>
      </c>
      <c r="C61" s="1417" t="s">
        <v>16</v>
      </c>
      <c r="D61" s="1444">
        <v>10</v>
      </c>
      <c r="E61" s="1445">
        <v>269661</v>
      </c>
    </row>
    <row r="62" spans="2:7" s="1409" customFormat="1" ht="15.75" customHeight="1" thickBot="1" x14ac:dyDescent="0.3">
      <c r="B62" s="1422" t="s">
        <v>1005</v>
      </c>
      <c r="C62" s="1423" t="s">
        <v>17</v>
      </c>
      <c r="D62" s="1424"/>
      <c r="E62" s="1425"/>
    </row>
    <row r="63" spans="2:7" s="1409" customFormat="1" ht="15.75" customHeight="1" thickBot="1" x14ac:dyDescent="0.3">
      <c r="B63" s="1426" t="s">
        <v>1006</v>
      </c>
      <c r="C63" s="1427" t="s">
        <v>18</v>
      </c>
      <c r="D63" s="1428"/>
      <c r="E63" s="1429">
        <f>+E64+E65+E66+E67</f>
        <v>0</v>
      </c>
    </row>
    <row r="64" spans="2:7" s="1409" customFormat="1" ht="15.75" customHeight="1" x14ac:dyDescent="0.25">
      <c r="B64" s="1430" t="s">
        <v>1007</v>
      </c>
      <c r="C64" s="1414" t="s">
        <v>19</v>
      </c>
      <c r="D64" s="1431"/>
      <c r="E64" s="1432"/>
    </row>
    <row r="65" spans="2:7" s="1409" customFormat="1" ht="15.75" customHeight="1" x14ac:dyDescent="0.25">
      <c r="B65" s="1413" t="s">
        <v>1008</v>
      </c>
      <c r="C65" s="1417" t="s">
        <v>20</v>
      </c>
      <c r="D65" s="1418"/>
      <c r="E65" s="1419"/>
    </row>
    <row r="66" spans="2:7" s="1409" customFormat="1" ht="15.75" customHeight="1" x14ac:dyDescent="0.25">
      <c r="B66" s="1413" t="s">
        <v>1009</v>
      </c>
      <c r="C66" s="1417" t="s">
        <v>21</v>
      </c>
      <c r="D66" s="1418"/>
      <c r="E66" s="1419"/>
    </row>
    <row r="67" spans="2:7" s="1409" customFormat="1" ht="15.75" customHeight="1" thickBot="1" x14ac:dyDescent="0.3">
      <c r="B67" s="1422" t="s">
        <v>1010</v>
      </c>
      <c r="C67" s="1423" t="s">
        <v>22</v>
      </c>
      <c r="D67" s="1424"/>
      <c r="E67" s="1425"/>
    </row>
    <row r="68" spans="2:7" s="1409" customFormat="1" ht="15.75" customHeight="1" thickBot="1" x14ac:dyDescent="0.3">
      <c r="B68" s="1426" t="s">
        <v>1011</v>
      </c>
      <c r="C68" s="1427" t="s">
        <v>23</v>
      </c>
      <c r="D68" s="1428"/>
      <c r="E68" s="1429">
        <f>+E69+E70+E71</f>
        <v>0</v>
      </c>
    </row>
    <row r="69" spans="2:7" s="1409" customFormat="1" ht="15.75" customHeight="1" x14ac:dyDescent="0.25">
      <c r="B69" s="1430" t="s">
        <v>1012</v>
      </c>
      <c r="C69" s="1414" t="s">
        <v>24</v>
      </c>
      <c r="D69" s="1431"/>
      <c r="E69" s="1432"/>
    </row>
    <row r="70" spans="2:7" s="1409" customFormat="1" ht="15.75" customHeight="1" x14ac:dyDescent="0.25">
      <c r="B70" s="1413" t="s">
        <v>1013</v>
      </c>
      <c r="C70" s="1417" t="s">
        <v>25</v>
      </c>
      <c r="D70" s="1418"/>
      <c r="E70" s="1419"/>
    </row>
    <row r="71" spans="2:7" s="1409" customFormat="1" ht="15.75" customHeight="1" thickBot="1" x14ac:dyDescent="0.3">
      <c r="B71" s="1422" t="s">
        <v>1014</v>
      </c>
      <c r="C71" s="1423" t="s">
        <v>26</v>
      </c>
      <c r="D71" s="1424"/>
      <c r="E71" s="1425"/>
    </row>
    <row r="72" spans="2:7" s="1409" customFormat="1" ht="15.75" customHeight="1" thickBot="1" x14ac:dyDescent="0.3">
      <c r="B72" s="1426" t="s">
        <v>1015</v>
      </c>
      <c r="C72" s="1427" t="s">
        <v>27</v>
      </c>
      <c r="D72" s="1428"/>
      <c r="E72" s="1429">
        <f>+E73+E74+E75</f>
        <v>0</v>
      </c>
    </row>
    <row r="73" spans="2:7" s="1409" customFormat="1" ht="15.75" customHeight="1" x14ac:dyDescent="0.25">
      <c r="B73" s="1430" t="s">
        <v>1016</v>
      </c>
      <c r="C73" s="1414" t="s">
        <v>28</v>
      </c>
      <c r="D73" s="1431"/>
      <c r="E73" s="1432"/>
    </row>
    <row r="74" spans="2:7" s="1409" customFormat="1" ht="15.75" customHeight="1" x14ac:dyDescent="0.25">
      <c r="B74" s="1413" t="s">
        <v>1017</v>
      </c>
      <c r="C74" s="1417" t="s">
        <v>29</v>
      </c>
      <c r="D74" s="1418"/>
      <c r="E74" s="1419"/>
    </row>
    <row r="75" spans="2:7" s="1409" customFormat="1" ht="15.75" customHeight="1" x14ac:dyDescent="0.25">
      <c r="B75" s="1413" t="s">
        <v>1018</v>
      </c>
      <c r="C75" s="1417" t="s">
        <v>30</v>
      </c>
      <c r="D75" s="1418"/>
      <c r="E75" s="1419"/>
    </row>
    <row r="76" spans="2:7" s="1409" customFormat="1" ht="15.75" customHeight="1" thickBot="1" x14ac:dyDescent="0.3">
      <c r="B76" s="1413" t="s">
        <v>1019</v>
      </c>
      <c r="C76" s="1417" t="s">
        <v>31</v>
      </c>
      <c r="D76" s="1418"/>
      <c r="E76" s="1419"/>
    </row>
    <row r="77" spans="2:7" s="1409" customFormat="1" ht="15.75" customHeight="1" thickBot="1" x14ac:dyDescent="0.3">
      <c r="B77" s="2281" t="s">
        <v>1020</v>
      </c>
      <c r="C77" s="2282"/>
      <c r="D77" s="1433"/>
      <c r="E77" s="1434">
        <f>+E59+E60+E61+E62+E63+E68+E72+E76</f>
        <v>539322</v>
      </c>
      <c r="G77" s="1435"/>
    </row>
    <row r="78" spans="2:7" s="1409" customFormat="1" ht="13.2" x14ac:dyDescent="0.25">
      <c r="B78" s="1436" t="s">
        <v>1021</v>
      </c>
    </row>
    <row r="79" spans="2:7" s="1409" customFormat="1" ht="13.2" x14ac:dyDescent="0.25"/>
    <row r="80" spans="2:7" s="1409" customFormat="1" ht="13.2" x14ac:dyDescent="0.25"/>
    <row r="81" s="1409" customFormat="1" ht="13.2" x14ac:dyDescent="0.25"/>
    <row r="82" s="1409" customFormat="1" ht="13.2" x14ac:dyDescent="0.25"/>
    <row r="83" s="1409" customFormat="1" ht="13.2" x14ac:dyDescent="0.25"/>
    <row r="84" s="1409" customFormat="1" ht="13.2" x14ac:dyDescent="0.25"/>
    <row r="85" s="1409" customFormat="1" ht="13.2" x14ac:dyDescent="0.25"/>
    <row r="86" s="1409" customFormat="1" ht="13.2" x14ac:dyDescent="0.25"/>
    <row r="87" s="1409" customFormat="1" ht="13.2" x14ac:dyDescent="0.25"/>
    <row r="88" s="1409" customFormat="1" ht="13.2" x14ac:dyDescent="0.25"/>
    <row r="89" s="1409" customFormat="1" ht="13.2" x14ac:dyDescent="0.25"/>
    <row r="90" s="1409" customFormat="1" ht="13.2" x14ac:dyDescent="0.25"/>
    <row r="91" s="1409" customFormat="1" ht="13.2" x14ac:dyDescent="0.25"/>
    <row r="92" s="1409" customFormat="1" ht="13.2" x14ac:dyDescent="0.25"/>
    <row r="93" s="1409" customFormat="1" ht="13.2" x14ac:dyDescent="0.25"/>
    <row r="94" s="1409" customFormat="1" ht="13.2" x14ac:dyDescent="0.25"/>
    <row r="95" s="1409" customFormat="1" ht="13.2" x14ac:dyDescent="0.25"/>
    <row r="96" s="1409" customFormat="1" ht="13.2" x14ac:dyDescent="0.25"/>
    <row r="97" s="1409" customFormat="1" ht="13.2" x14ac:dyDescent="0.25"/>
    <row r="98" s="1409" customFormat="1" ht="13.2" x14ac:dyDescent="0.25"/>
    <row r="99" s="1409" customFormat="1" ht="13.2" x14ac:dyDescent="0.25"/>
    <row r="100" s="1409" customFormat="1" ht="13.2" x14ac:dyDescent="0.25"/>
    <row r="101" s="1409" customFormat="1" ht="13.2" x14ac:dyDescent="0.25"/>
  </sheetData>
  <mergeCells count="9">
    <mergeCell ref="A1:E1"/>
    <mergeCell ref="B52:C52"/>
    <mergeCell ref="B55:E55"/>
    <mergeCell ref="B77:C77"/>
    <mergeCell ref="B3:E3"/>
    <mergeCell ref="B5:E5"/>
    <mergeCell ref="B27:C27"/>
    <mergeCell ref="D29:E29"/>
    <mergeCell ref="B30:E30"/>
  </mergeCells>
  <pageMargins left="0.7" right="0.7" top="0.75" bottom="0.75" header="0.3" footer="0.3"/>
  <pageSetup paperSize="9" scale="9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G25"/>
  <sheetViews>
    <sheetView view="pageBreakPreview" topLeftCell="B1" zoomScale="200" zoomScaleNormal="100" zoomScaleSheetLayoutView="200" workbookViewId="0">
      <selection activeCell="B2" sqref="B2"/>
    </sheetView>
  </sheetViews>
  <sheetFormatPr defaultColWidth="9.33203125" defaultRowHeight="13.2" x14ac:dyDescent="0.25"/>
  <cols>
    <col min="1" max="1" width="1.44140625" style="1446" customWidth="1"/>
    <col min="2" max="2" width="7.77734375" style="1446" customWidth="1"/>
    <col min="3" max="3" width="41.44140625" style="1446" customWidth="1"/>
    <col min="4" max="5" width="16.6640625" style="1446" customWidth="1"/>
    <col min="6" max="6" width="20.6640625" style="1446" customWidth="1"/>
    <col min="7" max="7" width="1.44140625" style="1446" customWidth="1"/>
    <col min="8" max="16384" width="9.33203125" style="1446"/>
  </cols>
  <sheetData>
    <row r="1" spans="2:7" x14ac:dyDescent="0.25">
      <c r="B1" s="2288" t="s">
        <v>1241</v>
      </c>
      <c r="C1" s="2288"/>
      <c r="D1" s="2288"/>
      <c r="E1" s="2288"/>
      <c r="F1" s="2288"/>
      <c r="G1" s="1447"/>
    </row>
    <row r="2" spans="2:7" x14ac:dyDescent="0.25">
      <c r="B2" s="1448"/>
      <c r="C2" s="1449"/>
      <c r="D2" s="1449"/>
      <c r="E2" s="1449"/>
      <c r="G2" s="1447"/>
    </row>
    <row r="3" spans="2:7" ht="30" customHeight="1" x14ac:dyDescent="0.25">
      <c r="B3" s="2289" t="s">
        <v>1221</v>
      </c>
      <c r="C3" s="2289"/>
      <c r="D3" s="2289"/>
      <c r="E3" s="2289"/>
      <c r="F3" s="2289"/>
      <c r="G3" s="1447"/>
    </row>
    <row r="4" spans="2:7" ht="16.2" thickBot="1" x14ac:dyDescent="0.35">
      <c r="B4" s="2292" t="s">
        <v>450</v>
      </c>
      <c r="C4" s="2292"/>
      <c r="D4" s="2292"/>
      <c r="E4" s="2292"/>
      <c r="F4" s="2292"/>
      <c r="G4" s="1447"/>
    </row>
    <row r="5" spans="2:7" ht="16.2" thickBot="1" x14ac:dyDescent="0.35">
      <c r="B5" s="1477"/>
      <c r="C5" s="1477"/>
      <c r="D5" s="1477"/>
      <c r="E5" s="1477"/>
      <c r="F5" s="1477"/>
      <c r="G5" s="1447"/>
    </row>
    <row r="6" spans="2:7" ht="53.4" thickBot="1" x14ac:dyDescent="0.3">
      <c r="B6" s="1451" t="s">
        <v>12</v>
      </c>
      <c r="C6" s="1452" t="s">
        <v>1023</v>
      </c>
      <c r="D6" s="1452" t="s">
        <v>1024</v>
      </c>
      <c r="E6" s="1452" t="s">
        <v>1025</v>
      </c>
      <c r="F6" s="1453" t="s">
        <v>1026</v>
      </c>
      <c r="G6" s="1447"/>
    </row>
    <row r="7" spans="2:7" x14ac:dyDescent="0.25">
      <c r="B7" s="1454" t="s">
        <v>14</v>
      </c>
      <c r="C7" s="1455" t="s">
        <v>541</v>
      </c>
      <c r="D7" s="1456">
        <v>0</v>
      </c>
      <c r="E7" s="1457">
        <v>0</v>
      </c>
      <c r="F7" s="1458">
        <v>0</v>
      </c>
      <c r="G7" s="1447"/>
    </row>
    <row r="8" spans="2:7" x14ac:dyDescent="0.25">
      <c r="B8" s="1459" t="s">
        <v>15</v>
      </c>
      <c r="C8" s="1460"/>
      <c r="D8" s="1461"/>
      <c r="E8" s="1462"/>
      <c r="F8" s="1463"/>
      <c r="G8" s="1447"/>
    </row>
    <row r="9" spans="2:7" x14ac:dyDescent="0.25">
      <c r="B9" s="1459" t="s">
        <v>16</v>
      </c>
      <c r="C9" s="1464"/>
      <c r="D9" s="1461"/>
      <c r="E9" s="1462"/>
      <c r="F9" s="1463"/>
      <c r="G9" s="1447"/>
    </row>
    <row r="10" spans="2:7" x14ac:dyDescent="0.25">
      <c r="B10" s="1459" t="s">
        <v>17</v>
      </c>
      <c r="C10" s="1464"/>
      <c r="D10" s="1461"/>
      <c r="E10" s="1462"/>
      <c r="F10" s="1463"/>
      <c r="G10" s="1447"/>
    </row>
    <row r="11" spans="2:7" x14ac:dyDescent="0.25">
      <c r="B11" s="1459" t="s">
        <v>18</v>
      </c>
      <c r="C11" s="1465"/>
      <c r="D11" s="1465"/>
      <c r="E11" s="1466"/>
      <c r="F11" s="1463"/>
      <c r="G11" s="1447"/>
    </row>
    <row r="12" spans="2:7" x14ac:dyDescent="0.25">
      <c r="B12" s="1459" t="s">
        <v>19</v>
      </c>
      <c r="C12" s="1465"/>
      <c r="D12" s="1465"/>
      <c r="E12" s="1466"/>
      <c r="F12" s="1463"/>
      <c r="G12" s="1447"/>
    </row>
    <row r="13" spans="2:7" x14ac:dyDescent="0.25">
      <c r="B13" s="1459" t="s">
        <v>20</v>
      </c>
      <c r="C13" s="1465"/>
      <c r="D13" s="1465"/>
      <c r="E13" s="1466"/>
      <c r="F13" s="1463"/>
      <c r="G13" s="1447"/>
    </row>
    <row r="14" spans="2:7" ht="13.8" x14ac:dyDescent="0.25">
      <c r="B14" s="1459" t="s">
        <v>21</v>
      </c>
      <c r="C14" s="1467"/>
      <c r="D14" s="1461"/>
      <c r="E14" s="1462"/>
      <c r="F14" s="1463"/>
      <c r="G14" s="1447"/>
    </row>
    <row r="15" spans="2:7" x14ac:dyDescent="0.25">
      <c r="B15" s="1459" t="s">
        <v>22</v>
      </c>
      <c r="C15" s="1464"/>
      <c r="D15" s="1461"/>
      <c r="E15" s="1462"/>
      <c r="F15" s="1463"/>
      <c r="G15" s="1447"/>
    </row>
    <row r="16" spans="2:7" x14ac:dyDescent="0.25">
      <c r="B16" s="1459" t="s">
        <v>23</v>
      </c>
      <c r="C16" s="1464"/>
      <c r="D16" s="1461"/>
      <c r="E16" s="1462"/>
      <c r="F16" s="1463"/>
      <c r="G16" s="1447"/>
    </row>
    <row r="17" spans="2:7" x14ac:dyDescent="0.25">
      <c r="B17" s="1459" t="s">
        <v>24</v>
      </c>
      <c r="C17" s="1464"/>
      <c r="D17" s="1461"/>
      <c r="E17" s="1462"/>
      <c r="F17" s="1463"/>
      <c r="G17" s="1447"/>
    </row>
    <row r="18" spans="2:7" x14ac:dyDescent="0.25">
      <c r="B18" s="1459" t="s">
        <v>25</v>
      </c>
      <c r="C18" s="1464"/>
      <c r="D18" s="1461"/>
      <c r="E18" s="1462"/>
      <c r="F18" s="1463"/>
      <c r="G18" s="1447"/>
    </row>
    <row r="19" spans="2:7" x14ac:dyDescent="0.25">
      <c r="B19" s="1459" t="s">
        <v>26</v>
      </c>
      <c r="C19" s="1464"/>
      <c r="D19" s="1461"/>
      <c r="E19" s="1462"/>
      <c r="F19" s="1463"/>
      <c r="G19" s="1447"/>
    </row>
    <row r="20" spans="2:7" x14ac:dyDescent="0.25">
      <c r="B20" s="1459" t="s">
        <v>27</v>
      </c>
      <c r="C20" s="1464"/>
      <c r="D20" s="1461"/>
      <c r="E20" s="1468"/>
      <c r="F20" s="1463"/>
      <c r="G20" s="1447"/>
    </row>
    <row r="21" spans="2:7" x14ac:dyDescent="0.25">
      <c r="B21" s="1459" t="s">
        <v>28</v>
      </c>
      <c r="C21" s="1464"/>
      <c r="D21" s="1461"/>
      <c r="E21" s="1468"/>
      <c r="F21" s="1463"/>
      <c r="G21" s="1447"/>
    </row>
    <row r="22" spans="2:7" x14ac:dyDescent="0.25">
      <c r="B22" s="1459" t="s">
        <v>29</v>
      </c>
      <c r="C22" s="1464"/>
      <c r="D22" s="1461"/>
      <c r="E22" s="1468"/>
      <c r="F22" s="1463"/>
      <c r="G22" s="1447"/>
    </row>
    <row r="23" spans="2:7" ht="13.8" thickBot="1" x14ac:dyDescent="0.3">
      <c r="B23" s="1469" t="s">
        <v>30</v>
      </c>
      <c r="C23" s="1470"/>
      <c r="D23" s="1471"/>
      <c r="E23" s="1472"/>
      <c r="F23" s="1473"/>
      <c r="G23" s="1447"/>
    </row>
    <row r="24" spans="2:7" ht="13.8" thickBot="1" x14ac:dyDescent="0.3">
      <c r="B24" s="2290" t="s">
        <v>1027</v>
      </c>
      <c r="C24" s="2291"/>
      <c r="D24" s="1474"/>
      <c r="E24" s="1475">
        <v>0</v>
      </c>
      <c r="F24" s="1476">
        <v>0</v>
      </c>
      <c r="G24" s="1447"/>
    </row>
    <row r="25" spans="2:7" ht="15.6" x14ac:dyDescent="0.3">
      <c r="B25" s="1450"/>
    </row>
  </sheetData>
  <mergeCells count="4">
    <mergeCell ref="B1:F1"/>
    <mergeCell ref="B3:F3"/>
    <mergeCell ref="B24:C24"/>
    <mergeCell ref="B4:F4"/>
  </mergeCells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view="pageBreakPreview" zoomScale="130" zoomScaleNormal="100" zoomScaleSheetLayoutView="130" workbookViewId="0">
      <selection activeCell="A2" sqref="A2"/>
    </sheetView>
  </sheetViews>
  <sheetFormatPr defaultColWidth="9.33203125" defaultRowHeight="13.2" x14ac:dyDescent="0.25"/>
  <cols>
    <col min="1" max="1" width="1.77734375" style="38" customWidth="1"/>
    <col min="2" max="2" width="7.77734375" style="837" customWidth="1"/>
    <col min="3" max="3" width="61.33203125" style="38" customWidth="1"/>
    <col min="4" max="4" width="19.109375" style="38" customWidth="1"/>
    <col min="5" max="5" width="19" style="38" customWidth="1"/>
    <col min="6" max="6" width="6.44140625" style="38" customWidth="1"/>
    <col min="7" max="16384" width="9.33203125" style="38"/>
  </cols>
  <sheetData>
    <row r="1" spans="1:8" ht="11.25" customHeight="1" x14ac:dyDescent="0.25">
      <c r="A1" s="2067" t="s">
        <v>1224</v>
      </c>
      <c r="B1" s="2067"/>
      <c r="C1" s="2067"/>
      <c r="D1" s="2067"/>
      <c r="E1" s="2067"/>
      <c r="F1" s="2067"/>
      <c r="G1" s="1013"/>
      <c r="H1" s="1013"/>
    </row>
    <row r="2" spans="1:8" s="835" customFormat="1" ht="8.25" customHeight="1" x14ac:dyDescent="0.25">
      <c r="B2" s="562"/>
      <c r="D2" s="836"/>
      <c r="E2" s="836"/>
    </row>
    <row r="3" spans="1:8" ht="21" customHeight="1" x14ac:dyDescent="0.25">
      <c r="B3" s="2086" t="s">
        <v>1152</v>
      </c>
      <c r="C3" s="2086"/>
      <c r="D3" s="2086"/>
      <c r="E3" s="2086"/>
    </row>
    <row r="4" spans="1:8" ht="12" customHeight="1" x14ac:dyDescent="0.25">
      <c r="D4" s="430"/>
      <c r="E4" s="430"/>
    </row>
    <row r="5" spans="1:8" ht="3.75" customHeight="1" thickBot="1" x14ac:dyDescent="0.3">
      <c r="D5" s="430"/>
      <c r="E5" s="430"/>
    </row>
    <row r="6" spans="1:8" ht="42" thickBot="1" x14ac:dyDescent="0.3">
      <c r="B6" s="1974" t="s">
        <v>67</v>
      </c>
      <c r="C6" s="1733" t="s">
        <v>60</v>
      </c>
      <c r="D6" s="1725" t="s">
        <v>1185</v>
      </c>
      <c r="E6" s="1008" t="s">
        <v>1186</v>
      </c>
    </row>
    <row r="7" spans="1:8" s="838" customFormat="1" ht="15" customHeight="1" thickBot="1" x14ac:dyDescent="0.3">
      <c r="B7" s="843" t="s">
        <v>14</v>
      </c>
      <c r="C7" s="1734" t="s">
        <v>495</v>
      </c>
      <c r="D7" s="1716">
        <f>+D8+D13</f>
        <v>5167686</v>
      </c>
      <c r="E7" s="1716">
        <v>117038468</v>
      </c>
    </row>
    <row r="8" spans="1:8" s="838" customFormat="1" ht="15" customHeight="1" x14ac:dyDescent="0.25">
      <c r="B8" s="1726" t="s">
        <v>15</v>
      </c>
      <c r="C8" s="1735" t="s">
        <v>498</v>
      </c>
      <c r="D8" s="1717"/>
      <c r="E8" s="1717"/>
    </row>
    <row r="9" spans="1:8" s="838" customFormat="1" ht="15" customHeight="1" x14ac:dyDescent="0.25">
      <c r="B9" s="842" t="s">
        <v>16</v>
      </c>
      <c r="C9" s="1736" t="s">
        <v>688</v>
      </c>
      <c r="D9" s="1718"/>
      <c r="E9" s="1718"/>
    </row>
    <row r="10" spans="1:8" s="1535" customFormat="1" ht="15" customHeight="1" x14ac:dyDescent="0.25">
      <c r="B10" s="1727" t="s">
        <v>17</v>
      </c>
      <c r="C10" s="1737" t="s">
        <v>693</v>
      </c>
      <c r="D10" s="1719"/>
      <c r="E10" s="1719"/>
    </row>
    <row r="11" spans="1:8" s="838" customFormat="1" ht="15" customHeight="1" x14ac:dyDescent="0.25">
      <c r="B11" s="842" t="s">
        <v>19</v>
      </c>
      <c r="C11" s="1736"/>
      <c r="D11" s="1718"/>
      <c r="E11" s="1718"/>
    </row>
    <row r="12" spans="1:8" s="838" customFormat="1" ht="15" customHeight="1" thickBot="1" x14ac:dyDescent="0.3">
      <c r="B12" s="842" t="s">
        <v>20</v>
      </c>
      <c r="C12" s="1736"/>
      <c r="D12" s="1718"/>
      <c r="E12" s="1718"/>
    </row>
    <row r="13" spans="1:8" s="838" customFormat="1" ht="15" customHeight="1" thickBot="1" x14ac:dyDescent="0.3">
      <c r="B13" s="1728" t="s">
        <v>21</v>
      </c>
      <c r="C13" s="1738" t="s">
        <v>499</v>
      </c>
      <c r="D13" s="1720">
        <v>5167686</v>
      </c>
      <c r="E13" s="1716">
        <v>117038468</v>
      </c>
    </row>
    <row r="14" spans="1:8" s="838" customFormat="1" ht="15" customHeight="1" thickBot="1" x14ac:dyDescent="0.3">
      <c r="B14" s="841" t="s">
        <v>22</v>
      </c>
      <c r="C14" s="1739"/>
      <c r="D14" s="1721"/>
      <c r="E14" s="1721"/>
    </row>
    <row r="15" spans="1:8" s="838" customFormat="1" ht="15" customHeight="1" thickBot="1" x14ac:dyDescent="0.3">
      <c r="B15" s="843" t="s">
        <v>23</v>
      </c>
      <c r="C15" s="1734" t="s">
        <v>496</v>
      </c>
      <c r="D15" s="1716">
        <f>SUM(D16:D17)</f>
        <v>0</v>
      </c>
      <c r="E15" s="1716">
        <v>0</v>
      </c>
    </row>
    <row r="16" spans="1:8" s="838" customFormat="1" ht="15" customHeight="1" x14ac:dyDescent="0.25">
      <c r="B16" s="1729" t="s">
        <v>303</v>
      </c>
      <c r="C16" s="1740" t="s">
        <v>502</v>
      </c>
      <c r="D16" s="1722"/>
      <c r="E16" s="1722"/>
    </row>
    <row r="17" spans="2:5" s="838" customFormat="1" ht="15" customHeight="1" x14ac:dyDescent="0.25">
      <c r="B17" s="1730"/>
      <c r="C17" s="1741"/>
      <c r="D17" s="1718"/>
      <c r="E17" s="1718"/>
    </row>
    <row r="18" spans="2:5" s="838" customFormat="1" ht="15" customHeight="1" thickBot="1" x14ac:dyDescent="0.3">
      <c r="B18" s="1731"/>
      <c r="C18" s="1742"/>
      <c r="D18" s="1723"/>
      <c r="E18" s="1723"/>
    </row>
    <row r="19" spans="2:5" s="838" customFormat="1" ht="15" customHeight="1" thickBot="1" x14ac:dyDescent="0.3">
      <c r="B19" s="1732" t="s">
        <v>24</v>
      </c>
      <c r="C19" s="1743" t="s">
        <v>497</v>
      </c>
      <c r="D19" s="1724">
        <f>SUM(D7+D15)</f>
        <v>5167686</v>
      </c>
      <c r="E19" s="1724">
        <f>SUM(E7+E15)</f>
        <v>117038468</v>
      </c>
    </row>
    <row r="20" spans="2:5" s="838" customFormat="1" ht="15" customHeight="1" x14ac:dyDescent="0.25">
      <c r="B20" s="839"/>
      <c r="D20" s="840"/>
      <c r="E20" s="840"/>
    </row>
    <row r="21" spans="2:5" s="838" customFormat="1" ht="15" customHeight="1" x14ac:dyDescent="0.25">
      <c r="B21" s="839"/>
    </row>
    <row r="22" spans="2:5" s="838" customFormat="1" ht="15" customHeight="1" x14ac:dyDescent="0.25">
      <c r="B22" s="839"/>
    </row>
  </sheetData>
  <mergeCells count="2">
    <mergeCell ref="B3:E3"/>
    <mergeCell ref="A1:F1"/>
  </mergeCells>
  <printOptions horizontalCentered="1"/>
  <pageMargins left="0.19685039370078741" right="0.19685039370078741" top="0.98425196850393704" bottom="0.39370078740157483" header="0.39370078740157483" footer="0"/>
  <pageSetup paperSize="9" scale="83" orientation="portrait" r:id="rId1"/>
  <headerFooter>
    <oddHeader xml:space="preserve">&amp;R     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F63"/>
  <sheetViews>
    <sheetView view="pageBreakPreview" topLeftCell="A40" zoomScaleNormal="100" zoomScaleSheetLayoutView="100" workbookViewId="0">
      <selection activeCell="B2" sqref="B2"/>
    </sheetView>
  </sheetViews>
  <sheetFormatPr defaultColWidth="9.33203125" defaultRowHeight="13.2" x14ac:dyDescent="0.25"/>
  <cols>
    <col min="1" max="1" width="1" style="1554" customWidth="1"/>
    <col min="2" max="2" width="5.5546875" style="1554" customWidth="1"/>
    <col min="3" max="3" width="63.33203125" style="1554" customWidth="1"/>
    <col min="4" max="4" width="12.88671875" style="1554" customWidth="1"/>
    <col min="5" max="5" width="12.5546875" style="1554" customWidth="1"/>
    <col min="6" max="6" width="12.109375" style="1554" customWidth="1"/>
    <col min="7" max="7" width="6.5546875" style="1554" customWidth="1"/>
    <col min="8" max="16384" width="9.33203125" style="1554"/>
  </cols>
  <sheetData>
    <row r="1" spans="2:6" ht="14.25" customHeight="1" x14ac:dyDescent="0.25">
      <c r="B1" s="2294" t="s">
        <v>1242</v>
      </c>
      <c r="C1" s="2294"/>
      <c r="D1" s="2294"/>
      <c r="E1" s="2294"/>
      <c r="F1" s="2294"/>
    </row>
    <row r="2" spans="2:6" ht="13.8" x14ac:dyDescent="0.25">
      <c r="C2" s="1555"/>
      <c r="D2" s="1556"/>
      <c r="E2" s="1556"/>
    </row>
    <row r="3" spans="2:6" x14ac:dyDescent="0.25">
      <c r="B3" s="2293" t="s">
        <v>1211</v>
      </c>
      <c r="C3" s="2293"/>
      <c r="D3" s="2293"/>
      <c r="E3" s="2293"/>
      <c r="F3" s="2293"/>
    </row>
    <row r="4" spans="2:6" ht="11.7" customHeight="1" thickBot="1" x14ac:dyDescent="0.3">
      <c r="B4" s="1557"/>
      <c r="C4" s="1557"/>
      <c r="D4" s="1557"/>
      <c r="E4" s="1557"/>
      <c r="F4" s="1558" t="s">
        <v>492</v>
      </c>
    </row>
    <row r="5" spans="2:6" s="1561" customFormat="1" ht="29.25" customHeight="1" thickBot="1" x14ac:dyDescent="0.3">
      <c r="B5" s="1559"/>
      <c r="C5" s="1560" t="s">
        <v>60</v>
      </c>
      <c r="D5" s="1581" t="s">
        <v>1070</v>
      </c>
      <c r="E5" s="1581" t="s">
        <v>1071</v>
      </c>
      <c r="F5" s="1582" t="s">
        <v>1072</v>
      </c>
    </row>
    <row r="6" spans="2:6" x14ac:dyDescent="0.25">
      <c r="B6" s="1562" t="s">
        <v>49</v>
      </c>
      <c r="C6" s="1563" t="s">
        <v>1028</v>
      </c>
      <c r="D6" s="1564">
        <v>30174489</v>
      </c>
      <c r="E6" s="1564"/>
      <c r="F6" s="1565">
        <v>30174489</v>
      </c>
    </row>
    <row r="7" spans="2:6" ht="26.4" x14ac:dyDescent="0.25">
      <c r="B7" s="1566" t="s">
        <v>57</v>
      </c>
      <c r="C7" s="1567" t="s">
        <v>1029</v>
      </c>
      <c r="D7" s="1568">
        <v>3435474</v>
      </c>
      <c r="E7" s="1568"/>
      <c r="F7" s="1565">
        <v>3435474</v>
      </c>
    </row>
    <row r="8" spans="2:6" x14ac:dyDescent="0.25">
      <c r="B8" s="1566" t="s">
        <v>58</v>
      </c>
      <c r="C8" s="1567" t="s">
        <v>1030</v>
      </c>
      <c r="D8" s="1568">
        <v>1010568</v>
      </c>
      <c r="E8" s="1568"/>
      <c r="F8" s="1565">
        <f t="shared" ref="F8:F31" si="0">SUM(D8:E8)</f>
        <v>1010568</v>
      </c>
    </row>
    <row r="9" spans="2:6" x14ac:dyDescent="0.25">
      <c r="B9" s="1569" t="s">
        <v>1031</v>
      </c>
      <c r="C9" s="1570" t="s">
        <v>1032</v>
      </c>
      <c r="D9" s="1571">
        <f>SUM(D6:D8)</f>
        <v>34620531</v>
      </c>
      <c r="E9" s="1571"/>
      <c r="F9" s="1572">
        <v>42623031</v>
      </c>
    </row>
    <row r="10" spans="2:6" x14ac:dyDescent="0.25">
      <c r="B10" s="1566" t="s">
        <v>1033</v>
      </c>
      <c r="C10" s="1567" t="s">
        <v>1034</v>
      </c>
      <c r="D10" s="1568">
        <v>260422771</v>
      </c>
      <c r="E10" s="1568">
        <v>-107794802</v>
      </c>
      <c r="F10" s="1565">
        <v>152627969</v>
      </c>
    </row>
    <row r="11" spans="2:6" x14ac:dyDescent="0.25">
      <c r="B11" s="1566" t="s">
        <v>1035</v>
      </c>
      <c r="C11" s="1567" t="s">
        <v>1036</v>
      </c>
      <c r="D11" s="1568">
        <v>17243767</v>
      </c>
      <c r="E11" s="1568"/>
      <c r="F11" s="1565">
        <v>17243767</v>
      </c>
    </row>
    <row r="12" spans="2:6" x14ac:dyDescent="0.25">
      <c r="B12" s="1566" t="s">
        <v>1037</v>
      </c>
      <c r="C12" s="1567" t="s">
        <v>1038</v>
      </c>
      <c r="D12" s="1568">
        <v>94131244</v>
      </c>
      <c r="E12" s="1568"/>
      <c r="F12" s="1565">
        <v>94131244</v>
      </c>
    </row>
    <row r="13" spans="2:6" x14ac:dyDescent="0.25">
      <c r="B13" s="1566" t="s">
        <v>1039</v>
      </c>
      <c r="C13" s="1567" t="s">
        <v>1040</v>
      </c>
      <c r="D13" s="1568">
        <v>58654124</v>
      </c>
      <c r="E13" s="1568"/>
      <c r="F13" s="1565">
        <v>58654124</v>
      </c>
    </row>
    <row r="14" spans="2:6" x14ac:dyDescent="0.25">
      <c r="B14" s="1569" t="s">
        <v>1041</v>
      </c>
      <c r="C14" s="1570" t="s">
        <v>1042</v>
      </c>
      <c r="D14" s="1571">
        <f>SUM(D10:D13)</f>
        <v>430451906</v>
      </c>
      <c r="E14" s="1571">
        <f>SUM(E10:E13)</f>
        <v>-107794802</v>
      </c>
      <c r="F14" s="1572">
        <v>322657104</v>
      </c>
    </row>
    <row r="15" spans="2:6" x14ac:dyDescent="0.25">
      <c r="B15" s="1566" t="s">
        <v>1043</v>
      </c>
      <c r="C15" s="1567" t="s">
        <v>1044</v>
      </c>
      <c r="D15" s="1568">
        <v>7352329</v>
      </c>
      <c r="E15" s="1568"/>
      <c r="F15" s="1565">
        <v>7352329</v>
      </c>
    </row>
    <row r="16" spans="2:6" x14ac:dyDescent="0.25">
      <c r="B16" s="1566" t="s">
        <v>1045</v>
      </c>
      <c r="C16" s="1567" t="s">
        <v>1046</v>
      </c>
      <c r="D16" s="1568">
        <v>31100342</v>
      </c>
      <c r="E16" s="1568"/>
      <c r="F16" s="1565">
        <v>31100342</v>
      </c>
    </row>
    <row r="17" spans="2:6" x14ac:dyDescent="0.25">
      <c r="B17" s="1566" t="s">
        <v>1047</v>
      </c>
      <c r="C17" s="1567" t="s">
        <v>1048</v>
      </c>
      <c r="D17" s="1568">
        <v>0</v>
      </c>
      <c r="E17" s="1568"/>
      <c r="F17" s="1565">
        <f t="shared" si="0"/>
        <v>0</v>
      </c>
    </row>
    <row r="18" spans="2:6" x14ac:dyDescent="0.25">
      <c r="B18" s="1569">
        <v>17</v>
      </c>
      <c r="C18" s="1570" t="s">
        <v>1049</v>
      </c>
      <c r="D18" s="1571">
        <f>SUM(D15:D17)</f>
        <v>38452671</v>
      </c>
      <c r="E18" s="1571">
        <v>0</v>
      </c>
      <c r="F18" s="1572">
        <v>38452491</v>
      </c>
    </row>
    <row r="19" spans="2:6" x14ac:dyDescent="0.25">
      <c r="B19" s="1566">
        <v>18</v>
      </c>
      <c r="C19" s="1567" t="s">
        <v>1050</v>
      </c>
      <c r="D19" s="1568">
        <v>75099581</v>
      </c>
      <c r="E19" s="1568"/>
      <c r="F19" s="1565">
        <v>75099581</v>
      </c>
    </row>
    <row r="20" spans="2:6" x14ac:dyDescent="0.25">
      <c r="B20" s="1566">
        <v>19</v>
      </c>
      <c r="C20" s="1567" t="s">
        <v>1051</v>
      </c>
      <c r="D20" s="1568">
        <v>35231588</v>
      </c>
      <c r="E20" s="1568"/>
      <c r="F20" s="1565">
        <v>35231588</v>
      </c>
    </row>
    <row r="21" spans="2:6" x14ac:dyDescent="0.25">
      <c r="B21" s="1566">
        <v>20</v>
      </c>
      <c r="C21" s="1567" t="s">
        <v>1052</v>
      </c>
      <c r="D21" s="1568">
        <v>21100711</v>
      </c>
      <c r="E21" s="1568"/>
      <c r="F21" s="1565">
        <v>21100711</v>
      </c>
    </row>
    <row r="22" spans="2:6" x14ac:dyDescent="0.25">
      <c r="B22" s="1569" t="s">
        <v>1053</v>
      </c>
      <c r="C22" s="1570" t="s">
        <v>1054</v>
      </c>
      <c r="D22" s="1571">
        <f>SUM(D19:D21)</f>
        <v>131431880</v>
      </c>
      <c r="E22" s="1571">
        <v>0</v>
      </c>
      <c r="F22" s="1572">
        <v>131431880</v>
      </c>
    </row>
    <row r="23" spans="2:6" x14ac:dyDescent="0.25">
      <c r="B23" s="1569" t="s">
        <v>1055</v>
      </c>
      <c r="C23" s="1570" t="s">
        <v>1056</v>
      </c>
      <c r="D23" s="1571">
        <v>-88889190</v>
      </c>
      <c r="E23" s="1571">
        <v>0</v>
      </c>
      <c r="F23" s="1572">
        <v>-88889190</v>
      </c>
    </row>
    <row r="24" spans="2:6" ht="13.8" thickBot="1" x14ac:dyDescent="0.3">
      <c r="B24" s="1573" t="s">
        <v>1057</v>
      </c>
      <c r="C24" s="1574" t="s">
        <v>1058</v>
      </c>
      <c r="D24" s="1575">
        <v>226822956</v>
      </c>
      <c r="E24" s="1575">
        <v>-107794802</v>
      </c>
      <c r="F24" s="1572">
        <v>119028154</v>
      </c>
    </row>
    <row r="25" spans="2:6" ht="13.8" thickBot="1" x14ac:dyDescent="0.3">
      <c r="B25" s="1576" t="s">
        <v>1059</v>
      </c>
      <c r="C25" s="1577" t="s">
        <v>1060</v>
      </c>
      <c r="D25" s="1578">
        <f>D9+D14-D18-D22-D23-D24</f>
        <v>157254120</v>
      </c>
      <c r="E25" s="1578"/>
      <c r="F25" s="1578">
        <v>157254120</v>
      </c>
    </row>
    <row r="26" spans="2:6" ht="26.4" x14ac:dyDescent="0.25">
      <c r="B26" s="1562">
        <v>28</v>
      </c>
      <c r="C26" s="1563" t="s">
        <v>1061</v>
      </c>
      <c r="D26" s="1564">
        <v>36</v>
      </c>
      <c r="E26" s="1564"/>
      <c r="F26" s="1565">
        <v>36</v>
      </c>
    </row>
    <row r="27" spans="2:6" ht="26.4" x14ac:dyDescent="0.25">
      <c r="B27" s="1566">
        <v>29</v>
      </c>
      <c r="C27" s="1567" t="s">
        <v>1062</v>
      </c>
      <c r="D27" s="1568"/>
      <c r="E27" s="1568"/>
      <c r="F27" s="1565">
        <f t="shared" si="0"/>
        <v>0</v>
      </c>
    </row>
    <row r="28" spans="2:6" ht="13.65" customHeight="1" x14ac:dyDescent="0.25">
      <c r="B28" s="1569">
        <v>32</v>
      </c>
      <c r="C28" s="1570" t="s">
        <v>1063</v>
      </c>
      <c r="D28" s="1571">
        <f>SUM(D26:D27)</f>
        <v>36</v>
      </c>
      <c r="E28" s="1571"/>
      <c r="F28" s="1565">
        <v>36</v>
      </c>
    </row>
    <row r="29" spans="2:6" x14ac:dyDescent="0.25">
      <c r="B29" s="1566">
        <v>35</v>
      </c>
      <c r="C29" s="1567" t="s">
        <v>1064</v>
      </c>
      <c r="D29" s="1568">
        <v>1429919</v>
      </c>
      <c r="E29" s="1568"/>
      <c r="F29" s="1565">
        <v>1429919</v>
      </c>
    </row>
    <row r="30" spans="2:6" x14ac:dyDescent="0.25">
      <c r="B30" s="1566">
        <v>36</v>
      </c>
      <c r="C30" s="1567" t="s">
        <v>1065</v>
      </c>
      <c r="D30" s="1568">
        <v>0</v>
      </c>
      <c r="E30" s="1568"/>
      <c r="F30" s="1565">
        <f t="shared" si="0"/>
        <v>0</v>
      </c>
    </row>
    <row r="31" spans="2:6" x14ac:dyDescent="0.25">
      <c r="B31" s="1566">
        <v>37</v>
      </c>
      <c r="C31" s="1567" t="s">
        <v>1066</v>
      </c>
      <c r="D31" s="1568">
        <v>0</v>
      </c>
      <c r="E31" s="1568"/>
      <c r="F31" s="1565">
        <f t="shared" si="0"/>
        <v>0</v>
      </c>
    </row>
    <row r="32" spans="2:6" ht="13.8" thickBot="1" x14ac:dyDescent="0.3">
      <c r="B32" s="1573">
        <v>42</v>
      </c>
      <c r="C32" s="1574" t="s">
        <v>1067</v>
      </c>
      <c r="D32" s="1575">
        <f>SUM(D29:D31)</f>
        <v>1429919</v>
      </c>
      <c r="E32" s="1575"/>
      <c r="F32" s="1710">
        <v>1429919</v>
      </c>
    </row>
    <row r="33" spans="2:6" ht="13.8" thickBot="1" x14ac:dyDescent="0.3">
      <c r="B33" s="1576">
        <v>43</v>
      </c>
      <c r="C33" s="1577" t="s">
        <v>1068</v>
      </c>
      <c r="D33" s="1578">
        <f>D28-D32</f>
        <v>-1429883</v>
      </c>
      <c r="E33" s="1578"/>
      <c r="F33" s="1714">
        <v>-1429883</v>
      </c>
    </row>
    <row r="34" spans="2:6" ht="14.25" customHeight="1" thickBot="1" x14ac:dyDescent="0.3">
      <c r="B34" s="1711">
        <v>44</v>
      </c>
      <c r="C34" s="1712" t="s">
        <v>1069</v>
      </c>
      <c r="D34" s="1713">
        <v>155824237</v>
      </c>
      <c r="E34" s="1713"/>
      <c r="F34" s="1713">
        <v>155824237</v>
      </c>
    </row>
    <row r="36" spans="2:6" x14ac:dyDescent="0.25">
      <c r="B36" s="2293" t="s">
        <v>1212</v>
      </c>
      <c r="C36" s="2293"/>
      <c r="D36" s="2293"/>
      <c r="E36" s="2293"/>
      <c r="F36" s="2293"/>
    </row>
    <row r="37" spans="2:6" ht="13.8" thickBot="1" x14ac:dyDescent="0.3">
      <c r="B37" s="1557"/>
      <c r="C37" s="1557"/>
      <c r="D37" s="1557"/>
      <c r="E37" s="1557"/>
      <c r="F37" s="1558" t="s">
        <v>492</v>
      </c>
    </row>
    <row r="38" spans="2:6" s="1583" customFormat="1" ht="33.9" customHeight="1" thickBot="1" x14ac:dyDescent="0.3">
      <c r="B38" s="1579"/>
      <c r="C38" s="1580" t="s">
        <v>60</v>
      </c>
      <c r="D38" s="1581" t="s">
        <v>1070</v>
      </c>
      <c r="E38" s="1581" t="s">
        <v>1071</v>
      </c>
      <c r="F38" s="1582" t="s">
        <v>1072</v>
      </c>
    </row>
    <row r="39" spans="2:6" s="1583" customFormat="1" ht="17.25" customHeight="1" x14ac:dyDescent="0.25">
      <c r="B39" s="1584">
        <v>1</v>
      </c>
      <c r="C39" s="1585" t="s">
        <v>890</v>
      </c>
      <c r="D39" s="1586">
        <v>425484</v>
      </c>
      <c r="E39" s="1715"/>
      <c r="F39" s="1586">
        <v>425484</v>
      </c>
    </row>
    <row r="40" spans="2:6" s="1587" customFormat="1" ht="15.6" customHeight="1" x14ac:dyDescent="0.25">
      <c r="B40" s="1584" t="s">
        <v>57</v>
      </c>
      <c r="C40" s="1585" t="s">
        <v>1073</v>
      </c>
      <c r="D40" s="1586">
        <v>857589694</v>
      </c>
      <c r="E40" s="1586"/>
      <c r="F40" s="1586">
        <v>857589694</v>
      </c>
    </row>
    <row r="41" spans="2:6" s="1587" customFormat="1" x14ac:dyDescent="0.25">
      <c r="B41" s="1588" t="s">
        <v>58</v>
      </c>
      <c r="C41" s="1589" t="s">
        <v>1074</v>
      </c>
      <c r="D41" s="1590">
        <v>2682562</v>
      </c>
      <c r="E41" s="1590"/>
      <c r="F41" s="1590">
        <v>2682562</v>
      </c>
    </row>
    <row r="42" spans="2:6" s="1587" customFormat="1" ht="26.4" x14ac:dyDescent="0.25">
      <c r="B42" s="1591" t="s">
        <v>1075</v>
      </c>
      <c r="C42" s="1592" t="s">
        <v>1076</v>
      </c>
      <c r="D42" s="1593">
        <f>SUM(D39:D41)</f>
        <v>860697740</v>
      </c>
      <c r="E42" s="1593"/>
      <c r="F42" s="1593">
        <f>SUM(F39:F41)</f>
        <v>860697740</v>
      </c>
    </row>
    <row r="43" spans="2:6" s="1587" customFormat="1" x14ac:dyDescent="0.25">
      <c r="B43" s="1588" t="s">
        <v>1037</v>
      </c>
      <c r="C43" s="1589" t="s">
        <v>1077</v>
      </c>
      <c r="D43" s="1590">
        <v>0</v>
      </c>
      <c r="E43" s="1590"/>
      <c r="F43" s="1590">
        <v>0</v>
      </c>
    </row>
    <row r="44" spans="2:6" s="1587" customFormat="1" x14ac:dyDescent="0.25">
      <c r="B44" s="1588" t="s">
        <v>1039</v>
      </c>
      <c r="C44" s="1589" t="s">
        <v>1078</v>
      </c>
      <c r="D44" s="1590">
        <v>113114243</v>
      </c>
      <c r="E44" s="1590"/>
      <c r="F44" s="1590">
        <v>113114243</v>
      </c>
    </row>
    <row r="45" spans="2:6" s="1587" customFormat="1" ht="15.6" customHeight="1" x14ac:dyDescent="0.25">
      <c r="B45" s="1591" t="s">
        <v>1041</v>
      </c>
      <c r="C45" s="1592" t="s">
        <v>1079</v>
      </c>
      <c r="D45" s="1593">
        <f>SUM(D43:D44)</f>
        <v>113114243</v>
      </c>
      <c r="E45" s="1593"/>
      <c r="F45" s="1593">
        <f>SUM(F43:F44)</f>
        <v>113114243</v>
      </c>
    </row>
    <row r="46" spans="2:6" s="1587" customFormat="1" x14ac:dyDescent="0.25">
      <c r="B46" s="1588" t="s">
        <v>1043</v>
      </c>
      <c r="C46" s="1589" t="s">
        <v>1080</v>
      </c>
      <c r="D46" s="1590">
        <f>'17.1m ESZKÖZ vagyon'!E63+'17.1m ESZKÖZ vagyon'!E64+'17.1m ESZKÖZ vagyon'!E132+'17.1m ESZKÖZ vagyon'!E133+'17.1m ESZKÖZ vagyon'!E201+'17.1m ESZKÖZ vagyon'!E202</f>
        <v>10198853</v>
      </c>
      <c r="E46" s="1590"/>
      <c r="F46" s="1590">
        <f>'17.1m ESZKÖZ vagyon'!G63+'17.1m ESZKÖZ vagyon'!G64+'17.1m ESZKÖZ vagyon'!G132+'17.1m ESZKÖZ vagyon'!G133+'17.1m ESZKÖZ vagyon'!G201+'17.1m ESZKÖZ vagyon'!G202</f>
        <v>0</v>
      </c>
    </row>
    <row r="47" spans="2:6" s="1587" customFormat="1" x14ac:dyDescent="0.25">
      <c r="B47" s="1588">
        <v>14</v>
      </c>
      <c r="C47" s="1589" t="s">
        <v>1125</v>
      </c>
      <c r="D47" s="1590">
        <v>0</v>
      </c>
      <c r="E47" s="1590"/>
      <c r="F47" s="1590">
        <v>0</v>
      </c>
    </row>
    <row r="48" spans="2:6" s="1587" customFormat="1" x14ac:dyDescent="0.25">
      <c r="B48" s="1588" t="s">
        <v>1047</v>
      </c>
      <c r="C48" s="1589" t="s">
        <v>1081</v>
      </c>
      <c r="D48" s="1590">
        <v>6328650</v>
      </c>
      <c r="E48" s="1590"/>
      <c r="F48" s="1590">
        <v>6328650</v>
      </c>
    </row>
    <row r="49" spans="2:6" s="1587" customFormat="1" ht="15.6" customHeight="1" x14ac:dyDescent="0.25">
      <c r="B49" s="1591" t="s">
        <v>1082</v>
      </c>
      <c r="C49" s="1592" t="s">
        <v>1083</v>
      </c>
      <c r="D49" s="1593">
        <f>SUM(D46:D48)</f>
        <v>16527503</v>
      </c>
      <c r="E49" s="1593"/>
      <c r="F49" s="1593">
        <f>SUM(F46:F48)</f>
        <v>6328650</v>
      </c>
    </row>
    <row r="50" spans="2:6" s="1587" customFormat="1" ht="13.8" thickBot="1" x14ac:dyDescent="0.3">
      <c r="B50" s="1594" t="s">
        <v>1084</v>
      </c>
      <c r="C50" s="1595" t="s">
        <v>1085</v>
      </c>
      <c r="D50" s="1596">
        <v>0</v>
      </c>
      <c r="E50" s="1596"/>
      <c r="F50" s="1596">
        <v>0</v>
      </c>
    </row>
    <row r="51" spans="2:6" s="1587" customFormat="1" ht="13.8" thickBot="1" x14ac:dyDescent="0.3">
      <c r="B51" s="1597" t="s">
        <v>1086</v>
      </c>
      <c r="C51" s="1598" t="s">
        <v>1087</v>
      </c>
      <c r="D51" s="1599">
        <f>D42+D45+D49+D50</f>
        <v>990339486</v>
      </c>
      <c r="E51" s="1599"/>
      <c r="F51" s="1599">
        <f>F42+F45+F49+F50</f>
        <v>980140633</v>
      </c>
    </row>
    <row r="52" spans="2:6" s="1587" customFormat="1" x14ac:dyDescent="0.25">
      <c r="B52" s="1584" t="s">
        <v>1053</v>
      </c>
      <c r="C52" s="1585" t="s">
        <v>1088</v>
      </c>
      <c r="D52" s="1586">
        <v>789905568</v>
      </c>
      <c r="E52" s="1586"/>
      <c r="F52" s="1586">
        <v>789905568</v>
      </c>
    </row>
    <row r="53" spans="2:6" s="1587" customFormat="1" x14ac:dyDescent="0.25">
      <c r="B53" s="1584" t="s">
        <v>1055</v>
      </c>
      <c r="C53" s="1585" t="s">
        <v>1126</v>
      </c>
      <c r="D53" s="1586">
        <v>0</v>
      </c>
      <c r="E53" s="1586"/>
      <c r="F53" s="1586">
        <v>0</v>
      </c>
    </row>
    <row r="54" spans="2:6" s="1587" customFormat="1" x14ac:dyDescent="0.25">
      <c r="B54" s="1584" t="s">
        <v>1057</v>
      </c>
      <c r="C54" s="1585" t="s">
        <v>1127</v>
      </c>
      <c r="D54" s="1586">
        <v>0</v>
      </c>
      <c r="E54" s="1586"/>
      <c r="F54" s="1586">
        <v>0</v>
      </c>
    </row>
    <row r="55" spans="2:6" s="1587" customFormat="1" x14ac:dyDescent="0.25">
      <c r="B55" s="1584" t="s">
        <v>1059</v>
      </c>
      <c r="C55" s="1589" t="s">
        <v>1089</v>
      </c>
      <c r="D55" s="1590">
        <v>-7504279</v>
      </c>
      <c r="E55" s="1590"/>
      <c r="F55" s="1590">
        <v>-7504279</v>
      </c>
    </row>
    <row r="56" spans="2:6" s="1587" customFormat="1" ht="13.8" thickBot="1" x14ac:dyDescent="0.3">
      <c r="B56" s="1584" t="s">
        <v>1091</v>
      </c>
      <c r="C56" s="1600" t="s">
        <v>1090</v>
      </c>
      <c r="D56" s="1601">
        <v>155824237</v>
      </c>
      <c r="E56" s="1601"/>
      <c r="F56" s="1601">
        <v>155824237</v>
      </c>
    </row>
    <row r="57" spans="2:6" s="1587" customFormat="1" ht="13.8" thickBot="1" x14ac:dyDescent="0.3">
      <c r="B57" s="1597">
        <v>25</v>
      </c>
      <c r="C57" s="1598" t="s">
        <v>1092</v>
      </c>
      <c r="D57" s="1599">
        <f>SUM(D52:D56)</f>
        <v>938225526</v>
      </c>
      <c r="E57" s="1599"/>
      <c r="F57" s="1599">
        <f>SUM(F52:F56)</f>
        <v>938225526</v>
      </c>
    </row>
    <row r="58" spans="2:6" s="1587" customFormat="1" x14ac:dyDescent="0.25">
      <c r="B58" s="1584" t="s">
        <v>1093</v>
      </c>
      <c r="C58" s="1585" t="s">
        <v>1128</v>
      </c>
      <c r="D58" s="1586">
        <v>106973</v>
      </c>
      <c r="E58" s="1586"/>
      <c r="F58" s="1586">
        <v>106973</v>
      </c>
    </row>
    <row r="59" spans="2:6" s="1587" customFormat="1" x14ac:dyDescent="0.25">
      <c r="B59" s="1584">
        <v>27</v>
      </c>
      <c r="C59" s="1585" t="s">
        <v>1094</v>
      </c>
      <c r="D59" s="1586">
        <v>41281267</v>
      </c>
      <c r="E59" s="1586"/>
      <c r="F59" s="1586">
        <v>41281267</v>
      </c>
    </row>
    <row r="60" spans="2:6" s="1587" customFormat="1" ht="13.8" thickBot="1" x14ac:dyDescent="0.3">
      <c r="B60" s="1584" t="s">
        <v>1095</v>
      </c>
      <c r="C60" s="1600" t="s">
        <v>1096</v>
      </c>
      <c r="D60" s="1601">
        <v>1246720</v>
      </c>
      <c r="E60" s="1601"/>
      <c r="F60" s="1601">
        <v>1246720</v>
      </c>
    </row>
    <row r="61" spans="2:6" s="1587" customFormat="1" ht="13.8" thickBot="1" x14ac:dyDescent="0.3">
      <c r="B61" s="1597" t="s">
        <v>1097</v>
      </c>
      <c r="C61" s="1598" t="s">
        <v>1098</v>
      </c>
      <c r="D61" s="1599">
        <f>SUM(D58:D60)</f>
        <v>42634960</v>
      </c>
      <c r="E61" s="1599"/>
      <c r="F61" s="1599">
        <f>SUM(F58:F60)</f>
        <v>42634960</v>
      </c>
    </row>
    <row r="62" spans="2:6" s="1587" customFormat="1" ht="13.8" thickBot="1" x14ac:dyDescent="0.3">
      <c r="B62" s="1597" t="s">
        <v>1099</v>
      </c>
      <c r="C62" s="1598" t="s">
        <v>1100</v>
      </c>
      <c r="D62" s="1599">
        <v>9479000</v>
      </c>
      <c r="E62" s="1599"/>
      <c r="F62" s="1599">
        <v>9479000</v>
      </c>
    </row>
    <row r="63" spans="2:6" s="1587" customFormat="1" ht="15.6" customHeight="1" thickBot="1" x14ac:dyDescent="0.3">
      <c r="B63" s="1597" t="s">
        <v>1101</v>
      </c>
      <c r="C63" s="1598" t="s">
        <v>1102</v>
      </c>
      <c r="D63" s="1599">
        <f>D57+D61+D62</f>
        <v>990339486</v>
      </c>
      <c r="E63" s="1599"/>
      <c r="F63" s="1599">
        <f>F57+F61+F62</f>
        <v>990339486</v>
      </c>
    </row>
  </sheetData>
  <mergeCells count="3">
    <mergeCell ref="B36:F36"/>
    <mergeCell ref="B1:F1"/>
    <mergeCell ref="B3:F3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D22"/>
  <sheetViews>
    <sheetView view="pageBreakPreview" zoomScaleNormal="100" zoomScaleSheetLayoutView="100" workbookViewId="0">
      <selection activeCell="A2" sqref="A2"/>
    </sheetView>
  </sheetViews>
  <sheetFormatPr defaultRowHeight="13.2" x14ac:dyDescent="0.25"/>
  <cols>
    <col min="1" max="1" width="9.6640625" customWidth="1"/>
    <col min="2" max="2" width="64.44140625" customWidth="1"/>
    <col min="3" max="3" width="26.109375" customWidth="1"/>
    <col min="4" max="4" width="28" customWidth="1"/>
  </cols>
  <sheetData>
    <row r="1" spans="1:4" ht="19.5" customHeight="1" x14ac:dyDescent="0.25">
      <c r="A1" s="2090" t="s">
        <v>1225</v>
      </c>
      <c r="B1" s="2090"/>
      <c r="C1" s="2090"/>
      <c r="D1" s="2090"/>
    </row>
    <row r="3" spans="1:4" ht="13.2" customHeight="1" x14ac:dyDescent="0.25">
      <c r="B3" s="2089" t="s">
        <v>1164</v>
      </c>
      <c r="C3" s="2089"/>
      <c r="D3" s="2089"/>
    </row>
    <row r="4" spans="1:4" ht="21.75" customHeight="1" x14ac:dyDescent="0.25">
      <c r="B4" s="2089"/>
      <c r="C4" s="2089"/>
      <c r="D4" s="2089"/>
    </row>
    <row r="5" spans="1:4" x14ac:dyDescent="0.25">
      <c r="B5" s="1744"/>
      <c r="C5" s="1744"/>
    </row>
    <row r="7" spans="1:4" ht="13.8" thickBot="1" x14ac:dyDescent="0.3">
      <c r="B7" s="1957"/>
      <c r="D7" s="1958" t="s">
        <v>492</v>
      </c>
    </row>
    <row r="8" spans="1:4" ht="25.5" customHeight="1" thickBot="1" x14ac:dyDescent="0.3">
      <c r="B8" s="1959" t="s">
        <v>1165</v>
      </c>
      <c r="C8" s="1960" t="s">
        <v>622</v>
      </c>
      <c r="D8" s="2065" t="s">
        <v>1213</v>
      </c>
    </row>
    <row r="9" spans="1:4" ht="31.5" customHeight="1" x14ac:dyDescent="0.25">
      <c r="B9" s="1961" t="s">
        <v>1166</v>
      </c>
      <c r="C9" s="1962">
        <v>0</v>
      </c>
      <c r="D9" s="1962">
        <v>2190390</v>
      </c>
    </row>
    <row r="10" spans="1:4" ht="31.5" customHeight="1" x14ac:dyDescent="0.25">
      <c r="B10" s="1961" t="s">
        <v>1167</v>
      </c>
      <c r="C10" s="1962"/>
      <c r="D10" s="1962">
        <v>794500</v>
      </c>
    </row>
    <row r="11" spans="1:4" ht="31.5" customHeight="1" x14ac:dyDescent="0.25">
      <c r="B11" s="1961" t="s">
        <v>1168</v>
      </c>
      <c r="C11" s="1963">
        <v>262500</v>
      </c>
      <c r="D11" s="1963">
        <v>284910</v>
      </c>
    </row>
    <row r="12" spans="1:4" ht="32.25" customHeight="1" x14ac:dyDescent="0.25">
      <c r="B12" s="1961" t="s">
        <v>1169</v>
      </c>
      <c r="C12" s="1963">
        <v>431600</v>
      </c>
      <c r="D12" s="1963">
        <v>349250</v>
      </c>
    </row>
    <row r="13" spans="1:4" ht="32.25" customHeight="1" x14ac:dyDescent="0.25">
      <c r="B13" s="1961" t="s">
        <v>1170</v>
      </c>
      <c r="C13" s="1963"/>
      <c r="D13" s="1963">
        <v>528739</v>
      </c>
    </row>
    <row r="14" spans="1:4" ht="32.25" customHeight="1" x14ac:dyDescent="0.25">
      <c r="B14" s="1964" t="s">
        <v>1171</v>
      </c>
      <c r="C14" s="1962">
        <v>513220</v>
      </c>
      <c r="D14" s="1962">
        <v>704790</v>
      </c>
    </row>
    <row r="15" spans="1:4" ht="32.25" customHeight="1" x14ac:dyDescent="0.25">
      <c r="B15" s="1965" t="s">
        <v>1188</v>
      </c>
      <c r="C15" s="1963"/>
      <c r="D15" s="1963">
        <v>27724</v>
      </c>
    </row>
    <row r="16" spans="1:4" ht="32.25" customHeight="1" x14ac:dyDescent="0.25">
      <c r="B16" s="1966" t="s">
        <v>1172</v>
      </c>
      <c r="C16" s="1967">
        <f>SUM(C9:C14)</f>
        <v>1207320</v>
      </c>
      <c r="D16" s="1967">
        <f>SUM(D9:D15)</f>
        <v>4880303</v>
      </c>
    </row>
    <row r="17" spans="2:4" ht="12" customHeight="1" thickBot="1" x14ac:dyDescent="0.3">
      <c r="B17" s="2087"/>
      <c r="C17" s="2088"/>
    </row>
    <row r="18" spans="2:4" ht="25.5" customHeight="1" thickBot="1" x14ac:dyDescent="0.3">
      <c r="B18" s="1959" t="s">
        <v>1173</v>
      </c>
      <c r="C18" s="1960" t="s">
        <v>1174</v>
      </c>
      <c r="D18" s="2065" t="s">
        <v>1213</v>
      </c>
    </row>
    <row r="19" spans="2:4" ht="32.25" customHeight="1" x14ac:dyDescent="0.25">
      <c r="B19" s="1968"/>
      <c r="C19" s="1969" t="s">
        <v>541</v>
      </c>
      <c r="D19" s="1969"/>
    </row>
    <row r="20" spans="2:4" ht="32.25" customHeight="1" x14ac:dyDescent="0.25">
      <c r="B20" s="1968"/>
      <c r="C20" s="1969" t="s">
        <v>541</v>
      </c>
      <c r="D20" s="1969"/>
    </row>
    <row r="21" spans="2:4" ht="32.25" customHeight="1" thickBot="1" x14ac:dyDescent="0.3">
      <c r="B21" s="1966" t="s">
        <v>1175</v>
      </c>
      <c r="C21" s="1969">
        <v>0</v>
      </c>
      <c r="D21" s="1969" t="s">
        <v>1132</v>
      </c>
    </row>
    <row r="22" spans="2:4" ht="27.75" customHeight="1" thickBot="1" x14ac:dyDescent="0.3">
      <c r="B22" s="1970" t="s">
        <v>1176</v>
      </c>
      <c r="C22" s="1971">
        <f>C16</f>
        <v>1207320</v>
      </c>
      <c r="D22" s="1971">
        <v>4880303</v>
      </c>
    </row>
  </sheetData>
  <mergeCells count="3">
    <mergeCell ref="B17:C17"/>
    <mergeCell ref="B3:D4"/>
    <mergeCell ref="A1:D1"/>
  </mergeCells>
  <printOptions horizontalCentered="1"/>
  <pageMargins left="0" right="0" top="0.59055118110236227" bottom="0.19685039370078741" header="0.27559055118110237" footer="0"/>
  <pageSetup paperSize="9" scale="65" orientation="portrait" r:id="rId1"/>
  <colBreaks count="2" manualBreakCount="2">
    <brk id="5" max="70" man="1"/>
    <brk id="21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14"/>
  <sheetViews>
    <sheetView view="pageBreakPreview" zoomScale="115" zoomScaleNormal="130" zoomScaleSheetLayoutView="115" workbookViewId="0">
      <selection activeCell="A2" sqref="A2"/>
    </sheetView>
  </sheetViews>
  <sheetFormatPr defaultRowHeight="13.2" x14ac:dyDescent="0.25"/>
  <cols>
    <col min="1" max="1" width="20.77734375" customWidth="1"/>
    <col min="2" max="9" width="11.33203125" customWidth="1"/>
    <col min="10" max="10" width="2.44140625" customWidth="1"/>
    <col min="255" max="255" width="27.6640625" customWidth="1"/>
    <col min="256" max="257" width="11.44140625" customWidth="1"/>
    <col min="258" max="258" width="12.6640625" customWidth="1"/>
    <col min="259" max="259" width="14.33203125" customWidth="1"/>
    <col min="260" max="260" width="12.44140625" customWidth="1"/>
    <col min="261" max="261" width="10.33203125" customWidth="1"/>
    <col min="262" max="262" width="10.109375" customWidth="1"/>
    <col min="263" max="263" width="10" customWidth="1"/>
    <col min="264" max="264" width="11" customWidth="1"/>
    <col min="511" max="511" width="27.6640625" customWidth="1"/>
    <col min="512" max="513" width="11.44140625" customWidth="1"/>
    <col min="514" max="514" width="12.6640625" customWidth="1"/>
    <col min="515" max="515" width="14.33203125" customWidth="1"/>
    <col min="516" max="516" width="12.44140625" customWidth="1"/>
    <col min="517" max="517" width="10.33203125" customWidth="1"/>
    <col min="518" max="518" width="10.109375" customWidth="1"/>
    <col min="519" max="519" width="10" customWidth="1"/>
    <col min="520" max="520" width="11" customWidth="1"/>
    <col min="767" max="767" width="27.6640625" customWidth="1"/>
    <col min="768" max="769" width="11.44140625" customWidth="1"/>
    <col min="770" max="770" width="12.6640625" customWidth="1"/>
    <col min="771" max="771" width="14.33203125" customWidth="1"/>
    <col min="772" max="772" width="12.44140625" customWidth="1"/>
    <col min="773" max="773" width="10.33203125" customWidth="1"/>
    <col min="774" max="774" width="10.109375" customWidth="1"/>
    <col min="775" max="775" width="10" customWidth="1"/>
    <col min="776" max="776" width="11" customWidth="1"/>
    <col min="1023" max="1023" width="27.6640625" customWidth="1"/>
    <col min="1024" max="1025" width="11.44140625" customWidth="1"/>
    <col min="1026" max="1026" width="12.6640625" customWidth="1"/>
    <col min="1027" max="1027" width="14.33203125" customWidth="1"/>
    <col min="1028" max="1028" width="12.44140625" customWidth="1"/>
    <col min="1029" max="1029" width="10.33203125" customWidth="1"/>
    <col min="1030" max="1030" width="10.109375" customWidth="1"/>
    <col min="1031" max="1031" width="10" customWidth="1"/>
    <col min="1032" max="1032" width="11" customWidth="1"/>
    <col min="1279" max="1279" width="27.6640625" customWidth="1"/>
    <col min="1280" max="1281" width="11.44140625" customWidth="1"/>
    <col min="1282" max="1282" width="12.6640625" customWidth="1"/>
    <col min="1283" max="1283" width="14.33203125" customWidth="1"/>
    <col min="1284" max="1284" width="12.44140625" customWidth="1"/>
    <col min="1285" max="1285" width="10.33203125" customWidth="1"/>
    <col min="1286" max="1286" width="10.109375" customWidth="1"/>
    <col min="1287" max="1287" width="10" customWidth="1"/>
    <col min="1288" max="1288" width="11" customWidth="1"/>
    <col min="1535" max="1535" width="27.6640625" customWidth="1"/>
    <col min="1536" max="1537" width="11.44140625" customWidth="1"/>
    <col min="1538" max="1538" width="12.6640625" customWidth="1"/>
    <col min="1539" max="1539" width="14.33203125" customWidth="1"/>
    <col min="1540" max="1540" width="12.44140625" customWidth="1"/>
    <col min="1541" max="1541" width="10.33203125" customWidth="1"/>
    <col min="1542" max="1542" width="10.109375" customWidth="1"/>
    <col min="1543" max="1543" width="10" customWidth="1"/>
    <col min="1544" max="1544" width="11" customWidth="1"/>
    <col min="1791" max="1791" width="27.6640625" customWidth="1"/>
    <col min="1792" max="1793" width="11.44140625" customWidth="1"/>
    <col min="1794" max="1794" width="12.6640625" customWidth="1"/>
    <col min="1795" max="1795" width="14.33203125" customWidth="1"/>
    <col min="1796" max="1796" width="12.44140625" customWidth="1"/>
    <col min="1797" max="1797" width="10.33203125" customWidth="1"/>
    <col min="1798" max="1798" width="10.109375" customWidth="1"/>
    <col min="1799" max="1799" width="10" customWidth="1"/>
    <col min="1800" max="1800" width="11" customWidth="1"/>
    <col min="2047" max="2047" width="27.6640625" customWidth="1"/>
    <col min="2048" max="2049" width="11.44140625" customWidth="1"/>
    <col min="2050" max="2050" width="12.6640625" customWidth="1"/>
    <col min="2051" max="2051" width="14.33203125" customWidth="1"/>
    <col min="2052" max="2052" width="12.44140625" customWidth="1"/>
    <col min="2053" max="2053" width="10.33203125" customWidth="1"/>
    <col min="2054" max="2054" width="10.109375" customWidth="1"/>
    <col min="2055" max="2055" width="10" customWidth="1"/>
    <col min="2056" max="2056" width="11" customWidth="1"/>
    <col min="2303" max="2303" width="27.6640625" customWidth="1"/>
    <col min="2304" max="2305" width="11.44140625" customWidth="1"/>
    <col min="2306" max="2306" width="12.6640625" customWidth="1"/>
    <col min="2307" max="2307" width="14.33203125" customWidth="1"/>
    <col min="2308" max="2308" width="12.44140625" customWidth="1"/>
    <col min="2309" max="2309" width="10.33203125" customWidth="1"/>
    <col min="2310" max="2310" width="10.109375" customWidth="1"/>
    <col min="2311" max="2311" width="10" customWidth="1"/>
    <col min="2312" max="2312" width="11" customWidth="1"/>
    <col min="2559" max="2559" width="27.6640625" customWidth="1"/>
    <col min="2560" max="2561" width="11.44140625" customWidth="1"/>
    <col min="2562" max="2562" width="12.6640625" customWidth="1"/>
    <col min="2563" max="2563" width="14.33203125" customWidth="1"/>
    <col min="2564" max="2564" width="12.44140625" customWidth="1"/>
    <col min="2565" max="2565" width="10.33203125" customWidth="1"/>
    <col min="2566" max="2566" width="10.109375" customWidth="1"/>
    <col min="2567" max="2567" width="10" customWidth="1"/>
    <col min="2568" max="2568" width="11" customWidth="1"/>
    <col min="2815" max="2815" width="27.6640625" customWidth="1"/>
    <col min="2816" max="2817" width="11.44140625" customWidth="1"/>
    <col min="2818" max="2818" width="12.6640625" customWidth="1"/>
    <col min="2819" max="2819" width="14.33203125" customWidth="1"/>
    <col min="2820" max="2820" width="12.44140625" customWidth="1"/>
    <col min="2821" max="2821" width="10.33203125" customWidth="1"/>
    <col min="2822" max="2822" width="10.109375" customWidth="1"/>
    <col min="2823" max="2823" width="10" customWidth="1"/>
    <col min="2824" max="2824" width="11" customWidth="1"/>
    <col min="3071" max="3071" width="27.6640625" customWidth="1"/>
    <col min="3072" max="3073" width="11.44140625" customWidth="1"/>
    <col min="3074" max="3074" width="12.6640625" customWidth="1"/>
    <col min="3075" max="3075" width="14.33203125" customWidth="1"/>
    <col min="3076" max="3076" width="12.44140625" customWidth="1"/>
    <col min="3077" max="3077" width="10.33203125" customWidth="1"/>
    <col min="3078" max="3078" width="10.109375" customWidth="1"/>
    <col min="3079" max="3079" width="10" customWidth="1"/>
    <col min="3080" max="3080" width="11" customWidth="1"/>
    <col min="3327" max="3327" width="27.6640625" customWidth="1"/>
    <col min="3328" max="3329" width="11.44140625" customWidth="1"/>
    <col min="3330" max="3330" width="12.6640625" customWidth="1"/>
    <col min="3331" max="3331" width="14.33203125" customWidth="1"/>
    <col min="3332" max="3332" width="12.44140625" customWidth="1"/>
    <col min="3333" max="3333" width="10.33203125" customWidth="1"/>
    <col min="3334" max="3334" width="10.109375" customWidth="1"/>
    <col min="3335" max="3335" width="10" customWidth="1"/>
    <col min="3336" max="3336" width="11" customWidth="1"/>
    <col min="3583" max="3583" width="27.6640625" customWidth="1"/>
    <col min="3584" max="3585" width="11.44140625" customWidth="1"/>
    <col min="3586" max="3586" width="12.6640625" customWidth="1"/>
    <col min="3587" max="3587" width="14.33203125" customWidth="1"/>
    <col min="3588" max="3588" width="12.44140625" customWidth="1"/>
    <col min="3589" max="3589" width="10.33203125" customWidth="1"/>
    <col min="3590" max="3590" width="10.109375" customWidth="1"/>
    <col min="3591" max="3591" width="10" customWidth="1"/>
    <col min="3592" max="3592" width="11" customWidth="1"/>
    <col min="3839" max="3839" width="27.6640625" customWidth="1"/>
    <col min="3840" max="3841" width="11.44140625" customWidth="1"/>
    <col min="3842" max="3842" width="12.6640625" customWidth="1"/>
    <col min="3843" max="3843" width="14.33203125" customWidth="1"/>
    <col min="3844" max="3844" width="12.44140625" customWidth="1"/>
    <col min="3845" max="3845" width="10.33203125" customWidth="1"/>
    <col min="3846" max="3846" width="10.109375" customWidth="1"/>
    <col min="3847" max="3847" width="10" customWidth="1"/>
    <col min="3848" max="3848" width="11" customWidth="1"/>
    <col min="4095" max="4095" width="27.6640625" customWidth="1"/>
    <col min="4096" max="4097" width="11.44140625" customWidth="1"/>
    <col min="4098" max="4098" width="12.6640625" customWidth="1"/>
    <col min="4099" max="4099" width="14.33203125" customWidth="1"/>
    <col min="4100" max="4100" width="12.44140625" customWidth="1"/>
    <col min="4101" max="4101" width="10.33203125" customWidth="1"/>
    <col min="4102" max="4102" width="10.109375" customWidth="1"/>
    <col min="4103" max="4103" width="10" customWidth="1"/>
    <col min="4104" max="4104" width="11" customWidth="1"/>
    <col min="4351" max="4351" width="27.6640625" customWidth="1"/>
    <col min="4352" max="4353" width="11.44140625" customWidth="1"/>
    <col min="4354" max="4354" width="12.6640625" customWidth="1"/>
    <col min="4355" max="4355" width="14.33203125" customWidth="1"/>
    <col min="4356" max="4356" width="12.44140625" customWidth="1"/>
    <col min="4357" max="4357" width="10.33203125" customWidth="1"/>
    <col min="4358" max="4358" width="10.109375" customWidth="1"/>
    <col min="4359" max="4359" width="10" customWidth="1"/>
    <col min="4360" max="4360" width="11" customWidth="1"/>
    <col min="4607" max="4607" width="27.6640625" customWidth="1"/>
    <col min="4608" max="4609" width="11.44140625" customWidth="1"/>
    <col min="4610" max="4610" width="12.6640625" customWidth="1"/>
    <col min="4611" max="4611" width="14.33203125" customWidth="1"/>
    <col min="4612" max="4612" width="12.44140625" customWidth="1"/>
    <col min="4613" max="4613" width="10.33203125" customWidth="1"/>
    <col min="4614" max="4614" width="10.109375" customWidth="1"/>
    <col min="4615" max="4615" width="10" customWidth="1"/>
    <col min="4616" max="4616" width="11" customWidth="1"/>
    <col min="4863" max="4863" width="27.6640625" customWidth="1"/>
    <col min="4864" max="4865" width="11.44140625" customWidth="1"/>
    <col min="4866" max="4866" width="12.6640625" customWidth="1"/>
    <col min="4867" max="4867" width="14.33203125" customWidth="1"/>
    <col min="4868" max="4868" width="12.44140625" customWidth="1"/>
    <col min="4869" max="4869" width="10.33203125" customWidth="1"/>
    <col min="4870" max="4870" width="10.109375" customWidth="1"/>
    <col min="4871" max="4871" width="10" customWidth="1"/>
    <col min="4872" max="4872" width="11" customWidth="1"/>
    <col min="5119" max="5119" width="27.6640625" customWidth="1"/>
    <col min="5120" max="5121" width="11.44140625" customWidth="1"/>
    <col min="5122" max="5122" width="12.6640625" customWidth="1"/>
    <col min="5123" max="5123" width="14.33203125" customWidth="1"/>
    <col min="5124" max="5124" width="12.44140625" customWidth="1"/>
    <col min="5125" max="5125" width="10.33203125" customWidth="1"/>
    <col min="5126" max="5126" width="10.109375" customWidth="1"/>
    <col min="5127" max="5127" width="10" customWidth="1"/>
    <col min="5128" max="5128" width="11" customWidth="1"/>
    <col min="5375" max="5375" width="27.6640625" customWidth="1"/>
    <col min="5376" max="5377" width="11.44140625" customWidth="1"/>
    <col min="5378" max="5378" width="12.6640625" customWidth="1"/>
    <col min="5379" max="5379" width="14.33203125" customWidth="1"/>
    <col min="5380" max="5380" width="12.44140625" customWidth="1"/>
    <col min="5381" max="5381" width="10.33203125" customWidth="1"/>
    <col min="5382" max="5382" width="10.109375" customWidth="1"/>
    <col min="5383" max="5383" width="10" customWidth="1"/>
    <col min="5384" max="5384" width="11" customWidth="1"/>
    <col min="5631" max="5631" width="27.6640625" customWidth="1"/>
    <col min="5632" max="5633" width="11.44140625" customWidth="1"/>
    <col min="5634" max="5634" width="12.6640625" customWidth="1"/>
    <col min="5635" max="5635" width="14.33203125" customWidth="1"/>
    <col min="5636" max="5636" width="12.44140625" customWidth="1"/>
    <col min="5637" max="5637" width="10.33203125" customWidth="1"/>
    <col min="5638" max="5638" width="10.109375" customWidth="1"/>
    <col min="5639" max="5639" width="10" customWidth="1"/>
    <col min="5640" max="5640" width="11" customWidth="1"/>
    <col min="5887" max="5887" width="27.6640625" customWidth="1"/>
    <col min="5888" max="5889" width="11.44140625" customWidth="1"/>
    <col min="5890" max="5890" width="12.6640625" customWidth="1"/>
    <col min="5891" max="5891" width="14.33203125" customWidth="1"/>
    <col min="5892" max="5892" width="12.44140625" customWidth="1"/>
    <col min="5893" max="5893" width="10.33203125" customWidth="1"/>
    <col min="5894" max="5894" width="10.109375" customWidth="1"/>
    <col min="5895" max="5895" width="10" customWidth="1"/>
    <col min="5896" max="5896" width="11" customWidth="1"/>
    <col min="6143" max="6143" width="27.6640625" customWidth="1"/>
    <col min="6144" max="6145" width="11.44140625" customWidth="1"/>
    <col min="6146" max="6146" width="12.6640625" customWidth="1"/>
    <col min="6147" max="6147" width="14.33203125" customWidth="1"/>
    <col min="6148" max="6148" width="12.44140625" customWidth="1"/>
    <col min="6149" max="6149" width="10.33203125" customWidth="1"/>
    <col min="6150" max="6150" width="10.109375" customWidth="1"/>
    <col min="6151" max="6151" width="10" customWidth="1"/>
    <col min="6152" max="6152" width="11" customWidth="1"/>
    <col min="6399" max="6399" width="27.6640625" customWidth="1"/>
    <col min="6400" max="6401" width="11.44140625" customWidth="1"/>
    <col min="6402" max="6402" width="12.6640625" customWidth="1"/>
    <col min="6403" max="6403" width="14.33203125" customWidth="1"/>
    <col min="6404" max="6404" width="12.44140625" customWidth="1"/>
    <col min="6405" max="6405" width="10.33203125" customWidth="1"/>
    <col min="6406" max="6406" width="10.109375" customWidth="1"/>
    <col min="6407" max="6407" width="10" customWidth="1"/>
    <col min="6408" max="6408" width="11" customWidth="1"/>
    <col min="6655" max="6655" width="27.6640625" customWidth="1"/>
    <col min="6656" max="6657" width="11.44140625" customWidth="1"/>
    <col min="6658" max="6658" width="12.6640625" customWidth="1"/>
    <col min="6659" max="6659" width="14.33203125" customWidth="1"/>
    <col min="6660" max="6660" width="12.44140625" customWidth="1"/>
    <col min="6661" max="6661" width="10.33203125" customWidth="1"/>
    <col min="6662" max="6662" width="10.109375" customWidth="1"/>
    <col min="6663" max="6663" width="10" customWidth="1"/>
    <col min="6664" max="6664" width="11" customWidth="1"/>
    <col min="6911" max="6911" width="27.6640625" customWidth="1"/>
    <col min="6912" max="6913" width="11.44140625" customWidth="1"/>
    <col min="6914" max="6914" width="12.6640625" customWidth="1"/>
    <col min="6915" max="6915" width="14.33203125" customWidth="1"/>
    <col min="6916" max="6916" width="12.44140625" customWidth="1"/>
    <col min="6917" max="6917" width="10.33203125" customWidth="1"/>
    <col min="6918" max="6918" width="10.109375" customWidth="1"/>
    <col min="6919" max="6919" width="10" customWidth="1"/>
    <col min="6920" max="6920" width="11" customWidth="1"/>
    <col min="7167" max="7167" width="27.6640625" customWidth="1"/>
    <col min="7168" max="7169" width="11.44140625" customWidth="1"/>
    <col min="7170" max="7170" width="12.6640625" customWidth="1"/>
    <col min="7171" max="7171" width="14.33203125" customWidth="1"/>
    <col min="7172" max="7172" width="12.44140625" customWidth="1"/>
    <col min="7173" max="7173" width="10.33203125" customWidth="1"/>
    <col min="7174" max="7174" width="10.109375" customWidth="1"/>
    <col min="7175" max="7175" width="10" customWidth="1"/>
    <col min="7176" max="7176" width="11" customWidth="1"/>
    <col min="7423" max="7423" width="27.6640625" customWidth="1"/>
    <col min="7424" max="7425" width="11.44140625" customWidth="1"/>
    <col min="7426" max="7426" width="12.6640625" customWidth="1"/>
    <col min="7427" max="7427" width="14.33203125" customWidth="1"/>
    <col min="7428" max="7428" width="12.44140625" customWidth="1"/>
    <col min="7429" max="7429" width="10.33203125" customWidth="1"/>
    <col min="7430" max="7430" width="10.109375" customWidth="1"/>
    <col min="7431" max="7431" width="10" customWidth="1"/>
    <col min="7432" max="7432" width="11" customWidth="1"/>
    <col min="7679" max="7679" width="27.6640625" customWidth="1"/>
    <col min="7680" max="7681" width="11.44140625" customWidth="1"/>
    <col min="7682" max="7682" width="12.6640625" customWidth="1"/>
    <col min="7683" max="7683" width="14.33203125" customWidth="1"/>
    <col min="7684" max="7684" width="12.44140625" customWidth="1"/>
    <col min="7685" max="7685" width="10.33203125" customWidth="1"/>
    <col min="7686" max="7686" width="10.109375" customWidth="1"/>
    <col min="7687" max="7687" width="10" customWidth="1"/>
    <col min="7688" max="7688" width="11" customWidth="1"/>
    <col min="7935" max="7935" width="27.6640625" customWidth="1"/>
    <col min="7936" max="7937" width="11.44140625" customWidth="1"/>
    <col min="7938" max="7938" width="12.6640625" customWidth="1"/>
    <col min="7939" max="7939" width="14.33203125" customWidth="1"/>
    <col min="7940" max="7940" width="12.44140625" customWidth="1"/>
    <col min="7941" max="7941" width="10.33203125" customWidth="1"/>
    <col min="7942" max="7942" width="10.109375" customWidth="1"/>
    <col min="7943" max="7943" width="10" customWidth="1"/>
    <col min="7944" max="7944" width="11" customWidth="1"/>
    <col min="8191" max="8191" width="27.6640625" customWidth="1"/>
    <col min="8192" max="8193" width="11.44140625" customWidth="1"/>
    <col min="8194" max="8194" width="12.6640625" customWidth="1"/>
    <col min="8195" max="8195" width="14.33203125" customWidth="1"/>
    <col min="8196" max="8196" width="12.44140625" customWidth="1"/>
    <col min="8197" max="8197" width="10.33203125" customWidth="1"/>
    <col min="8198" max="8198" width="10.109375" customWidth="1"/>
    <col min="8199" max="8199" width="10" customWidth="1"/>
    <col min="8200" max="8200" width="11" customWidth="1"/>
    <col min="8447" max="8447" width="27.6640625" customWidth="1"/>
    <col min="8448" max="8449" width="11.44140625" customWidth="1"/>
    <col min="8450" max="8450" width="12.6640625" customWidth="1"/>
    <col min="8451" max="8451" width="14.33203125" customWidth="1"/>
    <col min="8452" max="8452" width="12.44140625" customWidth="1"/>
    <col min="8453" max="8453" width="10.33203125" customWidth="1"/>
    <col min="8454" max="8454" width="10.109375" customWidth="1"/>
    <col min="8455" max="8455" width="10" customWidth="1"/>
    <col min="8456" max="8456" width="11" customWidth="1"/>
    <col min="8703" max="8703" width="27.6640625" customWidth="1"/>
    <col min="8704" max="8705" width="11.44140625" customWidth="1"/>
    <col min="8706" max="8706" width="12.6640625" customWidth="1"/>
    <col min="8707" max="8707" width="14.33203125" customWidth="1"/>
    <col min="8708" max="8708" width="12.44140625" customWidth="1"/>
    <col min="8709" max="8709" width="10.33203125" customWidth="1"/>
    <col min="8710" max="8710" width="10.109375" customWidth="1"/>
    <col min="8711" max="8711" width="10" customWidth="1"/>
    <col min="8712" max="8712" width="11" customWidth="1"/>
    <col min="8959" max="8959" width="27.6640625" customWidth="1"/>
    <col min="8960" max="8961" width="11.44140625" customWidth="1"/>
    <col min="8962" max="8962" width="12.6640625" customWidth="1"/>
    <col min="8963" max="8963" width="14.33203125" customWidth="1"/>
    <col min="8964" max="8964" width="12.44140625" customWidth="1"/>
    <col min="8965" max="8965" width="10.33203125" customWidth="1"/>
    <col min="8966" max="8966" width="10.109375" customWidth="1"/>
    <col min="8967" max="8967" width="10" customWidth="1"/>
    <col min="8968" max="8968" width="11" customWidth="1"/>
    <col min="9215" max="9215" width="27.6640625" customWidth="1"/>
    <col min="9216" max="9217" width="11.44140625" customWidth="1"/>
    <col min="9218" max="9218" width="12.6640625" customWidth="1"/>
    <col min="9219" max="9219" width="14.33203125" customWidth="1"/>
    <col min="9220" max="9220" width="12.44140625" customWidth="1"/>
    <col min="9221" max="9221" width="10.33203125" customWidth="1"/>
    <col min="9222" max="9222" width="10.109375" customWidth="1"/>
    <col min="9223" max="9223" width="10" customWidth="1"/>
    <col min="9224" max="9224" width="11" customWidth="1"/>
    <col min="9471" max="9471" width="27.6640625" customWidth="1"/>
    <col min="9472" max="9473" width="11.44140625" customWidth="1"/>
    <col min="9474" max="9474" width="12.6640625" customWidth="1"/>
    <col min="9475" max="9475" width="14.33203125" customWidth="1"/>
    <col min="9476" max="9476" width="12.44140625" customWidth="1"/>
    <col min="9477" max="9477" width="10.33203125" customWidth="1"/>
    <col min="9478" max="9478" width="10.109375" customWidth="1"/>
    <col min="9479" max="9479" width="10" customWidth="1"/>
    <col min="9480" max="9480" width="11" customWidth="1"/>
    <col min="9727" max="9727" width="27.6640625" customWidth="1"/>
    <col min="9728" max="9729" width="11.44140625" customWidth="1"/>
    <col min="9730" max="9730" width="12.6640625" customWidth="1"/>
    <col min="9731" max="9731" width="14.33203125" customWidth="1"/>
    <col min="9732" max="9732" width="12.44140625" customWidth="1"/>
    <col min="9733" max="9733" width="10.33203125" customWidth="1"/>
    <col min="9734" max="9734" width="10.109375" customWidth="1"/>
    <col min="9735" max="9735" width="10" customWidth="1"/>
    <col min="9736" max="9736" width="11" customWidth="1"/>
    <col min="9983" max="9983" width="27.6640625" customWidth="1"/>
    <col min="9984" max="9985" width="11.44140625" customWidth="1"/>
    <col min="9986" max="9986" width="12.6640625" customWidth="1"/>
    <col min="9987" max="9987" width="14.33203125" customWidth="1"/>
    <col min="9988" max="9988" width="12.44140625" customWidth="1"/>
    <col min="9989" max="9989" width="10.33203125" customWidth="1"/>
    <col min="9990" max="9990" width="10.109375" customWidth="1"/>
    <col min="9991" max="9991" width="10" customWidth="1"/>
    <col min="9992" max="9992" width="11" customWidth="1"/>
    <col min="10239" max="10239" width="27.6640625" customWidth="1"/>
    <col min="10240" max="10241" width="11.44140625" customWidth="1"/>
    <col min="10242" max="10242" width="12.6640625" customWidth="1"/>
    <col min="10243" max="10243" width="14.33203125" customWidth="1"/>
    <col min="10244" max="10244" width="12.44140625" customWidth="1"/>
    <col min="10245" max="10245" width="10.33203125" customWidth="1"/>
    <col min="10246" max="10246" width="10.109375" customWidth="1"/>
    <col min="10247" max="10247" width="10" customWidth="1"/>
    <col min="10248" max="10248" width="11" customWidth="1"/>
    <col min="10495" max="10495" width="27.6640625" customWidth="1"/>
    <col min="10496" max="10497" width="11.44140625" customWidth="1"/>
    <col min="10498" max="10498" width="12.6640625" customWidth="1"/>
    <col min="10499" max="10499" width="14.33203125" customWidth="1"/>
    <col min="10500" max="10500" width="12.44140625" customWidth="1"/>
    <col min="10501" max="10501" width="10.33203125" customWidth="1"/>
    <col min="10502" max="10502" width="10.109375" customWidth="1"/>
    <col min="10503" max="10503" width="10" customWidth="1"/>
    <col min="10504" max="10504" width="11" customWidth="1"/>
    <col min="10751" max="10751" width="27.6640625" customWidth="1"/>
    <col min="10752" max="10753" width="11.44140625" customWidth="1"/>
    <col min="10754" max="10754" width="12.6640625" customWidth="1"/>
    <col min="10755" max="10755" width="14.33203125" customWidth="1"/>
    <col min="10756" max="10756" width="12.44140625" customWidth="1"/>
    <col min="10757" max="10757" width="10.33203125" customWidth="1"/>
    <col min="10758" max="10758" width="10.109375" customWidth="1"/>
    <col min="10759" max="10759" width="10" customWidth="1"/>
    <col min="10760" max="10760" width="11" customWidth="1"/>
    <col min="11007" max="11007" width="27.6640625" customWidth="1"/>
    <col min="11008" max="11009" width="11.44140625" customWidth="1"/>
    <col min="11010" max="11010" width="12.6640625" customWidth="1"/>
    <col min="11011" max="11011" width="14.33203125" customWidth="1"/>
    <col min="11012" max="11012" width="12.44140625" customWidth="1"/>
    <col min="11013" max="11013" width="10.33203125" customWidth="1"/>
    <col min="11014" max="11014" width="10.109375" customWidth="1"/>
    <col min="11015" max="11015" width="10" customWidth="1"/>
    <col min="11016" max="11016" width="11" customWidth="1"/>
    <col min="11263" max="11263" width="27.6640625" customWidth="1"/>
    <col min="11264" max="11265" width="11.44140625" customWidth="1"/>
    <col min="11266" max="11266" width="12.6640625" customWidth="1"/>
    <col min="11267" max="11267" width="14.33203125" customWidth="1"/>
    <col min="11268" max="11268" width="12.44140625" customWidth="1"/>
    <col min="11269" max="11269" width="10.33203125" customWidth="1"/>
    <col min="11270" max="11270" width="10.109375" customWidth="1"/>
    <col min="11271" max="11271" width="10" customWidth="1"/>
    <col min="11272" max="11272" width="11" customWidth="1"/>
    <col min="11519" max="11519" width="27.6640625" customWidth="1"/>
    <col min="11520" max="11521" width="11.44140625" customWidth="1"/>
    <col min="11522" max="11522" width="12.6640625" customWidth="1"/>
    <col min="11523" max="11523" width="14.33203125" customWidth="1"/>
    <col min="11524" max="11524" width="12.44140625" customWidth="1"/>
    <col min="11525" max="11525" width="10.33203125" customWidth="1"/>
    <col min="11526" max="11526" width="10.109375" customWidth="1"/>
    <col min="11527" max="11527" width="10" customWidth="1"/>
    <col min="11528" max="11528" width="11" customWidth="1"/>
    <col min="11775" max="11775" width="27.6640625" customWidth="1"/>
    <col min="11776" max="11777" width="11.44140625" customWidth="1"/>
    <col min="11778" max="11778" width="12.6640625" customWidth="1"/>
    <col min="11779" max="11779" width="14.33203125" customWidth="1"/>
    <col min="11780" max="11780" width="12.44140625" customWidth="1"/>
    <col min="11781" max="11781" width="10.33203125" customWidth="1"/>
    <col min="11782" max="11782" width="10.109375" customWidth="1"/>
    <col min="11783" max="11783" width="10" customWidth="1"/>
    <col min="11784" max="11784" width="11" customWidth="1"/>
    <col min="12031" max="12031" width="27.6640625" customWidth="1"/>
    <col min="12032" max="12033" width="11.44140625" customWidth="1"/>
    <col min="12034" max="12034" width="12.6640625" customWidth="1"/>
    <col min="12035" max="12035" width="14.33203125" customWidth="1"/>
    <col min="12036" max="12036" width="12.44140625" customWidth="1"/>
    <col min="12037" max="12037" width="10.33203125" customWidth="1"/>
    <col min="12038" max="12038" width="10.109375" customWidth="1"/>
    <col min="12039" max="12039" width="10" customWidth="1"/>
    <col min="12040" max="12040" width="11" customWidth="1"/>
    <col min="12287" max="12287" width="27.6640625" customWidth="1"/>
    <col min="12288" max="12289" width="11.44140625" customWidth="1"/>
    <col min="12290" max="12290" width="12.6640625" customWidth="1"/>
    <col min="12291" max="12291" width="14.33203125" customWidth="1"/>
    <col min="12292" max="12292" width="12.44140625" customWidth="1"/>
    <col min="12293" max="12293" width="10.33203125" customWidth="1"/>
    <col min="12294" max="12294" width="10.109375" customWidth="1"/>
    <col min="12295" max="12295" width="10" customWidth="1"/>
    <col min="12296" max="12296" width="11" customWidth="1"/>
    <col min="12543" max="12543" width="27.6640625" customWidth="1"/>
    <col min="12544" max="12545" width="11.44140625" customWidth="1"/>
    <col min="12546" max="12546" width="12.6640625" customWidth="1"/>
    <col min="12547" max="12547" width="14.33203125" customWidth="1"/>
    <col min="12548" max="12548" width="12.44140625" customWidth="1"/>
    <col min="12549" max="12549" width="10.33203125" customWidth="1"/>
    <col min="12550" max="12550" width="10.109375" customWidth="1"/>
    <col min="12551" max="12551" width="10" customWidth="1"/>
    <col min="12552" max="12552" width="11" customWidth="1"/>
    <col min="12799" max="12799" width="27.6640625" customWidth="1"/>
    <col min="12800" max="12801" width="11.44140625" customWidth="1"/>
    <col min="12802" max="12802" width="12.6640625" customWidth="1"/>
    <col min="12803" max="12803" width="14.33203125" customWidth="1"/>
    <col min="12804" max="12804" width="12.44140625" customWidth="1"/>
    <col min="12805" max="12805" width="10.33203125" customWidth="1"/>
    <col min="12806" max="12806" width="10.109375" customWidth="1"/>
    <col min="12807" max="12807" width="10" customWidth="1"/>
    <col min="12808" max="12808" width="11" customWidth="1"/>
    <col min="13055" max="13055" width="27.6640625" customWidth="1"/>
    <col min="13056" max="13057" width="11.44140625" customWidth="1"/>
    <col min="13058" max="13058" width="12.6640625" customWidth="1"/>
    <col min="13059" max="13059" width="14.33203125" customWidth="1"/>
    <col min="13060" max="13060" width="12.44140625" customWidth="1"/>
    <col min="13061" max="13061" width="10.33203125" customWidth="1"/>
    <col min="13062" max="13062" width="10.109375" customWidth="1"/>
    <col min="13063" max="13063" width="10" customWidth="1"/>
    <col min="13064" max="13064" width="11" customWidth="1"/>
    <col min="13311" max="13311" width="27.6640625" customWidth="1"/>
    <col min="13312" max="13313" width="11.44140625" customWidth="1"/>
    <col min="13314" max="13314" width="12.6640625" customWidth="1"/>
    <col min="13315" max="13315" width="14.33203125" customWidth="1"/>
    <col min="13316" max="13316" width="12.44140625" customWidth="1"/>
    <col min="13317" max="13317" width="10.33203125" customWidth="1"/>
    <col min="13318" max="13318" width="10.109375" customWidth="1"/>
    <col min="13319" max="13319" width="10" customWidth="1"/>
    <col min="13320" max="13320" width="11" customWidth="1"/>
    <col min="13567" max="13567" width="27.6640625" customWidth="1"/>
    <col min="13568" max="13569" width="11.44140625" customWidth="1"/>
    <col min="13570" max="13570" width="12.6640625" customWidth="1"/>
    <col min="13571" max="13571" width="14.33203125" customWidth="1"/>
    <col min="13572" max="13572" width="12.44140625" customWidth="1"/>
    <col min="13573" max="13573" width="10.33203125" customWidth="1"/>
    <col min="13574" max="13574" width="10.109375" customWidth="1"/>
    <col min="13575" max="13575" width="10" customWidth="1"/>
    <col min="13576" max="13576" width="11" customWidth="1"/>
    <col min="13823" max="13823" width="27.6640625" customWidth="1"/>
    <col min="13824" max="13825" width="11.44140625" customWidth="1"/>
    <col min="13826" max="13826" width="12.6640625" customWidth="1"/>
    <col min="13827" max="13827" width="14.33203125" customWidth="1"/>
    <col min="13828" max="13828" width="12.44140625" customWidth="1"/>
    <col min="13829" max="13829" width="10.33203125" customWidth="1"/>
    <col min="13830" max="13830" width="10.109375" customWidth="1"/>
    <col min="13831" max="13831" width="10" customWidth="1"/>
    <col min="13832" max="13832" width="11" customWidth="1"/>
    <col min="14079" max="14079" width="27.6640625" customWidth="1"/>
    <col min="14080" max="14081" width="11.44140625" customWidth="1"/>
    <col min="14082" max="14082" width="12.6640625" customWidth="1"/>
    <col min="14083" max="14083" width="14.33203125" customWidth="1"/>
    <col min="14084" max="14084" width="12.44140625" customWidth="1"/>
    <col min="14085" max="14085" width="10.33203125" customWidth="1"/>
    <col min="14086" max="14086" width="10.109375" customWidth="1"/>
    <col min="14087" max="14087" width="10" customWidth="1"/>
    <col min="14088" max="14088" width="11" customWidth="1"/>
    <col min="14335" max="14335" width="27.6640625" customWidth="1"/>
    <col min="14336" max="14337" width="11.44140625" customWidth="1"/>
    <col min="14338" max="14338" width="12.6640625" customWidth="1"/>
    <col min="14339" max="14339" width="14.33203125" customWidth="1"/>
    <col min="14340" max="14340" width="12.44140625" customWidth="1"/>
    <col min="14341" max="14341" width="10.33203125" customWidth="1"/>
    <col min="14342" max="14342" width="10.109375" customWidth="1"/>
    <col min="14343" max="14343" width="10" customWidth="1"/>
    <col min="14344" max="14344" width="11" customWidth="1"/>
    <col min="14591" max="14591" width="27.6640625" customWidth="1"/>
    <col min="14592" max="14593" width="11.44140625" customWidth="1"/>
    <col min="14594" max="14594" width="12.6640625" customWidth="1"/>
    <col min="14595" max="14595" width="14.33203125" customWidth="1"/>
    <col min="14596" max="14596" width="12.44140625" customWidth="1"/>
    <col min="14597" max="14597" width="10.33203125" customWidth="1"/>
    <col min="14598" max="14598" width="10.109375" customWidth="1"/>
    <col min="14599" max="14599" width="10" customWidth="1"/>
    <col min="14600" max="14600" width="11" customWidth="1"/>
    <col min="14847" max="14847" width="27.6640625" customWidth="1"/>
    <col min="14848" max="14849" width="11.44140625" customWidth="1"/>
    <col min="14850" max="14850" width="12.6640625" customWidth="1"/>
    <col min="14851" max="14851" width="14.33203125" customWidth="1"/>
    <col min="14852" max="14852" width="12.44140625" customWidth="1"/>
    <col min="14853" max="14853" width="10.33203125" customWidth="1"/>
    <col min="14854" max="14854" width="10.109375" customWidth="1"/>
    <col min="14855" max="14855" width="10" customWidth="1"/>
    <col min="14856" max="14856" width="11" customWidth="1"/>
    <col min="15103" max="15103" width="27.6640625" customWidth="1"/>
    <col min="15104" max="15105" width="11.44140625" customWidth="1"/>
    <col min="15106" max="15106" width="12.6640625" customWidth="1"/>
    <col min="15107" max="15107" width="14.33203125" customWidth="1"/>
    <col min="15108" max="15108" width="12.44140625" customWidth="1"/>
    <col min="15109" max="15109" width="10.33203125" customWidth="1"/>
    <col min="15110" max="15110" width="10.109375" customWidth="1"/>
    <col min="15111" max="15111" width="10" customWidth="1"/>
    <col min="15112" max="15112" width="11" customWidth="1"/>
    <col min="15359" max="15359" width="27.6640625" customWidth="1"/>
    <col min="15360" max="15361" width="11.44140625" customWidth="1"/>
    <col min="15362" max="15362" width="12.6640625" customWidth="1"/>
    <col min="15363" max="15363" width="14.33203125" customWidth="1"/>
    <col min="15364" max="15364" width="12.44140625" customWidth="1"/>
    <col min="15365" max="15365" width="10.33203125" customWidth="1"/>
    <col min="15366" max="15366" width="10.109375" customWidth="1"/>
    <col min="15367" max="15367" width="10" customWidth="1"/>
    <col min="15368" max="15368" width="11" customWidth="1"/>
    <col min="15615" max="15615" width="27.6640625" customWidth="1"/>
    <col min="15616" max="15617" width="11.44140625" customWidth="1"/>
    <col min="15618" max="15618" width="12.6640625" customWidth="1"/>
    <col min="15619" max="15619" width="14.33203125" customWidth="1"/>
    <col min="15620" max="15620" width="12.44140625" customWidth="1"/>
    <col min="15621" max="15621" width="10.33203125" customWidth="1"/>
    <col min="15622" max="15622" width="10.109375" customWidth="1"/>
    <col min="15623" max="15623" width="10" customWidth="1"/>
    <col min="15624" max="15624" width="11" customWidth="1"/>
    <col min="15871" max="15871" width="27.6640625" customWidth="1"/>
    <col min="15872" max="15873" width="11.44140625" customWidth="1"/>
    <col min="15874" max="15874" width="12.6640625" customWidth="1"/>
    <col min="15875" max="15875" width="14.33203125" customWidth="1"/>
    <col min="15876" max="15876" width="12.44140625" customWidth="1"/>
    <col min="15877" max="15877" width="10.33203125" customWidth="1"/>
    <col min="15878" max="15878" width="10.109375" customWidth="1"/>
    <col min="15879" max="15879" width="10" customWidth="1"/>
    <col min="15880" max="15880" width="11" customWidth="1"/>
    <col min="16127" max="16127" width="27.6640625" customWidth="1"/>
    <col min="16128" max="16129" width="11.44140625" customWidth="1"/>
    <col min="16130" max="16130" width="12.6640625" customWidth="1"/>
    <col min="16131" max="16131" width="14.33203125" customWidth="1"/>
    <col min="16132" max="16132" width="12.44140625" customWidth="1"/>
    <col min="16133" max="16133" width="10.33203125" customWidth="1"/>
    <col min="16134" max="16134" width="10.109375" customWidth="1"/>
    <col min="16135" max="16135" width="10" customWidth="1"/>
    <col min="16136" max="16136" width="11" customWidth="1"/>
  </cols>
  <sheetData>
    <row r="1" spans="1:9" ht="15" customHeight="1" x14ac:dyDescent="0.25">
      <c r="A1" s="2091" t="s">
        <v>1226</v>
      </c>
      <c r="B1" s="2091"/>
      <c r="C1" s="2091"/>
      <c r="D1" s="2091"/>
      <c r="E1" s="2091"/>
      <c r="F1" s="2091"/>
      <c r="G1" s="2091"/>
      <c r="H1" s="2091"/>
      <c r="I1" s="2091"/>
    </row>
    <row r="2" spans="1:9" ht="13.5" customHeight="1" x14ac:dyDescent="0.25"/>
    <row r="3" spans="1:9" ht="19.5" customHeight="1" x14ac:dyDescent="0.25">
      <c r="A3" s="2092" t="s">
        <v>1158</v>
      </c>
      <c r="B3" s="2092"/>
      <c r="C3" s="2092"/>
      <c r="D3" s="2092"/>
      <c r="E3" s="2092"/>
      <c r="F3" s="2092"/>
      <c r="G3" s="2092"/>
      <c r="H3" s="2092"/>
      <c r="I3" s="2092"/>
    </row>
    <row r="4" spans="1:9" s="1925" customFormat="1" ht="3.75" customHeight="1" x14ac:dyDescent="0.25"/>
    <row r="5" spans="1:9" ht="19.5" customHeight="1" thickBot="1" x14ac:dyDescent="0.3">
      <c r="A5" s="1337"/>
      <c r="B5" s="1337"/>
      <c r="C5" s="1337"/>
      <c r="D5" s="1337"/>
      <c r="E5" s="1337"/>
      <c r="F5" s="1337"/>
      <c r="G5" s="1337"/>
      <c r="H5" s="1337"/>
      <c r="I5" s="1926" t="s">
        <v>492</v>
      </c>
    </row>
    <row r="6" spans="1:9" s="1337" customFormat="1" ht="16.5" customHeight="1" x14ac:dyDescent="0.25">
      <c r="A6" s="2093" t="s">
        <v>542</v>
      </c>
      <c r="B6" s="2095" t="s">
        <v>1159</v>
      </c>
      <c r="C6" s="2096"/>
      <c r="D6" s="2097" t="s">
        <v>689</v>
      </c>
      <c r="E6" s="2098"/>
      <c r="F6" s="2097" t="s">
        <v>1109</v>
      </c>
      <c r="G6" s="2098"/>
      <c r="H6" s="2099" t="s">
        <v>1160</v>
      </c>
      <c r="I6" s="2098"/>
    </row>
    <row r="7" spans="1:9" s="1337" customFormat="1" ht="18" customHeight="1" thickBot="1" x14ac:dyDescent="0.3">
      <c r="A7" s="2094"/>
      <c r="B7" s="1927" t="s">
        <v>543</v>
      </c>
      <c r="C7" s="1928" t="s">
        <v>544</v>
      </c>
      <c r="D7" s="1929" t="s">
        <v>543</v>
      </c>
      <c r="E7" s="1930" t="s">
        <v>544</v>
      </c>
      <c r="F7" s="1929" t="s">
        <v>543</v>
      </c>
      <c r="G7" s="1930" t="s">
        <v>544</v>
      </c>
      <c r="H7" s="1931" t="s">
        <v>543</v>
      </c>
      <c r="I7" s="1930" t="s">
        <v>544</v>
      </c>
    </row>
    <row r="8" spans="1:9" s="1940" customFormat="1" ht="40.200000000000003" thickBot="1" x14ac:dyDescent="0.3">
      <c r="A8" s="1932" t="s">
        <v>1161</v>
      </c>
      <c r="B8" s="1933">
        <v>50562764</v>
      </c>
      <c r="C8" s="1934">
        <v>50490373</v>
      </c>
      <c r="D8" s="1935">
        <v>72391</v>
      </c>
      <c r="E8" s="1936">
        <f>B8-C8</f>
        <v>72391</v>
      </c>
      <c r="F8" s="1937"/>
      <c r="G8" s="1938"/>
      <c r="H8" s="1939"/>
      <c r="I8" s="1938"/>
    </row>
    <row r="9" spans="1:9" s="1940" customFormat="1" ht="53.4" thickBot="1" x14ac:dyDescent="0.3">
      <c r="A9" s="1941" t="s">
        <v>1162</v>
      </c>
      <c r="B9" s="1942">
        <v>6000000</v>
      </c>
      <c r="C9" s="1943">
        <v>5895273</v>
      </c>
      <c r="D9" s="1944">
        <v>104727</v>
      </c>
      <c r="E9" s="1945">
        <v>104727</v>
      </c>
      <c r="F9" s="1946"/>
      <c r="G9" s="1947"/>
      <c r="H9" s="1948"/>
      <c r="I9" s="1947"/>
    </row>
    <row r="10" spans="1:9" s="1940" customFormat="1" ht="13.8" thickBot="1" x14ac:dyDescent="0.3">
      <c r="A10" s="1949" t="s">
        <v>1163</v>
      </c>
      <c r="B10" s="1950">
        <f>B8+B9</f>
        <v>56562764</v>
      </c>
      <c r="C10" s="1951">
        <f t="shared" ref="C10:E10" si="0">C8+C9</f>
        <v>56385646</v>
      </c>
      <c r="D10" s="1952">
        <f t="shared" si="0"/>
        <v>177118</v>
      </c>
      <c r="E10" s="1953">
        <f t="shared" si="0"/>
        <v>177118</v>
      </c>
      <c r="F10" s="1954"/>
      <c r="G10" s="1955"/>
      <c r="H10" s="1956"/>
      <c r="I10" s="1955"/>
    </row>
    <row r="11" spans="1:9" s="1337" customFormat="1" x14ac:dyDescent="0.25"/>
    <row r="12" spans="1:9" ht="15" customHeight="1" x14ac:dyDescent="0.25"/>
    <row r="14" spans="1:9" ht="18.75" customHeight="1" x14ac:dyDescent="0.25"/>
  </sheetData>
  <mergeCells count="7">
    <mergeCell ref="A1:I1"/>
    <mergeCell ref="A3:I3"/>
    <mergeCell ref="A6:A7"/>
    <mergeCell ref="B6:C6"/>
    <mergeCell ref="D6:E6"/>
    <mergeCell ref="F6:G6"/>
    <mergeCell ref="H6:I6"/>
  </mergeCells>
  <conditionalFormatting sqref="D6:D8 D22:D29 D32:D39 C46:D46 D12:D15 B16:D16 B29:C29 B39:C39">
    <cfRule type="cellIs" dxfId="5" priority="2" stopIfTrue="1" operator="equal">
      <formula>0</formula>
    </cfRule>
  </conditionalFormatting>
  <conditionalFormatting sqref="D9">
    <cfRule type="cellIs" dxfId="4" priority="1" stopIfTrue="1" operator="equal">
      <formula>0</formula>
    </cfRule>
  </conditionalFormatting>
  <printOptions horizontalCentered="1"/>
  <pageMargins left="0" right="0" top="0.78740157480314965" bottom="0.78740157480314965" header="0.27559055118110237" footer="0"/>
  <pageSetup paperSize="9" orientation="portrait" r:id="rId1"/>
  <headerFooter>
    <oddHeader xml:space="preserve">&amp;R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L37"/>
  <sheetViews>
    <sheetView view="pageBreakPreview" zoomScale="115" zoomScaleNormal="115" zoomScaleSheetLayoutView="115" workbookViewId="0">
      <selection activeCell="A2" sqref="A2"/>
    </sheetView>
  </sheetViews>
  <sheetFormatPr defaultRowHeight="13.2" x14ac:dyDescent="0.25"/>
  <cols>
    <col min="1" max="1" width="2.6640625" style="1830" customWidth="1"/>
    <col min="2" max="2" width="7" style="1832" customWidth="1"/>
    <col min="3" max="3" width="49" style="1832" customWidth="1"/>
    <col min="4" max="5" width="14.77734375" style="1832" customWidth="1"/>
    <col min="6" max="8" width="14.77734375" style="1833" customWidth="1"/>
    <col min="9" max="9" width="2.109375" style="1830" customWidth="1"/>
    <col min="10" max="10" width="15.6640625" style="1830" customWidth="1"/>
    <col min="11" max="11" width="13.6640625" style="1830" bestFit="1" customWidth="1"/>
    <col min="12" max="259" width="9.33203125" style="1830"/>
    <col min="260" max="260" width="5.33203125" style="1830" customWidth="1"/>
    <col min="261" max="261" width="58" style="1830" customWidth="1"/>
    <col min="262" max="262" width="13.77734375" style="1830" customWidth="1"/>
    <col min="263" max="263" width="13" style="1830" customWidth="1"/>
    <col min="264" max="264" width="14" style="1830" customWidth="1"/>
    <col min="265" max="515" width="9.33203125" style="1830"/>
    <col min="516" max="516" width="5.33203125" style="1830" customWidth="1"/>
    <col min="517" max="517" width="58" style="1830" customWidth="1"/>
    <col min="518" max="518" width="13.77734375" style="1830" customWidth="1"/>
    <col min="519" max="519" width="13" style="1830" customWidth="1"/>
    <col min="520" max="520" width="14" style="1830" customWidth="1"/>
    <col min="521" max="771" width="9.33203125" style="1830"/>
    <col min="772" max="772" width="5.33203125" style="1830" customWidth="1"/>
    <col min="773" max="773" width="58" style="1830" customWidth="1"/>
    <col min="774" max="774" width="13.77734375" style="1830" customWidth="1"/>
    <col min="775" max="775" width="13" style="1830" customWidth="1"/>
    <col min="776" max="776" width="14" style="1830" customWidth="1"/>
    <col min="777" max="1027" width="9.33203125" style="1830"/>
    <col min="1028" max="1028" width="5.33203125" style="1830" customWidth="1"/>
    <col min="1029" max="1029" width="58" style="1830" customWidth="1"/>
    <col min="1030" max="1030" width="13.77734375" style="1830" customWidth="1"/>
    <col min="1031" max="1031" width="13" style="1830" customWidth="1"/>
    <col min="1032" max="1032" width="14" style="1830" customWidth="1"/>
    <col min="1033" max="1283" width="9.33203125" style="1830"/>
    <col min="1284" max="1284" width="5.33203125" style="1830" customWidth="1"/>
    <col min="1285" max="1285" width="58" style="1830" customWidth="1"/>
    <col min="1286" max="1286" width="13.77734375" style="1830" customWidth="1"/>
    <col min="1287" max="1287" width="13" style="1830" customWidth="1"/>
    <col min="1288" max="1288" width="14" style="1830" customWidth="1"/>
    <col min="1289" max="1539" width="9.33203125" style="1830"/>
    <col min="1540" max="1540" width="5.33203125" style="1830" customWidth="1"/>
    <col min="1541" max="1541" width="58" style="1830" customWidth="1"/>
    <col min="1542" max="1542" width="13.77734375" style="1830" customWidth="1"/>
    <col min="1543" max="1543" width="13" style="1830" customWidth="1"/>
    <col min="1544" max="1544" width="14" style="1830" customWidth="1"/>
    <col min="1545" max="1795" width="9.33203125" style="1830"/>
    <col min="1796" max="1796" width="5.33203125" style="1830" customWidth="1"/>
    <col min="1797" max="1797" width="58" style="1830" customWidth="1"/>
    <col min="1798" max="1798" width="13.77734375" style="1830" customWidth="1"/>
    <col min="1799" max="1799" width="13" style="1830" customWidth="1"/>
    <col min="1800" max="1800" width="14" style="1830" customWidth="1"/>
    <col min="1801" max="2051" width="9.33203125" style="1830"/>
    <col min="2052" max="2052" width="5.33203125" style="1830" customWidth="1"/>
    <col min="2053" max="2053" width="58" style="1830" customWidth="1"/>
    <col min="2054" max="2054" width="13.77734375" style="1830" customWidth="1"/>
    <col min="2055" max="2055" width="13" style="1830" customWidth="1"/>
    <col min="2056" max="2056" width="14" style="1830" customWidth="1"/>
    <col min="2057" max="2307" width="9.33203125" style="1830"/>
    <col min="2308" max="2308" width="5.33203125" style="1830" customWidth="1"/>
    <col min="2309" max="2309" width="58" style="1830" customWidth="1"/>
    <col min="2310" max="2310" width="13.77734375" style="1830" customWidth="1"/>
    <col min="2311" max="2311" width="13" style="1830" customWidth="1"/>
    <col min="2312" max="2312" width="14" style="1830" customWidth="1"/>
    <col min="2313" max="2563" width="9.33203125" style="1830"/>
    <col min="2564" max="2564" width="5.33203125" style="1830" customWidth="1"/>
    <col min="2565" max="2565" width="58" style="1830" customWidth="1"/>
    <col min="2566" max="2566" width="13.77734375" style="1830" customWidth="1"/>
    <col min="2567" max="2567" width="13" style="1830" customWidth="1"/>
    <col min="2568" max="2568" width="14" style="1830" customWidth="1"/>
    <col min="2569" max="2819" width="9.33203125" style="1830"/>
    <col min="2820" max="2820" width="5.33203125" style="1830" customWidth="1"/>
    <col min="2821" max="2821" width="58" style="1830" customWidth="1"/>
    <col min="2822" max="2822" width="13.77734375" style="1830" customWidth="1"/>
    <col min="2823" max="2823" width="13" style="1830" customWidth="1"/>
    <col min="2824" max="2824" width="14" style="1830" customWidth="1"/>
    <col min="2825" max="3075" width="9.33203125" style="1830"/>
    <col min="3076" max="3076" width="5.33203125" style="1830" customWidth="1"/>
    <col min="3077" max="3077" width="58" style="1830" customWidth="1"/>
    <col min="3078" max="3078" width="13.77734375" style="1830" customWidth="1"/>
    <col min="3079" max="3079" width="13" style="1830" customWidth="1"/>
    <col min="3080" max="3080" width="14" style="1830" customWidth="1"/>
    <col min="3081" max="3331" width="9.33203125" style="1830"/>
    <col min="3332" max="3332" width="5.33203125" style="1830" customWidth="1"/>
    <col min="3333" max="3333" width="58" style="1830" customWidth="1"/>
    <col min="3334" max="3334" width="13.77734375" style="1830" customWidth="1"/>
    <col min="3335" max="3335" width="13" style="1830" customWidth="1"/>
    <col min="3336" max="3336" width="14" style="1830" customWidth="1"/>
    <col min="3337" max="3587" width="9.33203125" style="1830"/>
    <col min="3588" max="3588" width="5.33203125" style="1830" customWidth="1"/>
    <col min="3589" max="3589" width="58" style="1830" customWidth="1"/>
    <col min="3590" max="3590" width="13.77734375" style="1830" customWidth="1"/>
    <col min="3591" max="3591" width="13" style="1830" customWidth="1"/>
    <col min="3592" max="3592" width="14" style="1830" customWidth="1"/>
    <col min="3593" max="3843" width="9.33203125" style="1830"/>
    <col min="3844" max="3844" width="5.33203125" style="1830" customWidth="1"/>
    <col min="3845" max="3845" width="58" style="1830" customWidth="1"/>
    <col min="3846" max="3846" width="13.77734375" style="1830" customWidth="1"/>
    <col min="3847" max="3847" width="13" style="1830" customWidth="1"/>
    <col min="3848" max="3848" width="14" style="1830" customWidth="1"/>
    <col min="3849" max="4099" width="9.33203125" style="1830"/>
    <col min="4100" max="4100" width="5.33203125" style="1830" customWidth="1"/>
    <col min="4101" max="4101" width="58" style="1830" customWidth="1"/>
    <col min="4102" max="4102" width="13.77734375" style="1830" customWidth="1"/>
    <col min="4103" max="4103" width="13" style="1830" customWidth="1"/>
    <col min="4104" max="4104" width="14" style="1830" customWidth="1"/>
    <col min="4105" max="4355" width="9.33203125" style="1830"/>
    <col min="4356" max="4356" width="5.33203125" style="1830" customWidth="1"/>
    <col min="4357" max="4357" width="58" style="1830" customWidth="1"/>
    <col min="4358" max="4358" width="13.77734375" style="1830" customWidth="1"/>
    <col min="4359" max="4359" width="13" style="1830" customWidth="1"/>
    <col min="4360" max="4360" width="14" style="1830" customWidth="1"/>
    <col min="4361" max="4611" width="9.33203125" style="1830"/>
    <col min="4612" max="4612" width="5.33203125" style="1830" customWidth="1"/>
    <col min="4613" max="4613" width="58" style="1830" customWidth="1"/>
    <col min="4614" max="4614" width="13.77734375" style="1830" customWidth="1"/>
    <col min="4615" max="4615" width="13" style="1830" customWidth="1"/>
    <col min="4616" max="4616" width="14" style="1830" customWidth="1"/>
    <col min="4617" max="4867" width="9.33203125" style="1830"/>
    <col min="4868" max="4868" width="5.33203125" style="1830" customWidth="1"/>
    <col min="4869" max="4869" width="58" style="1830" customWidth="1"/>
    <col min="4870" max="4870" width="13.77734375" style="1830" customWidth="1"/>
    <col min="4871" max="4871" width="13" style="1830" customWidth="1"/>
    <col min="4872" max="4872" width="14" style="1830" customWidth="1"/>
    <col min="4873" max="5123" width="9.33203125" style="1830"/>
    <col min="5124" max="5124" width="5.33203125" style="1830" customWidth="1"/>
    <col min="5125" max="5125" width="58" style="1830" customWidth="1"/>
    <col min="5126" max="5126" width="13.77734375" style="1830" customWidth="1"/>
    <col min="5127" max="5127" width="13" style="1830" customWidth="1"/>
    <col min="5128" max="5128" width="14" style="1830" customWidth="1"/>
    <col min="5129" max="5379" width="9.33203125" style="1830"/>
    <col min="5380" max="5380" width="5.33203125" style="1830" customWidth="1"/>
    <col min="5381" max="5381" width="58" style="1830" customWidth="1"/>
    <col min="5382" max="5382" width="13.77734375" style="1830" customWidth="1"/>
    <col min="5383" max="5383" width="13" style="1830" customWidth="1"/>
    <col min="5384" max="5384" width="14" style="1830" customWidth="1"/>
    <col min="5385" max="5635" width="9.33203125" style="1830"/>
    <col min="5636" max="5636" width="5.33203125" style="1830" customWidth="1"/>
    <col min="5637" max="5637" width="58" style="1830" customWidth="1"/>
    <col min="5638" max="5638" width="13.77734375" style="1830" customWidth="1"/>
    <col min="5639" max="5639" width="13" style="1830" customWidth="1"/>
    <col min="5640" max="5640" width="14" style="1830" customWidth="1"/>
    <col min="5641" max="5891" width="9.33203125" style="1830"/>
    <col min="5892" max="5892" width="5.33203125" style="1830" customWidth="1"/>
    <col min="5893" max="5893" width="58" style="1830" customWidth="1"/>
    <col min="5894" max="5894" width="13.77734375" style="1830" customWidth="1"/>
    <col min="5895" max="5895" width="13" style="1830" customWidth="1"/>
    <col min="5896" max="5896" width="14" style="1830" customWidth="1"/>
    <col min="5897" max="6147" width="9.33203125" style="1830"/>
    <col min="6148" max="6148" width="5.33203125" style="1830" customWidth="1"/>
    <col min="6149" max="6149" width="58" style="1830" customWidth="1"/>
    <col min="6150" max="6150" width="13.77734375" style="1830" customWidth="1"/>
    <col min="6151" max="6151" width="13" style="1830" customWidth="1"/>
    <col min="6152" max="6152" width="14" style="1830" customWidth="1"/>
    <col min="6153" max="6403" width="9.33203125" style="1830"/>
    <col min="6404" max="6404" width="5.33203125" style="1830" customWidth="1"/>
    <col min="6405" max="6405" width="58" style="1830" customWidth="1"/>
    <col min="6406" max="6406" width="13.77734375" style="1830" customWidth="1"/>
    <col min="6407" max="6407" width="13" style="1830" customWidth="1"/>
    <col min="6408" max="6408" width="14" style="1830" customWidth="1"/>
    <col min="6409" max="6659" width="9.33203125" style="1830"/>
    <col min="6660" max="6660" width="5.33203125" style="1830" customWidth="1"/>
    <col min="6661" max="6661" width="58" style="1830" customWidth="1"/>
    <col min="6662" max="6662" width="13.77734375" style="1830" customWidth="1"/>
    <col min="6663" max="6663" width="13" style="1830" customWidth="1"/>
    <col min="6664" max="6664" width="14" style="1830" customWidth="1"/>
    <col min="6665" max="6915" width="9.33203125" style="1830"/>
    <col min="6916" max="6916" width="5.33203125" style="1830" customWidth="1"/>
    <col min="6917" max="6917" width="58" style="1830" customWidth="1"/>
    <col min="6918" max="6918" width="13.77734375" style="1830" customWidth="1"/>
    <col min="6919" max="6919" width="13" style="1830" customWidth="1"/>
    <col min="6920" max="6920" width="14" style="1830" customWidth="1"/>
    <col min="6921" max="7171" width="9.33203125" style="1830"/>
    <col min="7172" max="7172" width="5.33203125" style="1830" customWidth="1"/>
    <col min="7173" max="7173" width="58" style="1830" customWidth="1"/>
    <col min="7174" max="7174" width="13.77734375" style="1830" customWidth="1"/>
    <col min="7175" max="7175" width="13" style="1830" customWidth="1"/>
    <col min="7176" max="7176" width="14" style="1830" customWidth="1"/>
    <col min="7177" max="7427" width="9.33203125" style="1830"/>
    <col min="7428" max="7428" width="5.33203125" style="1830" customWidth="1"/>
    <col min="7429" max="7429" width="58" style="1830" customWidth="1"/>
    <col min="7430" max="7430" width="13.77734375" style="1830" customWidth="1"/>
    <col min="7431" max="7431" width="13" style="1830" customWidth="1"/>
    <col min="7432" max="7432" width="14" style="1830" customWidth="1"/>
    <col min="7433" max="7683" width="9.33203125" style="1830"/>
    <col min="7684" max="7684" width="5.33203125" style="1830" customWidth="1"/>
    <col min="7685" max="7685" width="58" style="1830" customWidth="1"/>
    <col min="7686" max="7686" width="13.77734375" style="1830" customWidth="1"/>
    <col min="7687" max="7687" width="13" style="1830" customWidth="1"/>
    <col min="7688" max="7688" width="14" style="1830" customWidth="1"/>
    <col min="7689" max="7939" width="9.33203125" style="1830"/>
    <col min="7940" max="7940" width="5.33203125" style="1830" customWidth="1"/>
    <col min="7941" max="7941" width="58" style="1830" customWidth="1"/>
    <col min="7942" max="7942" width="13.77734375" style="1830" customWidth="1"/>
    <col min="7943" max="7943" width="13" style="1830" customWidth="1"/>
    <col min="7944" max="7944" width="14" style="1830" customWidth="1"/>
    <col min="7945" max="8195" width="9.33203125" style="1830"/>
    <col min="8196" max="8196" width="5.33203125" style="1830" customWidth="1"/>
    <col min="8197" max="8197" width="58" style="1830" customWidth="1"/>
    <col min="8198" max="8198" width="13.77734375" style="1830" customWidth="1"/>
    <col min="8199" max="8199" width="13" style="1830" customWidth="1"/>
    <col min="8200" max="8200" width="14" style="1830" customWidth="1"/>
    <col min="8201" max="8451" width="9.33203125" style="1830"/>
    <col min="8452" max="8452" width="5.33203125" style="1830" customWidth="1"/>
    <col min="8453" max="8453" width="58" style="1830" customWidth="1"/>
    <col min="8454" max="8454" width="13.77734375" style="1830" customWidth="1"/>
    <col min="8455" max="8455" width="13" style="1830" customWidth="1"/>
    <col min="8456" max="8456" width="14" style="1830" customWidth="1"/>
    <col min="8457" max="8707" width="9.33203125" style="1830"/>
    <col min="8708" max="8708" width="5.33203125" style="1830" customWidth="1"/>
    <col min="8709" max="8709" width="58" style="1830" customWidth="1"/>
    <col min="8710" max="8710" width="13.77734375" style="1830" customWidth="1"/>
    <col min="8711" max="8711" width="13" style="1830" customWidth="1"/>
    <col min="8712" max="8712" width="14" style="1830" customWidth="1"/>
    <col min="8713" max="8963" width="9.33203125" style="1830"/>
    <col min="8964" max="8964" width="5.33203125" style="1830" customWidth="1"/>
    <col min="8965" max="8965" width="58" style="1830" customWidth="1"/>
    <col min="8966" max="8966" width="13.77734375" style="1830" customWidth="1"/>
    <col min="8967" max="8967" width="13" style="1830" customWidth="1"/>
    <col min="8968" max="8968" width="14" style="1830" customWidth="1"/>
    <col min="8969" max="9219" width="9.33203125" style="1830"/>
    <col min="9220" max="9220" width="5.33203125" style="1830" customWidth="1"/>
    <col min="9221" max="9221" width="58" style="1830" customWidth="1"/>
    <col min="9222" max="9222" width="13.77734375" style="1830" customWidth="1"/>
    <col min="9223" max="9223" width="13" style="1830" customWidth="1"/>
    <col min="9224" max="9224" width="14" style="1830" customWidth="1"/>
    <col min="9225" max="9475" width="9.33203125" style="1830"/>
    <col min="9476" max="9476" width="5.33203125" style="1830" customWidth="1"/>
    <col min="9477" max="9477" width="58" style="1830" customWidth="1"/>
    <col min="9478" max="9478" width="13.77734375" style="1830" customWidth="1"/>
    <col min="9479" max="9479" width="13" style="1830" customWidth="1"/>
    <col min="9480" max="9480" width="14" style="1830" customWidth="1"/>
    <col min="9481" max="9731" width="9.33203125" style="1830"/>
    <col min="9732" max="9732" width="5.33203125" style="1830" customWidth="1"/>
    <col min="9733" max="9733" width="58" style="1830" customWidth="1"/>
    <col min="9734" max="9734" width="13.77734375" style="1830" customWidth="1"/>
    <col min="9735" max="9735" width="13" style="1830" customWidth="1"/>
    <col min="9736" max="9736" width="14" style="1830" customWidth="1"/>
    <col min="9737" max="9987" width="9.33203125" style="1830"/>
    <col min="9988" max="9988" width="5.33203125" style="1830" customWidth="1"/>
    <col min="9989" max="9989" width="58" style="1830" customWidth="1"/>
    <col min="9990" max="9990" width="13.77734375" style="1830" customWidth="1"/>
    <col min="9991" max="9991" width="13" style="1830" customWidth="1"/>
    <col min="9992" max="9992" width="14" style="1830" customWidth="1"/>
    <col min="9993" max="10243" width="9.33203125" style="1830"/>
    <col min="10244" max="10244" width="5.33203125" style="1830" customWidth="1"/>
    <col min="10245" max="10245" width="58" style="1830" customWidth="1"/>
    <col min="10246" max="10246" width="13.77734375" style="1830" customWidth="1"/>
    <col min="10247" max="10247" width="13" style="1830" customWidth="1"/>
    <col min="10248" max="10248" width="14" style="1830" customWidth="1"/>
    <col min="10249" max="10499" width="9.33203125" style="1830"/>
    <col min="10500" max="10500" width="5.33203125" style="1830" customWidth="1"/>
    <col min="10501" max="10501" width="58" style="1830" customWidth="1"/>
    <col min="10502" max="10502" width="13.77734375" style="1830" customWidth="1"/>
    <col min="10503" max="10503" width="13" style="1830" customWidth="1"/>
    <col min="10504" max="10504" width="14" style="1830" customWidth="1"/>
    <col min="10505" max="10755" width="9.33203125" style="1830"/>
    <col min="10756" max="10756" width="5.33203125" style="1830" customWidth="1"/>
    <col min="10757" max="10757" width="58" style="1830" customWidth="1"/>
    <col min="10758" max="10758" width="13.77734375" style="1830" customWidth="1"/>
    <col min="10759" max="10759" width="13" style="1830" customWidth="1"/>
    <col min="10760" max="10760" width="14" style="1830" customWidth="1"/>
    <col min="10761" max="11011" width="9.33203125" style="1830"/>
    <col min="11012" max="11012" width="5.33203125" style="1830" customWidth="1"/>
    <col min="11013" max="11013" width="58" style="1830" customWidth="1"/>
    <col min="11014" max="11014" width="13.77734375" style="1830" customWidth="1"/>
    <col min="11015" max="11015" width="13" style="1830" customWidth="1"/>
    <col min="11016" max="11016" width="14" style="1830" customWidth="1"/>
    <col min="11017" max="11267" width="9.33203125" style="1830"/>
    <col min="11268" max="11268" width="5.33203125" style="1830" customWidth="1"/>
    <col min="11269" max="11269" width="58" style="1830" customWidth="1"/>
    <col min="11270" max="11270" width="13.77734375" style="1830" customWidth="1"/>
    <col min="11271" max="11271" width="13" style="1830" customWidth="1"/>
    <col min="11272" max="11272" width="14" style="1830" customWidth="1"/>
    <col min="11273" max="11523" width="9.33203125" style="1830"/>
    <col min="11524" max="11524" width="5.33203125" style="1830" customWidth="1"/>
    <col min="11525" max="11525" width="58" style="1830" customWidth="1"/>
    <col min="11526" max="11526" width="13.77734375" style="1830" customWidth="1"/>
    <col min="11527" max="11527" width="13" style="1830" customWidth="1"/>
    <col min="11528" max="11528" width="14" style="1830" customWidth="1"/>
    <col min="11529" max="11779" width="9.33203125" style="1830"/>
    <col min="11780" max="11780" width="5.33203125" style="1830" customWidth="1"/>
    <col min="11781" max="11781" width="58" style="1830" customWidth="1"/>
    <col min="11782" max="11782" width="13.77734375" style="1830" customWidth="1"/>
    <col min="11783" max="11783" width="13" style="1830" customWidth="1"/>
    <col min="11784" max="11784" width="14" style="1830" customWidth="1"/>
    <col min="11785" max="12035" width="9.33203125" style="1830"/>
    <col min="12036" max="12036" width="5.33203125" style="1830" customWidth="1"/>
    <col min="12037" max="12037" width="58" style="1830" customWidth="1"/>
    <col min="12038" max="12038" width="13.77734375" style="1830" customWidth="1"/>
    <col min="12039" max="12039" width="13" style="1830" customWidth="1"/>
    <col min="12040" max="12040" width="14" style="1830" customWidth="1"/>
    <col min="12041" max="12291" width="9.33203125" style="1830"/>
    <col min="12292" max="12292" width="5.33203125" style="1830" customWidth="1"/>
    <col min="12293" max="12293" width="58" style="1830" customWidth="1"/>
    <col min="12294" max="12294" width="13.77734375" style="1830" customWidth="1"/>
    <col min="12295" max="12295" width="13" style="1830" customWidth="1"/>
    <col min="12296" max="12296" width="14" style="1830" customWidth="1"/>
    <col min="12297" max="12547" width="9.33203125" style="1830"/>
    <col min="12548" max="12548" width="5.33203125" style="1830" customWidth="1"/>
    <col min="12549" max="12549" width="58" style="1830" customWidth="1"/>
    <col min="12550" max="12550" width="13.77734375" style="1830" customWidth="1"/>
    <col min="12551" max="12551" width="13" style="1830" customWidth="1"/>
    <col min="12552" max="12552" width="14" style="1830" customWidth="1"/>
    <col min="12553" max="12803" width="9.33203125" style="1830"/>
    <col min="12804" max="12804" width="5.33203125" style="1830" customWidth="1"/>
    <col min="12805" max="12805" width="58" style="1830" customWidth="1"/>
    <col min="12806" max="12806" width="13.77734375" style="1830" customWidth="1"/>
    <col min="12807" max="12807" width="13" style="1830" customWidth="1"/>
    <col min="12808" max="12808" width="14" style="1830" customWidth="1"/>
    <col min="12809" max="13059" width="9.33203125" style="1830"/>
    <col min="13060" max="13060" width="5.33203125" style="1830" customWidth="1"/>
    <col min="13061" max="13061" width="58" style="1830" customWidth="1"/>
    <col min="13062" max="13062" width="13.77734375" style="1830" customWidth="1"/>
    <col min="13063" max="13063" width="13" style="1830" customWidth="1"/>
    <col min="13064" max="13064" width="14" style="1830" customWidth="1"/>
    <col min="13065" max="13315" width="9.33203125" style="1830"/>
    <col min="13316" max="13316" width="5.33203125" style="1830" customWidth="1"/>
    <col min="13317" max="13317" width="58" style="1830" customWidth="1"/>
    <col min="13318" max="13318" width="13.77734375" style="1830" customWidth="1"/>
    <col min="13319" max="13319" width="13" style="1830" customWidth="1"/>
    <col min="13320" max="13320" width="14" style="1830" customWidth="1"/>
    <col min="13321" max="13571" width="9.33203125" style="1830"/>
    <col min="13572" max="13572" width="5.33203125" style="1830" customWidth="1"/>
    <col min="13573" max="13573" width="58" style="1830" customWidth="1"/>
    <col min="13574" max="13574" width="13.77734375" style="1830" customWidth="1"/>
    <col min="13575" max="13575" width="13" style="1830" customWidth="1"/>
    <col min="13576" max="13576" width="14" style="1830" customWidth="1"/>
    <col min="13577" max="13827" width="9.33203125" style="1830"/>
    <col min="13828" max="13828" width="5.33203125" style="1830" customWidth="1"/>
    <col min="13829" max="13829" width="58" style="1830" customWidth="1"/>
    <col min="13830" max="13830" width="13.77734375" style="1830" customWidth="1"/>
    <col min="13831" max="13831" width="13" style="1830" customWidth="1"/>
    <col min="13832" max="13832" width="14" style="1830" customWidth="1"/>
    <col min="13833" max="14083" width="9.33203125" style="1830"/>
    <col min="14084" max="14084" width="5.33203125" style="1830" customWidth="1"/>
    <col min="14085" max="14085" width="58" style="1830" customWidth="1"/>
    <col min="14086" max="14086" width="13.77734375" style="1830" customWidth="1"/>
    <col min="14087" max="14087" width="13" style="1830" customWidth="1"/>
    <col min="14088" max="14088" width="14" style="1830" customWidth="1"/>
    <col min="14089" max="14339" width="9.33203125" style="1830"/>
    <col min="14340" max="14340" width="5.33203125" style="1830" customWidth="1"/>
    <col min="14341" max="14341" width="58" style="1830" customWidth="1"/>
    <col min="14342" max="14342" width="13.77734375" style="1830" customWidth="1"/>
    <col min="14343" max="14343" width="13" style="1830" customWidth="1"/>
    <col min="14344" max="14344" width="14" style="1830" customWidth="1"/>
    <col min="14345" max="14595" width="9.33203125" style="1830"/>
    <col min="14596" max="14596" width="5.33203125" style="1830" customWidth="1"/>
    <col min="14597" max="14597" width="58" style="1830" customWidth="1"/>
    <col min="14598" max="14598" width="13.77734375" style="1830" customWidth="1"/>
    <col min="14599" max="14599" width="13" style="1830" customWidth="1"/>
    <col min="14600" max="14600" width="14" style="1830" customWidth="1"/>
    <col min="14601" max="14851" width="9.33203125" style="1830"/>
    <col min="14852" max="14852" width="5.33203125" style="1830" customWidth="1"/>
    <col min="14853" max="14853" width="58" style="1830" customWidth="1"/>
    <col min="14854" max="14854" width="13.77734375" style="1830" customWidth="1"/>
    <col min="14855" max="14855" width="13" style="1830" customWidth="1"/>
    <col min="14856" max="14856" width="14" style="1830" customWidth="1"/>
    <col min="14857" max="15107" width="9.33203125" style="1830"/>
    <col min="15108" max="15108" width="5.33203125" style="1830" customWidth="1"/>
    <col min="15109" max="15109" width="58" style="1830" customWidth="1"/>
    <col min="15110" max="15110" width="13.77734375" style="1830" customWidth="1"/>
    <col min="15111" max="15111" width="13" style="1830" customWidth="1"/>
    <col min="15112" max="15112" width="14" style="1830" customWidth="1"/>
    <col min="15113" max="15363" width="9.33203125" style="1830"/>
    <col min="15364" max="15364" width="5.33203125" style="1830" customWidth="1"/>
    <col min="15365" max="15365" width="58" style="1830" customWidth="1"/>
    <col min="15366" max="15366" width="13.77734375" style="1830" customWidth="1"/>
    <col min="15367" max="15367" width="13" style="1830" customWidth="1"/>
    <col min="15368" max="15368" width="14" style="1830" customWidth="1"/>
    <col min="15369" max="15619" width="9.33203125" style="1830"/>
    <col min="15620" max="15620" width="5.33203125" style="1830" customWidth="1"/>
    <col min="15621" max="15621" width="58" style="1830" customWidth="1"/>
    <col min="15622" max="15622" width="13.77734375" style="1830" customWidth="1"/>
    <col min="15623" max="15623" width="13" style="1830" customWidth="1"/>
    <col min="15624" max="15624" width="14" style="1830" customWidth="1"/>
    <col min="15625" max="15875" width="9.33203125" style="1830"/>
    <col min="15876" max="15876" width="5.33203125" style="1830" customWidth="1"/>
    <col min="15877" max="15877" width="58" style="1830" customWidth="1"/>
    <col min="15878" max="15878" width="13.77734375" style="1830" customWidth="1"/>
    <col min="15879" max="15879" width="13" style="1830" customWidth="1"/>
    <col min="15880" max="15880" width="14" style="1830" customWidth="1"/>
    <col min="15881" max="16131" width="9.33203125" style="1830"/>
    <col min="16132" max="16132" width="5.33203125" style="1830" customWidth="1"/>
    <col min="16133" max="16133" width="58" style="1830" customWidth="1"/>
    <col min="16134" max="16134" width="13.77734375" style="1830" customWidth="1"/>
    <col min="16135" max="16135" width="13" style="1830" customWidth="1"/>
    <col min="16136" max="16136" width="14" style="1830" customWidth="1"/>
    <col min="16137" max="16384" width="9.33203125" style="1830"/>
  </cols>
  <sheetData>
    <row r="1" spans="1:12" ht="13.5" customHeight="1" x14ac:dyDescent="0.25">
      <c r="A1" s="2091" t="s">
        <v>1227</v>
      </c>
      <c r="B1" s="2091"/>
      <c r="C1" s="2091"/>
      <c r="D1" s="2091"/>
      <c r="E1" s="2091"/>
      <c r="F1" s="2091"/>
      <c r="G1" s="2091"/>
      <c r="H1" s="2091"/>
      <c r="I1" s="2091"/>
      <c r="J1" s="1831"/>
      <c r="K1" s="1831"/>
      <c r="L1" s="1831"/>
    </row>
    <row r="2" spans="1:12" ht="6.75" customHeight="1" x14ac:dyDescent="0.25">
      <c r="G2" s="1834"/>
      <c r="H2" s="1834"/>
    </row>
    <row r="3" spans="1:12" ht="19.5" customHeight="1" x14ac:dyDescent="0.25">
      <c r="B3" s="2100" t="s">
        <v>674</v>
      </c>
      <c r="C3" s="2100"/>
      <c r="D3" s="2100"/>
      <c r="E3" s="2100"/>
      <c r="F3" s="2100"/>
      <c r="G3" s="2100"/>
      <c r="H3" s="2100"/>
    </row>
    <row r="4" spans="1:12" ht="12.75" customHeight="1" x14ac:dyDescent="0.25">
      <c r="B4" s="2100" t="s">
        <v>1151</v>
      </c>
      <c r="C4" s="2100"/>
      <c r="D4" s="2100"/>
      <c r="E4" s="2100"/>
      <c r="F4" s="2100"/>
      <c r="G4" s="2100"/>
      <c r="H4" s="2100"/>
    </row>
    <row r="5" spans="1:12" ht="12.75" customHeight="1" thickBot="1" x14ac:dyDescent="0.3">
      <c r="G5" s="1835"/>
      <c r="H5" s="1836" t="s">
        <v>492</v>
      </c>
    </row>
    <row r="6" spans="1:12" s="1832" customFormat="1" ht="15.75" customHeight="1" thickBot="1" x14ac:dyDescent="0.3">
      <c r="A6" s="1837"/>
      <c r="B6" s="1838" t="s">
        <v>60</v>
      </c>
      <c r="C6" s="1839"/>
      <c r="D6" s="1839"/>
      <c r="E6" s="1840"/>
      <c r="F6" s="1841" t="s">
        <v>690</v>
      </c>
      <c r="G6" s="1842" t="s">
        <v>1112</v>
      </c>
      <c r="H6" s="1843" t="s">
        <v>1153</v>
      </c>
    </row>
    <row r="7" spans="1:12" ht="13.8" thickBot="1" x14ac:dyDescent="0.3">
      <c r="B7" s="1844" t="s">
        <v>1113</v>
      </c>
      <c r="C7" s="1845"/>
      <c r="D7" s="1845"/>
      <c r="E7" s="1846"/>
      <c r="F7" s="1847" t="s">
        <v>545</v>
      </c>
      <c r="G7" s="1848" t="s">
        <v>545</v>
      </c>
      <c r="H7" s="1849" t="s">
        <v>545</v>
      </c>
      <c r="K7" s="1832"/>
      <c r="L7" s="1830" t="s">
        <v>541</v>
      </c>
    </row>
    <row r="8" spans="1:12" x14ac:dyDescent="0.25">
      <c r="B8" s="1850" t="s">
        <v>546</v>
      </c>
      <c r="C8" s="1851"/>
      <c r="D8" s="1851"/>
      <c r="E8" s="1852"/>
      <c r="F8" s="1853">
        <v>0</v>
      </c>
      <c r="G8" s="1779">
        <v>0</v>
      </c>
      <c r="H8" s="1779">
        <v>0</v>
      </c>
      <c r="K8" s="1832"/>
    </row>
    <row r="9" spans="1:12" x14ac:dyDescent="0.25">
      <c r="B9" s="1854" t="s">
        <v>680</v>
      </c>
      <c r="C9" s="1855"/>
      <c r="D9" s="1855"/>
      <c r="E9" s="1856"/>
      <c r="F9" s="1857">
        <v>3560000</v>
      </c>
      <c r="G9" s="1857">
        <v>3560000</v>
      </c>
      <c r="H9" s="1799">
        <v>3560000</v>
      </c>
      <c r="K9" s="1832"/>
    </row>
    <row r="10" spans="1:12" x14ac:dyDescent="0.25">
      <c r="B10" s="1854" t="s">
        <v>547</v>
      </c>
      <c r="C10" s="1855"/>
      <c r="D10" s="1855"/>
      <c r="E10" s="1856"/>
      <c r="F10" s="1857">
        <v>0</v>
      </c>
      <c r="G10" s="1799">
        <v>0</v>
      </c>
      <c r="H10" s="1799">
        <v>0</v>
      </c>
      <c r="K10" s="1832"/>
    </row>
    <row r="11" spans="1:12" ht="12.75" customHeight="1" thickBot="1" x14ac:dyDescent="0.3">
      <c r="B11" s="1858" t="s">
        <v>548</v>
      </c>
      <c r="C11" s="1859"/>
      <c r="D11" s="1859"/>
      <c r="E11" s="1860"/>
      <c r="F11" s="1861">
        <v>0</v>
      </c>
      <c r="G11" s="1862">
        <v>0</v>
      </c>
      <c r="H11" s="1863">
        <v>0</v>
      </c>
      <c r="K11" s="1832"/>
    </row>
    <row r="12" spans="1:12" ht="22.5" customHeight="1" thickBot="1" x14ac:dyDescent="0.3">
      <c r="B12" s="1864" t="s">
        <v>549</v>
      </c>
      <c r="C12" s="1865"/>
      <c r="D12" s="1865"/>
      <c r="E12" s="1866"/>
      <c r="F12" s="1786">
        <f>SUM(F8:F11)</f>
        <v>3560000</v>
      </c>
      <c r="G12" s="1768">
        <f>SUM(G8:G11)</f>
        <v>3560000</v>
      </c>
      <c r="H12" s="1867">
        <f>SUM(H8:H11)</f>
        <v>3560000</v>
      </c>
      <c r="K12" s="1832"/>
    </row>
    <row r="13" spans="1:12" ht="12" customHeight="1" thickBot="1" x14ac:dyDescent="0.3">
      <c r="F13" s="1832"/>
      <c r="G13" s="1832"/>
      <c r="H13" s="1832"/>
      <c r="K13" s="1832"/>
    </row>
    <row r="14" spans="1:12" ht="18.75" customHeight="1" thickBot="1" x14ac:dyDescent="0.3">
      <c r="B14" s="1838" t="s">
        <v>60</v>
      </c>
      <c r="C14" s="1839"/>
      <c r="D14" s="1839"/>
      <c r="E14" s="1839"/>
      <c r="F14" s="1841" t="s">
        <v>690</v>
      </c>
      <c r="G14" s="1842" t="s">
        <v>1112</v>
      </c>
      <c r="H14" s="1843" t="s">
        <v>1153</v>
      </c>
      <c r="K14" s="1832"/>
    </row>
    <row r="15" spans="1:12" ht="15" customHeight="1" thickBot="1" x14ac:dyDescent="0.3">
      <c r="B15" s="1868" t="s">
        <v>550</v>
      </c>
      <c r="C15" s="1869"/>
      <c r="D15" s="1870"/>
      <c r="E15" s="1870"/>
      <c r="F15" s="1871"/>
      <c r="G15" s="1872"/>
      <c r="H15" s="1873"/>
      <c r="K15" s="1832"/>
    </row>
    <row r="16" spans="1:12" ht="15.75" customHeight="1" x14ac:dyDescent="0.25">
      <c r="B16" s="1874" t="s">
        <v>53</v>
      </c>
      <c r="C16" s="1875"/>
      <c r="D16" s="1875"/>
      <c r="E16" s="1875"/>
      <c r="F16" s="1779">
        <v>31600000</v>
      </c>
      <c r="G16" s="1779">
        <v>32000000</v>
      </c>
      <c r="H16" s="1876">
        <v>32400000</v>
      </c>
      <c r="K16" s="1832"/>
    </row>
    <row r="17" spans="1:11" ht="15.75" customHeight="1" x14ac:dyDescent="0.25">
      <c r="B17" s="1877" t="s">
        <v>554</v>
      </c>
      <c r="C17" s="1878"/>
      <c r="D17" s="1879"/>
      <c r="E17" s="1879"/>
      <c r="F17" s="1799">
        <v>0</v>
      </c>
      <c r="G17" s="1799">
        <v>0</v>
      </c>
      <c r="H17" s="1880">
        <v>0</v>
      </c>
      <c r="K17" s="1832"/>
    </row>
    <row r="18" spans="1:11" x14ac:dyDescent="0.25">
      <c r="B18" s="1877" t="s">
        <v>551</v>
      </c>
      <c r="C18" s="1878"/>
      <c r="D18" s="1878"/>
      <c r="E18" s="1878"/>
      <c r="F18" s="1799">
        <v>0</v>
      </c>
      <c r="G18" s="1799">
        <v>0</v>
      </c>
      <c r="H18" s="1880">
        <v>0</v>
      </c>
      <c r="K18" s="1832"/>
    </row>
    <row r="19" spans="1:11" x14ac:dyDescent="0.25">
      <c r="B19" s="1877" t="s">
        <v>552</v>
      </c>
      <c r="C19" s="1878"/>
      <c r="D19" s="1878"/>
      <c r="E19" s="1878"/>
      <c r="F19" s="1799">
        <v>0</v>
      </c>
      <c r="G19" s="1799">
        <v>0</v>
      </c>
      <c r="H19" s="1880">
        <v>0</v>
      </c>
      <c r="K19" s="1832"/>
    </row>
    <row r="20" spans="1:11" ht="15.75" customHeight="1" x14ac:dyDescent="0.25">
      <c r="B20" s="1854" t="s">
        <v>555</v>
      </c>
      <c r="C20" s="1881"/>
      <c r="D20" s="1855"/>
      <c r="E20" s="1855"/>
      <c r="F20" s="1799">
        <v>0</v>
      </c>
      <c r="G20" s="1799">
        <v>0</v>
      </c>
      <c r="H20" s="1880">
        <v>0</v>
      </c>
      <c r="K20" s="1832"/>
    </row>
    <row r="21" spans="1:11" ht="13.8" thickBot="1" x14ac:dyDescent="0.3">
      <c r="B21" s="1882" t="s">
        <v>553</v>
      </c>
      <c r="C21" s="1883"/>
      <c r="D21" s="1884"/>
      <c r="E21" s="1884"/>
      <c r="F21" s="1862">
        <v>0</v>
      </c>
      <c r="G21" s="1862">
        <v>0</v>
      </c>
      <c r="H21" s="1885">
        <v>0</v>
      </c>
      <c r="K21" s="1832"/>
    </row>
    <row r="22" spans="1:11" ht="19.5" customHeight="1" thickBot="1" x14ac:dyDescent="0.35">
      <c r="B22" s="1886" t="s">
        <v>1154</v>
      </c>
      <c r="C22" s="1887"/>
      <c r="D22" s="1887"/>
      <c r="E22" s="1887"/>
      <c r="F22" s="1888">
        <f>SUM(F16:F21)</f>
        <v>31600000</v>
      </c>
      <c r="G22" s="1888">
        <f>SUM(G16:G21)</f>
        <v>32000000</v>
      </c>
      <c r="H22" s="1889">
        <f>SUM(H16:H21)</f>
        <v>32400000</v>
      </c>
      <c r="K22" s="1832"/>
    </row>
    <row r="23" spans="1:11" ht="10.5" customHeight="1" x14ac:dyDescent="0.25">
      <c r="K23" s="1832"/>
    </row>
    <row r="24" spans="1:11" s="1890" customFormat="1" ht="19.5" customHeight="1" x14ac:dyDescent="0.25">
      <c r="B24" s="2105" t="s">
        <v>611</v>
      </c>
      <c r="C24" s="2105"/>
      <c r="D24" s="2105"/>
      <c r="E24" s="2105"/>
      <c r="F24" s="2105"/>
      <c r="G24" s="2105"/>
      <c r="H24" s="2105"/>
      <c r="I24" s="1891"/>
      <c r="J24" s="1891"/>
    </row>
    <row r="25" spans="1:11" s="1890" customFormat="1" ht="12" customHeight="1" thickBot="1" x14ac:dyDescent="0.35">
      <c r="A25" s="1892"/>
      <c r="B25" s="1892"/>
      <c r="C25" s="1892"/>
      <c r="D25" s="1892"/>
      <c r="E25" s="1892"/>
      <c r="F25" s="1893" t="s">
        <v>492</v>
      </c>
      <c r="G25" s="1894"/>
      <c r="H25" s="1836"/>
      <c r="I25" s="1895"/>
      <c r="J25" s="1896"/>
      <c r="K25" s="1894"/>
    </row>
    <row r="26" spans="1:11" s="1890" customFormat="1" ht="12" customHeight="1" thickBot="1" x14ac:dyDescent="0.3">
      <c r="B26" s="2101" t="s">
        <v>12</v>
      </c>
      <c r="C26" s="2103" t="s">
        <v>155</v>
      </c>
      <c r="D26" s="2106" t="s">
        <v>205</v>
      </c>
      <c r="E26" s="2107"/>
      <c r="F26" s="2108"/>
      <c r="G26" s="1897" t="s">
        <v>541</v>
      </c>
      <c r="H26" s="1897"/>
    </row>
    <row r="27" spans="1:11" s="1890" customFormat="1" ht="14.25" customHeight="1" thickBot="1" x14ac:dyDescent="0.3">
      <c r="B27" s="2102"/>
      <c r="C27" s="2104"/>
      <c r="D27" s="1841" t="s">
        <v>690</v>
      </c>
      <c r="E27" s="1842" t="s">
        <v>1112</v>
      </c>
      <c r="F27" s="1843" t="s">
        <v>1153</v>
      </c>
      <c r="G27" s="1897"/>
      <c r="H27" s="1897"/>
    </row>
    <row r="28" spans="1:11" s="1898" customFormat="1" ht="10.5" customHeight="1" thickBot="1" x14ac:dyDescent="0.3">
      <c r="B28" s="1899">
        <v>1</v>
      </c>
      <c r="C28" s="1900">
        <v>2</v>
      </c>
      <c r="D28" s="1901">
        <v>3</v>
      </c>
      <c r="E28" s="1902">
        <v>4</v>
      </c>
      <c r="F28" s="1903">
        <v>5</v>
      </c>
      <c r="G28" s="1897"/>
      <c r="H28" s="1897"/>
    </row>
    <row r="29" spans="1:11" s="1890" customFormat="1" ht="13.8" x14ac:dyDescent="0.25">
      <c r="B29" s="1904" t="s">
        <v>14</v>
      </c>
      <c r="C29" s="1905" t="s">
        <v>676</v>
      </c>
      <c r="D29" s="1906">
        <v>108000</v>
      </c>
      <c r="E29" s="1907">
        <v>0</v>
      </c>
      <c r="F29" s="1908">
        <v>0</v>
      </c>
      <c r="G29" s="1897"/>
      <c r="H29" s="1897"/>
      <c r="J29" s="1909" t="s">
        <v>1155</v>
      </c>
    </row>
    <row r="30" spans="1:11" s="1890" customFormat="1" ht="13.8" x14ac:dyDescent="0.25">
      <c r="B30" s="1910" t="s">
        <v>15</v>
      </c>
      <c r="C30" s="1911" t="s">
        <v>508</v>
      </c>
      <c r="D30" s="1912">
        <v>5530000</v>
      </c>
      <c r="E30" s="1913">
        <v>5530000</v>
      </c>
      <c r="F30" s="1914">
        <v>5530000</v>
      </c>
      <c r="G30" s="1897"/>
      <c r="H30" s="1897"/>
    </row>
    <row r="31" spans="1:11" s="1890" customFormat="1" ht="13.8" x14ac:dyDescent="0.25">
      <c r="B31" s="1910" t="s">
        <v>16</v>
      </c>
      <c r="C31" s="1911" t="s">
        <v>1156</v>
      </c>
      <c r="D31" s="1912">
        <v>3560000</v>
      </c>
      <c r="E31" s="1913">
        <v>3560000</v>
      </c>
      <c r="F31" s="1914">
        <v>3560000</v>
      </c>
      <c r="G31" s="1897"/>
      <c r="H31" s="1897"/>
      <c r="K31" s="1909" t="s">
        <v>541</v>
      </c>
    </row>
    <row r="32" spans="1:11" s="1890" customFormat="1" ht="14.4" thickBot="1" x14ac:dyDescent="0.3">
      <c r="B32" s="1910" t="s">
        <v>17</v>
      </c>
      <c r="C32" s="1911" t="s">
        <v>1157</v>
      </c>
      <c r="D32" s="1912">
        <v>1520000</v>
      </c>
      <c r="E32" s="1913">
        <v>1520000</v>
      </c>
      <c r="F32" s="1914">
        <v>1520000</v>
      </c>
      <c r="G32" s="1897"/>
      <c r="H32" s="1897"/>
      <c r="J32" s="1830"/>
    </row>
    <row r="33" spans="2:8" s="1919" customFormat="1" ht="14.4" thickBot="1" x14ac:dyDescent="0.3">
      <c r="B33" s="1915" t="s">
        <v>18</v>
      </c>
      <c r="C33" s="1916" t="s">
        <v>156</v>
      </c>
      <c r="D33" s="1917">
        <f>SUM(D29:D32)</f>
        <v>10718000</v>
      </c>
      <c r="E33" s="1917">
        <f t="shared" ref="E33:F33" si="0">SUM(E29:E32)</f>
        <v>10610000</v>
      </c>
      <c r="F33" s="1918">
        <f t="shared" si="0"/>
        <v>10610000</v>
      </c>
      <c r="G33" s="1897"/>
      <c r="H33" s="1897"/>
    </row>
    <row r="34" spans="2:8" x14ac:dyDescent="0.25">
      <c r="B34" s="1920" t="s">
        <v>677</v>
      </c>
      <c r="C34" s="1921" t="s">
        <v>678</v>
      </c>
      <c r="E34" s="1832" t="s">
        <v>541</v>
      </c>
    </row>
    <row r="35" spans="2:8" s="1923" customFormat="1" ht="20.25" customHeight="1" x14ac:dyDescent="0.25">
      <c r="B35" s="1922" t="s">
        <v>679</v>
      </c>
      <c r="C35" s="1921" t="s">
        <v>692</v>
      </c>
      <c r="F35" s="1924"/>
      <c r="G35" s="1924"/>
      <c r="H35" s="1924" t="s">
        <v>541</v>
      </c>
    </row>
    <row r="36" spans="2:8" ht="15" customHeight="1" x14ac:dyDescent="0.25">
      <c r="B36" s="1920" t="s">
        <v>691</v>
      </c>
      <c r="C36" s="1921" t="s">
        <v>683</v>
      </c>
    </row>
    <row r="37" spans="2:8" ht="15" customHeight="1" x14ac:dyDescent="0.25"/>
  </sheetData>
  <mergeCells count="7">
    <mergeCell ref="A1:I1"/>
    <mergeCell ref="B3:H3"/>
    <mergeCell ref="B26:B27"/>
    <mergeCell ref="C26:C27"/>
    <mergeCell ref="B24:H24"/>
    <mergeCell ref="B4:H4"/>
    <mergeCell ref="D26:F26"/>
  </mergeCells>
  <printOptions horizontalCentered="1"/>
  <pageMargins left="0" right="0" top="0.39370078740157483" bottom="0.19685039370078741" header="0.31496062992125984" footer="0"/>
  <pageSetup paperSize="9" orientation="landscape" r:id="rId1"/>
  <headerFooter>
    <oddHeader xml:space="preserve">&amp;R  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4">
    <tabColor rgb="FF00B0F0"/>
  </sheetPr>
  <dimension ref="A1:SZH246"/>
  <sheetViews>
    <sheetView view="pageBreakPreview" zoomScale="115" zoomScaleNormal="115" zoomScaleSheetLayoutView="115" workbookViewId="0">
      <selection activeCell="A2" sqref="A2"/>
    </sheetView>
  </sheetViews>
  <sheetFormatPr defaultColWidth="9.33203125" defaultRowHeight="13.2" x14ac:dyDescent="0.25"/>
  <cols>
    <col min="1" max="1" width="1.33203125" style="315" customWidth="1"/>
    <col min="2" max="2" width="7.109375" style="349" customWidth="1"/>
    <col min="3" max="3" width="8.6640625" style="349" customWidth="1"/>
    <col min="4" max="4" width="59" style="315" customWidth="1"/>
    <col min="5" max="5" width="14" style="319" bestFit="1" customWidth="1"/>
    <col min="6" max="6" width="13" style="319" bestFit="1" customWidth="1"/>
    <col min="7" max="7" width="9.109375" style="319" bestFit="1" customWidth="1"/>
    <col min="8" max="9" width="13.33203125" style="319" bestFit="1" customWidth="1"/>
    <col min="10" max="10" width="13" style="319" bestFit="1" customWidth="1"/>
    <col min="11" max="11" width="9.109375" style="319" bestFit="1" customWidth="1"/>
    <col min="12" max="12" width="13.33203125" style="319" bestFit="1" customWidth="1"/>
    <col min="13" max="13" width="14" style="319" bestFit="1" customWidth="1"/>
    <col min="14" max="14" width="15" style="690" customWidth="1"/>
    <col min="15" max="15" width="15" style="1485" customWidth="1"/>
    <col min="16" max="16" width="15.77734375" style="1486" customWidth="1"/>
    <col min="17" max="17" width="10.33203125" style="690" bestFit="1" customWidth="1"/>
    <col min="18" max="23" width="9.33203125" style="690"/>
    <col min="24" max="16384" width="9.33203125" style="315"/>
  </cols>
  <sheetData>
    <row r="1" spans="1:23" s="340" customFormat="1" ht="12" customHeight="1" x14ac:dyDescent="0.25">
      <c r="A1" s="2112" t="s">
        <v>1228</v>
      </c>
      <c r="B1" s="2112"/>
      <c r="C1" s="2112"/>
      <c r="D1" s="2112"/>
      <c r="E1" s="2112"/>
      <c r="F1" s="2112"/>
      <c r="G1" s="2112"/>
      <c r="H1" s="2112"/>
      <c r="I1" s="2112"/>
      <c r="J1" s="2112"/>
      <c r="K1" s="2112"/>
      <c r="L1" s="2112"/>
      <c r="M1" s="2112"/>
      <c r="N1" s="1482"/>
      <c r="O1" s="989"/>
      <c r="P1" s="1483"/>
      <c r="Q1" s="1483"/>
      <c r="R1" s="1483"/>
      <c r="S1" s="1483"/>
      <c r="T1" s="1483"/>
      <c r="U1" s="1483"/>
      <c r="V1" s="1483"/>
      <c r="W1" s="1483"/>
    </row>
    <row r="2" spans="1:23" s="340" customFormat="1" ht="10.5" customHeight="1" thickBot="1" x14ac:dyDescent="0.3">
      <c r="B2" s="346"/>
      <c r="C2" s="346"/>
      <c r="D2" s="640"/>
      <c r="E2" s="640"/>
      <c r="F2" s="640"/>
      <c r="G2" s="640"/>
      <c r="H2" s="640"/>
      <c r="I2" s="640"/>
      <c r="J2" s="640"/>
      <c r="K2" s="640"/>
      <c r="L2" s="555"/>
      <c r="M2" s="1286"/>
      <c r="N2" s="1482"/>
      <c r="O2" s="989"/>
      <c r="P2" s="1483"/>
      <c r="Q2" s="1483"/>
      <c r="R2" s="1483"/>
      <c r="S2" s="1483"/>
      <c r="T2" s="1483"/>
      <c r="U2" s="1483"/>
      <c r="V2" s="1483"/>
      <c r="W2" s="1483"/>
    </row>
    <row r="3" spans="1:23" s="559" customFormat="1" ht="15.75" customHeight="1" x14ac:dyDescent="0.25">
      <c r="B3" s="581" t="s">
        <v>847</v>
      </c>
      <c r="C3" s="582"/>
      <c r="D3" s="572"/>
      <c r="E3" s="573"/>
      <c r="F3" s="573"/>
      <c r="G3" s="573"/>
      <c r="H3" s="575" t="str">
        <f>+L3</f>
        <v>01</v>
      </c>
      <c r="I3" s="574"/>
      <c r="J3" s="574"/>
      <c r="K3" s="574"/>
      <c r="L3" s="575" t="s">
        <v>49</v>
      </c>
      <c r="M3" s="575" t="s">
        <v>49</v>
      </c>
      <c r="N3" s="557"/>
      <c r="O3" s="1484"/>
      <c r="P3" s="557"/>
      <c r="Q3" s="557"/>
      <c r="R3" s="557"/>
      <c r="S3" s="557"/>
      <c r="T3" s="557"/>
      <c r="U3" s="557"/>
      <c r="V3" s="557"/>
      <c r="W3" s="557"/>
    </row>
    <row r="4" spans="1:23" s="559" customFormat="1" ht="15.75" customHeight="1" thickBot="1" x14ac:dyDescent="0.3">
      <c r="B4" s="583" t="s">
        <v>1149</v>
      </c>
      <c r="C4" s="584"/>
      <c r="D4" s="576"/>
      <c r="E4" s="577"/>
      <c r="F4" s="577"/>
      <c r="G4" s="577"/>
      <c r="H4" s="578"/>
      <c r="I4" s="579"/>
      <c r="J4" s="579"/>
      <c r="K4" s="579"/>
      <c r="L4" s="580"/>
      <c r="M4" s="579"/>
      <c r="N4" s="557"/>
      <c r="O4" s="1484"/>
      <c r="P4" s="557"/>
      <c r="Q4" s="557"/>
      <c r="R4" s="557"/>
      <c r="S4" s="557"/>
      <c r="T4" s="557"/>
      <c r="U4" s="557"/>
      <c r="V4" s="557"/>
      <c r="W4" s="557"/>
    </row>
    <row r="5" spans="1:23" s="449" customFormat="1" ht="68.25" customHeight="1" thickBot="1" x14ac:dyDescent="0.3">
      <c r="B5" s="845" t="s">
        <v>432</v>
      </c>
      <c r="C5" s="1034" t="s">
        <v>842</v>
      </c>
      <c r="D5" s="846" t="s">
        <v>51</v>
      </c>
      <c r="E5" s="1222" t="s">
        <v>1187</v>
      </c>
      <c r="F5" s="1222" t="s">
        <v>1138</v>
      </c>
      <c r="G5" s="1223" t="s">
        <v>845</v>
      </c>
      <c r="H5" s="890" t="s">
        <v>442</v>
      </c>
      <c r="I5" s="1222" t="s">
        <v>1139</v>
      </c>
      <c r="J5" s="1222" t="s">
        <v>1138</v>
      </c>
      <c r="K5" s="1223" t="s">
        <v>845</v>
      </c>
      <c r="L5" s="1698" t="s">
        <v>500</v>
      </c>
      <c r="M5" s="1500" t="s">
        <v>1150</v>
      </c>
      <c r="N5" s="1487"/>
      <c r="O5" s="983"/>
      <c r="P5" s="507"/>
      <c r="Q5" s="359"/>
      <c r="R5" s="359"/>
      <c r="S5" s="359"/>
      <c r="T5" s="359"/>
      <c r="U5" s="359"/>
      <c r="V5" s="359"/>
      <c r="W5" s="359"/>
    </row>
    <row r="6" spans="1:23" s="359" customFormat="1" ht="2.25" customHeight="1" thickBot="1" x14ac:dyDescent="0.3">
      <c r="B6" s="536"/>
      <c r="C6" s="536"/>
      <c r="D6" s="410"/>
      <c r="E6" s="411"/>
      <c r="F6" s="411"/>
      <c r="G6" s="411"/>
      <c r="H6" s="412"/>
      <c r="I6" s="412"/>
      <c r="J6" s="412"/>
      <c r="K6" s="412"/>
      <c r="L6" s="1501"/>
      <c r="M6" s="412"/>
      <c r="O6" s="983"/>
      <c r="P6" s="507"/>
    </row>
    <row r="7" spans="1:23" s="449" customFormat="1" ht="15.75" customHeight="1" thickBot="1" x14ac:dyDescent="0.3">
      <c r="B7" s="2077" t="s">
        <v>52</v>
      </c>
      <c r="C7" s="2078"/>
      <c r="D7" s="2078"/>
      <c r="E7" s="2078"/>
      <c r="F7" s="2078"/>
      <c r="G7" s="2078"/>
      <c r="H7" s="2079"/>
      <c r="I7" s="975"/>
      <c r="J7" s="975"/>
      <c r="K7" s="975"/>
      <c r="L7" s="1502"/>
      <c r="M7" s="975"/>
      <c r="N7" s="359"/>
      <c r="O7" s="983"/>
      <c r="P7" s="507"/>
      <c r="Q7" s="359"/>
      <c r="R7" s="359"/>
      <c r="S7" s="359"/>
      <c r="T7" s="359"/>
      <c r="U7" s="359"/>
      <c r="V7" s="359"/>
      <c r="W7" s="359"/>
    </row>
    <row r="8" spans="1:23" s="530" customFormat="1" ht="12.75" customHeight="1" thickBot="1" x14ac:dyDescent="0.3">
      <c r="B8" s="519" t="s">
        <v>14</v>
      </c>
      <c r="C8" s="1019" t="s">
        <v>694</v>
      </c>
      <c r="D8" s="325" t="s">
        <v>206</v>
      </c>
      <c r="E8" s="665">
        <f t="shared" ref="E8:G8" si="0">SUM(E9:E14)</f>
        <v>150614756</v>
      </c>
      <c r="F8" s="665">
        <f t="shared" si="0"/>
        <v>0</v>
      </c>
      <c r="G8" s="666">
        <f t="shared" si="0"/>
        <v>0</v>
      </c>
      <c r="H8" s="847">
        <f>SUM(H9:H14)</f>
        <v>150614756</v>
      </c>
      <c r="I8" s="667">
        <f>SUM(I9:I14)</f>
        <v>162243962</v>
      </c>
      <c r="J8" s="667">
        <f t="shared" ref="J8:M8" si="1">SUM(J9:J14)</f>
        <v>0</v>
      </c>
      <c r="K8" s="667">
        <f t="shared" si="1"/>
        <v>0</v>
      </c>
      <c r="L8" s="642">
        <f>SUM(L9:L14)</f>
        <v>162243962</v>
      </c>
      <c r="M8" s="867">
        <f t="shared" si="1"/>
        <v>163331053</v>
      </c>
      <c r="O8" s="1488"/>
      <c r="P8" s="560"/>
    </row>
    <row r="9" spans="1:23" s="530" customFormat="1" ht="12.75" customHeight="1" x14ac:dyDescent="0.25">
      <c r="B9" s="417" t="s">
        <v>96</v>
      </c>
      <c r="C9" s="1020" t="s">
        <v>695</v>
      </c>
      <c r="D9" s="433" t="s">
        <v>207</v>
      </c>
      <c r="E9" s="668">
        <v>80627048</v>
      </c>
      <c r="F9" s="476"/>
      <c r="G9" s="669"/>
      <c r="H9" s="647">
        <f t="shared" ref="H9:H12" si="2">SUM(E9:G9)</f>
        <v>80627048</v>
      </c>
      <c r="I9" s="669">
        <v>83810373</v>
      </c>
      <c r="J9" s="476"/>
      <c r="K9" s="636"/>
      <c r="L9" s="669">
        <v>83810373</v>
      </c>
      <c r="M9" s="669">
        <v>84897464</v>
      </c>
      <c r="O9" s="984"/>
      <c r="P9" s="560"/>
    </row>
    <row r="10" spans="1:23" s="530" customFormat="1" ht="12.75" customHeight="1" x14ac:dyDescent="0.25">
      <c r="B10" s="418" t="s">
        <v>97</v>
      </c>
      <c r="C10" s="1021" t="s">
        <v>696</v>
      </c>
      <c r="D10" s="434" t="s">
        <v>208</v>
      </c>
      <c r="E10" s="670">
        <v>44846267</v>
      </c>
      <c r="F10" s="476"/>
      <c r="G10" s="669"/>
      <c r="H10" s="647">
        <f t="shared" si="2"/>
        <v>44846267</v>
      </c>
      <c r="I10" s="669">
        <v>44314050</v>
      </c>
      <c r="J10" s="476"/>
      <c r="K10" s="636"/>
      <c r="L10" s="669">
        <v>44314050</v>
      </c>
      <c r="M10" s="669">
        <v>44314050</v>
      </c>
      <c r="O10" s="984"/>
      <c r="P10" s="507"/>
    </row>
    <row r="11" spans="1:23" s="530" customFormat="1" ht="12.75" customHeight="1" x14ac:dyDescent="0.25">
      <c r="B11" s="418" t="s">
        <v>98</v>
      </c>
      <c r="C11" s="1021" t="s">
        <v>697</v>
      </c>
      <c r="D11" s="434" t="s">
        <v>435</v>
      </c>
      <c r="E11" s="670">
        <v>22542361</v>
      </c>
      <c r="F11" s="476"/>
      <c r="G11" s="669"/>
      <c r="H11" s="647">
        <f t="shared" si="2"/>
        <v>22542361</v>
      </c>
      <c r="I11" s="669">
        <v>23310946</v>
      </c>
      <c r="J11" s="476"/>
      <c r="K11" s="636"/>
      <c r="L11" s="669">
        <v>23310946</v>
      </c>
      <c r="M11" s="669">
        <v>23310946</v>
      </c>
      <c r="O11" s="984"/>
      <c r="P11" s="507"/>
    </row>
    <row r="12" spans="1:23" s="530" customFormat="1" ht="12.75" customHeight="1" x14ac:dyDescent="0.25">
      <c r="B12" s="418" t="s">
        <v>99</v>
      </c>
      <c r="C12" s="1021" t="s">
        <v>698</v>
      </c>
      <c r="D12" s="434" t="s">
        <v>210</v>
      </c>
      <c r="E12" s="670">
        <v>2599080</v>
      </c>
      <c r="F12" s="476"/>
      <c r="G12" s="669"/>
      <c r="H12" s="647">
        <f t="shared" si="2"/>
        <v>2599080</v>
      </c>
      <c r="I12" s="669">
        <v>2687080</v>
      </c>
      <c r="J12" s="476"/>
      <c r="K12" s="636"/>
      <c r="L12" s="669">
        <v>2687080</v>
      </c>
      <c r="M12" s="669">
        <v>2687080</v>
      </c>
      <c r="O12" s="984"/>
      <c r="P12" s="507"/>
    </row>
    <row r="13" spans="1:23" s="530" customFormat="1" ht="12.75" customHeight="1" x14ac:dyDescent="0.25">
      <c r="B13" s="418" t="s">
        <v>120</v>
      </c>
      <c r="C13" s="1021" t="s">
        <v>699</v>
      </c>
      <c r="D13" s="434" t="s">
        <v>211</v>
      </c>
      <c r="E13" s="670"/>
      <c r="F13" s="476"/>
      <c r="G13" s="669"/>
      <c r="H13" s="647"/>
      <c r="I13" s="669">
        <v>8121513</v>
      </c>
      <c r="J13" s="476"/>
      <c r="K13" s="636"/>
      <c r="L13" s="669">
        <v>8121513</v>
      </c>
      <c r="M13" s="669">
        <v>8121513</v>
      </c>
      <c r="O13" s="984"/>
      <c r="P13" s="507"/>
    </row>
    <row r="14" spans="1:23" s="530" customFormat="1" ht="12.75" customHeight="1" thickBot="1" x14ac:dyDescent="0.3">
      <c r="B14" s="418" t="s">
        <v>100</v>
      </c>
      <c r="C14" s="1054" t="s">
        <v>1107</v>
      </c>
      <c r="D14" s="434" t="s">
        <v>212</v>
      </c>
      <c r="E14" s="670"/>
      <c r="F14" s="470"/>
      <c r="G14" s="614"/>
      <c r="H14" s="648"/>
      <c r="I14" s="669"/>
      <c r="J14" s="476"/>
      <c r="K14" s="636"/>
      <c r="L14" s="669"/>
      <c r="M14" s="614"/>
      <c r="O14" s="984"/>
      <c r="P14" s="507"/>
    </row>
    <row r="15" spans="1:23" s="531" customFormat="1" ht="12.75" customHeight="1" thickBot="1" x14ac:dyDescent="0.3">
      <c r="B15" s="520" t="s">
        <v>15</v>
      </c>
      <c r="C15" s="1035" t="s">
        <v>700</v>
      </c>
      <c r="D15" s="350" t="s">
        <v>444</v>
      </c>
      <c r="E15" s="593">
        <f t="shared" ref="E15:M15" si="3">SUM(E16:E20)</f>
        <v>0</v>
      </c>
      <c r="F15" s="594">
        <f t="shared" si="3"/>
        <v>0</v>
      </c>
      <c r="G15" s="595">
        <f t="shared" si="3"/>
        <v>0</v>
      </c>
      <c r="H15" s="642">
        <f t="shared" si="3"/>
        <v>0</v>
      </c>
      <c r="I15" s="642">
        <f t="shared" si="3"/>
        <v>1385633</v>
      </c>
      <c r="J15" s="642">
        <f t="shared" si="3"/>
        <v>0</v>
      </c>
      <c r="K15" s="1208">
        <f t="shared" si="3"/>
        <v>0</v>
      </c>
      <c r="L15" s="642">
        <f t="shared" si="3"/>
        <v>1385633</v>
      </c>
      <c r="M15" s="1537">
        <f t="shared" si="3"/>
        <v>1385633</v>
      </c>
      <c r="N15" s="530"/>
      <c r="O15" s="1488"/>
      <c r="P15" s="507"/>
      <c r="Q15" s="530"/>
      <c r="R15" s="530"/>
      <c r="S15" s="530"/>
      <c r="T15" s="530"/>
      <c r="U15" s="530"/>
      <c r="V15" s="530"/>
      <c r="W15" s="530"/>
    </row>
    <row r="16" spans="1:23" s="531" customFormat="1" ht="12.75" customHeight="1" x14ac:dyDescent="0.25">
      <c r="B16" s="419" t="s">
        <v>102</v>
      </c>
      <c r="C16" s="1023"/>
      <c r="D16" s="420" t="s">
        <v>214</v>
      </c>
      <c r="E16" s="598"/>
      <c r="F16" s="599"/>
      <c r="G16" s="600"/>
      <c r="H16" s="848"/>
      <c r="I16" s="600">
        <v>1385633</v>
      </c>
      <c r="J16" s="601"/>
      <c r="K16" s="635"/>
      <c r="L16" s="848">
        <v>1385633</v>
      </c>
      <c r="M16" s="1175">
        <v>1385633</v>
      </c>
      <c r="N16" s="530"/>
      <c r="O16" s="984"/>
      <c r="P16" s="507"/>
      <c r="Q16" s="530"/>
      <c r="R16" s="530"/>
      <c r="S16" s="530"/>
      <c r="T16" s="530"/>
      <c r="U16" s="530"/>
      <c r="V16" s="530"/>
      <c r="W16" s="530"/>
    </row>
    <row r="17" spans="2:23" s="531" customFormat="1" ht="12.75" customHeight="1" x14ac:dyDescent="0.25">
      <c r="B17" s="419" t="s">
        <v>102</v>
      </c>
      <c r="C17" s="1023"/>
      <c r="D17" s="420" t="s">
        <v>425</v>
      </c>
      <c r="E17" s="598"/>
      <c r="F17" s="602"/>
      <c r="G17" s="603"/>
      <c r="H17" s="848"/>
      <c r="I17" s="600"/>
      <c r="J17" s="601"/>
      <c r="K17" s="635"/>
      <c r="L17" s="848"/>
      <c r="M17" s="1175"/>
      <c r="N17" s="530"/>
      <c r="O17" s="984"/>
      <c r="P17" s="507"/>
      <c r="Q17" s="530"/>
      <c r="R17" s="530"/>
      <c r="S17" s="530"/>
      <c r="T17" s="530"/>
      <c r="U17" s="530"/>
      <c r="V17" s="530"/>
      <c r="W17" s="530"/>
    </row>
    <row r="18" spans="2:23" s="531" customFormat="1" ht="12.75" customHeight="1" x14ac:dyDescent="0.25">
      <c r="B18" s="419" t="s">
        <v>102</v>
      </c>
      <c r="C18" s="1024"/>
      <c r="D18" s="357" t="s">
        <v>434</v>
      </c>
      <c r="E18" s="598"/>
      <c r="F18" s="604"/>
      <c r="G18" s="605"/>
      <c r="H18" s="848"/>
      <c r="I18" s="600"/>
      <c r="J18" s="601"/>
      <c r="K18" s="635"/>
      <c r="L18" s="848"/>
      <c r="M18" s="1175"/>
      <c r="N18" s="530"/>
      <c r="O18" s="984"/>
      <c r="P18" s="507"/>
      <c r="Q18" s="530"/>
      <c r="R18" s="530"/>
      <c r="S18" s="530"/>
      <c r="T18" s="530"/>
      <c r="U18" s="530"/>
      <c r="V18" s="530"/>
      <c r="W18" s="530"/>
    </row>
    <row r="19" spans="2:23" s="531" customFormat="1" ht="12.75" customHeight="1" x14ac:dyDescent="0.25">
      <c r="B19" s="348" t="s">
        <v>105</v>
      </c>
      <c r="C19" s="1025"/>
      <c r="D19" s="421" t="s">
        <v>426</v>
      </c>
      <c r="E19" s="598"/>
      <c r="F19" s="604"/>
      <c r="G19" s="605"/>
      <c r="H19" s="848"/>
      <c r="I19" s="600"/>
      <c r="J19" s="601"/>
      <c r="K19" s="635"/>
      <c r="L19" s="848"/>
      <c r="M19" s="1175"/>
      <c r="N19" s="530"/>
      <c r="O19" s="984"/>
      <c r="P19" s="507"/>
      <c r="Q19" s="530"/>
      <c r="R19" s="530"/>
      <c r="S19" s="530"/>
      <c r="T19" s="530"/>
      <c r="U19" s="530"/>
      <c r="V19" s="530"/>
      <c r="W19" s="530"/>
    </row>
    <row r="20" spans="2:23" s="531" customFormat="1" ht="12.75" customHeight="1" x14ac:dyDescent="0.25">
      <c r="B20" s="419" t="s">
        <v>106</v>
      </c>
      <c r="C20" s="1024"/>
      <c r="D20" s="357" t="s">
        <v>433</v>
      </c>
      <c r="E20" s="598"/>
      <c r="F20" s="598"/>
      <c r="G20" s="606"/>
      <c r="H20" s="848"/>
      <c r="I20" s="600"/>
      <c r="J20" s="601"/>
      <c r="K20" s="635"/>
      <c r="L20" s="848"/>
      <c r="M20" s="1175"/>
      <c r="N20" s="530"/>
      <c r="O20" s="984"/>
      <c r="P20" s="507"/>
      <c r="Q20" s="530"/>
      <c r="R20" s="530"/>
      <c r="S20" s="530"/>
      <c r="T20" s="530"/>
      <c r="U20" s="530"/>
      <c r="V20" s="530"/>
      <c r="W20" s="530"/>
    </row>
    <row r="21" spans="2:23" s="531" customFormat="1" ht="12.75" customHeight="1" thickBot="1" x14ac:dyDescent="0.3">
      <c r="B21" s="348" t="s">
        <v>115</v>
      </c>
      <c r="C21" s="1026"/>
      <c r="D21" s="524" t="s">
        <v>416</v>
      </c>
      <c r="E21" s="598"/>
      <c r="F21" s="602"/>
      <c r="G21" s="603"/>
      <c r="H21" s="848"/>
      <c r="I21" s="603"/>
      <c r="J21" s="607"/>
      <c r="K21" s="671"/>
      <c r="L21" s="848"/>
      <c r="M21" s="1175"/>
      <c r="N21" s="530"/>
      <c r="O21" s="984"/>
      <c r="P21" s="507"/>
      <c r="Q21" s="530"/>
      <c r="R21" s="530"/>
      <c r="S21" s="530"/>
      <c r="T21" s="530"/>
      <c r="U21" s="530"/>
      <c r="V21" s="530"/>
      <c r="W21" s="530"/>
    </row>
    <row r="22" spans="2:23" s="532" customFormat="1" ht="12.75" customHeight="1" thickBot="1" x14ac:dyDescent="0.3">
      <c r="B22" s="520" t="s">
        <v>16</v>
      </c>
      <c r="C22" s="1035" t="s">
        <v>562</v>
      </c>
      <c r="D22" s="325" t="s">
        <v>443</v>
      </c>
      <c r="E22" s="593">
        <f>SUM(E23:E27)</f>
        <v>0</v>
      </c>
      <c r="F22" s="594">
        <f t="shared" ref="F22:M22" si="4">SUM(F23:F27)</f>
        <v>0</v>
      </c>
      <c r="G22" s="595">
        <f t="shared" si="4"/>
        <v>0</v>
      </c>
      <c r="H22" s="642">
        <f t="shared" si="4"/>
        <v>0</v>
      </c>
      <c r="I22" s="642">
        <f t="shared" si="4"/>
        <v>94131244</v>
      </c>
      <c r="J22" s="642">
        <f t="shared" si="4"/>
        <v>0</v>
      </c>
      <c r="K22" s="642">
        <f t="shared" si="4"/>
        <v>0</v>
      </c>
      <c r="L22" s="642">
        <f t="shared" si="4"/>
        <v>94131244</v>
      </c>
      <c r="M22" s="642">
        <f t="shared" si="4"/>
        <v>94131244</v>
      </c>
      <c r="N22" s="534"/>
      <c r="O22" s="989"/>
      <c r="P22" s="1486"/>
      <c r="Q22" s="534"/>
      <c r="R22" s="534"/>
      <c r="S22" s="534"/>
      <c r="T22" s="534"/>
      <c r="U22" s="534"/>
      <c r="V22" s="534"/>
      <c r="W22" s="534"/>
    </row>
    <row r="23" spans="2:23" s="532" customFormat="1" ht="12.75" customHeight="1" x14ac:dyDescent="0.25">
      <c r="B23" s="422" t="s">
        <v>85</v>
      </c>
      <c r="C23" s="1040" t="s">
        <v>701</v>
      </c>
      <c r="D23" s="423" t="s">
        <v>219</v>
      </c>
      <c r="E23" s="674"/>
      <c r="F23" s="968"/>
      <c r="G23" s="673"/>
      <c r="H23" s="848"/>
      <c r="I23" s="673">
        <v>40000000</v>
      </c>
      <c r="J23" s="601"/>
      <c r="K23" s="635"/>
      <c r="L23" s="673">
        <v>40000000</v>
      </c>
      <c r="M23" s="673">
        <v>40000000</v>
      </c>
      <c r="N23" s="534"/>
      <c r="O23" s="989"/>
      <c r="P23" s="1486"/>
      <c r="Q23" s="534"/>
      <c r="R23" s="534"/>
      <c r="S23" s="534"/>
      <c r="T23" s="534"/>
      <c r="U23" s="534"/>
      <c r="V23" s="534"/>
      <c r="W23" s="534"/>
    </row>
    <row r="24" spans="2:23" s="532" customFormat="1" ht="12.75" customHeight="1" x14ac:dyDescent="0.25">
      <c r="B24" s="426" t="s">
        <v>86</v>
      </c>
      <c r="C24" s="1041" t="s">
        <v>702</v>
      </c>
      <c r="D24" s="421" t="s">
        <v>220</v>
      </c>
      <c r="E24" s="672"/>
      <c r="F24" s="969"/>
      <c r="G24" s="970"/>
      <c r="H24" s="848"/>
      <c r="I24" s="614"/>
      <c r="J24" s="601"/>
      <c r="K24" s="635"/>
      <c r="L24" s="614"/>
      <c r="M24" s="614"/>
      <c r="N24" s="534"/>
      <c r="O24" s="989"/>
      <c r="P24" s="1486"/>
      <c r="Q24" s="534"/>
      <c r="R24" s="534"/>
      <c r="S24" s="534"/>
      <c r="T24" s="534"/>
      <c r="U24" s="534"/>
      <c r="V24" s="534"/>
      <c r="W24" s="534"/>
    </row>
    <row r="25" spans="2:23" s="532" customFormat="1" ht="12.75" customHeight="1" x14ac:dyDescent="0.25">
      <c r="B25" s="424" t="s">
        <v>87</v>
      </c>
      <c r="C25" s="1036" t="s">
        <v>703</v>
      </c>
      <c r="D25" s="420" t="s">
        <v>382</v>
      </c>
      <c r="E25" s="601"/>
      <c r="F25" s="599"/>
      <c r="G25" s="600"/>
      <c r="H25" s="848"/>
      <c r="I25" s="614"/>
      <c r="J25" s="601"/>
      <c r="K25" s="635"/>
      <c r="L25" s="614"/>
      <c r="M25" s="614"/>
      <c r="N25" s="534"/>
      <c r="O25" s="989"/>
      <c r="P25" s="1486"/>
      <c r="Q25" s="534"/>
      <c r="R25" s="534"/>
      <c r="S25" s="534"/>
      <c r="T25" s="534"/>
      <c r="U25" s="534"/>
      <c r="V25" s="534"/>
      <c r="W25" s="534"/>
    </row>
    <row r="26" spans="2:23" s="532" customFormat="1" ht="12.75" customHeight="1" x14ac:dyDescent="0.25">
      <c r="B26" s="419" t="s">
        <v>88</v>
      </c>
      <c r="C26" s="1042" t="s">
        <v>704</v>
      </c>
      <c r="D26" s="421" t="s">
        <v>391</v>
      </c>
      <c r="E26" s="598"/>
      <c r="F26" s="615"/>
      <c r="G26" s="616"/>
      <c r="H26" s="848"/>
      <c r="I26" s="614"/>
      <c r="J26" s="601"/>
      <c r="K26" s="635"/>
      <c r="L26" s="614"/>
      <c r="M26" s="614"/>
      <c r="N26" s="534"/>
      <c r="O26" s="989"/>
      <c r="P26" s="1486"/>
      <c r="Q26" s="534"/>
      <c r="R26" s="534"/>
      <c r="S26" s="534"/>
      <c r="T26" s="534"/>
      <c r="U26" s="534"/>
      <c r="V26" s="534"/>
      <c r="W26" s="534"/>
    </row>
    <row r="27" spans="2:23" s="532" customFormat="1" ht="12.75" customHeight="1" x14ac:dyDescent="0.25">
      <c r="B27" s="424" t="s">
        <v>129</v>
      </c>
      <c r="C27" s="1036" t="s">
        <v>705</v>
      </c>
      <c r="D27" s="420" t="s">
        <v>383</v>
      </c>
      <c r="E27" s="607"/>
      <c r="F27" s="602"/>
      <c r="G27" s="603"/>
      <c r="H27" s="848"/>
      <c r="I27" s="669">
        <v>54131244</v>
      </c>
      <c r="J27" s="601"/>
      <c r="K27" s="635"/>
      <c r="L27" s="669">
        <v>54131244</v>
      </c>
      <c r="M27" s="669">
        <v>54131244</v>
      </c>
      <c r="N27" s="534"/>
      <c r="O27" s="989"/>
      <c r="P27" s="1486"/>
      <c r="Q27" s="534"/>
      <c r="R27" s="534"/>
      <c r="S27" s="534"/>
      <c r="T27" s="534"/>
      <c r="U27" s="534"/>
      <c r="V27" s="534"/>
      <c r="W27" s="534"/>
    </row>
    <row r="28" spans="2:23" s="532" customFormat="1" ht="12.75" customHeight="1" thickBot="1" x14ac:dyDescent="0.3">
      <c r="B28" s="348" t="s">
        <v>130</v>
      </c>
      <c r="C28" s="1043"/>
      <c r="D28" s="527" t="s">
        <v>415</v>
      </c>
      <c r="E28" s="617"/>
      <c r="F28" s="604"/>
      <c r="G28" s="605"/>
      <c r="H28" s="848"/>
      <c r="I28" s="849"/>
      <c r="J28" s="607"/>
      <c r="K28" s="671"/>
      <c r="L28" s="848"/>
      <c r="M28" s="1175"/>
      <c r="N28" s="534"/>
      <c r="O28" s="989"/>
      <c r="P28" s="1486"/>
      <c r="Q28" s="534"/>
      <c r="R28" s="534"/>
      <c r="S28" s="534"/>
      <c r="T28" s="534"/>
      <c r="U28" s="534"/>
      <c r="V28" s="534"/>
      <c r="W28" s="534"/>
    </row>
    <row r="29" spans="2:23" s="532" customFormat="1" ht="12.75" customHeight="1" thickBot="1" x14ac:dyDescent="0.3">
      <c r="B29" s="520" t="s">
        <v>17</v>
      </c>
      <c r="C29" s="1035" t="s">
        <v>568</v>
      </c>
      <c r="D29" s="325" t="s">
        <v>417</v>
      </c>
      <c r="E29" s="625">
        <f t="shared" ref="E29:G29" si="5">+E30+SUM(E33:E35)</f>
        <v>0</v>
      </c>
      <c r="F29" s="626">
        <f t="shared" si="5"/>
        <v>31600000</v>
      </c>
      <c r="G29" s="627">
        <f t="shared" si="5"/>
        <v>0</v>
      </c>
      <c r="H29" s="650">
        <f>+H30+SUM(H33:H35)</f>
        <v>31600000</v>
      </c>
      <c r="I29" s="650">
        <f t="shared" ref="I29:M29" si="6">+I30+SUM(I33:I35)</f>
        <v>0</v>
      </c>
      <c r="J29" s="650">
        <f t="shared" si="6"/>
        <v>32632540</v>
      </c>
      <c r="K29" s="650">
        <f t="shared" si="6"/>
        <v>0</v>
      </c>
      <c r="L29" s="650">
        <f t="shared" si="6"/>
        <v>32632540</v>
      </c>
      <c r="M29" s="650">
        <f t="shared" si="6"/>
        <v>28529819</v>
      </c>
      <c r="N29" s="534"/>
      <c r="O29" s="1488"/>
      <c r="P29" s="1486"/>
      <c r="Q29" s="534"/>
      <c r="R29" s="534"/>
      <c r="S29" s="534"/>
      <c r="T29" s="534"/>
      <c r="U29" s="534"/>
      <c r="V29" s="534"/>
      <c r="W29" s="534"/>
    </row>
    <row r="30" spans="2:23" s="531" customFormat="1" ht="12.75" customHeight="1" x14ac:dyDescent="0.25">
      <c r="B30" s="422" t="s">
        <v>224</v>
      </c>
      <c r="C30" s="1040"/>
      <c r="D30" s="423" t="s">
        <v>230</v>
      </c>
      <c r="E30" s="672"/>
      <c r="F30" s="672">
        <f>SUM(F31:F32)</f>
        <v>22500000</v>
      </c>
      <c r="G30" s="672"/>
      <c r="H30" s="848">
        <f>SUM(E30:G30)</f>
        <v>22500000</v>
      </c>
      <c r="I30" s="673"/>
      <c r="J30" s="848">
        <f>SUM(J31:J32)</f>
        <v>23532540</v>
      </c>
      <c r="K30" s="675">
        <f>+K31+K32</f>
        <v>0</v>
      </c>
      <c r="L30" s="848">
        <f>SUM(L31:L32)</f>
        <v>23532540</v>
      </c>
      <c r="M30" s="848">
        <f>SUM(M31:M32)</f>
        <v>21924068</v>
      </c>
      <c r="N30" s="530"/>
      <c r="O30" s="984"/>
      <c r="P30" s="507"/>
      <c r="Q30" s="530"/>
      <c r="R30" s="530"/>
      <c r="S30" s="530"/>
      <c r="T30" s="530"/>
      <c r="U30" s="530"/>
      <c r="V30" s="530"/>
      <c r="W30" s="530"/>
    </row>
    <row r="31" spans="2:23" s="531" customFormat="1" ht="12.75" customHeight="1" x14ac:dyDescent="0.25">
      <c r="B31" s="426" t="s">
        <v>225</v>
      </c>
      <c r="C31" s="1041" t="s">
        <v>706</v>
      </c>
      <c r="D31" s="440" t="s">
        <v>231</v>
      </c>
      <c r="E31" s="850"/>
      <c r="F31" s="850">
        <v>10500000</v>
      </c>
      <c r="G31" s="851"/>
      <c r="H31" s="852">
        <f t="shared" ref="H31:L76" si="7">SUM(E31:G31)</f>
        <v>10500000</v>
      </c>
      <c r="I31" s="853"/>
      <c r="J31" s="852">
        <v>10988850</v>
      </c>
      <c r="K31" s="854"/>
      <c r="L31" s="852">
        <f t="shared" si="7"/>
        <v>10988850</v>
      </c>
      <c r="M31" s="852">
        <v>9338340</v>
      </c>
      <c r="N31" s="530"/>
      <c r="O31" s="984"/>
      <c r="P31" s="507"/>
      <c r="Q31" s="530"/>
      <c r="R31" s="530"/>
      <c r="S31" s="530"/>
      <c r="T31" s="530"/>
      <c r="U31" s="530"/>
      <c r="V31" s="530"/>
      <c r="W31" s="530"/>
    </row>
    <row r="32" spans="2:23" s="531" customFormat="1" ht="12.75" customHeight="1" x14ac:dyDescent="0.25">
      <c r="B32" s="426" t="s">
        <v>226</v>
      </c>
      <c r="C32" s="1041" t="s">
        <v>707</v>
      </c>
      <c r="D32" s="440" t="s">
        <v>232</v>
      </c>
      <c r="E32" s="850"/>
      <c r="F32" s="850">
        <v>12000000</v>
      </c>
      <c r="G32" s="851"/>
      <c r="H32" s="852">
        <f t="shared" si="7"/>
        <v>12000000</v>
      </c>
      <c r="I32" s="853"/>
      <c r="J32" s="852">
        <v>12543690</v>
      </c>
      <c r="K32" s="854"/>
      <c r="L32" s="852">
        <f t="shared" si="7"/>
        <v>12543690</v>
      </c>
      <c r="M32" s="852">
        <v>12585728</v>
      </c>
      <c r="N32" s="530"/>
      <c r="O32" s="984"/>
      <c r="P32" s="507"/>
      <c r="Q32" s="530"/>
      <c r="R32" s="530"/>
      <c r="S32" s="530"/>
      <c r="T32" s="530"/>
      <c r="U32" s="530"/>
      <c r="V32" s="530"/>
      <c r="W32" s="530"/>
    </row>
    <row r="33" spans="2:23" s="531" customFormat="1" ht="12.75" customHeight="1" x14ac:dyDescent="0.25">
      <c r="B33" s="426" t="s">
        <v>227</v>
      </c>
      <c r="C33" s="1041" t="s">
        <v>708</v>
      </c>
      <c r="D33" s="421" t="s">
        <v>233</v>
      </c>
      <c r="E33" s="676"/>
      <c r="F33" s="676">
        <v>8000000</v>
      </c>
      <c r="G33" s="677"/>
      <c r="H33" s="848">
        <f t="shared" si="7"/>
        <v>8000000</v>
      </c>
      <c r="I33" s="600"/>
      <c r="J33" s="848">
        <v>8000000</v>
      </c>
      <c r="K33" s="635"/>
      <c r="L33" s="848">
        <v>8000000</v>
      </c>
      <c r="M33" s="848">
        <v>5637537</v>
      </c>
      <c r="N33" s="530"/>
      <c r="O33" s="984"/>
      <c r="P33" s="507"/>
      <c r="Q33" s="530"/>
      <c r="R33" s="530"/>
      <c r="S33" s="530"/>
      <c r="T33" s="530"/>
      <c r="U33" s="530"/>
      <c r="V33" s="530"/>
      <c r="W33" s="530"/>
    </row>
    <row r="34" spans="2:23" s="531" customFormat="1" ht="12.75" customHeight="1" x14ac:dyDescent="0.25">
      <c r="B34" s="426" t="s">
        <v>228</v>
      </c>
      <c r="C34" s="1041" t="s">
        <v>709</v>
      </c>
      <c r="D34" s="421" t="s">
        <v>234</v>
      </c>
      <c r="E34" s="676"/>
      <c r="F34" s="676"/>
      <c r="G34" s="677"/>
      <c r="H34" s="848"/>
      <c r="I34" s="600"/>
      <c r="J34" s="848"/>
      <c r="K34" s="635"/>
      <c r="L34" s="848"/>
      <c r="M34" s="848"/>
      <c r="N34" s="530"/>
      <c r="O34" s="984"/>
      <c r="P34" s="507"/>
      <c r="Q34" s="530"/>
      <c r="R34" s="530"/>
      <c r="S34" s="530"/>
      <c r="T34" s="530"/>
      <c r="U34" s="530"/>
      <c r="V34" s="530"/>
      <c r="W34" s="530"/>
    </row>
    <row r="35" spans="2:23" s="531" customFormat="1" ht="12.75" customHeight="1" thickBot="1" x14ac:dyDescent="0.3">
      <c r="B35" s="426" t="s">
        <v>229</v>
      </c>
      <c r="C35" s="1044" t="s">
        <v>710</v>
      </c>
      <c r="D35" s="431" t="s">
        <v>235</v>
      </c>
      <c r="E35" s="676"/>
      <c r="F35" s="676">
        <v>1100000</v>
      </c>
      <c r="G35" s="677"/>
      <c r="H35" s="848">
        <f t="shared" si="7"/>
        <v>1100000</v>
      </c>
      <c r="I35" s="600"/>
      <c r="J35" s="848">
        <v>1100000</v>
      </c>
      <c r="K35" s="635"/>
      <c r="L35" s="848">
        <v>1100000</v>
      </c>
      <c r="M35" s="848">
        <v>968214</v>
      </c>
      <c r="N35" s="530"/>
      <c r="O35" s="984"/>
      <c r="P35" s="507"/>
      <c r="Q35" s="530"/>
      <c r="R35" s="530"/>
      <c r="S35" s="530"/>
      <c r="T35" s="530"/>
      <c r="U35" s="530"/>
      <c r="V35" s="530"/>
      <c r="W35" s="530"/>
    </row>
    <row r="36" spans="2:23" s="533" customFormat="1" ht="12.75" customHeight="1" thickBot="1" x14ac:dyDescent="0.3">
      <c r="B36" s="520" t="s">
        <v>18</v>
      </c>
      <c r="C36" s="1035" t="s">
        <v>571</v>
      </c>
      <c r="D36" s="350" t="s">
        <v>418</v>
      </c>
      <c r="E36" s="593">
        <f>SUM(E37:E46)</f>
        <v>0</v>
      </c>
      <c r="F36" s="594">
        <f t="shared" ref="F36:G36" si="8">SUM(F37:F46)</f>
        <v>6295000</v>
      </c>
      <c r="G36" s="595">
        <f t="shared" si="8"/>
        <v>0</v>
      </c>
      <c r="H36" s="642">
        <f>SUM(H37:H46)</f>
        <v>6295000</v>
      </c>
      <c r="I36" s="642">
        <f t="shared" ref="I36:M36" si="9">SUM(I37:I46)</f>
        <v>0</v>
      </c>
      <c r="J36" s="642">
        <f t="shared" si="9"/>
        <v>6356947</v>
      </c>
      <c r="K36" s="642">
        <f t="shared" si="9"/>
        <v>0</v>
      </c>
      <c r="L36" s="642">
        <f t="shared" si="9"/>
        <v>6356947</v>
      </c>
      <c r="M36" s="642">
        <f t="shared" si="9"/>
        <v>5418372</v>
      </c>
      <c r="N36" s="1489"/>
      <c r="O36" s="1488"/>
      <c r="P36" s="1490"/>
      <c r="Q36" s="1489"/>
      <c r="R36" s="1489"/>
      <c r="S36" s="1489"/>
      <c r="T36" s="1489"/>
      <c r="U36" s="1489"/>
      <c r="V36" s="1489"/>
      <c r="W36" s="1489"/>
    </row>
    <row r="37" spans="2:23" s="533" customFormat="1" ht="12.75" customHeight="1" x14ac:dyDescent="0.25">
      <c r="B37" s="422" t="s">
        <v>89</v>
      </c>
      <c r="C37" s="1020" t="s">
        <v>711</v>
      </c>
      <c r="D37" s="425" t="s">
        <v>239</v>
      </c>
      <c r="E37" s="618"/>
      <c r="F37" s="619"/>
      <c r="G37" s="620"/>
      <c r="H37" s="848"/>
      <c r="I37" s="1254"/>
      <c r="J37" s="618"/>
      <c r="K37" s="1147"/>
      <c r="L37" s="1209"/>
      <c r="M37" s="600"/>
      <c r="N37" s="1489"/>
      <c r="O37" s="1491"/>
      <c r="P37" s="1490"/>
      <c r="Q37" s="1489"/>
      <c r="R37" s="1489"/>
      <c r="S37" s="1489"/>
      <c r="T37" s="1489"/>
      <c r="U37" s="1489"/>
      <c r="V37" s="1489"/>
      <c r="W37" s="1489"/>
    </row>
    <row r="38" spans="2:23" s="533" customFormat="1" ht="12.75" customHeight="1" x14ac:dyDescent="0.25">
      <c r="B38" s="426" t="s">
        <v>90</v>
      </c>
      <c r="C38" s="1021" t="s">
        <v>712</v>
      </c>
      <c r="D38" s="357" t="s">
        <v>240</v>
      </c>
      <c r="E38" s="598"/>
      <c r="F38" s="615">
        <v>4600000</v>
      </c>
      <c r="G38" s="616"/>
      <c r="H38" s="848">
        <f t="shared" si="7"/>
        <v>4600000</v>
      </c>
      <c r="I38" s="1175"/>
      <c r="J38" s="598">
        <v>4645487</v>
      </c>
      <c r="K38" s="681"/>
      <c r="L38" s="848">
        <v>4645487</v>
      </c>
      <c r="M38" s="600">
        <v>3875342</v>
      </c>
      <c r="N38" s="1489"/>
      <c r="O38" s="1491"/>
      <c r="P38" s="1492"/>
      <c r="Q38" s="1489"/>
      <c r="R38" s="1489"/>
      <c r="S38" s="1489"/>
      <c r="T38" s="1489"/>
      <c r="U38" s="1489"/>
      <c r="V38" s="1489"/>
      <c r="W38" s="1489"/>
    </row>
    <row r="39" spans="2:23" s="533" customFormat="1" ht="12.75" customHeight="1" x14ac:dyDescent="0.25">
      <c r="B39" s="426" t="s">
        <v>91</v>
      </c>
      <c r="C39" s="1021" t="s">
        <v>713</v>
      </c>
      <c r="D39" s="357" t="s">
        <v>241</v>
      </c>
      <c r="E39" s="598"/>
      <c r="F39" s="615">
        <v>735000</v>
      </c>
      <c r="G39" s="616"/>
      <c r="H39" s="848">
        <f t="shared" si="7"/>
        <v>735000</v>
      </c>
      <c r="I39" s="1175"/>
      <c r="J39" s="601">
        <v>278264</v>
      </c>
      <c r="K39" s="681"/>
      <c r="L39" s="848">
        <v>278264</v>
      </c>
      <c r="M39" s="600">
        <v>278264</v>
      </c>
      <c r="N39" s="1489"/>
      <c r="O39" s="1491"/>
      <c r="P39" s="1492"/>
      <c r="Q39" s="1489"/>
      <c r="R39" s="1489"/>
      <c r="S39" s="1489"/>
      <c r="T39" s="1489"/>
      <c r="U39" s="1489"/>
      <c r="V39" s="1489"/>
      <c r="W39" s="1489"/>
    </row>
    <row r="40" spans="2:23" s="533" customFormat="1" ht="12.75" customHeight="1" x14ac:dyDescent="0.25">
      <c r="B40" s="426" t="s">
        <v>133</v>
      </c>
      <c r="C40" s="1021" t="s">
        <v>714</v>
      </c>
      <c r="D40" s="357" t="s">
        <v>242</v>
      </c>
      <c r="E40" s="598"/>
      <c r="F40" s="615">
        <v>960000</v>
      </c>
      <c r="G40" s="616"/>
      <c r="H40" s="848">
        <f t="shared" si="7"/>
        <v>960000</v>
      </c>
      <c r="I40" s="1175"/>
      <c r="J40" s="601">
        <v>1010568</v>
      </c>
      <c r="K40" s="681"/>
      <c r="L40" s="848">
        <v>1010568</v>
      </c>
      <c r="M40" s="599">
        <v>842140</v>
      </c>
      <c r="N40" s="1489"/>
      <c r="O40" s="1491"/>
      <c r="P40" s="1492"/>
      <c r="Q40" s="1489"/>
      <c r="R40" s="1489"/>
      <c r="S40" s="1489"/>
      <c r="T40" s="1489"/>
      <c r="U40" s="1489"/>
      <c r="V40" s="1489"/>
      <c r="W40" s="1489"/>
    </row>
    <row r="41" spans="2:23" s="533" customFormat="1" ht="12.75" customHeight="1" x14ac:dyDescent="0.25">
      <c r="B41" s="426" t="s">
        <v>134</v>
      </c>
      <c r="C41" s="1021" t="s">
        <v>715</v>
      </c>
      <c r="D41" s="357" t="s">
        <v>243</v>
      </c>
      <c r="E41" s="598"/>
      <c r="F41" s="615"/>
      <c r="G41" s="616"/>
      <c r="H41" s="848"/>
      <c r="I41" s="1175"/>
      <c r="J41" s="601"/>
      <c r="K41" s="681"/>
      <c r="L41" s="848"/>
      <c r="M41" s="600"/>
      <c r="N41" s="1489"/>
      <c r="O41" s="1491"/>
      <c r="P41" s="1490"/>
      <c r="Q41" s="1489"/>
      <c r="R41" s="1489"/>
      <c r="S41" s="1489"/>
      <c r="T41" s="1489"/>
      <c r="U41" s="1489"/>
      <c r="V41" s="1489"/>
      <c r="W41" s="1489"/>
    </row>
    <row r="42" spans="2:23" s="533" customFormat="1" ht="12.75" customHeight="1" x14ac:dyDescent="0.25">
      <c r="B42" s="426" t="s">
        <v>135</v>
      </c>
      <c r="C42" s="1021" t="s">
        <v>716</v>
      </c>
      <c r="D42" s="357" t="s">
        <v>380</v>
      </c>
      <c r="E42" s="598"/>
      <c r="F42" s="604"/>
      <c r="G42" s="605"/>
      <c r="H42" s="848"/>
      <c r="I42" s="1175"/>
      <c r="J42" s="601"/>
      <c r="K42" s="681"/>
      <c r="L42" s="848"/>
      <c r="M42" s="600"/>
      <c r="N42" s="1489"/>
      <c r="O42" s="1491"/>
      <c r="P42" s="1490"/>
      <c r="Q42" s="1489"/>
      <c r="R42" s="1489"/>
      <c r="S42" s="1489"/>
      <c r="T42" s="1489"/>
      <c r="U42" s="1489"/>
      <c r="V42" s="1489"/>
      <c r="W42" s="1489"/>
    </row>
    <row r="43" spans="2:23" s="533" customFormat="1" ht="12.75" customHeight="1" x14ac:dyDescent="0.25">
      <c r="B43" s="426" t="s">
        <v>136</v>
      </c>
      <c r="C43" s="1045" t="s">
        <v>717</v>
      </c>
      <c r="D43" s="428" t="s">
        <v>381</v>
      </c>
      <c r="E43" s="598"/>
      <c r="F43" s="615"/>
      <c r="G43" s="616"/>
      <c r="H43" s="848"/>
      <c r="I43" s="1175"/>
      <c r="J43" s="601"/>
      <c r="K43" s="681"/>
      <c r="L43" s="848"/>
      <c r="M43" s="600"/>
      <c r="N43" s="1489"/>
      <c r="O43" s="1491"/>
      <c r="P43" s="1490"/>
      <c r="Q43" s="1489"/>
      <c r="R43" s="1489"/>
      <c r="S43" s="1489"/>
      <c r="T43" s="1489"/>
      <c r="U43" s="1489"/>
      <c r="V43" s="1489"/>
      <c r="W43" s="1489"/>
    </row>
    <row r="44" spans="2:23" s="533" customFormat="1" ht="12.75" customHeight="1" x14ac:dyDescent="0.25">
      <c r="B44" s="426" t="s">
        <v>137</v>
      </c>
      <c r="C44" s="1054" t="s">
        <v>718</v>
      </c>
      <c r="D44" s="357" t="s">
        <v>246</v>
      </c>
      <c r="E44" s="598"/>
      <c r="F44" s="615"/>
      <c r="G44" s="616"/>
      <c r="H44" s="855"/>
      <c r="I44" s="1175"/>
      <c r="J44" s="598">
        <v>35</v>
      </c>
      <c r="K44" s="682"/>
      <c r="L44" s="855">
        <v>35</v>
      </c>
      <c r="M44" s="616">
        <v>33</v>
      </c>
      <c r="N44" s="1489"/>
      <c r="O44" s="1491"/>
      <c r="P44" s="1490"/>
      <c r="Q44" s="1489"/>
      <c r="R44" s="1489"/>
      <c r="S44" s="1489"/>
      <c r="T44" s="1489"/>
      <c r="U44" s="1489"/>
      <c r="V44" s="1489"/>
      <c r="W44" s="1489"/>
    </row>
    <row r="45" spans="2:23" s="532" customFormat="1" ht="12.75" customHeight="1" x14ac:dyDescent="0.25">
      <c r="B45" s="426" t="s">
        <v>237</v>
      </c>
      <c r="C45" s="1021" t="s">
        <v>719</v>
      </c>
      <c r="D45" s="357" t="s">
        <v>247</v>
      </c>
      <c r="E45" s="598"/>
      <c r="F45" s="615"/>
      <c r="G45" s="616"/>
      <c r="H45" s="848"/>
      <c r="I45" s="1175"/>
      <c r="J45" s="601">
        <v>40000</v>
      </c>
      <c r="K45" s="681"/>
      <c r="L45" s="848">
        <v>40000</v>
      </c>
      <c r="M45" s="600">
        <v>40000</v>
      </c>
      <c r="N45" s="534"/>
      <c r="O45" s="989"/>
      <c r="P45" s="1486"/>
      <c r="Q45" s="534"/>
      <c r="R45" s="534"/>
      <c r="S45" s="534"/>
      <c r="T45" s="534"/>
      <c r="U45" s="534"/>
      <c r="V45" s="534"/>
      <c r="W45" s="534"/>
    </row>
    <row r="46" spans="2:23" s="532" customFormat="1" ht="12.75" customHeight="1" thickBot="1" x14ac:dyDescent="0.3">
      <c r="B46" s="427" t="s">
        <v>238</v>
      </c>
      <c r="C46" s="1045" t="s">
        <v>720</v>
      </c>
      <c r="D46" s="428" t="s">
        <v>248</v>
      </c>
      <c r="E46" s="621"/>
      <c r="F46" s="604"/>
      <c r="G46" s="605"/>
      <c r="H46" s="848"/>
      <c r="I46" s="1699"/>
      <c r="J46" s="622">
        <v>382593</v>
      </c>
      <c r="K46" s="1700"/>
      <c r="L46" s="1257">
        <v>382593</v>
      </c>
      <c r="M46" s="600">
        <v>382593</v>
      </c>
      <c r="N46" s="534"/>
      <c r="O46" s="989"/>
      <c r="P46" s="1486"/>
      <c r="Q46" s="534"/>
      <c r="R46" s="534"/>
      <c r="S46" s="534"/>
      <c r="T46" s="534"/>
      <c r="U46" s="534"/>
      <c r="V46" s="534"/>
      <c r="W46" s="534"/>
    </row>
    <row r="47" spans="2:23" s="532" customFormat="1" ht="12.75" customHeight="1" thickBot="1" x14ac:dyDescent="0.3">
      <c r="B47" s="520" t="s">
        <v>19</v>
      </c>
      <c r="C47" s="1035" t="s">
        <v>573</v>
      </c>
      <c r="D47" s="325" t="s">
        <v>249</v>
      </c>
      <c r="E47" s="593">
        <f>SUM(E48:E52)</f>
        <v>0</v>
      </c>
      <c r="F47" s="594">
        <f t="shared" ref="F47:G47" si="10">SUM(F48:F52)</f>
        <v>0</v>
      </c>
      <c r="G47" s="595">
        <f t="shared" si="10"/>
        <v>0</v>
      </c>
      <c r="H47" s="642">
        <f>SUM(H48:H52)</f>
        <v>0</v>
      </c>
      <c r="I47" s="642">
        <f t="shared" ref="I47:M47" si="11">SUM(I48:I52)</f>
        <v>0</v>
      </c>
      <c r="J47" s="642">
        <f t="shared" si="11"/>
        <v>0</v>
      </c>
      <c r="K47" s="642">
        <f t="shared" si="11"/>
        <v>0</v>
      </c>
      <c r="L47" s="642">
        <f t="shared" si="11"/>
        <v>0</v>
      </c>
      <c r="M47" s="642">
        <f t="shared" si="11"/>
        <v>0</v>
      </c>
      <c r="N47" s="534"/>
      <c r="O47" s="989"/>
      <c r="P47" s="1486"/>
      <c r="Q47" s="534"/>
      <c r="R47" s="534"/>
      <c r="S47" s="534"/>
      <c r="T47" s="534"/>
      <c r="U47" s="534"/>
      <c r="V47" s="534"/>
      <c r="W47" s="534"/>
    </row>
    <row r="48" spans="2:23" s="532" customFormat="1" ht="12.75" customHeight="1" x14ac:dyDescent="0.25">
      <c r="B48" s="424" t="s">
        <v>92</v>
      </c>
      <c r="C48" s="1036" t="s">
        <v>721</v>
      </c>
      <c r="D48" s="420" t="s">
        <v>253</v>
      </c>
      <c r="E48" s="601"/>
      <c r="F48" s="599"/>
      <c r="G48" s="600"/>
      <c r="H48" s="848"/>
      <c r="I48" s="600"/>
      <c r="J48" s="601"/>
      <c r="K48" s="635"/>
      <c r="L48" s="848"/>
      <c r="M48" s="1175"/>
      <c r="N48" s="534"/>
      <c r="O48" s="989"/>
      <c r="P48" s="1486"/>
      <c r="Q48" s="534"/>
      <c r="R48" s="534"/>
      <c r="S48" s="534"/>
      <c r="T48" s="534"/>
      <c r="U48" s="534"/>
      <c r="V48" s="534"/>
      <c r="W48" s="534"/>
    </row>
    <row r="49" spans="2:23" s="532" customFormat="1" ht="12.75" customHeight="1" x14ac:dyDescent="0.25">
      <c r="B49" s="424" t="s">
        <v>93</v>
      </c>
      <c r="C49" s="1036" t="s">
        <v>722</v>
      </c>
      <c r="D49" s="357" t="s">
        <v>254</v>
      </c>
      <c r="E49" s="607"/>
      <c r="F49" s="602"/>
      <c r="G49" s="603"/>
      <c r="H49" s="848"/>
      <c r="I49" s="1701"/>
      <c r="J49" s="598"/>
      <c r="K49" s="635"/>
      <c r="L49" s="848"/>
      <c r="M49" s="1175"/>
      <c r="N49" s="534"/>
      <c r="O49" s="989"/>
      <c r="P49" s="1486"/>
      <c r="Q49" s="534"/>
      <c r="R49" s="534"/>
      <c r="S49" s="534"/>
      <c r="T49" s="534"/>
      <c r="U49" s="534"/>
      <c r="V49" s="534"/>
      <c r="W49" s="534"/>
    </row>
    <row r="50" spans="2:23" s="532" customFormat="1" ht="12.75" customHeight="1" x14ac:dyDescent="0.25">
      <c r="B50" s="419" t="s">
        <v>250</v>
      </c>
      <c r="C50" s="1037" t="s">
        <v>723</v>
      </c>
      <c r="D50" s="357" t="s">
        <v>255</v>
      </c>
      <c r="E50" s="598"/>
      <c r="F50" s="615"/>
      <c r="G50" s="616"/>
      <c r="H50" s="848"/>
      <c r="I50" s="600"/>
      <c r="J50" s="601"/>
      <c r="K50" s="635"/>
      <c r="L50" s="848"/>
      <c r="M50" s="1175"/>
      <c r="N50" s="534"/>
      <c r="O50" s="989"/>
      <c r="P50" s="1486"/>
      <c r="Q50" s="534"/>
      <c r="R50" s="534"/>
      <c r="S50" s="534"/>
      <c r="T50" s="534"/>
      <c r="U50" s="534"/>
      <c r="V50" s="534"/>
      <c r="W50" s="534"/>
    </row>
    <row r="51" spans="2:23" s="532" customFormat="1" ht="12.75" customHeight="1" x14ac:dyDescent="0.25">
      <c r="B51" s="422" t="s">
        <v>251</v>
      </c>
      <c r="C51" s="1040" t="s">
        <v>724</v>
      </c>
      <c r="D51" s="421" t="s">
        <v>256</v>
      </c>
      <c r="E51" s="601"/>
      <c r="F51" s="599"/>
      <c r="G51" s="600"/>
      <c r="H51" s="848"/>
      <c r="I51" s="600"/>
      <c r="J51" s="601"/>
      <c r="K51" s="635"/>
      <c r="L51" s="848"/>
      <c r="M51" s="1175"/>
      <c r="N51" s="534"/>
      <c r="O51" s="989"/>
      <c r="P51" s="1486"/>
      <c r="Q51" s="534"/>
      <c r="R51" s="534"/>
      <c r="S51" s="534"/>
      <c r="T51" s="534"/>
      <c r="U51" s="534"/>
      <c r="V51" s="534"/>
      <c r="W51" s="534"/>
    </row>
    <row r="52" spans="2:23" s="532" customFormat="1" ht="12.75" customHeight="1" thickBot="1" x14ac:dyDescent="0.3">
      <c r="B52" s="432" t="s">
        <v>252</v>
      </c>
      <c r="C52" s="1046" t="s">
        <v>725</v>
      </c>
      <c r="D52" s="431" t="s">
        <v>257</v>
      </c>
      <c r="E52" s="622"/>
      <c r="F52" s="623"/>
      <c r="G52" s="624"/>
      <c r="H52" s="848"/>
      <c r="I52" s="603"/>
      <c r="J52" s="607"/>
      <c r="K52" s="671"/>
      <c r="L52" s="848"/>
      <c r="M52" s="1175"/>
      <c r="N52" s="534"/>
      <c r="O52" s="989"/>
      <c r="P52" s="1486"/>
      <c r="Q52" s="534"/>
      <c r="R52" s="534"/>
      <c r="S52" s="534"/>
      <c r="T52" s="534"/>
      <c r="U52" s="534"/>
      <c r="V52" s="534"/>
      <c r="W52" s="534"/>
    </row>
    <row r="53" spans="2:23" s="533" customFormat="1" ht="12.75" customHeight="1" thickBot="1" x14ac:dyDescent="0.3">
      <c r="B53" s="520" t="s">
        <v>20</v>
      </c>
      <c r="C53" s="1035" t="s">
        <v>575</v>
      </c>
      <c r="D53" s="325" t="s">
        <v>531</v>
      </c>
      <c r="E53" s="625">
        <f t="shared" ref="E53:G53" si="12">SUM(E54:E57)</f>
        <v>0</v>
      </c>
      <c r="F53" s="626">
        <f t="shared" si="12"/>
        <v>0</v>
      </c>
      <c r="G53" s="627">
        <f t="shared" si="12"/>
        <v>0</v>
      </c>
      <c r="H53" s="650">
        <f>SUM(H54:H57)</f>
        <v>0</v>
      </c>
      <c r="I53" s="650">
        <f t="shared" ref="I53:M53" si="13">SUM(I54:I57)</f>
        <v>0</v>
      </c>
      <c r="J53" s="650">
        <f t="shared" si="13"/>
        <v>3285792</v>
      </c>
      <c r="K53" s="650">
        <f t="shared" si="13"/>
        <v>0</v>
      </c>
      <c r="L53" s="650">
        <f t="shared" si="13"/>
        <v>3285792</v>
      </c>
      <c r="M53" s="650">
        <f t="shared" si="13"/>
        <v>3285792</v>
      </c>
      <c r="N53" s="1489"/>
      <c r="O53" s="1491"/>
      <c r="P53" s="1490"/>
      <c r="Q53" s="1489"/>
      <c r="R53" s="1489"/>
      <c r="S53" s="1489"/>
      <c r="T53" s="1489"/>
      <c r="U53" s="1489"/>
      <c r="V53" s="1489"/>
      <c r="W53" s="1489"/>
    </row>
    <row r="54" spans="2:23" s="533" customFormat="1" ht="12.75" customHeight="1" x14ac:dyDescent="0.25">
      <c r="B54" s="422" t="s">
        <v>94</v>
      </c>
      <c r="C54" s="1040" t="s">
        <v>726</v>
      </c>
      <c r="D54" s="423" t="s">
        <v>259</v>
      </c>
      <c r="E54" s="630"/>
      <c r="F54" s="630"/>
      <c r="G54" s="631"/>
      <c r="H54" s="848"/>
      <c r="I54" s="600"/>
      <c r="J54" s="601"/>
      <c r="K54" s="635"/>
      <c r="L54" s="848"/>
      <c r="M54" s="1175"/>
      <c r="N54" s="1489"/>
      <c r="O54" s="1491"/>
      <c r="P54" s="1490"/>
      <c r="Q54" s="1489"/>
      <c r="R54" s="1489"/>
      <c r="S54" s="1489"/>
      <c r="T54" s="1489"/>
      <c r="U54" s="1489"/>
      <c r="V54" s="1489"/>
      <c r="W54" s="1489"/>
    </row>
    <row r="55" spans="2:23" s="533" customFormat="1" ht="12.75" customHeight="1" x14ac:dyDescent="0.25">
      <c r="B55" s="426" t="s">
        <v>95</v>
      </c>
      <c r="C55" s="1041" t="s">
        <v>727</v>
      </c>
      <c r="D55" s="421" t="s">
        <v>392</v>
      </c>
      <c r="E55" s="632"/>
      <c r="F55" s="632"/>
      <c r="G55" s="633"/>
      <c r="H55" s="848"/>
      <c r="I55" s="600"/>
      <c r="J55" s="601"/>
      <c r="K55" s="635"/>
      <c r="L55" s="848"/>
      <c r="M55" s="1175"/>
      <c r="N55" s="1489"/>
      <c r="O55" s="1491"/>
      <c r="P55" s="1490"/>
      <c r="Q55" s="1489"/>
      <c r="R55" s="1489"/>
      <c r="S55" s="1489"/>
      <c r="T55" s="1489"/>
      <c r="U55" s="1489"/>
      <c r="V55" s="1489"/>
      <c r="W55" s="1489"/>
    </row>
    <row r="56" spans="2:23" s="533" customFormat="1" ht="12.75" customHeight="1" x14ac:dyDescent="0.25">
      <c r="B56" s="426" t="s">
        <v>262</v>
      </c>
      <c r="C56" s="1041" t="s">
        <v>728</v>
      </c>
      <c r="D56" s="421" t="s">
        <v>260</v>
      </c>
      <c r="E56" s="598"/>
      <c r="F56" s="598"/>
      <c r="G56" s="606"/>
      <c r="H56" s="848"/>
      <c r="I56" s="600"/>
      <c r="J56" s="601">
        <v>3285792</v>
      </c>
      <c r="K56" s="635"/>
      <c r="L56" s="848">
        <v>3285792</v>
      </c>
      <c r="M56" s="1175">
        <v>3285792</v>
      </c>
      <c r="N56" s="1489"/>
      <c r="O56" s="1491"/>
      <c r="P56" s="1490"/>
      <c r="Q56" s="1489"/>
      <c r="R56" s="1489"/>
      <c r="S56" s="1489"/>
      <c r="T56" s="1489"/>
      <c r="U56" s="1489"/>
      <c r="V56" s="1489"/>
      <c r="W56" s="1489"/>
    </row>
    <row r="57" spans="2:23" s="533" customFormat="1" ht="12.75" customHeight="1" thickBot="1" x14ac:dyDescent="0.3">
      <c r="B57" s="353" t="s">
        <v>530</v>
      </c>
      <c r="C57" s="1047"/>
      <c r="D57" s="526" t="s">
        <v>424</v>
      </c>
      <c r="E57" s="598"/>
      <c r="F57" s="598"/>
      <c r="G57" s="606"/>
      <c r="H57" s="848"/>
      <c r="I57" s="600"/>
      <c r="J57" s="601"/>
      <c r="K57" s="635"/>
      <c r="L57" s="848"/>
      <c r="M57" s="1175"/>
      <c r="N57" s="1489"/>
      <c r="O57" s="1491"/>
      <c r="P57" s="1490"/>
      <c r="Q57" s="1489"/>
      <c r="R57" s="1489"/>
      <c r="S57" s="1489"/>
      <c r="T57" s="1489"/>
      <c r="U57" s="1489"/>
      <c r="V57" s="1489"/>
      <c r="W57" s="1489"/>
    </row>
    <row r="58" spans="2:23" s="533" customFormat="1" ht="12.75" customHeight="1" thickBot="1" x14ac:dyDescent="0.3">
      <c r="B58" s="520" t="s">
        <v>21</v>
      </c>
      <c r="C58" s="1035" t="s">
        <v>577</v>
      </c>
      <c r="D58" s="325" t="s">
        <v>533</v>
      </c>
      <c r="E58" s="626">
        <f>SUM(E59:E61)</f>
        <v>0</v>
      </c>
      <c r="F58" s="626">
        <f t="shared" ref="F58:G58" si="14">SUM(F59:F61)</f>
        <v>0</v>
      </c>
      <c r="G58" s="627">
        <f t="shared" si="14"/>
        <v>0</v>
      </c>
      <c r="H58" s="650">
        <f>SUM(H59:H61)</f>
        <v>0</v>
      </c>
      <c r="I58" s="650">
        <f t="shared" ref="I58:M58" si="15">SUM(I59:I61)</f>
        <v>0</v>
      </c>
      <c r="J58" s="650">
        <f t="shared" si="15"/>
        <v>0</v>
      </c>
      <c r="K58" s="650">
        <f t="shared" si="15"/>
        <v>0</v>
      </c>
      <c r="L58" s="650">
        <f t="shared" si="15"/>
        <v>0</v>
      </c>
      <c r="M58" s="650">
        <f t="shared" si="15"/>
        <v>0</v>
      </c>
      <c r="N58" s="1489"/>
      <c r="O58" s="1491"/>
      <c r="P58" s="1490"/>
      <c r="Q58" s="1489"/>
      <c r="R58" s="1489"/>
      <c r="S58" s="1489"/>
      <c r="T58" s="1489"/>
      <c r="U58" s="1489"/>
      <c r="V58" s="1489"/>
      <c r="W58" s="1489"/>
    </row>
    <row r="59" spans="2:23" s="533" customFormat="1" ht="12.75" customHeight="1" x14ac:dyDescent="0.25">
      <c r="B59" s="422" t="s">
        <v>139</v>
      </c>
      <c r="C59" s="1040" t="s">
        <v>729</v>
      </c>
      <c r="D59" s="423" t="s">
        <v>266</v>
      </c>
      <c r="E59" s="630"/>
      <c r="F59" s="630"/>
      <c r="G59" s="631"/>
      <c r="H59" s="848"/>
      <c r="I59" s="600"/>
      <c r="J59" s="601"/>
      <c r="K59" s="635"/>
      <c r="L59" s="848"/>
      <c r="M59" s="1175"/>
      <c r="N59" s="1489"/>
      <c r="O59" s="1491"/>
      <c r="P59" s="1490"/>
      <c r="Q59" s="1489"/>
      <c r="R59" s="1489"/>
      <c r="S59" s="1489"/>
      <c r="T59" s="1489"/>
      <c r="U59" s="1489"/>
      <c r="V59" s="1489"/>
      <c r="W59" s="1489"/>
    </row>
    <row r="60" spans="2:23" s="533" customFormat="1" ht="12.75" customHeight="1" x14ac:dyDescent="0.25">
      <c r="B60" s="426" t="s">
        <v>140</v>
      </c>
      <c r="C60" s="1041" t="s">
        <v>730</v>
      </c>
      <c r="D60" s="421" t="s">
        <v>393</v>
      </c>
      <c r="E60" s="632"/>
      <c r="F60" s="632"/>
      <c r="G60" s="633"/>
      <c r="H60" s="848"/>
      <c r="I60" s="600"/>
      <c r="J60" s="601"/>
      <c r="K60" s="635"/>
      <c r="L60" s="848"/>
      <c r="M60" s="1175"/>
      <c r="N60" s="1489"/>
      <c r="O60" s="1491"/>
      <c r="P60" s="1490"/>
      <c r="Q60" s="1489"/>
      <c r="R60" s="1489"/>
      <c r="S60" s="1489"/>
      <c r="T60" s="1489"/>
      <c r="U60" s="1489"/>
      <c r="V60" s="1489"/>
      <c r="W60" s="1489"/>
    </row>
    <row r="61" spans="2:23" s="533" customFormat="1" ht="12.75" customHeight="1" x14ac:dyDescent="0.25">
      <c r="B61" s="426" t="s">
        <v>182</v>
      </c>
      <c r="C61" s="1041" t="s">
        <v>731</v>
      </c>
      <c r="D61" s="421" t="s">
        <v>267</v>
      </c>
      <c r="E61" s="632"/>
      <c r="F61" s="632"/>
      <c r="G61" s="633"/>
      <c r="H61" s="848"/>
      <c r="I61" s="600"/>
      <c r="J61" s="601"/>
      <c r="K61" s="635"/>
      <c r="L61" s="848"/>
      <c r="M61" s="1175"/>
      <c r="N61" s="1489"/>
      <c r="O61" s="1491"/>
      <c r="P61" s="1490"/>
      <c r="Q61" s="1489"/>
      <c r="R61" s="1489"/>
      <c r="S61" s="1489"/>
      <c r="T61" s="1489"/>
      <c r="U61" s="1489"/>
      <c r="V61" s="1489"/>
      <c r="W61" s="1489"/>
    </row>
    <row r="62" spans="2:23" s="533" customFormat="1" ht="12.75" customHeight="1" thickBot="1" x14ac:dyDescent="0.3">
      <c r="B62" s="353" t="s">
        <v>532</v>
      </c>
      <c r="C62" s="1047"/>
      <c r="D62" s="526" t="s">
        <v>427</v>
      </c>
      <c r="E62" s="632"/>
      <c r="F62" s="632"/>
      <c r="G62" s="633"/>
      <c r="H62" s="848"/>
      <c r="I62" s="600"/>
      <c r="J62" s="601"/>
      <c r="K62" s="635"/>
      <c r="L62" s="848"/>
      <c r="M62" s="1175"/>
      <c r="N62" s="1489"/>
      <c r="O62" s="1491"/>
      <c r="P62" s="1490"/>
      <c r="Q62" s="1489"/>
      <c r="R62" s="1489"/>
      <c r="S62" s="1489"/>
      <c r="T62" s="1489"/>
      <c r="U62" s="1489"/>
      <c r="V62" s="1489"/>
      <c r="W62" s="1489"/>
    </row>
    <row r="63" spans="2:23" s="533" customFormat="1" ht="15" customHeight="1" thickBot="1" x14ac:dyDescent="0.3">
      <c r="B63" s="520" t="s">
        <v>22</v>
      </c>
      <c r="C63" s="1118" t="s">
        <v>732</v>
      </c>
      <c r="D63" s="325" t="s">
        <v>431</v>
      </c>
      <c r="E63" s="594">
        <f>E8+E15+E22+E29+E36+E47+E53+E58</f>
        <v>150614756</v>
      </c>
      <c r="F63" s="594">
        <f t="shared" ref="F63:G63" si="16">F8+F15+F22+F29+F36+F47+F53+F58</f>
        <v>37895000</v>
      </c>
      <c r="G63" s="595">
        <f t="shared" si="16"/>
        <v>0</v>
      </c>
      <c r="H63" s="642">
        <f>H8+H15+H22+H29+H36+H47+H53+H58</f>
        <v>188509756</v>
      </c>
      <c r="I63" s="642">
        <f t="shared" ref="I63:M63" si="17">I8+I15+I22+I29+I36+I47+I53+I58</f>
        <v>257760839</v>
      </c>
      <c r="J63" s="642">
        <f t="shared" si="17"/>
        <v>42275279</v>
      </c>
      <c r="K63" s="642">
        <f t="shared" si="17"/>
        <v>0</v>
      </c>
      <c r="L63" s="642">
        <f t="shared" si="17"/>
        <v>300036118</v>
      </c>
      <c r="M63" s="642">
        <f t="shared" si="17"/>
        <v>296081913</v>
      </c>
      <c r="N63" s="1489"/>
      <c r="O63" s="1493"/>
      <c r="P63" s="1494"/>
      <c r="Q63" s="1489"/>
      <c r="R63" s="1489"/>
      <c r="S63" s="1489"/>
      <c r="T63" s="1489"/>
      <c r="U63" s="1489"/>
      <c r="V63" s="1489"/>
      <c r="W63" s="1489"/>
    </row>
    <row r="64" spans="2:23" s="532" customFormat="1" ht="12.75" customHeight="1" thickBot="1" x14ac:dyDescent="0.3">
      <c r="B64" s="520" t="s">
        <v>23</v>
      </c>
      <c r="C64" s="1049" t="s">
        <v>755</v>
      </c>
      <c r="D64" s="360" t="s">
        <v>285</v>
      </c>
      <c r="E64" s="625">
        <f>+E65+E69+E74+E77</f>
        <v>10012140</v>
      </c>
      <c r="F64" s="626">
        <f t="shared" ref="F64:G64" si="18">+F65+F69+F74+F77</f>
        <v>0</v>
      </c>
      <c r="G64" s="627">
        <f t="shared" si="18"/>
        <v>0</v>
      </c>
      <c r="H64" s="650">
        <f>+H65+H69+H74+H77</f>
        <v>10012140</v>
      </c>
      <c r="I64" s="650">
        <f t="shared" ref="I64:M64" si="19">+I65+I69+I74+I77</f>
        <v>37609726</v>
      </c>
      <c r="J64" s="650">
        <f t="shared" si="19"/>
        <v>0</v>
      </c>
      <c r="K64" s="650">
        <f t="shared" si="19"/>
        <v>0</v>
      </c>
      <c r="L64" s="650">
        <f t="shared" si="19"/>
        <v>37609726</v>
      </c>
      <c r="M64" s="650">
        <f t="shared" si="19"/>
        <v>37609726</v>
      </c>
      <c r="N64" s="534"/>
      <c r="O64" s="989"/>
      <c r="P64" s="1486"/>
      <c r="Q64" s="534"/>
      <c r="R64" s="534"/>
      <c r="S64" s="534"/>
      <c r="T64" s="534"/>
      <c r="U64" s="534"/>
      <c r="V64" s="534"/>
      <c r="W64" s="534"/>
    </row>
    <row r="65" spans="2:23" s="533" customFormat="1" ht="12.75" customHeight="1" thickBot="1" x14ac:dyDescent="0.3">
      <c r="B65" s="520" t="s">
        <v>24</v>
      </c>
      <c r="C65" s="1035" t="s">
        <v>733</v>
      </c>
      <c r="D65" s="350" t="s">
        <v>271</v>
      </c>
      <c r="E65" s="626">
        <f>SUM(E66:E68)</f>
        <v>0</v>
      </c>
      <c r="F65" s="626">
        <f t="shared" ref="F65:K65" si="20">SUM(F66:F68)</f>
        <v>0</v>
      </c>
      <c r="G65" s="627">
        <f t="shared" si="20"/>
        <v>0</v>
      </c>
      <c r="H65" s="650">
        <f t="shared" si="20"/>
        <v>0</v>
      </c>
      <c r="I65" s="627"/>
      <c r="J65" s="625"/>
      <c r="K65" s="628">
        <f t="shared" si="20"/>
        <v>0</v>
      </c>
      <c r="L65" s="650"/>
      <c r="M65" s="1171"/>
      <c r="N65" s="1489"/>
      <c r="O65" s="1491"/>
      <c r="P65" s="1490"/>
      <c r="Q65" s="1489"/>
      <c r="R65" s="1489"/>
      <c r="S65" s="1489"/>
      <c r="T65" s="1489"/>
      <c r="U65" s="1489"/>
      <c r="V65" s="1489"/>
      <c r="W65" s="1489"/>
    </row>
    <row r="66" spans="2:23" s="533" customFormat="1" ht="12.75" customHeight="1" x14ac:dyDescent="0.25">
      <c r="B66" s="1055" t="s">
        <v>121</v>
      </c>
      <c r="C66" s="1020" t="s">
        <v>734</v>
      </c>
      <c r="D66" s="433" t="s">
        <v>272</v>
      </c>
      <c r="E66" s="630"/>
      <c r="F66" s="630"/>
      <c r="G66" s="631"/>
      <c r="H66" s="848">
        <f t="shared" si="7"/>
        <v>0</v>
      </c>
      <c r="I66" s="631"/>
      <c r="J66" s="601"/>
      <c r="K66" s="635"/>
      <c r="L66" s="848"/>
      <c r="M66" s="1175"/>
      <c r="N66" s="1489"/>
      <c r="O66" s="1491"/>
      <c r="P66" s="1490"/>
      <c r="Q66" s="1489"/>
      <c r="R66" s="1489"/>
      <c r="S66" s="1489"/>
      <c r="T66" s="1489"/>
      <c r="U66" s="1489"/>
      <c r="V66" s="1489"/>
      <c r="W66" s="1489"/>
    </row>
    <row r="67" spans="2:23" s="533" customFormat="1" ht="12.75" customHeight="1" x14ac:dyDescent="0.25">
      <c r="B67" s="353" t="s">
        <v>122</v>
      </c>
      <c r="C67" s="1021" t="s">
        <v>735</v>
      </c>
      <c r="D67" s="434" t="s">
        <v>273</v>
      </c>
      <c r="E67" s="632"/>
      <c r="F67" s="632"/>
      <c r="G67" s="633"/>
      <c r="H67" s="848">
        <f t="shared" si="7"/>
        <v>0</v>
      </c>
      <c r="I67" s="633"/>
      <c r="J67" s="601"/>
      <c r="K67" s="635"/>
      <c r="L67" s="848"/>
      <c r="M67" s="1175"/>
      <c r="N67" s="1489"/>
      <c r="O67" s="1491"/>
      <c r="P67" s="1490"/>
      <c r="Q67" s="1489"/>
      <c r="R67" s="1489"/>
      <c r="S67" s="1489"/>
      <c r="T67" s="1489"/>
      <c r="U67" s="1489"/>
      <c r="V67" s="1489"/>
      <c r="W67" s="1489"/>
    </row>
    <row r="68" spans="2:23" s="452" customFormat="1" ht="12.75" customHeight="1" thickBot="1" x14ac:dyDescent="0.3">
      <c r="B68" s="1056" t="s">
        <v>304</v>
      </c>
      <c r="C68" s="1048" t="s">
        <v>736</v>
      </c>
      <c r="D68" s="435" t="s">
        <v>419</v>
      </c>
      <c r="E68" s="678"/>
      <c r="F68" s="678"/>
      <c r="G68" s="679"/>
      <c r="H68" s="848">
        <f t="shared" si="7"/>
        <v>0</v>
      </c>
      <c r="I68" s="679"/>
      <c r="J68" s="607"/>
      <c r="K68" s="671"/>
      <c r="L68" s="848"/>
      <c r="M68" s="1175"/>
      <c r="N68" s="1486"/>
      <c r="O68" s="989"/>
      <c r="P68" s="1486"/>
      <c r="Q68" s="1486"/>
      <c r="R68" s="1486"/>
      <c r="S68" s="1486"/>
      <c r="T68" s="1486"/>
      <c r="U68" s="1486"/>
      <c r="V68" s="1486"/>
      <c r="W68" s="1486"/>
    </row>
    <row r="69" spans="2:23" s="452" customFormat="1" ht="12.75" customHeight="1" thickBot="1" x14ac:dyDescent="0.3">
      <c r="B69" s="520" t="s">
        <v>25</v>
      </c>
      <c r="C69" s="1035" t="s">
        <v>737</v>
      </c>
      <c r="D69" s="350" t="s">
        <v>275</v>
      </c>
      <c r="E69" s="593">
        <f t="shared" ref="E69:K69" si="21">SUM(E70:E73)</f>
        <v>0</v>
      </c>
      <c r="F69" s="594">
        <f t="shared" si="21"/>
        <v>0</v>
      </c>
      <c r="G69" s="595">
        <f t="shared" si="21"/>
        <v>0</v>
      </c>
      <c r="H69" s="642">
        <f t="shared" si="21"/>
        <v>0</v>
      </c>
      <c r="I69" s="595"/>
      <c r="J69" s="593"/>
      <c r="K69" s="596">
        <f t="shared" si="21"/>
        <v>0</v>
      </c>
      <c r="L69" s="642"/>
      <c r="M69" s="1208"/>
      <c r="N69" s="1486"/>
      <c r="O69" s="989"/>
      <c r="P69" s="1486"/>
      <c r="Q69" s="1486"/>
      <c r="R69" s="1486"/>
      <c r="S69" s="1486"/>
      <c r="T69" s="1486"/>
      <c r="U69" s="1486"/>
      <c r="V69" s="1486"/>
      <c r="W69" s="1486"/>
    </row>
    <row r="70" spans="2:23" s="452" customFormat="1" ht="12.75" customHeight="1" x14ac:dyDescent="0.25">
      <c r="B70" s="1055" t="s">
        <v>306</v>
      </c>
      <c r="C70" s="1020" t="s">
        <v>738</v>
      </c>
      <c r="D70" s="433" t="s">
        <v>276</v>
      </c>
      <c r="E70" s="672"/>
      <c r="F70" s="672"/>
      <c r="G70" s="680"/>
      <c r="H70" s="848">
        <f t="shared" si="7"/>
        <v>0</v>
      </c>
      <c r="I70" s="680"/>
      <c r="J70" s="601"/>
      <c r="K70" s="635"/>
      <c r="L70" s="1209"/>
      <c r="M70" s="1254"/>
      <c r="N70" s="1486"/>
      <c r="O70" s="989"/>
      <c r="P70" s="1486"/>
      <c r="Q70" s="1486"/>
      <c r="R70" s="1486"/>
      <c r="S70" s="1486"/>
      <c r="T70" s="1486"/>
      <c r="U70" s="1486"/>
      <c r="V70" s="1486"/>
      <c r="W70" s="1486"/>
    </row>
    <row r="71" spans="2:23" s="452" customFormat="1" ht="12.75" customHeight="1" x14ac:dyDescent="0.25">
      <c r="B71" s="353" t="s">
        <v>307</v>
      </c>
      <c r="C71" s="1021" t="s">
        <v>739</v>
      </c>
      <c r="D71" s="434" t="s">
        <v>277</v>
      </c>
      <c r="E71" s="676"/>
      <c r="F71" s="676"/>
      <c r="G71" s="677"/>
      <c r="H71" s="848">
        <f t="shared" si="7"/>
        <v>0</v>
      </c>
      <c r="I71" s="677"/>
      <c r="J71" s="601"/>
      <c r="K71" s="635"/>
      <c r="L71" s="848"/>
      <c r="M71" s="1175"/>
      <c r="N71" s="1486"/>
      <c r="O71" s="989"/>
      <c r="P71" s="1486"/>
      <c r="Q71" s="1486"/>
      <c r="R71" s="1486"/>
      <c r="S71" s="1486"/>
      <c r="T71" s="1486"/>
      <c r="U71" s="1486"/>
      <c r="V71" s="1486"/>
      <c r="W71" s="1486"/>
    </row>
    <row r="72" spans="2:23" s="452" customFormat="1" ht="12.75" customHeight="1" x14ac:dyDescent="0.25">
      <c r="B72" s="353" t="s">
        <v>756</v>
      </c>
      <c r="C72" s="1021" t="s">
        <v>740</v>
      </c>
      <c r="D72" s="434" t="s">
        <v>278</v>
      </c>
      <c r="E72" s="676"/>
      <c r="F72" s="676"/>
      <c r="G72" s="677"/>
      <c r="H72" s="848">
        <f t="shared" si="7"/>
        <v>0</v>
      </c>
      <c r="I72" s="677"/>
      <c r="J72" s="601"/>
      <c r="K72" s="635"/>
      <c r="L72" s="848"/>
      <c r="M72" s="1175"/>
      <c r="N72" s="1486"/>
      <c r="O72" s="989"/>
      <c r="P72" s="1486"/>
      <c r="Q72" s="1486"/>
      <c r="R72" s="1486"/>
      <c r="S72" s="1486"/>
      <c r="T72" s="1486"/>
      <c r="U72" s="1486"/>
      <c r="V72" s="1486"/>
      <c r="W72" s="1486"/>
    </row>
    <row r="73" spans="2:23" s="452" customFormat="1" ht="12.75" customHeight="1" thickBot="1" x14ac:dyDescent="0.3">
      <c r="B73" s="353" t="s">
        <v>757</v>
      </c>
      <c r="C73" s="1021" t="s">
        <v>741</v>
      </c>
      <c r="D73" s="434" t="s">
        <v>279</v>
      </c>
      <c r="E73" s="676"/>
      <c r="F73" s="676"/>
      <c r="G73" s="677"/>
      <c r="H73" s="848">
        <f t="shared" si="7"/>
        <v>0</v>
      </c>
      <c r="I73" s="677"/>
      <c r="J73" s="601"/>
      <c r="K73" s="635"/>
      <c r="L73" s="848"/>
      <c r="M73" s="1175"/>
      <c r="N73" s="1486"/>
      <c r="O73" s="989"/>
      <c r="P73" s="1486"/>
      <c r="Q73" s="1486"/>
      <c r="R73" s="1486"/>
      <c r="S73" s="1486"/>
      <c r="T73" s="1486"/>
      <c r="U73" s="1486"/>
      <c r="V73" s="1486"/>
      <c r="W73" s="1486"/>
    </row>
    <row r="74" spans="2:23" s="533" customFormat="1" ht="12.75" customHeight="1" thickBot="1" x14ac:dyDescent="0.3">
      <c r="B74" s="1059" t="s">
        <v>26</v>
      </c>
      <c r="C74" s="1060" t="s">
        <v>742</v>
      </c>
      <c r="D74" s="325" t="s">
        <v>808</v>
      </c>
      <c r="E74" s="593">
        <f>SUM(E75:E76)</f>
        <v>5000000</v>
      </c>
      <c r="F74" s="594">
        <f t="shared" ref="F74:M74" si="22">SUM(F75:F76)</f>
        <v>0</v>
      </c>
      <c r="G74" s="595">
        <f t="shared" si="22"/>
        <v>0</v>
      </c>
      <c r="H74" s="642">
        <f t="shared" si="22"/>
        <v>5000000</v>
      </c>
      <c r="I74" s="642">
        <f t="shared" si="22"/>
        <v>31122663</v>
      </c>
      <c r="J74" s="642">
        <f t="shared" si="22"/>
        <v>0</v>
      </c>
      <c r="K74" s="642">
        <f t="shared" si="22"/>
        <v>0</v>
      </c>
      <c r="L74" s="642">
        <f t="shared" si="22"/>
        <v>31122663</v>
      </c>
      <c r="M74" s="642">
        <f t="shared" si="22"/>
        <v>31122663</v>
      </c>
      <c r="N74" s="1489"/>
      <c r="O74" s="1488"/>
      <c r="P74" s="1490"/>
      <c r="Q74" s="1489"/>
      <c r="R74" s="1489"/>
      <c r="S74" s="1489"/>
      <c r="T74" s="1489"/>
      <c r="U74" s="1489"/>
      <c r="V74" s="1489"/>
      <c r="W74" s="1489"/>
    </row>
    <row r="75" spans="2:23" s="533" customFormat="1" ht="12.75" customHeight="1" x14ac:dyDescent="0.25">
      <c r="B75" s="1071" t="s">
        <v>308</v>
      </c>
      <c r="C75" s="1067" t="s">
        <v>743</v>
      </c>
      <c r="D75" s="420" t="s">
        <v>187</v>
      </c>
      <c r="E75" s="601">
        <v>5000000</v>
      </c>
      <c r="F75" s="601"/>
      <c r="G75" s="635"/>
      <c r="H75" s="848">
        <f t="shared" si="7"/>
        <v>5000000</v>
      </c>
      <c r="I75" s="848">
        <v>31122663</v>
      </c>
      <c r="J75" s="848"/>
      <c r="K75" s="848"/>
      <c r="L75" s="848">
        <v>31122663</v>
      </c>
      <c r="M75" s="848">
        <v>31122663</v>
      </c>
      <c r="N75" s="1489"/>
      <c r="O75" s="1491"/>
      <c r="P75" s="1490"/>
      <c r="Q75" s="1489"/>
      <c r="R75" s="1489"/>
      <c r="S75" s="1489"/>
      <c r="T75" s="1489"/>
      <c r="U75" s="1489"/>
      <c r="V75" s="1489"/>
      <c r="W75" s="1489"/>
    </row>
    <row r="76" spans="2:23" s="533" customFormat="1" ht="12.75" customHeight="1" thickBot="1" x14ac:dyDescent="0.3">
      <c r="B76" s="355" t="s">
        <v>309</v>
      </c>
      <c r="C76" s="1077" t="s">
        <v>744</v>
      </c>
      <c r="D76" s="357" t="s">
        <v>1</v>
      </c>
      <c r="E76" s="607"/>
      <c r="F76" s="602"/>
      <c r="G76" s="603"/>
      <c r="H76" s="848">
        <f t="shared" si="7"/>
        <v>0</v>
      </c>
      <c r="I76" s="849"/>
      <c r="J76" s="607"/>
      <c r="K76" s="671"/>
      <c r="L76" s="856"/>
      <c r="M76" s="1183"/>
      <c r="N76" s="1489"/>
      <c r="O76" s="1491"/>
      <c r="P76" s="1490"/>
      <c r="Q76" s="1489"/>
      <c r="R76" s="1489"/>
      <c r="S76" s="1489"/>
      <c r="T76" s="1489"/>
      <c r="U76" s="1489"/>
      <c r="V76" s="1489"/>
      <c r="W76" s="1489"/>
    </row>
    <row r="77" spans="2:23" s="1124" customFormat="1" ht="15" customHeight="1" thickBot="1" x14ac:dyDescent="0.3">
      <c r="B77" s="1075" t="s">
        <v>27</v>
      </c>
      <c r="C77" s="1119" t="s">
        <v>760</v>
      </c>
      <c r="D77" s="1120" t="s">
        <v>810</v>
      </c>
      <c r="E77" s="1121">
        <f>SUM(E78:E81)</f>
        <v>5012140</v>
      </c>
      <c r="F77" s="1121">
        <v>0</v>
      </c>
      <c r="G77" s="1122">
        <v>0</v>
      </c>
      <c r="H77" s="1167">
        <f t="shared" ref="H77:M77" si="23">SUM(H78:H81)</f>
        <v>5012140</v>
      </c>
      <c r="I77" s="1167">
        <f t="shared" si="23"/>
        <v>6487063</v>
      </c>
      <c r="J77" s="1167">
        <f t="shared" si="23"/>
        <v>0</v>
      </c>
      <c r="K77" s="1167">
        <f t="shared" si="23"/>
        <v>0</v>
      </c>
      <c r="L77" s="1167">
        <f t="shared" si="23"/>
        <v>6487063</v>
      </c>
      <c r="M77" s="1167">
        <f t="shared" si="23"/>
        <v>6487063</v>
      </c>
      <c r="N77" s="1495"/>
      <c r="O77" s="1496"/>
      <c r="P77" s="1497"/>
      <c r="Q77" s="1495"/>
      <c r="R77" s="1495"/>
      <c r="S77" s="1495"/>
      <c r="T77" s="1495"/>
      <c r="U77" s="1495"/>
      <c r="V77" s="1495"/>
      <c r="W77" s="1495"/>
    </row>
    <row r="78" spans="2:23" x14ac:dyDescent="0.25">
      <c r="B78" s="436" t="s">
        <v>421</v>
      </c>
      <c r="C78" s="1079" t="s">
        <v>759</v>
      </c>
      <c r="D78" s="539" t="s">
        <v>758</v>
      </c>
      <c r="E78" s="1080">
        <v>5012140</v>
      </c>
      <c r="F78" s="1080"/>
      <c r="G78" s="1081"/>
      <c r="H78" s="1168">
        <f>SUM(E78:G78)</f>
        <v>5012140</v>
      </c>
      <c r="I78" s="1172">
        <v>6487063</v>
      </c>
      <c r="L78" s="1216">
        <v>6487063</v>
      </c>
      <c r="M78" s="1478">
        <v>6487063</v>
      </c>
    </row>
    <row r="79" spans="2:23" x14ac:dyDescent="0.25">
      <c r="B79" s="437" t="s">
        <v>420</v>
      </c>
      <c r="C79" s="1065" t="s">
        <v>754</v>
      </c>
      <c r="D79" s="540" t="s">
        <v>287</v>
      </c>
      <c r="E79" s="317"/>
      <c r="F79" s="317"/>
      <c r="G79" s="413"/>
      <c r="H79" s="1168">
        <f>SUM(E79:G79)</f>
        <v>0</v>
      </c>
      <c r="I79" s="1173"/>
      <c r="J79" s="1170"/>
      <c r="K79" s="1215"/>
      <c r="L79" s="1217"/>
      <c r="M79" s="1479"/>
    </row>
    <row r="80" spans="2:23" x14ac:dyDescent="0.25">
      <c r="B80" s="437" t="s">
        <v>423</v>
      </c>
      <c r="C80" s="1066" t="s">
        <v>745</v>
      </c>
      <c r="D80" s="540" t="s">
        <v>429</v>
      </c>
      <c r="E80" s="317"/>
      <c r="F80" s="317"/>
      <c r="G80" s="413"/>
      <c r="H80" s="1168">
        <f>SUM(E80:G80)</f>
        <v>0</v>
      </c>
      <c r="I80" s="1173"/>
      <c r="J80" s="1170"/>
      <c r="K80" s="1215"/>
      <c r="L80" s="1217"/>
      <c r="M80" s="1479"/>
    </row>
    <row r="81" spans="2:13528" ht="13.8" thickBot="1" x14ac:dyDescent="0.3">
      <c r="B81" s="438" t="s">
        <v>422</v>
      </c>
      <c r="C81" s="1073" t="s">
        <v>746</v>
      </c>
      <c r="D81" s="541" t="s">
        <v>288</v>
      </c>
      <c r="E81" s="321"/>
      <c r="F81" s="321"/>
      <c r="G81" s="414"/>
      <c r="H81" s="1169">
        <f>SUM(E81:G81)</f>
        <v>0</v>
      </c>
      <c r="I81" s="1218"/>
      <c r="J81" s="1219"/>
      <c r="K81" s="1220"/>
      <c r="L81" s="1221"/>
      <c r="M81" s="1480"/>
    </row>
    <row r="82" spans="2:13528" s="532" customFormat="1" ht="12.75" customHeight="1" thickBot="1" x14ac:dyDescent="0.3">
      <c r="B82" s="1075" t="s">
        <v>28</v>
      </c>
      <c r="C82" s="1074" t="s">
        <v>747</v>
      </c>
      <c r="D82" s="350" t="s">
        <v>311</v>
      </c>
      <c r="E82" s="626">
        <f>SUM(E83:E86)</f>
        <v>0</v>
      </c>
      <c r="F82" s="626">
        <f t="shared" ref="F82:G82" si="24">SUM(F83:F86)</f>
        <v>0</v>
      </c>
      <c r="G82" s="634">
        <f t="shared" si="24"/>
        <v>0</v>
      </c>
      <c r="H82" s="1171">
        <f>SUM(H83:H86)</f>
        <v>0</v>
      </c>
      <c r="I82" s="1171">
        <f>SUM(I83:I86)</f>
        <v>0</v>
      </c>
      <c r="J82" s="1171">
        <f t="shared" ref="J82:M82" si="25">SUM(J83:J86)</f>
        <v>0</v>
      </c>
      <c r="K82" s="1171">
        <f t="shared" si="25"/>
        <v>0</v>
      </c>
      <c r="L82" s="1171">
        <f t="shared" si="25"/>
        <v>0</v>
      </c>
      <c r="M82" s="1171">
        <f t="shared" si="25"/>
        <v>0</v>
      </c>
      <c r="N82" s="534"/>
      <c r="O82" s="989"/>
      <c r="P82" s="1486"/>
      <c r="Q82" s="534"/>
      <c r="R82" s="534"/>
      <c r="S82" s="534"/>
      <c r="T82" s="534"/>
      <c r="U82" s="534"/>
      <c r="V82" s="534"/>
      <c r="W82" s="534"/>
    </row>
    <row r="83" spans="2:13528" s="532" customFormat="1" ht="12.75" customHeight="1" x14ac:dyDescent="0.25">
      <c r="B83" s="1100" t="s">
        <v>812</v>
      </c>
      <c r="C83" s="1050" t="s">
        <v>748</v>
      </c>
      <c r="D83" s="433" t="s">
        <v>291</v>
      </c>
      <c r="E83" s="599"/>
      <c r="F83" s="601"/>
      <c r="G83" s="681"/>
      <c r="H83" s="848">
        <f>SUM(E83:G83)</f>
        <v>0</v>
      </c>
      <c r="I83" s="636"/>
      <c r="J83" s="601"/>
      <c r="K83" s="635"/>
      <c r="L83" s="848"/>
      <c r="M83" s="1175"/>
      <c r="N83" s="534"/>
      <c r="O83" s="989"/>
      <c r="P83" s="1486"/>
      <c r="Q83" s="534"/>
      <c r="R83" s="534"/>
      <c r="S83" s="534"/>
      <c r="T83" s="534"/>
      <c r="U83" s="534"/>
      <c r="V83" s="534"/>
      <c r="W83" s="534"/>
    </row>
    <row r="84" spans="2:13528" s="532" customFormat="1" ht="12.75" customHeight="1" x14ac:dyDescent="0.25">
      <c r="B84" s="1101" t="s">
        <v>813</v>
      </c>
      <c r="C84" s="1051" t="s">
        <v>749</v>
      </c>
      <c r="D84" s="434" t="s">
        <v>293</v>
      </c>
      <c r="E84" s="615"/>
      <c r="F84" s="598"/>
      <c r="G84" s="682"/>
      <c r="H84" s="848">
        <f>SUM(E84:G84)</f>
        <v>0</v>
      </c>
      <c r="I84" s="660"/>
      <c r="J84" s="601"/>
      <c r="K84" s="635"/>
      <c r="L84" s="848"/>
      <c r="M84" s="1175"/>
      <c r="N84" s="534"/>
      <c r="O84" s="989"/>
      <c r="P84" s="1486"/>
      <c r="Q84" s="534"/>
      <c r="R84" s="534"/>
      <c r="S84" s="534"/>
      <c r="T84" s="534"/>
      <c r="U84" s="534"/>
      <c r="V84" s="534"/>
      <c r="W84" s="534"/>
    </row>
    <row r="85" spans="2:13528" s="532" customFormat="1" ht="12.75" customHeight="1" x14ac:dyDescent="0.25">
      <c r="B85" s="1101" t="s">
        <v>814</v>
      </c>
      <c r="C85" s="1051" t="s">
        <v>750</v>
      </c>
      <c r="D85" s="434" t="s">
        <v>295</v>
      </c>
      <c r="E85" s="615"/>
      <c r="F85" s="598"/>
      <c r="G85" s="682"/>
      <c r="H85" s="855">
        <f>SUM(E85:G85)</f>
        <v>0</v>
      </c>
      <c r="I85" s="660"/>
      <c r="J85" s="598"/>
      <c r="K85" s="606"/>
      <c r="L85" s="855"/>
      <c r="M85" s="1182"/>
      <c r="N85" s="534"/>
      <c r="O85" s="989"/>
      <c r="P85" s="1486"/>
      <c r="Q85" s="534"/>
      <c r="R85" s="534"/>
      <c r="S85" s="534"/>
      <c r="T85" s="534"/>
      <c r="U85" s="534"/>
      <c r="V85" s="534"/>
      <c r="W85" s="534"/>
    </row>
    <row r="86" spans="2:13528" s="532" customFormat="1" ht="12.75" customHeight="1" thickBot="1" x14ac:dyDescent="0.3">
      <c r="B86" s="1102" t="s">
        <v>815</v>
      </c>
      <c r="C86" s="1052" t="s">
        <v>751</v>
      </c>
      <c r="D86" s="641" t="s">
        <v>297</v>
      </c>
      <c r="E86" s="604"/>
      <c r="F86" s="621"/>
      <c r="G86" s="683"/>
      <c r="H86" s="856">
        <f>SUM(E86:G86)</f>
        <v>0</v>
      </c>
      <c r="I86" s="684"/>
      <c r="J86" s="607"/>
      <c r="K86" s="671"/>
      <c r="L86" s="856"/>
      <c r="M86" s="1183"/>
      <c r="N86" s="534"/>
      <c r="O86" s="989"/>
      <c r="P86" s="1486"/>
      <c r="Q86" s="534"/>
      <c r="R86" s="534"/>
      <c r="S86" s="534"/>
      <c r="T86" s="534"/>
      <c r="U86" s="534"/>
      <c r="V86" s="534"/>
      <c r="W86" s="534"/>
    </row>
    <row r="87" spans="2:13528" s="532" customFormat="1" ht="12.75" customHeight="1" thickBot="1" x14ac:dyDescent="0.3">
      <c r="B87" s="520" t="s">
        <v>29</v>
      </c>
      <c r="C87" s="1049" t="s">
        <v>752</v>
      </c>
      <c r="D87" s="350" t="s">
        <v>299</v>
      </c>
      <c r="E87" s="626">
        <v>0</v>
      </c>
      <c r="F87" s="625">
        <v>0</v>
      </c>
      <c r="G87" s="629">
        <v>0</v>
      </c>
      <c r="H87" s="857">
        <f>SUM(E87:G87)</f>
        <v>0</v>
      </c>
      <c r="I87" s="685">
        <v>0</v>
      </c>
      <c r="J87" s="625">
        <v>0</v>
      </c>
      <c r="K87" s="628">
        <v>0</v>
      </c>
      <c r="L87" s="650">
        <v>0</v>
      </c>
      <c r="M87" s="1171">
        <v>0</v>
      </c>
      <c r="N87" s="534"/>
      <c r="O87" s="989"/>
      <c r="P87" s="1486"/>
      <c r="Q87" s="534"/>
      <c r="R87" s="534"/>
      <c r="S87" s="534"/>
      <c r="T87" s="534"/>
      <c r="U87" s="534"/>
      <c r="V87" s="534"/>
      <c r="W87" s="534"/>
    </row>
    <row r="88" spans="2:13528" s="534" customFormat="1" ht="30" customHeight="1" thickBot="1" x14ac:dyDescent="0.3">
      <c r="B88" s="1075" t="s">
        <v>30</v>
      </c>
      <c r="C88" s="1076" t="s">
        <v>612</v>
      </c>
      <c r="D88" s="350" t="s">
        <v>534</v>
      </c>
      <c r="E88" s="858">
        <f>+E87+E82+E64</f>
        <v>10012140</v>
      </c>
      <c r="F88" s="858">
        <f t="shared" ref="F88:H88" si="26">+F87+F82+F64</f>
        <v>0</v>
      </c>
      <c r="G88" s="859">
        <f t="shared" si="26"/>
        <v>0</v>
      </c>
      <c r="H88" s="860">
        <f t="shared" si="26"/>
        <v>10012140</v>
      </c>
      <c r="I88" s="861">
        <f>I74+I77+I82+I87</f>
        <v>37609726</v>
      </c>
      <c r="J88" s="861">
        <f t="shared" ref="J88:M88" si="27">J74+J77+J82+J87</f>
        <v>0</v>
      </c>
      <c r="K88" s="861">
        <f t="shared" si="27"/>
        <v>0</v>
      </c>
      <c r="L88" s="860">
        <f t="shared" si="27"/>
        <v>37609726</v>
      </c>
      <c r="M88" s="859">
        <f t="shared" si="27"/>
        <v>37609726</v>
      </c>
      <c r="O88" s="985"/>
      <c r="P88" s="864"/>
      <c r="Q88" s="863"/>
      <c r="R88" s="864"/>
      <c r="S88" s="863"/>
      <c r="T88" s="864"/>
      <c r="U88" s="863"/>
      <c r="V88" s="864"/>
      <c r="W88" s="863"/>
      <c r="X88" s="864"/>
      <c r="Y88" s="863"/>
      <c r="Z88" s="864"/>
      <c r="AA88" s="863"/>
      <c r="AB88" s="864"/>
      <c r="AC88" s="863"/>
      <c r="AD88" s="864"/>
      <c r="AE88" s="863"/>
      <c r="AF88" s="864"/>
      <c r="AG88" s="863"/>
      <c r="AH88" s="864"/>
      <c r="AI88" s="863"/>
      <c r="AJ88" s="864"/>
      <c r="AK88" s="863"/>
      <c r="AL88" s="864"/>
      <c r="AM88" s="863"/>
      <c r="AN88" s="864"/>
      <c r="AO88" s="863"/>
      <c r="AP88" s="864"/>
      <c r="AQ88" s="863"/>
      <c r="AR88" s="864"/>
      <c r="AS88" s="863"/>
      <c r="AT88" s="864"/>
      <c r="AU88" s="863"/>
      <c r="AV88" s="864"/>
      <c r="AW88" s="863"/>
      <c r="AX88" s="864"/>
      <c r="AY88" s="863"/>
      <c r="AZ88" s="864"/>
      <c r="BA88" s="863"/>
      <c r="BB88" s="864"/>
      <c r="BC88" s="863"/>
      <c r="BD88" s="864"/>
      <c r="BE88" s="863"/>
      <c r="BF88" s="864"/>
      <c r="BG88" s="863"/>
      <c r="BH88" s="864"/>
      <c r="BI88" s="863"/>
      <c r="BJ88" s="864"/>
      <c r="BK88" s="863"/>
      <c r="BL88" s="864"/>
      <c r="BM88" s="863"/>
      <c r="BN88" s="864"/>
      <c r="BO88" s="863"/>
      <c r="BP88" s="864"/>
      <c r="BQ88" s="863"/>
      <c r="BR88" s="864"/>
      <c r="BS88" s="863"/>
      <c r="BT88" s="864"/>
      <c r="BU88" s="863"/>
      <c r="BV88" s="864"/>
      <c r="BW88" s="863"/>
      <c r="BX88" s="864"/>
      <c r="BY88" s="863"/>
      <c r="BZ88" s="864"/>
      <c r="CA88" s="863"/>
      <c r="CB88" s="864"/>
      <c r="CC88" s="863"/>
      <c r="CD88" s="864"/>
      <c r="CE88" s="863"/>
      <c r="CF88" s="864"/>
      <c r="CG88" s="863"/>
      <c r="CH88" s="864"/>
      <c r="CI88" s="863"/>
      <c r="CJ88" s="864"/>
      <c r="CK88" s="863"/>
      <c r="CL88" s="864"/>
      <c r="CM88" s="863"/>
      <c r="CN88" s="864"/>
      <c r="CO88" s="863"/>
      <c r="CP88" s="864"/>
      <c r="CQ88" s="863"/>
      <c r="CR88" s="864"/>
      <c r="CS88" s="863"/>
      <c r="CT88" s="864"/>
      <c r="CU88" s="863"/>
      <c r="CV88" s="864"/>
      <c r="CW88" s="863"/>
      <c r="CX88" s="864"/>
      <c r="CY88" s="863"/>
      <c r="CZ88" s="864"/>
      <c r="DA88" s="863"/>
      <c r="DB88" s="864"/>
      <c r="DC88" s="863"/>
      <c r="DD88" s="864"/>
      <c r="DE88" s="863"/>
      <c r="DF88" s="864"/>
      <c r="DG88" s="863"/>
      <c r="DH88" s="864"/>
      <c r="DI88" s="863"/>
      <c r="DJ88" s="864"/>
      <c r="DK88" s="863"/>
      <c r="DL88" s="864"/>
      <c r="DM88" s="863"/>
      <c r="DN88" s="864"/>
      <c r="DO88" s="863"/>
      <c r="DP88" s="864"/>
      <c r="DQ88" s="863"/>
      <c r="DR88" s="864"/>
      <c r="DS88" s="863"/>
      <c r="DT88" s="864"/>
      <c r="DU88" s="863"/>
      <c r="DV88" s="864"/>
      <c r="DW88" s="863"/>
      <c r="DX88" s="864"/>
      <c r="DY88" s="863"/>
      <c r="DZ88" s="864"/>
      <c r="EA88" s="863"/>
      <c r="EB88" s="864"/>
      <c r="EC88" s="863"/>
      <c r="ED88" s="864"/>
      <c r="EE88" s="863"/>
      <c r="EF88" s="864"/>
      <c r="EG88" s="863"/>
      <c r="EH88" s="864"/>
      <c r="EI88" s="863"/>
      <c r="EJ88" s="864"/>
      <c r="EK88" s="863"/>
      <c r="EL88" s="864"/>
      <c r="EM88" s="863"/>
      <c r="EN88" s="864"/>
      <c r="EO88" s="863"/>
      <c r="EP88" s="864"/>
      <c r="EQ88" s="863"/>
      <c r="ER88" s="864"/>
      <c r="ES88" s="863"/>
      <c r="ET88" s="864"/>
      <c r="EU88" s="863"/>
      <c r="EV88" s="864"/>
      <c r="EW88" s="863"/>
      <c r="EX88" s="864"/>
      <c r="EY88" s="863"/>
      <c r="EZ88" s="864"/>
      <c r="FA88" s="863"/>
      <c r="FB88" s="864"/>
      <c r="FC88" s="863"/>
      <c r="FD88" s="864"/>
      <c r="FE88" s="863"/>
      <c r="FF88" s="864"/>
      <c r="FG88" s="863"/>
      <c r="FH88" s="864"/>
      <c r="FI88" s="863"/>
      <c r="FJ88" s="864"/>
      <c r="FK88" s="863"/>
      <c r="FL88" s="864"/>
      <c r="FM88" s="863"/>
      <c r="FN88" s="864"/>
      <c r="FO88" s="863"/>
      <c r="FP88" s="864"/>
      <c r="FQ88" s="863"/>
      <c r="FR88" s="864"/>
      <c r="FS88" s="863"/>
      <c r="FT88" s="864"/>
      <c r="FU88" s="863"/>
      <c r="FV88" s="864"/>
      <c r="FW88" s="863"/>
      <c r="FX88" s="864"/>
      <c r="FY88" s="863"/>
      <c r="FZ88" s="864"/>
      <c r="GA88" s="863"/>
      <c r="GB88" s="864"/>
      <c r="GC88" s="863"/>
      <c r="GD88" s="864"/>
      <c r="GE88" s="863"/>
      <c r="GF88" s="864"/>
      <c r="GG88" s="863"/>
      <c r="GH88" s="864"/>
      <c r="GI88" s="863"/>
      <c r="GJ88" s="864"/>
      <c r="GK88" s="863"/>
      <c r="GL88" s="864"/>
      <c r="GM88" s="863"/>
      <c r="GN88" s="864"/>
      <c r="GO88" s="863"/>
      <c r="GP88" s="864"/>
      <c r="GQ88" s="863"/>
      <c r="GR88" s="864"/>
      <c r="GS88" s="863"/>
      <c r="GT88" s="864"/>
      <c r="GU88" s="863"/>
      <c r="GV88" s="864"/>
      <c r="GW88" s="863"/>
      <c r="GX88" s="864"/>
      <c r="GY88" s="863"/>
      <c r="GZ88" s="864"/>
      <c r="HA88" s="863"/>
      <c r="HB88" s="864"/>
      <c r="HC88" s="863"/>
      <c r="HD88" s="864"/>
      <c r="HE88" s="863"/>
      <c r="HF88" s="864"/>
      <c r="HG88" s="863"/>
      <c r="HH88" s="864"/>
      <c r="HI88" s="863"/>
      <c r="HJ88" s="864"/>
      <c r="HK88" s="863"/>
      <c r="HL88" s="864"/>
      <c r="HM88" s="863"/>
      <c r="HN88" s="864"/>
      <c r="HO88" s="863"/>
      <c r="HP88" s="864"/>
      <c r="HQ88" s="863"/>
      <c r="HR88" s="864"/>
      <c r="HS88" s="863"/>
      <c r="HT88" s="864"/>
      <c r="HU88" s="863"/>
      <c r="HV88" s="864"/>
      <c r="HW88" s="863"/>
      <c r="HX88" s="864"/>
      <c r="HY88" s="863"/>
      <c r="HZ88" s="864"/>
      <c r="IA88" s="863"/>
      <c r="IB88" s="864"/>
      <c r="IC88" s="863"/>
      <c r="ID88" s="864"/>
      <c r="IE88" s="863"/>
      <c r="IF88" s="864"/>
      <c r="IG88" s="863"/>
      <c r="IH88" s="864"/>
      <c r="II88" s="863"/>
      <c r="IJ88" s="864"/>
      <c r="IK88" s="863"/>
      <c r="IL88" s="864"/>
      <c r="IM88" s="863"/>
      <c r="IN88" s="864"/>
      <c r="IO88" s="863"/>
      <c r="IP88" s="864"/>
      <c r="IQ88" s="863"/>
      <c r="IR88" s="864"/>
      <c r="IS88" s="863"/>
      <c r="IT88" s="864"/>
      <c r="IU88" s="863"/>
      <c r="IV88" s="864"/>
      <c r="IW88" s="863"/>
      <c r="IX88" s="864"/>
      <c r="IY88" s="863"/>
      <c r="IZ88" s="864"/>
      <c r="JA88" s="863"/>
      <c r="JB88" s="864"/>
      <c r="JC88" s="863"/>
      <c r="JD88" s="864"/>
      <c r="JE88" s="863"/>
      <c r="JF88" s="864"/>
      <c r="JG88" s="863"/>
      <c r="JH88" s="864"/>
      <c r="JI88" s="863"/>
      <c r="JJ88" s="864"/>
      <c r="JK88" s="863"/>
      <c r="JL88" s="864"/>
      <c r="JM88" s="863"/>
      <c r="JN88" s="864"/>
      <c r="JO88" s="863"/>
      <c r="JP88" s="864"/>
      <c r="JQ88" s="863"/>
      <c r="JR88" s="864"/>
      <c r="JS88" s="863"/>
      <c r="JT88" s="864"/>
      <c r="JU88" s="863"/>
      <c r="JV88" s="864"/>
      <c r="JW88" s="863"/>
      <c r="JX88" s="864"/>
      <c r="JY88" s="863"/>
      <c r="JZ88" s="864"/>
      <c r="KA88" s="863"/>
      <c r="KB88" s="864"/>
      <c r="KC88" s="863"/>
      <c r="KD88" s="864"/>
      <c r="KE88" s="863"/>
      <c r="KF88" s="864"/>
      <c r="KG88" s="863"/>
      <c r="KH88" s="864"/>
      <c r="KI88" s="863"/>
      <c r="KJ88" s="864"/>
      <c r="KK88" s="863"/>
      <c r="KL88" s="864"/>
      <c r="KM88" s="863"/>
      <c r="KN88" s="864"/>
      <c r="KO88" s="863"/>
      <c r="KP88" s="864"/>
      <c r="KQ88" s="863"/>
      <c r="KR88" s="864"/>
      <c r="KS88" s="863"/>
      <c r="KT88" s="864"/>
      <c r="KU88" s="863"/>
      <c r="KV88" s="864"/>
      <c r="KW88" s="863"/>
      <c r="KX88" s="864"/>
      <c r="KY88" s="863"/>
      <c r="KZ88" s="864"/>
      <c r="LA88" s="863"/>
      <c r="LB88" s="864"/>
      <c r="LC88" s="863"/>
      <c r="LD88" s="864"/>
      <c r="LE88" s="863"/>
      <c r="LF88" s="864"/>
      <c r="LG88" s="863"/>
      <c r="LH88" s="864"/>
      <c r="LI88" s="863"/>
      <c r="LJ88" s="864"/>
      <c r="LK88" s="863"/>
      <c r="LL88" s="864"/>
      <c r="LM88" s="863"/>
      <c r="LN88" s="864"/>
      <c r="LO88" s="863"/>
      <c r="LP88" s="864"/>
      <c r="LQ88" s="863"/>
      <c r="LR88" s="864"/>
      <c r="LS88" s="863"/>
      <c r="LT88" s="864"/>
      <c r="LU88" s="863"/>
      <c r="LV88" s="864"/>
      <c r="LW88" s="863"/>
      <c r="LX88" s="864"/>
      <c r="LY88" s="863"/>
      <c r="LZ88" s="864"/>
      <c r="MA88" s="863"/>
      <c r="MB88" s="864"/>
      <c r="MC88" s="863"/>
      <c r="MD88" s="864"/>
      <c r="ME88" s="863"/>
      <c r="MF88" s="864"/>
      <c r="MG88" s="863"/>
      <c r="MH88" s="864"/>
      <c r="MI88" s="863"/>
      <c r="MJ88" s="864"/>
      <c r="MK88" s="863"/>
      <c r="ML88" s="864"/>
      <c r="MM88" s="863"/>
      <c r="MN88" s="864"/>
      <c r="MO88" s="863"/>
      <c r="MP88" s="864"/>
      <c r="MQ88" s="863"/>
      <c r="MR88" s="864"/>
      <c r="MS88" s="863"/>
      <c r="MT88" s="864"/>
      <c r="MU88" s="863"/>
      <c r="MV88" s="864"/>
      <c r="MW88" s="863"/>
      <c r="MX88" s="864"/>
      <c r="MY88" s="863"/>
      <c r="MZ88" s="864"/>
      <c r="NA88" s="863"/>
      <c r="NB88" s="864"/>
      <c r="NC88" s="863"/>
      <c r="ND88" s="864"/>
      <c r="NE88" s="863"/>
      <c r="NF88" s="864"/>
      <c r="NG88" s="863"/>
      <c r="NH88" s="864"/>
      <c r="NI88" s="863"/>
      <c r="NJ88" s="864"/>
      <c r="NK88" s="863"/>
      <c r="NL88" s="864"/>
      <c r="NM88" s="863"/>
      <c r="NN88" s="864"/>
      <c r="NO88" s="863"/>
      <c r="NP88" s="864"/>
      <c r="NQ88" s="863"/>
      <c r="NR88" s="864"/>
      <c r="NS88" s="863"/>
      <c r="NT88" s="864"/>
      <c r="NU88" s="863"/>
      <c r="NV88" s="864"/>
      <c r="NW88" s="863"/>
      <c r="NX88" s="864"/>
      <c r="NY88" s="863"/>
      <c r="NZ88" s="864"/>
      <c r="OA88" s="863"/>
      <c r="OB88" s="864"/>
      <c r="OC88" s="863"/>
      <c r="OD88" s="864"/>
      <c r="OE88" s="863"/>
      <c r="OF88" s="864"/>
      <c r="OG88" s="863"/>
      <c r="OH88" s="864"/>
      <c r="OI88" s="863"/>
      <c r="OJ88" s="864"/>
      <c r="OK88" s="863"/>
      <c r="OL88" s="864"/>
      <c r="OM88" s="863"/>
      <c r="ON88" s="864"/>
      <c r="OO88" s="863"/>
      <c r="OP88" s="864"/>
      <c r="OQ88" s="863"/>
      <c r="OR88" s="864"/>
      <c r="OS88" s="863"/>
      <c r="OT88" s="864"/>
      <c r="OU88" s="863"/>
      <c r="OV88" s="864"/>
      <c r="OW88" s="863"/>
      <c r="OX88" s="864"/>
      <c r="OY88" s="863"/>
      <c r="OZ88" s="864"/>
      <c r="PA88" s="863"/>
      <c r="PB88" s="864"/>
      <c r="PC88" s="863"/>
      <c r="PD88" s="864"/>
      <c r="PE88" s="863"/>
      <c r="PF88" s="864"/>
      <c r="PG88" s="863"/>
      <c r="PH88" s="864"/>
      <c r="PI88" s="863"/>
      <c r="PJ88" s="864"/>
      <c r="PK88" s="863"/>
      <c r="PL88" s="864"/>
      <c r="PM88" s="863"/>
      <c r="PN88" s="864"/>
      <c r="PO88" s="863"/>
      <c r="PP88" s="864"/>
      <c r="PQ88" s="863"/>
      <c r="PR88" s="864"/>
      <c r="PS88" s="863"/>
      <c r="PT88" s="864"/>
      <c r="PU88" s="863"/>
      <c r="PV88" s="864"/>
      <c r="PW88" s="863"/>
      <c r="PX88" s="864"/>
      <c r="PY88" s="863"/>
      <c r="PZ88" s="864"/>
      <c r="QA88" s="863"/>
      <c r="QB88" s="864"/>
      <c r="QC88" s="863"/>
      <c r="QD88" s="864"/>
      <c r="QE88" s="863"/>
      <c r="QF88" s="864"/>
      <c r="QG88" s="863"/>
      <c r="QH88" s="864"/>
      <c r="QI88" s="863"/>
      <c r="QJ88" s="864"/>
      <c r="QK88" s="863"/>
      <c r="QL88" s="864"/>
      <c r="QM88" s="863"/>
      <c r="QN88" s="864"/>
      <c r="QO88" s="863"/>
      <c r="QP88" s="864"/>
      <c r="QQ88" s="863"/>
      <c r="QR88" s="864"/>
      <c r="QS88" s="863"/>
      <c r="QT88" s="864"/>
      <c r="QU88" s="863"/>
      <c r="QV88" s="864"/>
      <c r="QW88" s="863"/>
      <c r="QX88" s="864"/>
      <c r="QY88" s="863"/>
      <c r="QZ88" s="864"/>
      <c r="RA88" s="863"/>
      <c r="RB88" s="864"/>
      <c r="RC88" s="863"/>
      <c r="RD88" s="864"/>
      <c r="RE88" s="863"/>
      <c r="RF88" s="864"/>
      <c r="RG88" s="863"/>
      <c r="RH88" s="864"/>
      <c r="RI88" s="863"/>
      <c r="RJ88" s="864"/>
      <c r="RK88" s="863"/>
      <c r="RL88" s="864"/>
      <c r="RM88" s="863"/>
      <c r="RN88" s="864"/>
      <c r="RO88" s="863"/>
      <c r="RP88" s="864"/>
      <c r="RQ88" s="863"/>
      <c r="RR88" s="864"/>
      <c r="RS88" s="863"/>
      <c r="RT88" s="864"/>
      <c r="RU88" s="863"/>
      <c r="RV88" s="864"/>
      <c r="RW88" s="863"/>
      <c r="RX88" s="864"/>
      <c r="RY88" s="863"/>
      <c r="RZ88" s="864"/>
      <c r="SA88" s="863"/>
      <c r="SB88" s="864"/>
      <c r="SC88" s="863"/>
      <c r="SD88" s="864"/>
      <c r="SE88" s="863"/>
      <c r="SF88" s="864"/>
      <c r="SG88" s="863"/>
      <c r="SH88" s="864"/>
      <c r="SI88" s="863"/>
      <c r="SJ88" s="864"/>
      <c r="SK88" s="863"/>
      <c r="SL88" s="864"/>
      <c r="SM88" s="863"/>
      <c r="SN88" s="864"/>
      <c r="SO88" s="863"/>
      <c r="SP88" s="864"/>
      <c r="SQ88" s="863"/>
      <c r="SR88" s="864"/>
      <c r="SS88" s="863"/>
      <c r="ST88" s="864"/>
      <c r="SU88" s="863"/>
      <c r="SV88" s="864"/>
      <c r="SW88" s="863"/>
      <c r="SX88" s="864"/>
      <c r="SY88" s="863"/>
      <c r="SZ88" s="864"/>
      <c r="TA88" s="863"/>
      <c r="TB88" s="864"/>
      <c r="TC88" s="863"/>
      <c r="TD88" s="864"/>
      <c r="TE88" s="863"/>
      <c r="TF88" s="864"/>
      <c r="TG88" s="863"/>
      <c r="TH88" s="864"/>
      <c r="TI88" s="863"/>
      <c r="TJ88" s="864"/>
      <c r="TK88" s="863"/>
      <c r="TL88" s="864"/>
      <c r="TM88" s="863"/>
      <c r="TN88" s="864"/>
      <c r="TO88" s="863"/>
      <c r="TP88" s="864"/>
      <c r="TQ88" s="863"/>
      <c r="TR88" s="864"/>
      <c r="TS88" s="863"/>
      <c r="TT88" s="864"/>
      <c r="TU88" s="863"/>
      <c r="TV88" s="864"/>
      <c r="TW88" s="863"/>
      <c r="TX88" s="864"/>
      <c r="TY88" s="863"/>
      <c r="TZ88" s="864"/>
      <c r="UA88" s="863"/>
      <c r="UB88" s="864"/>
      <c r="UC88" s="863"/>
      <c r="UD88" s="864"/>
      <c r="UE88" s="863"/>
      <c r="UF88" s="864"/>
      <c r="UG88" s="863"/>
      <c r="UH88" s="864"/>
      <c r="UI88" s="863"/>
      <c r="UJ88" s="864"/>
      <c r="UK88" s="863"/>
      <c r="UL88" s="864"/>
      <c r="UM88" s="863"/>
      <c r="UN88" s="864"/>
      <c r="UO88" s="863"/>
      <c r="UP88" s="864"/>
      <c r="UQ88" s="863"/>
      <c r="UR88" s="864"/>
      <c r="US88" s="863"/>
      <c r="UT88" s="864"/>
      <c r="UU88" s="863"/>
      <c r="UV88" s="864"/>
      <c r="UW88" s="863"/>
      <c r="UX88" s="864"/>
      <c r="UY88" s="863"/>
      <c r="UZ88" s="864"/>
      <c r="VA88" s="863"/>
      <c r="VB88" s="864"/>
      <c r="VC88" s="863"/>
      <c r="VD88" s="864"/>
      <c r="VE88" s="863"/>
      <c r="VF88" s="864"/>
      <c r="VG88" s="863"/>
      <c r="VH88" s="864"/>
      <c r="VI88" s="863"/>
      <c r="VJ88" s="864"/>
      <c r="VK88" s="863"/>
      <c r="VL88" s="864"/>
      <c r="VM88" s="863"/>
      <c r="VN88" s="864"/>
      <c r="VO88" s="863"/>
      <c r="VP88" s="864"/>
      <c r="VQ88" s="863"/>
      <c r="VR88" s="864"/>
      <c r="VS88" s="863"/>
      <c r="VT88" s="864"/>
      <c r="VU88" s="863"/>
      <c r="VV88" s="864"/>
      <c r="VW88" s="863"/>
      <c r="VX88" s="864"/>
      <c r="VY88" s="863"/>
      <c r="VZ88" s="864"/>
      <c r="WA88" s="863"/>
      <c r="WB88" s="864"/>
      <c r="WC88" s="863"/>
      <c r="WD88" s="864"/>
      <c r="WE88" s="863"/>
      <c r="WF88" s="864"/>
      <c r="WG88" s="863"/>
      <c r="WH88" s="864"/>
      <c r="WI88" s="863"/>
      <c r="WJ88" s="864"/>
      <c r="WK88" s="863"/>
      <c r="WL88" s="864"/>
      <c r="WM88" s="863"/>
      <c r="WN88" s="864"/>
      <c r="WO88" s="863"/>
      <c r="WP88" s="864"/>
      <c r="WQ88" s="863"/>
      <c r="WR88" s="864"/>
      <c r="WS88" s="863"/>
      <c r="WT88" s="864"/>
      <c r="WU88" s="863"/>
      <c r="WV88" s="864"/>
      <c r="WW88" s="863"/>
      <c r="WX88" s="864"/>
      <c r="WY88" s="863"/>
      <c r="WZ88" s="864"/>
      <c r="XA88" s="863"/>
      <c r="XB88" s="864"/>
      <c r="XC88" s="863"/>
      <c r="XD88" s="864"/>
      <c r="XE88" s="863"/>
      <c r="XF88" s="864"/>
      <c r="XG88" s="863"/>
      <c r="XH88" s="864"/>
      <c r="XI88" s="863"/>
      <c r="XJ88" s="864"/>
      <c r="XK88" s="863"/>
      <c r="XL88" s="864"/>
      <c r="XM88" s="863"/>
      <c r="XN88" s="864"/>
      <c r="XO88" s="863"/>
      <c r="XP88" s="864"/>
      <c r="XQ88" s="863"/>
      <c r="XR88" s="864"/>
      <c r="XS88" s="863"/>
      <c r="XT88" s="864"/>
      <c r="XU88" s="863"/>
      <c r="XV88" s="864"/>
      <c r="XW88" s="863"/>
      <c r="XX88" s="864"/>
      <c r="XY88" s="863"/>
      <c r="XZ88" s="864"/>
      <c r="YA88" s="863"/>
      <c r="YB88" s="864"/>
      <c r="YC88" s="863"/>
      <c r="YD88" s="864"/>
      <c r="YE88" s="863"/>
      <c r="YF88" s="864"/>
      <c r="YG88" s="863"/>
      <c r="YH88" s="864"/>
      <c r="YI88" s="863"/>
      <c r="YJ88" s="864"/>
      <c r="YK88" s="863"/>
      <c r="YL88" s="864"/>
      <c r="YM88" s="863"/>
      <c r="YN88" s="864"/>
      <c r="YO88" s="863"/>
      <c r="YP88" s="864"/>
      <c r="YQ88" s="863"/>
      <c r="YR88" s="864"/>
      <c r="YS88" s="863"/>
      <c r="YT88" s="864"/>
      <c r="YU88" s="863"/>
      <c r="YV88" s="864"/>
      <c r="YW88" s="863"/>
      <c r="YX88" s="864"/>
      <c r="YY88" s="863"/>
      <c r="YZ88" s="864"/>
      <c r="ZA88" s="863"/>
      <c r="ZB88" s="864"/>
      <c r="ZC88" s="863"/>
      <c r="ZD88" s="864"/>
      <c r="ZE88" s="863"/>
      <c r="ZF88" s="864"/>
      <c r="ZG88" s="863"/>
      <c r="ZH88" s="864"/>
      <c r="ZI88" s="863"/>
      <c r="ZJ88" s="864"/>
      <c r="ZK88" s="863"/>
      <c r="ZL88" s="864"/>
      <c r="ZM88" s="863"/>
      <c r="ZN88" s="864"/>
      <c r="ZO88" s="863"/>
      <c r="ZP88" s="864"/>
      <c r="ZQ88" s="863"/>
      <c r="ZR88" s="864"/>
      <c r="ZS88" s="863"/>
      <c r="ZT88" s="864"/>
      <c r="ZU88" s="863"/>
      <c r="ZV88" s="864"/>
      <c r="ZW88" s="863"/>
      <c r="ZX88" s="864"/>
      <c r="ZY88" s="863"/>
      <c r="ZZ88" s="864"/>
      <c r="AAA88" s="863"/>
      <c r="AAB88" s="864"/>
      <c r="AAC88" s="863"/>
      <c r="AAD88" s="864"/>
      <c r="AAE88" s="863"/>
      <c r="AAF88" s="864"/>
      <c r="AAG88" s="863"/>
      <c r="AAH88" s="864"/>
      <c r="AAI88" s="863"/>
      <c r="AAJ88" s="864"/>
      <c r="AAK88" s="863"/>
      <c r="AAL88" s="864"/>
      <c r="AAM88" s="863"/>
      <c r="AAN88" s="864"/>
      <c r="AAO88" s="863"/>
      <c r="AAP88" s="864"/>
      <c r="AAQ88" s="863"/>
      <c r="AAR88" s="864"/>
      <c r="AAS88" s="863"/>
      <c r="AAT88" s="864"/>
      <c r="AAU88" s="863"/>
      <c r="AAV88" s="864"/>
      <c r="AAW88" s="863"/>
      <c r="AAX88" s="864"/>
      <c r="AAY88" s="863"/>
      <c r="AAZ88" s="864"/>
      <c r="ABA88" s="863"/>
      <c r="ABB88" s="864"/>
      <c r="ABC88" s="863"/>
      <c r="ABD88" s="864"/>
      <c r="ABE88" s="863"/>
      <c r="ABF88" s="864"/>
      <c r="ABG88" s="863"/>
      <c r="ABH88" s="864"/>
      <c r="ABI88" s="863"/>
      <c r="ABJ88" s="864"/>
      <c r="ABK88" s="863"/>
      <c r="ABL88" s="864"/>
      <c r="ABM88" s="863"/>
      <c r="ABN88" s="864"/>
      <c r="ABO88" s="863"/>
      <c r="ABP88" s="864"/>
      <c r="ABQ88" s="863"/>
      <c r="ABR88" s="864"/>
      <c r="ABS88" s="863"/>
      <c r="ABT88" s="864"/>
      <c r="ABU88" s="863"/>
      <c r="ABV88" s="864"/>
      <c r="ABW88" s="863"/>
      <c r="ABX88" s="864"/>
      <c r="ABY88" s="863"/>
      <c r="ABZ88" s="864"/>
      <c r="ACA88" s="863"/>
      <c r="ACB88" s="864"/>
      <c r="ACC88" s="863"/>
      <c r="ACD88" s="864"/>
      <c r="ACE88" s="863"/>
      <c r="ACF88" s="864"/>
      <c r="ACG88" s="863"/>
      <c r="ACH88" s="864"/>
      <c r="ACI88" s="863"/>
      <c r="ACJ88" s="864"/>
      <c r="ACK88" s="863"/>
      <c r="ACL88" s="864"/>
      <c r="ACM88" s="863"/>
      <c r="ACN88" s="864"/>
      <c r="ACO88" s="863"/>
      <c r="ACP88" s="864"/>
      <c r="ACQ88" s="863"/>
      <c r="ACR88" s="864"/>
      <c r="ACS88" s="863"/>
      <c r="ACT88" s="864"/>
      <c r="ACU88" s="863"/>
      <c r="ACV88" s="864"/>
      <c r="ACW88" s="863"/>
      <c r="ACX88" s="864"/>
      <c r="ACY88" s="863"/>
      <c r="ACZ88" s="864"/>
      <c r="ADA88" s="863"/>
      <c r="ADB88" s="864"/>
      <c r="ADC88" s="863"/>
      <c r="ADD88" s="864"/>
      <c r="ADE88" s="863"/>
      <c r="ADF88" s="864"/>
      <c r="ADG88" s="863"/>
      <c r="ADH88" s="864"/>
      <c r="ADI88" s="863"/>
      <c r="ADJ88" s="864"/>
      <c r="ADK88" s="863"/>
      <c r="ADL88" s="864"/>
      <c r="ADM88" s="863"/>
      <c r="ADN88" s="864"/>
      <c r="ADO88" s="863"/>
      <c r="ADP88" s="864"/>
      <c r="ADQ88" s="863"/>
      <c r="ADR88" s="864"/>
      <c r="ADS88" s="863"/>
      <c r="ADT88" s="864"/>
      <c r="ADU88" s="863"/>
      <c r="ADV88" s="864"/>
      <c r="ADW88" s="863"/>
      <c r="ADX88" s="864"/>
      <c r="ADY88" s="863"/>
      <c r="ADZ88" s="864"/>
      <c r="AEA88" s="863"/>
      <c r="AEB88" s="864"/>
      <c r="AEC88" s="863"/>
      <c r="AED88" s="864"/>
      <c r="AEE88" s="863"/>
      <c r="AEF88" s="864"/>
      <c r="AEG88" s="863"/>
      <c r="AEH88" s="864"/>
      <c r="AEI88" s="863"/>
      <c r="AEJ88" s="864"/>
      <c r="AEK88" s="863"/>
      <c r="AEL88" s="864"/>
      <c r="AEM88" s="863"/>
      <c r="AEN88" s="864"/>
      <c r="AEO88" s="863"/>
      <c r="AEP88" s="864"/>
      <c r="AEQ88" s="863"/>
      <c r="AER88" s="864"/>
      <c r="AES88" s="863"/>
      <c r="AET88" s="864"/>
      <c r="AEU88" s="863"/>
      <c r="AEV88" s="864"/>
      <c r="AEW88" s="863"/>
      <c r="AEX88" s="864"/>
      <c r="AEY88" s="863"/>
      <c r="AEZ88" s="864"/>
      <c r="AFA88" s="863"/>
      <c r="AFB88" s="864"/>
      <c r="AFC88" s="863"/>
      <c r="AFD88" s="864"/>
      <c r="AFE88" s="863"/>
      <c r="AFF88" s="864"/>
      <c r="AFG88" s="863"/>
      <c r="AFH88" s="864"/>
      <c r="AFI88" s="863"/>
      <c r="AFJ88" s="864"/>
      <c r="AFK88" s="863"/>
      <c r="AFL88" s="864"/>
      <c r="AFM88" s="863"/>
      <c r="AFN88" s="864"/>
      <c r="AFO88" s="863"/>
      <c r="AFP88" s="864"/>
      <c r="AFQ88" s="863"/>
      <c r="AFR88" s="864"/>
      <c r="AFS88" s="863"/>
      <c r="AFT88" s="864"/>
      <c r="AFU88" s="863"/>
      <c r="AFV88" s="864"/>
      <c r="AFW88" s="863"/>
      <c r="AFX88" s="864"/>
      <c r="AFY88" s="863"/>
      <c r="AFZ88" s="864"/>
      <c r="AGA88" s="863"/>
      <c r="AGB88" s="864"/>
      <c r="AGC88" s="863"/>
      <c r="AGD88" s="864"/>
      <c r="AGE88" s="863"/>
      <c r="AGF88" s="864"/>
      <c r="AGG88" s="863"/>
      <c r="AGH88" s="864"/>
      <c r="AGI88" s="863"/>
      <c r="AGJ88" s="864"/>
      <c r="AGK88" s="863"/>
      <c r="AGL88" s="864"/>
      <c r="AGM88" s="863"/>
      <c r="AGN88" s="864"/>
      <c r="AGO88" s="863"/>
      <c r="AGP88" s="864"/>
      <c r="AGQ88" s="863"/>
      <c r="AGR88" s="864"/>
      <c r="AGS88" s="863"/>
      <c r="AGT88" s="864"/>
      <c r="AGU88" s="863"/>
      <c r="AGV88" s="864"/>
      <c r="AGW88" s="863"/>
      <c r="AGX88" s="864"/>
      <c r="AGY88" s="863"/>
      <c r="AGZ88" s="864"/>
      <c r="AHA88" s="863"/>
      <c r="AHB88" s="864"/>
      <c r="AHC88" s="863"/>
      <c r="AHD88" s="864"/>
      <c r="AHE88" s="863"/>
      <c r="AHF88" s="864"/>
      <c r="AHG88" s="863"/>
      <c r="AHH88" s="864"/>
      <c r="AHI88" s="863"/>
      <c r="AHJ88" s="864"/>
      <c r="AHK88" s="863"/>
      <c r="AHL88" s="864"/>
      <c r="AHM88" s="863"/>
      <c r="AHN88" s="864"/>
      <c r="AHO88" s="863"/>
      <c r="AHP88" s="864"/>
      <c r="AHQ88" s="863"/>
      <c r="AHR88" s="864"/>
      <c r="AHS88" s="863"/>
      <c r="AHT88" s="864"/>
      <c r="AHU88" s="863"/>
      <c r="AHV88" s="864"/>
      <c r="AHW88" s="863"/>
      <c r="AHX88" s="864"/>
      <c r="AHY88" s="863"/>
      <c r="AHZ88" s="864"/>
      <c r="AIA88" s="863"/>
      <c r="AIB88" s="864"/>
      <c r="AIC88" s="863"/>
      <c r="AID88" s="864"/>
      <c r="AIE88" s="863"/>
      <c r="AIF88" s="864"/>
      <c r="AIG88" s="863"/>
      <c r="AIH88" s="864"/>
      <c r="AII88" s="863"/>
      <c r="AIJ88" s="864"/>
      <c r="AIK88" s="863"/>
      <c r="AIL88" s="864"/>
      <c r="AIM88" s="863"/>
      <c r="AIN88" s="864"/>
      <c r="AIO88" s="863"/>
      <c r="AIP88" s="864"/>
      <c r="AIQ88" s="863"/>
      <c r="AIR88" s="864"/>
      <c r="AIS88" s="863"/>
      <c r="AIT88" s="864"/>
      <c r="AIU88" s="863"/>
      <c r="AIV88" s="864"/>
      <c r="AIW88" s="863"/>
      <c r="AIX88" s="864"/>
      <c r="AIY88" s="863"/>
      <c r="AIZ88" s="864"/>
      <c r="AJA88" s="863"/>
      <c r="AJB88" s="864"/>
      <c r="AJC88" s="863"/>
      <c r="AJD88" s="864"/>
      <c r="AJE88" s="863"/>
      <c r="AJF88" s="864"/>
      <c r="AJG88" s="863"/>
      <c r="AJH88" s="864"/>
      <c r="AJI88" s="863"/>
      <c r="AJJ88" s="864"/>
      <c r="AJK88" s="863"/>
      <c r="AJL88" s="864"/>
      <c r="AJM88" s="863"/>
      <c r="AJN88" s="864"/>
      <c r="AJO88" s="863"/>
      <c r="AJP88" s="864"/>
      <c r="AJQ88" s="863"/>
      <c r="AJR88" s="864"/>
      <c r="AJS88" s="863"/>
      <c r="AJT88" s="864"/>
      <c r="AJU88" s="863"/>
      <c r="AJV88" s="864"/>
      <c r="AJW88" s="863"/>
      <c r="AJX88" s="864"/>
      <c r="AJY88" s="863"/>
      <c r="AJZ88" s="864"/>
      <c r="AKA88" s="863"/>
      <c r="AKB88" s="864"/>
      <c r="AKC88" s="863"/>
      <c r="AKD88" s="864"/>
      <c r="AKE88" s="863"/>
      <c r="AKF88" s="864"/>
      <c r="AKG88" s="863"/>
      <c r="AKH88" s="864"/>
      <c r="AKI88" s="863"/>
      <c r="AKJ88" s="864"/>
      <c r="AKK88" s="863"/>
      <c r="AKL88" s="864"/>
      <c r="AKM88" s="863"/>
      <c r="AKN88" s="864"/>
      <c r="AKO88" s="863"/>
      <c r="AKP88" s="864"/>
      <c r="AKQ88" s="863"/>
      <c r="AKR88" s="864"/>
      <c r="AKS88" s="863"/>
      <c r="AKT88" s="864"/>
      <c r="AKU88" s="863"/>
      <c r="AKV88" s="864"/>
      <c r="AKW88" s="863"/>
      <c r="AKX88" s="864"/>
      <c r="AKY88" s="863"/>
      <c r="AKZ88" s="864"/>
      <c r="ALA88" s="863"/>
      <c r="ALB88" s="864"/>
      <c r="ALC88" s="863"/>
      <c r="ALD88" s="864"/>
      <c r="ALE88" s="863"/>
      <c r="ALF88" s="864"/>
      <c r="ALG88" s="863"/>
      <c r="ALH88" s="864"/>
      <c r="ALI88" s="863"/>
      <c r="ALJ88" s="864"/>
      <c r="ALK88" s="863"/>
      <c r="ALL88" s="864"/>
      <c r="ALM88" s="863"/>
      <c r="ALN88" s="864"/>
      <c r="ALO88" s="863"/>
      <c r="ALP88" s="864"/>
      <c r="ALQ88" s="863"/>
      <c r="ALR88" s="864"/>
      <c r="ALS88" s="863"/>
      <c r="ALT88" s="864"/>
      <c r="ALU88" s="863"/>
      <c r="ALV88" s="864"/>
      <c r="ALW88" s="863"/>
      <c r="ALX88" s="864"/>
      <c r="ALY88" s="863"/>
      <c r="ALZ88" s="864"/>
      <c r="AMA88" s="863"/>
      <c r="AMB88" s="864"/>
      <c r="AMC88" s="863"/>
      <c r="AMD88" s="864"/>
      <c r="AME88" s="863"/>
      <c r="AMF88" s="864"/>
      <c r="AMG88" s="863"/>
      <c r="AMH88" s="864"/>
      <c r="AMI88" s="863"/>
      <c r="AMJ88" s="864"/>
      <c r="AMK88" s="863"/>
      <c r="AML88" s="864"/>
      <c r="AMM88" s="863"/>
      <c r="AMN88" s="864"/>
      <c r="AMO88" s="863"/>
      <c r="AMP88" s="864"/>
      <c r="AMQ88" s="863"/>
      <c r="AMR88" s="864"/>
      <c r="AMS88" s="863"/>
      <c r="AMT88" s="864"/>
      <c r="AMU88" s="863"/>
      <c r="AMV88" s="864"/>
      <c r="AMW88" s="863"/>
      <c r="AMX88" s="864"/>
      <c r="AMY88" s="863"/>
      <c r="AMZ88" s="864"/>
      <c r="ANA88" s="863"/>
      <c r="ANB88" s="864"/>
      <c r="ANC88" s="863"/>
      <c r="AND88" s="864"/>
      <c r="ANE88" s="863"/>
      <c r="ANF88" s="864"/>
      <c r="ANG88" s="863"/>
      <c r="ANH88" s="864"/>
      <c r="ANI88" s="863"/>
      <c r="ANJ88" s="864"/>
      <c r="ANK88" s="863"/>
      <c r="ANL88" s="864"/>
      <c r="ANM88" s="863"/>
      <c r="ANN88" s="864"/>
      <c r="ANO88" s="863"/>
      <c r="ANP88" s="864"/>
      <c r="ANQ88" s="863"/>
      <c r="ANR88" s="864"/>
      <c r="ANS88" s="863"/>
      <c r="ANT88" s="864"/>
      <c r="ANU88" s="863"/>
      <c r="ANV88" s="864"/>
      <c r="ANW88" s="863"/>
      <c r="ANX88" s="864"/>
      <c r="ANY88" s="863"/>
      <c r="ANZ88" s="864"/>
      <c r="AOA88" s="863"/>
      <c r="AOB88" s="864"/>
      <c r="AOC88" s="863"/>
      <c r="AOD88" s="864"/>
      <c r="AOE88" s="863"/>
      <c r="AOF88" s="864"/>
      <c r="AOG88" s="863"/>
      <c r="AOH88" s="864"/>
      <c r="AOI88" s="863"/>
      <c r="AOJ88" s="864"/>
      <c r="AOK88" s="863"/>
      <c r="AOL88" s="864"/>
      <c r="AOM88" s="863"/>
      <c r="AON88" s="864"/>
      <c r="AOO88" s="863"/>
      <c r="AOP88" s="864"/>
      <c r="AOQ88" s="863"/>
      <c r="AOR88" s="864"/>
      <c r="AOS88" s="863"/>
      <c r="AOT88" s="864"/>
      <c r="AOU88" s="863"/>
      <c r="AOV88" s="864"/>
      <c r="AOW88" s="863"/>
      <c r="AOX88" s="864"/>
      <c r="AOY88" s="863"/>
      <c r="AOZ88" s="864"/>
      <c r="APA88" s="863"/>
      <c r="APB88" s="864"/>
      <c r="APC88" s="863"/>
      <c r="APD88" s="864"/>
      <c r="APE88" s="863"/>
      <c r="APF88" s="864"/>
      <c r="APG88" s="863"/>
      <c r="APH88" s="864"/>
      <c r="API88" s="863"/>
      <c r="APJ88" s="864"/>
      <c r="APK88" s="863"/>
      <c r="APL88" s="864"/>
      <c r="APM88" s="863"/>
      <c r="APN88" s="864"/>
      <c r="APO88" s="863"/>
      <c r="APP88" s="864"/>
      <c r="APQ88" s="863"/>
      <c r="APR88" s="864"/>
      <c r="APS88" s="863"/>
      <c r="APT88" s="864"/>
      <c r="APU88" s="863"/>
      <c r="APV88" s="864"/>
      <c r="APW88" s="863"/>
      <c r="APX88" s="864"/>
      <c r="APY88" s="863"/>
      <c r="APZ88" s="864"/>
      <c r="AQA88" s="863"/>
      <c r="AQB88" s="864"/>
      <c r="AQC88" s="863"/>
      <c r="AQD88" s="864"/>
      <c r="AQE88" s="863"/>
      <c r="AQF88" s="864"/>
      <c r="AQG88" s="863"/>
      <c r="AQH88" s="864"/>
      <c r="AQI88" s="863"/>
      <c r="AQJ88" s="864"/>
      <c r="AQK88" s="863"/>
      <c r="AQL88" s="864"/>
      <c r="AQM88" s="863"/>
      <c r="AQN88" s="864"/>
      <c r="AQO88" s="863"/>
      <c r="AQP88" s="864"/>
      <c r="AQQ88" s="863"/>
      <c r="AQR88" s="864"/>
      <c r="AQS88" s="863"/>
      <c r="AQT88" s="864"/>
      <c r="AQU88" s="863"/>
      <c r="AQV88" s="864"/>
      <c r="AQW88" s="863"/>
      <c r="AQX88" s="864"/>
      <c r="AQY88" s="863"/>
      <c r="AQZ88" s="864"/>
      <c r="ARA88" s="863"/>
      <c r="ARB88" s="864"/>
      <c r="ARC88" s="863"/>
      <c r="ARD88" s="864"/>
      <c r="ARE88" s="863"/>
      <c r="ARF88" s="864"/>
      <c r="ARG88" s="863"/>
      <c r="ARH88" s="864"/>
      <c r="ARI88" s="863"/>
      <c r="ARJ88" s="864"/>
      <c r="ARK88" s="863"/>
      <c r="ARL88" s="864"/>
      <c r="ARM88" s="863"/>
      <c r="ARN88" s="864"/>
      <c r="ARO88" s="863"/>
      <c r="ARP88" s="864"/>
      <c r="ARQ88" s="863"/>
      <c r="ARR88" s="864"/>
      <c r="ARS88" s="863"/>
      <c r="ART88" s="864"/>
      <c r="ARU88" s="863"/>
      <c r="ARV88" s="864"/>
      <c r="ARW88" s="863"/>
      <c r="ARX88" s="864"/>
      <c r="ARY88" s="863"/>
      <c r="ARZ88" s="864"/>
      <c r="ASA88" s="863"/>
      <c r="ASB88" s="864"/>
      <c r="ASC88" s="863"/>
      <c r="ASD88" s="864"/>
      <c r="ASE88" s="863"/>
      <c r="ASF88" s="864"/>
      <c r="ASG88" s="863"/>
      <c r="ASH88" s="864"/>
      <c r="ASI88" s="863"/>
      <c r="ASJ88" s="864"/>
      <c r="ASK88" s="863"/>
      <c r="ASL88" s="864"/>
      <c r="ASM88" s="863"/>
      <c r="ASN88" s="864"/>
      <c r="ASO88" s="863"/>
      <c r="ASP88" s="864"/>
      <c r="ASQ88" s="863"/>
      <c r="ASR88" s="864"/>
      <c r="ASS88" s="863"/>
      <c r="AST88" s="864"/>
      <c r="ASU88" s="863"/>
      <c r="ASV88" s="864"/>
      <c r="ASW88" s="863"/>
      <c r="ASX88" s="864"/>
      <c r="ASY88" s="863"/>
      <c r="ASZ88" s="864"/>
      <c r="ATA88" s="863"/>
      <c r="ATB88" s="864"/>
      <c r="ATC88" s="863"/>
      <c r="ATD88" s="864"/>
      <c r="ATE88" s="863"/>
      <c r="ATF88" s="864"/>
      <c r="ATG88" s="863"/>
      <c r="ATH88" s="864"/>
      <c r="ATI88" s="863"/>
      <c r="ATJ88" s="864"/>
      <c r="ATK88" s="863"/>
      <c r="ATL88" s="864"/>
      <c r="ATM88" s="863"/>
      <c r="ATN88" s="864"/>
      <c r="ATO88" s="863"/>
      <c r="ATP88" s="864"/>
      <c r="ATQ88" s="863"/>
      <c r="ATR88" s="864"/>
      <c r="ATS88" s="863"/>
      <c r="ATT88" s="864"/>
      <c r="ATU88" s="863"/>
      <c r="ATV88" s="864"/>
      <c r="ATW88" s="863"/>
      <c r="ATX88" s="864"/>
      <c r="ATY88" s="863"/>
      <c r="ATZ88" s="864"/>
      <c r="AUA88" s="863"/>
      <c r="AUB88" s="864"/>
      <c r="AUC88" s="863"/>
      <c r="AUD88" s="864"/>
      <c r="AUE88" s="863"/>
      <c r="AUF88" s="864"/>
      <c r="AUG88" s="863"/>
      <c r="AUH88" s="864"/>
      <c r="AUI88" s="863"/>
      <c r="AUJ88" s="864"/>
      <c r="AUK88" s="863"/>
      <c r="AUL88" s="864"/>
      <c r="AUM88" s="863"/>
      <c r="AUN88" s="864"/>
      <c r="AUO88" s="863"/>
      <c r="AUP88" s="864"/>
      <c r="AUQ88" s="863"/>
      <c r="AUR88" s="864"/>
      <c r="AUS88" s="863"/>
      <c r="AUT88" s="864"/>
      <c r="AUU88" s="863"/>
      <c r="AUV88" s="864"/>
      <c r="AUW88" s="863"/>
      <c r="AUX88" s="864"/>
      <c r="AUY88" s="863"/>
      <c r="AUZ88" s="864"/>
      <c r="AVA88" s="863"/>
      <c r="AVB88" s="864"/>
      <c r="AVC88" s="863"/>
      <c r="AVD88" s="864"/>
      <c r="AVE88" s="863"/>
      <c r="AVF88" s="864"/>
      <c r="AVG88" s="863"/>
      <c r="AVH88" s="864"/>
      <c r="AVI88" s="863"/>
      <c r="AVJ88" s="864"/>
      <c r="AVK88" s="863"/>
      <c r="AVL88" s="864"/>
      <c r="AVM88" s="863"/>
      <c r="AVN88" s="864"/>
      <c r="AVO88" s="863"/>
      <c r="AVP88" s="864"/>
      <c r="AVQ88" s="863"/>
      <c r="AVR88" s="864"/>
      <c r="AVS88" s="863"/>
      <c r="AVT88" s="864"/>
      <c r="AVU88" s="863"/>
      <c r="AVV88" s="864"/>
      <c r="AVW88" s="863"/>
      <c r="AVX88" s="864"/>
      <c r="AVY88" s="863"/>
      <c r="AVZ88" s="864"/>
      <c r="AWA88" s="863"/>
      <c r="AWB88" s="864"/>
      <c r="AWC88" s="863"/>
      <c r="AWD88" s="864"/>
      <c r="AWE88" s="863"/>
      <c r="AWF88" s="864"/>
      <c r="AWG88" s="863"/>
      <c r="AWH88" s="864"/>
      <c r="AWI88" s="863"/>
      <c r="AWJ88" s="864"/>
      <c r="AWK88" s="863"/>
      <c r="AWL88" s="864"/>
      <c r="AWM88" s="863"/>
      <c r="AWN88" s="864"/>
      <c r="AWO88" s="863"/>
      <c r="AWP88" s="864"/>
      <c r="AWQ88" s="863"/>
      <c r="AWR88" s="864"/>
      <c r="AWS88" s="863"/>
      <c r="AWT88" s="864"/>
      <c r="AWU88" s="863"/>
      <c r="AWV88" s="864"/>
      <c r="AWW88" s="863"/>
      <c r="AWX88" s="864"/>
      <c r="AWY88" s="863"/>
      <c r="AWZ88" s="864"/>
      <c r="AXA88" s="863"/>
      <c r="AXB88" s="864"/>
      <c r="AXC88" s="863"/>
      <c r="AXD88" s="864"/>
      <c r="AXE88" s="863"/>
      <c r="AXF88" s="864"/>
      <c r="AXG88" s="863"/>
      <c r="AXH88" s="864"/>
      <c r="AXI88" s="863"/>
      <c r="AXJ88" s="864"/>
      <c r="AXK88" s="863"/>
      <c r="AXL88" s="864"/>
      <c r="AXM88" s="863"/>
      <c r="AXN88" s="864"/>
      <c r="AXO88" s="863"/>
      <c r="AXP88" s="864"/>
      <c r="AXQ88" s="863"/>
      <c r="AXR88" s="864"/>
      <c r="AXS88" s="863"/>
      <c r="AXT88" s="864"/>
      <c r="AXU88" s="863"/>
      <c r="AXV88" s="864"/>
      <c r="AXW88" s="863"/>
      <c r="AXX88" s="864"/>
      <c r="AXY88" s="863"/>
      <c r="AXZ88" s="864"/>
      <c r="AYA88" s="863"/>
      <c r="AYB88" s="864"/>
      <c r="AYC88" s="863"/>
      <c r="AYD88" s="864"/>
      <c r="AYE88" s="863"/>
      <c r="AYF88" s="864"/>
      <c r="AYG88" s="863"/>
      <c r="AYH88" s="864"/>
      <c r="AYI88" s="863"/>
      <c r="AYJ88" s="864"/>
      <c r="AYK88" s="863"/>
      <c r="AYL88" s="864"/>
      <c r="AYM88" s="863"/>
      <c r="AYN88" s="864"/>
      <c r="AYO88" s="863"/>
      <c r="AYP88" s="864"/>
      <c r="AYQ88" s="863"/>
      <c r="AYR88" s="864"/>
      <c r="AYS88" s="863"/>
      <c r="AYT88" s="864"/>
      <c r="AYU88" s="863"/>
      <c r="AYV88" s="864"/>
      <c r="AYW88" s="863"/>
      <c r="AYX88" s="864"/>
      <c r="AYY88" s="863"/>
      <c r="AYZ88" s="864"/>
      <c r="AZA88" s="863"/>
      <c r="AZB88" s="864"/>
      <c r="AZC88" s="863"/>
      <c r="AZD88" s="864"/>
      <c r="AZE88" s="863"/>
      <c r="AZF88" s="864"/>
      <c r="AZG88" s="863"/>
      <c r="AZH88" s="864"/>
      <c r="AZI88" s="863"/>
      <c r="AZJ88" s="864"/>
      <c r="AZK88" s="863"/>
      <c r="AZL88" s="864"/>
      <c r="AZM88" s="863"/>
      <c r="AZN88" s="864"/>
      <c r="AZO88" s="863"/>
      <c r="AZP88" s="864"/>
      <c r="AZQ88" s="863"/>
      <c r="AZR88" s="864"/>
      <c r="AZS88" s="863"/>
      <c r="AZT88" s="864"/>
      <c r="AZU88" s="863"/>
      <c r="AZV88" s="864"/>
      <c r="AZW88" s="863"/>
      <c r="AZX88" s="864"/>
      <c r="AZY88" s="863"/>
      <c r="AZZ88" s="864"/>
      <c r="BAA88" s="863"/>
      <c r="BAB88" s="864"/>
      <c r="BAC88" s="863"/>
      <c r="BAD88" s="864"/>
      <c r="BAE88" s="863"/>
      <c r="BAF88" s="864"/>
      <c r="BAG88" s="863"/>
      <c r="BAH88" s="864"/>
      <c r="BAI88" s="863"/>
      <c r="BAJ88" s="864"/>
      <c r="BAK88" s="863"/>
      <c r="BAL88" s="864"/>
      <c r="BAM88" s="863"/>
      <c r="BAN88" s="864"/>
      <c r="BAO88" s="863"/>
      <c r="BAP88" s="864"/>
      <c r="BAQ88" s="863"/>
      <c r="BAR88" s="864"/>
      <c r="BAS88" s="863"/>
      <c r="BAT88" s="864"/>
      <c r="BAU88" s="863"/>
      <c r="BAV88" s="864"/>
      <c r="BAW88" s="863"/>
      <c r="BAX88" s="864"/>
      <c r="BAY88" s="863"/>
      <c r="BAZ88" s="864"/>
      <c r="BBA88" s="863"/>
      <c r="BBB88" s="864"/>
      <c r="BBC88" s="863"/>
      <c r="BBD88" s="864"/>
      <c r="BBE88" s="863"/>
      <c r="BBF88" s="864"/>
      <c r="BBG88" s="863"/>
      <c r="BBH88" s="864"/>
      <c r="BBI88" s="863"/>
      <c r="BBJ88" s="864"/>
      <c r="BBK88" s="863"/>
      <c r="BBL88" s="864"/>
      <c r="BBM88" s="863"/>
      <c r="BBN88" s="864"/>
      <c r="BBO88" s="863"/>
      <c r="BBP88" s="864"/>
      <c r="BBQ88" s="863"/>
      <c r="BBR88" s="864"/>
      <c r="BBS88" s="863"/>
      <c r="BBT88" s="864"/>
      <c r="BBU88" s="863"/>
      <c r="BBV88" s="864"/>
      <c r="BBW88" s="863"/>
      <c r="BBX88" s="864"/>
      <c r="BBY88" s="863"/>
      <c r="BBZ88" s="864"/>
      <c r="BCA88" s="863"/>
      <c r="BCB88" s="864"/>
      <c r="BCC88" s="863"/>
      <c r="BCD88" s="864"/>
      <c r="BCE88" s="863"/>
      <c r="BCF88" s="864"/>
      <c r="BCG88" s="863"/>
      <c r="BCH88" s="864"/>
      <c r="BCI88" s="863"/>
      <c r="BCJ88" s="864"/>
      <c r="BCK88" s="863"/>
      <c r="BCL88" s="864"/>
      <c r="BCM88" s="863"/>
      <c r="BCN88" s="864"/>
      <c r="BCO88" s="863"/>
      <c r="BCP88" s="864"/>
      <c r="BCQ88" s="863"/>
      <c r="BCR88" s="864"/>
      <c r="BCS88" s="863"/>
      <c r="BCT88" s="864"/>
      <c r="BCU88" s="863"/>
      <c r="BCV88" s="864"/>
      <c r="BCW88" s="863"/>
      <c r="BCX88" s="864"/>
      <c r="BCY88" s="863"/>
      <c r="BCZ88" s="864"/>
      <c r="BDA88" s="863"/>
      <c r="BDB88" s="864"/>
      <c r="BDC88" s="863"/>
      <c r="BDD88" s="864"/>
      <c r="BDE88" s="863"/>
      <c r="BDF88" s="864"/>
      <c r="BDG88" s="863"/>
      <c r="BDH88" s="864"/>
      <c r="BDI88" s="863"/>
      <c r="BDJ88" s="864"/>
      <c r="BDK88" s="863"/>
      <c r="BDL88" s="864"/>
      <c r="BDM88" s="863"/>
      <c r="BDN88" s="864"/>
      <c r="BDO88" s="863"/>
      <c r="BDP88" s="864"/>
      <c r="BDQ88" s="863"/>
      <c r="BDR88" s="864"/>
      <c r="BDS88" s="863"/>
      <c r="BDT88" s="864"/>
      <c r="BDU88" s="863"/>
      <c r="BDV88" s="864"/>
      <c r="BDW88" s="863"/>
      <c r="BDX88" s="864"/>
      <c r="BDY88" s="863"/>
      <c r="BDZ88" s="864"/>
      <c r="BEA88" s="863"/>
      <c r="BEB88" s="864"/>
      <c r="BEC88" s="863"/>
      <c r="BED88" s="864"/>
      <c r="BEE88" s="863"/>
      <c r="BEF88" s="864"/>
      <c r="BEG88" s="863"/>
      <c r="BEH88" s="864"/>
      <c r="BEI88" s="863"/>
      <c r="BEJ88" s="864"/>
      <c r="BEK88" s="863"/>
      <c r="BEL88" s="864"/>
      <c r="BEM88" s="863"/>
      <c r="BEN88" s="864"/>
      <c r="BEO88" s="863"/>
      <c r="BEP88" s="864"/>
      <c r="BEQ88" s="863"/>
      <c r="BER88" s="864"/>
      <c r="BES88" s="863"/>
      <c r="BET88" s="864"/>
      <c r="BEU88" s="863"/>
      <c r="BEV88" s="864"/>
      <c r="BEW88" s="863"/>
      <c r="BEX88" s="864"/>
      <c r="BEY88" s="863"/>
      <c r="BEZ88" s="864"/>
      <c r="BFA88" s="863"/>
      <c r="BFB88" s="864"/>
      <c r="BFC88" s="863"/>
      <c r="BFD88" s="864"/>
      <c r="BFE88" s="863"/>
      <c r="BFF88" s="864"/>
      <c r="BFG88" s="863"/>
      <c r="BFH88" s="864"/>
      <c r="BFI88" s="863"/>
      <c r="BFJ88" s="864"/>
      <c r="BFK88" s="863"/>
      <c r="BFL88" s="864"/>
      <c r="BFM88" s="863"/>
      <c r="BFN88" s="864"/>
      <c r="BFO88" s="863"/>
      <c r="BFP88" s="864"/>
      <c r="BFQ88" s="863"/>
      <c r="BFR88" s="864"/>
      <c r="BFS88" s="863"/>
      <c r="BFT88" s="864"/>
      <c r="BFU88" s="863"/>
      <c r="BFV88" s="864"/>
      <c r="BFW88" s="863"/>
      <c r="BFX88" s="864"/>
      <c r="BFY88" s="863"/>
      <c r="BFZ88" s="864"/>
      <c r="BGA88" s="863"/>
      <c r="BGB88" s="864"/>
      <c r="BGC88" s="863"/>
      <c r="BGD88" s="864"/>
      <c r="BGE88" s="863"/>
      <c r="BGF88" s="864"/>
      <c r="BGG88" s="863"/>
      <c r="BGH88" s="864"/>
      <c r="BGI88" s="863"/>
      <c r="BGJ88" s="864"/>
      <c r="BGK88" s="863"/>
      <c r="BGL88" s="864"/>
      <c r="BGM88" s="863"/>
      <c r="BGN88" s="864"/>
      <c r="BGO88" s="863"/>
      <c r="BGP88" s="864"/>
      <c r="BGQ88" s="863"/>
      <c r="BGR88" s="864"/>
      <c r="BGS88" s="863"/>
      <c r="BGT88" s="864"/>
      <c r="BGU88" s="863"/>
      <c r="BGV88" s="864"/>
      <c r="BGW88" s="863"/>
      <c r="BGX88" s="864"/>
      <c r="BGY88" s="863"/>
      <c r="BGZ88" s="864"/>
      <c r="BHA88" s="863"/>
      <c r="BHB88" s="864"/>
      <c r="BHC88" s="863"/>
      <c r="BHD88" s="864"/>
      <c r="BHE88" s="863"/>
      <c r="BHF88" s="864"/>
      <c r="BHG88" s="863"/>
      <c r="BHH88" s="864"/>
      <c r="BHI88" s="863"/>
      <c r="BHJ88" s="864"/>
      <c r="BHK88" s="863"/>
      <c r="BHL88" s="864"/>
      <c r="BHM88" s="863"/>
      <c r="BHN88" s="864"/>
      <c r="BHO88" s="863"/>
      <c r="BHP88" s="864"/>
      <c r="BHQ88" s="863"/>
      <c r="BHR88" s="864"/>
      <c r="BHS88" s="863"/>
      <c r="BHT88" s="864"/>
      <c r="BHU88" s="863"/>
      <c r="BHV88" s="864"/>
      <c r="BHW88" s="863"/>
      <c r="BHX88" s="864"/>
      <c r="BHY88" s="863"/>
      <c r="BHZ88" s="864"/>
      <c r="BIA88" s="863"/>
      <c r="BIB88" s="864"/>
      <c r="BIC88" s="863"/>
      <c r="BID88" s="864"/>
      <c r="BIE88" s="863"/>
      <c r="BIF88" s="864"/>
      <c r="BIG88" s="863"/>
      <c r="BIH88" s="864"/>
      <c r="BII88" s="863"/>
      <c r="BIJ88" s="864"/>
      <c r="BIK88" s="863"/>
      <c r="BIL88" s="864"/>
      <c r="BIM88" s="863"/>
      <c r="BIN88" s="864"/>
      <c r="BIO88" s="863"/>
      <c r="BIP88" s="864"/>
      <c r="BIQ88" s="863"/>
      <c r="BIR88" s="864"/>
      <c r="BIS88" s="863"/>
      <c r="BIT88" s="864"/>
      <c r="BIU88" s="863"/>
      <c r="BIV88" s="864"/>
      <c r="BIW88" s="863"/>
      <c r="BIX88" s="864"/>
      <c r="BIY88" s="863"/>
      <c r="BIZ88" s="864"/>
      <c r="BJA88" s="863"/>
      <c r="BJB88" s="864"/>
      <c r="BJC88" s="863"/>
      <c r="BJD88" s="864"/>
      <c r="BJE88" s="863"/>
      <c r="BJF88" s="864"/>
      <c r="BJG88" s="863"/>
      <c r="BJH88" s="864"/>
      <c r="BJI88" s="863"/>
      <c r="BJJ88" s="864"/>
      <c r="BJK88" s="863"/>
      <c r="BJL88" s="864"/>
      <c r="BJM88" s="863"/>
      <c r="BJN88" s="864"/>
      <c r="BJO88" s="863"/>
      <c r="BJP88" s="864"/>
      <c r="BJQ88" s="863"/>
      <c r="BJR88" s="864"/>
      <c r="BJS88" s="863"/>
      <c r="BJT88" s="864"/>
      <c r="BJU88" s="863"/>
      <c r="BJV88" s="864"/>
      <c r="BJW88" s="863"/>
      <c r="BJX88" s="864"/>
      <c r="BJY88" s="863"/>
      <c r="BJZ88" s="864"/>
      <c r="BKA88" s="863"/>
      <c r="BKB88" s="864"/>
      <c r="BKC88" s="863"/>
      <c r="BKD88" s="864"/>
      <c r="BKE88" s="863"/>
      <c r="BKF88" s="864"/>
      <c r="BKG88" s="863"/>
      <c r="BKH88" s="864"/>
      <c r="BKI88" s="863"/>
      <c r="BKJ88" s="864"/>
      <c r="BKK88" s="863"/>
      <c r="BKL88" s="864"/>
      <c r="BKM88" s="863"/>
      <c r="BKN88" s="864"/>
      <c r="BKO88" s="863"/>
      <c r="BKP88" s="864"/>
      <c r="BKQ88" s="863"/>
      <c r="BKR88" s="864"/>
      <c r="BKS88" s="863"/>
      <c r="BKT88" s="864"/>
      <c r="BKU88" s="863"/>
      <c r="BKV88" s="864"/>
      <c r="BKW88" s="863"/>
      <c r="BKX88" s="864"/>
      <c r="BKY88" s="863"/>
      <c r="BKZ88" s="864"/>
      <c r="BLA88" s="863"/>
      <c r="BLB88" s="864"/>
      <c r="BLC88" s="863"/>
      <c r="BLD88" s="864"/>
      <c r="BLE88" s="863"/>
      <c r="BLF88" s="864"/>
      <c r="BLG88" s="863"/>
      <c r="BLH88" s="864"/>
      <c r="BLI88" s="863"/>
      <c r="BLJ88" s="864"/>
      <c r="BLK88" s="863"/>
      <c r="BLL88" s="864"/>
      <c r="BLM88" s="863"/>
      <c r="BLN88" s="864"/>
      <c r="BLO88" s="863"/>
      <c r="BLP88" s="864"/>
      <c r="BLQ88" s="863"/>
      <c r="BLR88" s="864"/>
      <c r="BLS88" s="863"/>
      <c r="BLT88" s="864"/>
      <c r="BLU88" s="863"/>
      <c r="BLV88" s="864"/>
      <c r="BLW88" s="863"/>
      <c r="BLX88" s="864"/>
      <c r="BLY88" s="863"/>
      <c r="BLZ88" s="864"/>
      <c r="BMA88" s="863"/>
      <c r="BMB88" s="864"/>
      <c r="BMC88" s="863"/>
      <c r="BMD88" s="864"/>
      <c r="BME88" s="863"/>
      <c r="BMF88" s="864"/>
      <c r="BMG88" s="863"/>
      <c r="BMH88" s="864"/>
      <c r="BMI88" s="863"/>
      <c r="BMJ88" s="864"/>
      <c r="BMK88" s="863"/>
      <c r="BML88" s="864"/>
      <c r="BMM88" s="863"/>
      <c r="BMN88" s="864"/>
      <c r="BMO88" s="863"/>
      <c r="BMP88" s="864"/>
      <c r="BMQ88" s="863"/>
      <c r="BMR88" s="864"/>
      <c r="BMS88" s="863"/>
      <c r="BMT88" s="864"/>
      <c r="BMU88" s="863"/>
      <c r="BMV88" s="864"/>
      <c r="BMW88" s="863"/>
      <c r="BMX88" s="864"/>
      <c r="BMY88" s="863"/>
      <c r="BMZ88" s="864"/>
      <c r="BNA88" s="863"/>
      <c r="BNB88" s="864"/>
      <c r="BNC88" s="863"/>
      <c r="BND88" s="864"/>
      <c r="BNE88" s="863"/>
      <c r="BNF88" s="864"/>
      <c r="BNG88" s="863"/>
      <c r="BNH88" s="864"/>
      <c r="BNI88" s="863"/>
      <c r="BNJ88" s="864"/>
      <c r="BNK88" s="863"/>
      <c r="BNL88" s="864"/>
      <c r="BNM88" s="863"/>
      <c r="BNN88" s="864"/>
      <c r="BNO88" s="863"/>
      <c r="BNP88" s="864"/>
      <c r="BNQ88" s="863"/>
      <c r="BNR88" s="864"/>
      <c r="BNS88" s="863"/>
      <c r="BNT88" s="864"/>
      <c r="BNU88" s="863"/>
      <c r="BNV88" s="864"/>
      <c r="BNW88" s="863"/>
      <c r="BNX88" s="864"/>
      <c r="BNY88" s="863"/>
      <c r="BNZ88" s="864"/>
      <c r="BOA88" s="863"/>
      <c r="BOB88" s="864"/>
      <c r="BOC88" s="863"/>
      <c r="BOD88" s="864"/>
      <c r="BOE88" s="863"/>
      <c r="BOF88" s="864"/>
      <c r="BOG88" s="863"/>
      <c r="BOH88" s="864"/>
      <c r="BOI88" s="863"/>
      <c r="BOJ88" s="864"/>
      <c r="BOK88" s="863"/>
      <c r="BOL88" s="864"/>
      <c r="BOM88" s="863"/>
      <c r="BON88" s="864"/>
      <c r="BOO88" s="863"/>
      <c r="BOP88" s="864"/>
      <c r="BOQ88" s="863"/>
      <c r="BOR88" s="864"/>
      <c r="BOS88" s="863"/>
      <c r="BOT88" s="864"/>
      <c r="BOU88" s="863"/>
      <c r="BOV88" s="864"/>
      <c r="BOW88" s="863"/>
      <c r="BOX88" s="864"/>
      <c r="BOY88" s="863"/>
      <c r="BOZ88" s="864"/>
      <c r="BPA88" s="863"/>
      <c r="BPB88" s="864"/>
      <c r="BPC88" s="863"/>
      <c r="BPD88" s="864"/>
      <c r="BPE88" s="863"/>
      <c r="BPF88" s="864"/>
      <c r="BPG88" s="863"/>
      <c r="BPH88" s="864"/>
      <c r="BPI88" s="863"/>
      <c r="BPJ88" s="864"/>
      <c r="BPK88" s="863"/>
      <c r="BPL88" s="864"/>
      <c r="BPM88" s="863"/>
      <c r="BPN88" s="864"/>
      <c r="BPO88" s="863"/>
      <c r="BPP88" s="864"/>
      <c r="BPQ88" s="863"/>
      <c r="BPR88" s="864"/>
      <c r="BPS88" s="863"/>
      <c r="BPT88" s="864"/>
      <c r="BPU88" s="863"/>
      <c r="BPV88" s="864"/>
      <c r="BPW88" s="863"/>
      <c r="BPX88" s="864"/>
      <c r="BPY88" s="863"/>
      <c r="BPZ88" s="864"/>
      <c r="BQA88" s="863"/>
      <c r="BQB88" s="864"/>
      <c r="BQC88" s="863"/>
      <c r="BQD88" s="864"/>
      <c r="BQE88" s="863"/>
      <c r="BQF88" s="864"/>
      <c r="BQG88" s="863"/>
      <c r="BQH88" s="864"/>
      <c r="BQI88" s="863"/>
      <c r="BQJ88" s="864"/>
      <c r="BQK88" s="863"/>
      <c r="BQL88" s="864"/>
      <c r="BQM88" s="863"/>
      <c r="BQN88" s="864"/>
      <c r="BQO88" s="863"/>
      <c r="BQP88" s="864"/>
      <c r="BQQ88" s="863"/>
      <c r="BQR88" s="864"/>
      <c r="BQS88" s="863"/>
      <c r="BQT88" s="864"/>
      <c r="BQU88" s="863"/>
      <c r="BQV88" s="864"/>
      <c r="BQW88" s="863"/>
      <c r="BQX88" s="864"/>
      <c r="BQY88" s="863"/>
      <c r="BQZ88" s="864"/>
      <c r="BRA88" s="863"/>
      <c r="BRB88" s="864"/>
      <c r="BRC88" s="863"/>
      <c r="BRD88" s="864"/>
      <c r="BRE88" s="863"/>
      <c r="BRF88" s="864"/>
      <c r="BRG88" s="863"/>
      <c r="BRH88" s="864"/>
      <c r="BRI88" s="863"/>
      <c r="BRJ88" s="864"/>
      <c r="BRK88" s="863"/>
      <c r="BRL88" s="864"/>
      <c r="BRM88" s="863"/>
      <c r="BRN88" s="864"/>
      <c r="BRO88" s="863"/>
      <c r="BRP88" s="864"/>
      <c r="BRQ88" s="863"/>
      <c r="BRR88" s="864"/>
      <c r="BRS88" s="863"/>
      <c r="BRT88" s="864"/>
      <c r="BRU88" s="863"/>
      <c r="BRV88" s="864"/>
      <c r="BRW88" s="863"/>
      <c r="BRX88" s="864"/>
      <c r="BRY88" s="863"/>
      <c r="BRZ88" s="864"/>
      <c r="BSA88" s="863"/>
      <c r="BSB88" s="864"/>
      <c r="BSC88" s="863"/>
      <c r="BSD88" s="864"/>
      <c r="BSE88" s="863"/>
      <c r="BSF88" s="864"/>
      <c r="BSG88" s="863"/>
      <c r="BSH88" s="864"/>
      <c r="BSI88" s="863"/>
      <c r="BSJ88" s="864"/>
      <c r="BSK88" s="863"/>
      <c r="BSL88" s="864"/>
      <c r="BSM88" s="863"/>
      <c r="BSN88" s="864"/>
      <c r="BSO88" s="863"/>
      <c r="BSP88" s="864"/>
      <c r="BSQ88" s="863"/>
      <c r="BSR88" s="864"/>
      <c r="BSS88" s="863"/>
      <c r="BST88" s="864"/>
      <c r="BSU88" s="863"/>
      <c r="BSV88" s="864"/>
      <c r="BSW88" s="863"/>
      <c r="BSX88" s="864"/>
      <c r="BSY88" s="863"/>
      <c r="BSZ88" s="864"/>
      <c r="BTA88" s="863"/>
      <c r="BTB88" s="864"/>
      <c r="BTC88" s="863"/>
      <c r="BTD88" s="864"/>
      <c r="BTE88" s="863"/>
      <c r="BTF88" s="864"/>
      <c r="BTG88" s="863"/>
      <c r="BTH88" s="864"/>
      <c r="BTI88" s="863"/>
      <c r="BTJ88" s="864"/>
      <c r="BTK88" s="863"/>
      <c r="BTL88" s="864"/>
      <c r="BTM88" s="863"/>
      <c r="BTN88" s="864"/>
      <c r="BTO88" s="863"/>
      <c r="BTP88" s="864"/>
      <c r="BTQ88" s="863"/>
      <c r="BTR88" s="864"/>
      <c r="BTS88" s="863"/>
      <c r="BTT88" s="864"/>
      <c r="BTU88" s="863"/>
      <c r="BTV88" s="864"/>
      <c r="BTW88" s="863"/>
      <c r="BTX88" s="864"/>
      <c r="BTY88" s="863"/>
      <c r="BTZ88" s="864"/>
      <c r="BUA88" s="863"/>
      <c r="BUB88" s="864"/>
      <c r="BUC88" s="863"/>
      <c r="BUD88" s="864"/>
      <c r="BUE88" s="863"/>
      <c r="BUF88" s="864"/>
      <c r="BUG88" s="863"/>
      <c r="BUH88" s="864"/>
      <c r="BUI88" s="863"/>
      <c r="BUJ88" s="864"/>
      <c r="BUK88" s="863"/>
      <c r="BUL88" s="864"/>
      <c r="BUM88" s="863"/>
      <c r="BUN88" s="864"/>
      <c r="BUO88" s="863"/>
      <c r="BUP88" s="864"/>
      <c r="BUQ88" s="863"/>
      <c r="BUR88" s="864"/>
      <c r="BUS88" s="863"/>
      <c r="BUT88" s="864"/>
      <c r="BUU88" s="863"/>
      <c r="BUV88" s="864"/>
      <c r="BUW88" s="863"/>
      <c r="BUX88" s="864"/>
      <c r="BUY88" s="863"/>
      <c r="BUZ88" s="864"/>
      <c r="BVA88" s="863"/>
      <c r="BVB88" s="864"/>
      <c r="BVC88" s="863"/>
      <c r="BVD88" s="864"/>
      <c r="BVE88" s="863"/>
      <c r="BVF88" s="864"/>
      <c r="BVG88" s="863"/>
      <c r="BVH88" s="864"/>
      <c r="BVI88" s="863"/>
      <c r="BVJ88" s="864"/>
      <c r="BVK88" s="863"/>
      <c r="BVL88" s="864"/>
      <c r="BVM88" s="863"/>
      <c r="BVN88" s="864"/>
      <c r="BVO88" s="863"/>
      <c r="BVP88" s="864"/>
      <c r="BVQ88" s="863"/>
      <c r="BVR88" s="864"/>
      <c r="BVS88" s="863"/>
      <c r="BVT88" s="864"/>
      <c r="BVU88" s="863"/>
      <c r="BVV88" s="864"/>
      <c r="BVW88" s="863"/>
      <c r="BVX88" s="864"/>
      <c r="BVY88" s="863"/>
      <c r="BVZ88" s="864"/>
      <c r="BWA88" s="863"/>
      <c r="BWB88" s="864"/>
      <c r="BWC88" s="863"/>
      <c r="BWD88" s="864"/>
      <c r="BWE88" s="863"/>
      <c r="BWF88" s="864"/>
      <c r="BWG88" s="863"/>
      <c r="BWH88" s="864"/>
      <c r="BWI88" s="863"/>
      <c r="BWJ88" s="864"/>
      <c r="BWK88" s="863"/>
      <c r="BWL88" s="864"/>
      <c r="BWM88" s="863"/>
      <c r="BWN88" s="864"/>
      <c r="BWO88" s="863"/>
      <c r="BWP88" s="864"/>
      <c r="BWQ88" s="863"/>
      <c r="BWR88" s="864"/>
      <c r="BWS88" s="863"/>
      <c r="BWT88" s="864"/>
      <c r="BWU88" s="863"/>
      <c r="BWV88" s="864"/>
      <c r="BWW88" s="863"/>
      <c r="BWX88" s="864"/>
      <c r="BWY88" s="863"/>
      <c r="BWZ88" s="864"/>
      <c r="BXA88" s="863"/>
      <c r="BXB88" s="864"/>
      <c r="BXC88" s="863"/>
      <c r="BXD88" s="864"/>
      <c r="BXE88" s="863"/>
      <c r="BXF88" s="864"/>
      <c r="BXG88" s="863"/>
      <c r="BXH88" s="864"/>
      <c r="BXI88" s="863"/>
      <c r="BXJ88" s="864"/>
      <c r="BXK88" s="863"/>
      <c r="BXL88" s="864"/>
      <c r="BXM88" s="863"/>
      <c r="BXN88" s="864"/>
      <c r="BXO88" s="863"/>
      <c r="BXP88" s="864"/>
      <c r="BXQ88" s="863"/>
      <c r="BXR88" s="864"/>
      <c r="BXS88" s="863"/>
      <c r="BXT88" s="864"/>
      <c r="BXU88" s="863"/>
      <c r="BXV88" s="864"/>
      <c r="BXW88" s="863"/>
      <c r="BXX88" s="864"/>
      <c r="BXY88" s="863"/>
      <c r="BXZ88" s="864"/>
      <c r="BYA88" s="863"/>
      <c r="BYB88" s="864"/>
      <c r="BYC88" s="863"/>
      <c r="BYD88" s="864"/>
      <c r="BYE88" s="863"/>
      <c r="BYF88" s="864"/>
      <c r="BYG88" s="863"/>
      <c r="BYH88" s="864"/>
      <c r="BYI88" s="863"/>
      <c r="BYJ88" s="864"/>
      <c r="BYK88" s="863"/>
      <c r="BYL88" s="864"/>
      <c r="BYM88" s="863"/>
      <c r="BYN88" s="864"/>
      <c r="BYO88" s="863"/>
      <c r="BYP88" s="864"/>
      <c r="BYQ88" s="863"/>
      <c r="BYR88" s="864"/>
      <c r="BYS88" s="863"/>
      <c r="BYT88" s="864"/>
      <c r="BYU88" s="863"/>
      <c r="BYV88" s="864"/>
      <c r="BYW88" s="863"/>
      <c r="BYX88" s="864"/>
      <c r="BYY88" s="863"/>
      <c r="BYZ88" s="864"/>
      <c r="BZA88" s="863"/>
      <c r="BZB88" s="864"/>
      <c r="BZC88" s="863"/>
      <c r="BZD88" s="864"/>
      <c r="BZE88" s="863"/>
      <c r="BZF88" s="864"/>
      <c r="BZG88" s="863"/>
      <c r="BZH88" s="864"/>
      <c r="BZI88" s="863"/>
      <c r="BZJ88" s="864"/>
      <c r="BZK88" s="863"/>
      <c r="BZL88" s="864"/>
      <c r="BZM88" s="863"/>
      <c r="BZN88" s="864"/>
      <c r="BZO88" s="863"/>
      <c r="BZP88" s="864"/>
      <c r="BZQ88" s="863"/>
      <c r="BZR88" s="864"/>
      <c r="BZS88" s="863"/>
      <c r="BZT88" s="864"/>
      <c r="BZU88" s="863"/>
      <c r="BZV88" s="864"/>
      <c r="BZW88" s="863"/>
      <c r="BZX88" s="864"/>
      <c r="BZY88" s="863"/>
      <c r="BZZ88" s="864"/>
      <c r="CAA88" s="863"/>
      <c r="CAB88" s="864"/>
      <c r="CAC88" s="863"/>
      <c r="CAD88" s="864"/>
      <c r="CAE88" s="863"/>
      <c r="CAF88" s="864"/>
      <c r="CAG88" s="863"/>
      <c r="CAH88" s="864"/>
      <c r="CAI88" s="863"/>
      <c r="CAJ88" s="864"/>
      <c r="CAK88" s="863"/>
      <c r="CAL88" s="864"/>
      <c r="CAM88" s="863"/>
      <c r="CAN88" s="864"/>
      <c r="CAO88" s="863"/>
      <c r="CAP88" s="864"/>
      <c r="CAQ88" s="863"/>
      <c r="CAR88" s="864"/>
      <c r="CAS88" s="863"/>
      <c r="CAT88" s="864"/>
      <c r="CAU88" s="863"/>
      <c r="CAV88" s="864"/>
      <c r="CAW88" s="863"/>
      <c r="CAX88" s="864"/>
      <c r="CAY88" s="863"/>
      <c r="CAZ88" s="864"/>
      <c r="CBA88" s="863"/>
      <c r="CBB88" s="864"/>
      <c r="CBC88" s="863"/>
      <c r="CBD88" s="864"/>
      <c r="CBE88" s="863"/>
      <c r="CBF88" s="864"/>
      <c r="CBG88" s="863"/>
      <c r="CBH88" s="864"/>
      <c r="CBI88" s="863"/>
      <c r="CBJ88" s="864"/>
      <c r="CBK88" s="863"/>
      <c r="CBL88" s="864"/>
      <c r="CBM88" s="863"/>
      <c r="CBN88" s="864"/>
      <c r="CBO88" s="863"/>
      <c r="CBP88" s="864"/>
      <c r="CBQ88" s="863"/>
      <c r="CBR88" s="864"/>
      <c r="CBS88" s="863"/>
      <c r="CBT88" s="864"/>
      <c r="CBU88" s="863"/>
      <c r="CBV88" s="864"/>
      <c r="CBW88" s="863"/>
      <c r="CBX88" s="864"/>
      <c r="CBY88" s="863"/>
      <c r="CBZ88" s="864"/>
      <c r="CCA88" s="863"/>
      <c r="CCB88" s="864"/>
      <c r="CCC88" s="863"/>
      <c r="CCD88" s="864"/>
      <c r="CCE88" s="863"/>
      <c r="CCF88" s="864"/>
      <c r="CCG88" s="863"/>
      <c r="CCH88" s="864"/>
      <c r="CCI88" s="863"/>
      <c r="CCJ88" s="864"/>
      <c r="CCK88" s="863"/>
      <c r="CCL88" s="864"/>
      <c r="CCM88" s="863"/>
      <c r="CCN88" s="864"/>
      <c r="CCO88" s="863"/>
      <c r="CCP88" s="864"/>
      <c r="CCQ88" s="863"/>
      <c r="CCR88" s="864"/>
      <c r="CCS88" s="863"/>
      <c r="CCT88" s="864"/>
      <c r="CCU88" s="863"/>
      <c r="CCV88" s="864"/>
      <c r="CCW88" s="863"/>
      <c r="CCX88" s="864"/>
      <c r="CCY88" s="863"/>
      <c r="CCZ88" s="864"/>
      <c r="CDA88" s="863"/>
      <c r="CDB88" s="864"/>
      <c r="CDC88" s="863"/>
      <c r="CDD88" s="864"/>
      <c r="CDE88" s="863"/>
      <c r="CDF88" s="864"/>
      <c r="CDG88" s="863"/>
      <c r="CDH88" s="864"/>
      <c r="CDI88" s="863"/>
      <c r="CDJ88" s="864"/>
      <c r="CDK88" s="863"/>
      <c r="CDL88" s="864"/>
      <c r="CDM88" s="863"/>
      <c r="CDN88" s="864"/>
      <c r="CDO88" s="863"/>
      <c r="CDP88" s="864"/>
      <c r="CDQ88" s="863"/>
      <c r="CDR88" s="864"/>
      <c r="CDS88" s="863"/>
      <c r="CDT88" s="864"/>
      <c r="CDU88" s="863"/>
      <c r="CDV88" s="864"/>
      <c r="CDW88" s="863"/>
      <c r="CDX88" s="864"/>
      <c r="CDY88" s="863"/>
      <c r="CDZ88" s="864"/>
      <c r="CEA88" s="863"/>
      <c r="CEB88" s="864"/>
      <c r="CEC88" s="863"/>
      <c r="CED88" s="864"/>
      <c r="CEE88" s="863"/>
      <c r="CEF88" s="864"/>
      <c r="CEG88" s="863"/>
      <c r="CEH88" s="864"/>
      <c r="CEI88" s="863"/>
      <c r="CEJ88" s="864"/>
      <c r="CEK88" s="863"/>
      <c r="CEL88" s="864"/>
      <c r="CEM88" s="863"/>
      <c r="CEN88" s="864"/>
      <c r="CEO88" s="863"/>
      <c r="CEP88" s="864"/>
      <c r="CEQ88" s="863"/>
      <c r="CER88" s="864"/>
      <c r="CES88" s="863"/>
      <c r="CET88" s="864"/>
      <c r="CEU88" s="863"/>
      <c r="CEV88" s="864"/>
      <c r="CEW88" s="863"/>
      <c r="CEX88" s="864"/>
      <c r="CEY88" s="863"/>
      <c r="CEZ88" s="864"/>
      <c r="CFA88" s="863"/>
      <c r="CFB88" s="864"/>
      <c r="CFC88" s="863"/>
      <c r="CFD88" s="864"/>
      <c r="CFE88" s="863"/>
      <c r="CFF88" s="864"/>
      <c r="CFG88" s="863"/>
      <c r="CFH88" s="864"/>
      <c r="CFI88" s="863"/>
      <c r="CFJ88" s="864"/>
      <c r="CFK88" s="863"/>
      <c r="CFL88" s="864"/>
      <c r="CFM88" s="863"/>
      <c r="CFN88" s="864"/>
      <c r="CFO88" s="863"/>
      <c r="CFP88" s="864"/>
      <c r="CFQ88" s="863"/>
      <c r="CFR88" s="864"/>
      <c r="CFS88" s="863"/>
      <c r="CFT88" s="864"/>
      <c r="CFU88" s="863"/>
      <c r="CFV88" s="864"/>
      <c r="CFW88" s="863"/>
      <c r="CFX88" s="864"/>
      <c r="CFY88" s="863"/>
      <c r="CFZ88" s="864"/>
      <c r="CGA88" s="863"/>
      <c r="CGB88" s="864"/>
      <c r="CGC88" s="863"/>
      <c r="CGD88" s="864"/>
      <c r="CGE88" s="863"/>
      <c r="CGF88" s="864"/>
      <c r="CGG88" s="863"/>
      <c r="CGH88" s="864"/>
      <c r="CGI88" s="863"/>
      <c r="CGJ88" s="864"/>
      <c r="CGK88" s="863"/>
      <c r="CGL88" s="864"/>
      <c r="CGM88" s="863"/>
      <c r="CGN88" s="864"/>
      <c r="CGO88" s="863"/>
      <c r="CGP88" s="864"/>
      <c r="CGQ88" s="863"/>
      <c r="CGR88" s="864"/>
      <c r="CGS88" s="863"/>
      <c r="CGT88" s="864"/>
      <c r="CGU88" s="863"/>
      <c r="CGV88" s="864"/>
      <c r="CGW88" s="863"/>
      <c r="CGX88" s="864"/>
      <c r="CGY88" s="863"/>
      <c r="CGZ88" s="864"/>
      <c r="CHA88" s="863"/>
      <c r="CHB88" s="864"/>
      <c r="CHC88" s="863"/>
      <c r="CHD88" s="864"/>
      <c r="CHE88" s="863"/>
      <c r="CHF88" s="864"/>
      <c r="CHG88" s="863"/>
      <c r="CHH88" s="864"/>
      <c r="CHI88" s="863"/>
      <c r="CHJ88" s="864"/>
      <c r="CHK88" s="863"/>
      <c r="CHL88" s="864"/>
      <c r="CHM88" s="863"/>
      <c r="CHN88" s="864"/>
      <c r="CHO88" s="863"/>
      <c r="CHP88" s="864"/>
      <c r="CHQ88" s="863"/>
      <c r="CHR88" s="864"/>
      <c r="CHS88" s="863"/>
      <c r="CHT88" s="864"/>
      <c r="CHU88" s="863"/>
      <c r="CHV88" s="864"/>
      <c r="CHW88" s="863"/>
      <c r="CHX88" s="864"/>
      <c r="CHY88" s="863"/>
      <c r="CHZ88" s="864"/>
      <c r="CIA88" s="863"/>
      <c r="CIB88" s="864"/>
      <c r="CIC88" s="863"/>
      <c r="CID88" s="864"/>
      <c r="CIE88" s="863"/>
      <c r="CIF88" s="864"/>
      <c r="CIG88" s="863"/>
      <c r="CIH88" s="864"/>
      <c r="CII88" s="863"/>
      <c r="CIJ88" s="864"/>
      <c r="CIK88" s="863"/>
      <c r="CIL88" s="864"/>
      <c r="CIM88" s="863"/>
      <c r="CIN88" s="864"/>
      <c r="CIO88" s="863"/>
      <c r="CIP88" s="864"/>
      <c r="CIQ88" s="863"/>
      <c r="CIR88" s="864"/>
      <c r="CIS88" s="863"/>
      <c r="CIT88" s="864"/>
      <c r="CIU88" s="863"/>
      <c r="CIV88" s="864"/>
      <c r="CIW88" s="863"/>
      <c r="CIX88" s="864"/>
      <c r="CIY88" s="863"/>
      <c r="CIZ88" s="864"/>
      <c r="CJA88" s="863"/>
      <c r="CJB88" s="864"/>
      <c r="CJC88" s="863"/>
      <c r="CJD88" s="864"/>
      <c r="CJE88" s="863"/>
      <c r="CJF88" s="864"/>
      <c r="CJG88" s="863"/>
      <c r="CJH88" s="864"/>
      <c r="CJI88" s="863"/>
      <c r="CJJ88" s="864"/>
      <c r="CJK88" s="863"/>
      <c r="CJL88" s="864"/>
      <c r="CJM88" s="863"/>
      <c r="CJN88" s="864"/>
      <c r="CJO88" s="863"/>
      <c r="CJP88" s="864"/>
      <c r="CJQ88" s="863"/>
      <c r="CJR88" s="864"/>
      <c r="CJS88" s="863"/>
      <c r="CJT88" s="864"/>
      <c r="CJU88" s="863"/>
      <c r="CJV88" s="864"/>
      <c r="CJW88" s="863"/>
      <c r="CJX88" s="864"/>
      <c r="CJY88" s="863"/>
      <c r="CJZ88" s="864"/>
      <c r="CKA88" s="863"/>
      <c r="CKB88" s="864"/>
      <c r="CKC88" s="863"/>
      <c r="CKD88" s="864"/>
      <c r="CKE88" s="863"/>
      <c r="CKF88" s="864"/>
      <c r="CKG88" s="863"/>
      <c r="CKH88" s="864"/>
      <c r="CKI88" s="863"/>
      <c r="CKJ88" s="864"/>
      <c r="CKK88" s="863"/>
      <c r="CKL88" s="864"/>
      <c r="CKM88" s="863"/>
      <c r="CKN88" s="864"/>
      <c r="CKO88" s="863"/>
      <c r="CKP88" s="864"/>
      <c r="CKQ88" s="863"/>
      <c r="CKR88" s="864"/>
      <c r="CKS88" s="863"/>
      <c r="CKT88" s="864"/>
      <c r="CKU88" s="863"/>
      <c r="CKV88" s="864"/>
      <c r="CKW88" s="863"/>
      <c r="CKX88" s="864"/>
      <c r="CKY88" s="863"/>
      <c r="CKZ88" s="864"/>
      <c r="CLA88" s="863"/>
      <c r="CLB88" s="864"/>
      <c r="CLC88" s="863"/>
      <c r="CLD88" s="864"/>
      <c r="CLE88" s="863"/>
      <c r="CLF88" s="864"/>
      <c r="CLG88" s="863"/>
      <c r="CLH88" s="864"/>
      <c r="CLI88" s="863"/>
      <c r="CLJ88" s="864"/>
      <c r="CLK88" s="863"/>
      <c r="CLL88" s="864"/>
      <c r="CLM88" s="863"/>
      <c r="CLN88" s="864"/>
      <c r="CLO88" s="863"/>
      <c r="CLP88" s="864"/>
      <c r="CLQ88" s="863"/>
      <c r="CLR88" s="864"/>
      <c r="CLS88" s="863"/>
      <c r="CLT88" s="864"/>
      <c r="CLU88" s="863"/>
      <c r="CLV88" s="864"/>
      <c r="CLW88" s="863"/>
      <c r="CLX88" s="864"/>
      <c r="CLY88" s="863"/>
      <c r="CLZ88" s="864"/>
      <c r="CMA88" s="863"/>
      <c r="CMB88" s="864"/>
      <c r="CMC88" s="863"/>
      <c r="CMD88" s="864"/>
      <c r="CME88" s="863"/>
      <c r="CMF88" s="864"/>
      <c r="CMG88" s="863"/>
      <c r="CMH88" s="864"/>
      <c r="CMI88" s="863"/>
      <c r="CMJ88" s="864"/>
      <c r="CMK88" s="863"/>
      <c r="CML88" s="864"/>
      <c r="CMM88" s="863"/>
      <c r="CMN88" s="864"/>
      <c r="CMO88" s="863"/>
      <c r="CMP88" s="864"/>
      <c r="CMQ88" s="863"/>
      <c r="CMR88" s="864"/>
      <c r="CMS88" s="863"/>
      <c r="CMT88" s="864"/>
      <c r="CMU88" s="863"/>
      <c r="CMV88" s="864"/>
      <c r="CMW88" s="863"/>
      <c r="CMX88" s="864"/>
      <c r="CMY88" s="863"/>
      <c r="CMZ88" s="864"/>
      <c r="CNA88" s="863"/>
      <c r="CNB88" s="864"/>
      <c r="CNC88" s="863"/>
      <c r="CND88" s="864"/>
      <c r="CNE88" s="863"/>
      <c r="CNF88" s="864"/>
      <c r="CNG88" s="863"/>
      <c r="CNH88" s="864"/>
      <c r="CNI88" s="863"/>
      <c r="CNJ88" s="864"/>
      <c r="CNK88" s="863"/>
      <c r="CNL88" s="864"/>
      <c r="CNM88" s="863"/>
      <c r="CNN88" s="864"/>
      <c r="CNO88" s="863"/>
      <c r="CNP88" s="864"/>
      <c r="CNQ88" s="863"/>
      <c r="CNR88" s="864"/>
      <c r="CNS88" s="863"/>
      <c r="CNT88" s="864"/>
      <c r="CNU88" s="863"/>
      <c r="CNV88" s="864"/>
      <c r="CNW88" s="863"/>
      <c r="CNX88" s="864"/>
      <c r="CNY88" s="863"/>
      <c r="CNZ88" s="864"/>
      <c r="COA88" s="863"/>
      <c r="COB88" s="864"/>
      <c r="COC88" s="863"/>
      <c r="COD88" s="864"/>
      <c r="COE88" s="863"/>
      <c r="COF88" s="864"/>
      <c r="COG88" s="863"/>
      <c r="COH88" s="864"/>
      <c r="COI88" s="863"/>
      <c r="COJ88" s="864"/>
      <c r="COK88" s="863"/>
      <c r="COL88" s="864"/>
      <c r="COM88" s="863"/>
      <c r="CON88" s="864"/>
      <c r="COO88" s="863"/>
      <c r="COP88" s="864"/>
      <c r="COQ88" s="863"/>
      <c r="COR88" s="864"/>
      <c r="COS88" s="863"/>
      <c r="COT88" s="864"/>
      <c r="COU88" s="863"/>
      <c r="COV88" s="864"/>
      <c r="COW88" s="863"/>
      <c r="COX88" s="864"/>
      <c r="COY88" s="863"/>
      <c r="COZ88" s="864"/>
      <c r="CPA88" s="863"/>
      <c r="CPB88" s="864"/>
      <c r="CPC88" s="863"/>
      <c r="CPD88" s="864"/>
      <c r="CPE88" s="863"/>
      <c r="CPF88" s="864"/>
      <c r="CPG88" s="863"/>
      <c r="CPH88" s="864"/>
      <c r="CPI88" s="863"/>
      <c r="CPJ88" s="864"/>
      <c r="CPK88" s="863"/>
      <c r="CPL88" s="864"/>
      <c r="CPM88" s="863"/>
      <c r="CPN88" s="864"/>
      <c r="CPO88" s="863"/>
      <c r="CPP88" s="864"/>
      <c r="CPQ88" s="863"/>
      <c r="CPR88" s="864"/>
      <c r="CPS88" s="863"/>
      <c r="CPT88" s="864"/>
      <c r="CPU88" s="863"/>
      <c r="CPV88" s="864"/>
      <c r="CPW88" s="863"/>
      <c r="CPX88" s="864"/>
      <c r="CPY88" s="863"/>
      <c r="CPZ88" s="864"/>
      <c r="CQA88" s="863"/>
      <c r="CQB88" s="864"/>
      <c r="CQC88" s="863"/>
      <c r="CQD88" s="864"/>
      <c r="CQE88" s="863"/>
      <c r="CQF88" s="864"/>
      <c r="CQG88" s="863"/>
      <c r="CQH88" s="864"/>
      <c r="CQI88" s="863"/>
      <c r="CQJ88" s="864"/>
      <c r="CQK88" s="863"/>
      <c r="CQL88" s="864"/>
      <c r="CQM88" s="863"/>
      <c r="CQN88" s="864"/>
      <c r="CQO88" s="863"/>
      <c r="CQP88" s="864"/>
      <c r="CQQ88" s="863"/>
      <c r="CQR88" s="864"/>
      <c r="CQS88" s="863"/>
      <c r="CQT88" s="864"/>
      <c r="CQU88" s="863"/>
      <c r="CQV88" s="864"/>
      <c r="CQW88" s="863"/>
      <c r="CQX88" s="864"/>
      <c r="CQY88" s="863"/>
      <c r="CQZ88" s="864"/>
      <c r="CRA88" s="863"/>
      <c r="CRB88" s="864"/>
      <c r="CRC88" s="863"/>
      <c r="CRD88" s="864"/>
      <c r="CRE88" s="863"/>
      <c r="CRF88" s="864"/>
      <c r="CRG88" s="863"/>
      <c r="CRH88" s="864"/>
      <c r="CRI88" s="863"/>
      <c r="CRJ88" s="864"/>
      <c r="CRK88" s="863"/>
      <c r="CRL88" s="864"/>
      <c r="CRM88" s="863"/>
      <c r="CRN88" s="864"/>
      <c r="CRO88" s="863"/>
      <c r="CRP88" s="864"/>
      <c r="CRQ88" s="863"/>
      <c r="CRR88" s="864"/>
      <c r="CRS88" s="863"/>
      <c r="CRT88" s="864"/>
      <c r="CRU88" s="863"/>
      <c r="CRV88" s="864"/>
      <c r="CRW88" s="863"/>
      <c r="CRX88" s="864"/>
      <c r="CRY88" s="863"/>
      <c r="CRZ88" s="864"/>
      <c r="CSA88" s="863"/>
      <c r="CSB88" s="864"/>
      <c r="CSC88" s="863"/>
      <c r="CSD88" s="864"/>
      <c r="CSE88" s="863"/>
      <c r="CSF88" s="864"/>
      <c r="CSG88" s="863"/>
      <c r="CSH88" s="864"/>
      <c r="CSI88" s="863"/>
      <c r="CSJ88" s="864"/>
      <c r="CSK88" s="863"/>
      <c r="CSL88" s="864"/>
      <c r="CSM88" s="863"/>
      <c r="CSN88" s="864"/>
      <c r="CSO88" s="863"/>
      <c r="CSP88" s="864"/>
      <c r="CSQ88" s="863"/>
      <c r="CSR88" s="864"/>
      <c r="CSS88" s="863"/>
      <c r="CST88" s="864"/>
      <c r="CSU88" s="863"/>
      <c r="CSV88" s="864"/>
      <c r="CSW88" s="863"/>
      <c r="CSX88" s="864"/>
      <c r="CSY88" s="863"/>
      <c r="CSZ88" s="864"/>
      <c r="CTA88" s="863"/>
      <c r="CTB88" s="864"/>
      <c r="CTC88" s="863"/>
      <c r="CTD88" s="864"/>
      <c r="CTE88" s="863"/>
      <c r="CTF88" s="864"/>
      <c r="CTG88" s="863"/>
      <c r="CTH88" s="864"/>
      <c r="CTI88" s="863"/>
      <c r="CTJ88" s="864"/>
      <c r="CTK88" s="863"/>
      <c r="CTL88" s="864"/>
      <c r="CTM88" s="863"/>
      <c r="CTN88" s="864"/>
      <c r="CTO88" s="863"/>
      <c r="CTP88" s="864"/>
      <c r="CTQ88" s="863"/>
      <c r="CTR88" s="864"/>
      <c r="CTS88" s="863"/>
      <c r="CTT88" s="864"/>
      <c r="CTU88" s="863"/>
      <c r="CTV88" s="864"/>
      <c r="CTW88" s="863"/>
      <c r="CTX88" s="864"/>
      <c r="CTY88" s="863"/>
      <c r="CTZ88" s="864"/>
      <c r="CUA88" s="863"/>
      <c r="CUB88" s="864"/>
      <c r="CUC88" s="863"/>
      <c r="CUD88" s="864"/>
      <c r="CUE88" s="863"/>
      <c r="CUF88" s="864"/>
      <c r="CUG88" s="863"/>
      <c r="CUH88" s="864"/>
      <c r="CUI88" s="863"/>
      <c r="CUJ88" s="864"/>
      <c r="CUK88" s="863"/>
      <c r="CUL88" s="864"/>
      <c r="CUM88" s="863"/>
      <c r="CUN88" s="864"/>
      <c r="CUO88" s="863"/>
      <c r="CUP88" s="864"/>
      <c r="CUQ88" s="863"/>
      <c r="CUR88" s="864"/>
      <c r="CUS88" s="863"/>
      <c r="CUT88" s="864"/>
      <c r="CUU88" s="863"/>
      <c r="CUV88" s="864"/>
      <c r="CUW88" s="863"/>
      <c r="CUX88" s="864"/>
      <c r="CUY88" s="863"/>
      <c r="CUZ88" s="864"/>
      <c r="CVA88" s="863"/>
      <c r="CVB88" s="864"/>
      <c r="CVC88" s="863"/>
      <c r="CVD88" s="864"/>
      <c r="CVE88" s="863"/>
      <c r="CVF88" s="864"/>
      <c r="CVG88" s="863"/>
      <c r="CVH88" s="864"/>
      <c r="CVI88" s="863"/>
      <c r="CVJ88" s="864"/>
      <c r="CVK88" s="863"/>
      <c r="CVL88" s="864"/>
      <c r="CVM88" s="863"/>
      <c r="CVN88" s="864"/>
      <c r="CVO88" s="863"/>
      <c r="CVP88" s="864"/>
      <c r="CVQ88" s="863"/>
      <c r="CVR88" s="864"/>
      <c r="CVS88" s="863"/>
      <c r="CVT88" s="864"/>
      <c r="CVU88" s="863"/>
      <c r="CVV88" s="864"/>
      <c r="CVW88" s="863"/>
      <c r="CVX88" s="864"/>
      <c r="CVY88" s="863"/>
      <c r="CVZ88" s="864"/>
      <c r="CWA88" s="863"/>
      <c r="CWB88" s="864"/>
      <c r="CWC88" s="863"/>
      <c r="CWD88" s="864"/>
      <c r="CWE88" s="863"/>
      <c r="CWF88" s="864"/>
      <c r="CWG88" s="863"/>
      <c r="CWH88" s="864"/>
      <c r="CWI88" s="863"/>
      <c r="CWJ88" s="864"/>
      <c r="CWK88" s="863"/>
      <c r="CWL88" s="864"/>
      <c r="CWM88" s="863"/>
      <c r="CWN88" s="864"/>
      <c r="CWO88" s="863"/>
      <c r="CWP88" s="864"/>
      <c r="CWQ88" s="863"/>
      <c r="CWR88" s="864"/>
      <c r="CWS88" s="863"/>
      <c r="CWT88" s="864"/>
      <c r="CWU88" s="863"/>
      <c r="CWV88" s="864"/>
      <c r="CWW88" s="863"/>
      <c r="CWX88" s="864"/>
      <c r="CWY88" s="863"/>
      <c r="CWZ88" s="864"/>
      <c r="CXA88" s="863"/>
      <c r="CXB88" s="864"/>
      <c r="CXC88" s="863"/>
      <c r="CXD88" s="864"/>
      <c r="CXE88" s="863"/>
      <c r="CXF88" s="864"/>
      <c r="CXG88" s="863"/>
      <c r="CXH88" s="864"/>
      <c r="CXI88" s="863"/>
      <c r="CXJ88" s="864"/>
      <c r="CXK88" s="863"/>
      <c r="CXL88" s="864"/>
      <c r="CXM88" s="863"/>
      <c r="CXN88" s="864"/>
      <c r="CXO88" s="863"/>
      <c r="CXP88" s="864"/>
      <c r="CXQ88" s="863"/>
      <c r="CXR88" s="864"/>
      <c r="CXS88" s="863"/>
      <c r="CXT88" s="864"/>
      <c r="CXU88" s="863"/>
      <c r="CXV88" s="864"/>
      <c r="CXW88" s="863"/>
      <c r="CXX88" s="864"/>
      <c r="CXY88" s="863"/>
      <c r="CXZ88" s="864"/>
      <c r="CYA88" s="863"/>
      <c r="CYB88" s="864"/>
      <c r="CYC88" s="863"/>
      <c r="CYD88" s="864"/>
      <c r="CYE88" s="863"/>
      <c r="CYF88" s="864"/>
      <c r="CYG88" s="863"/>
      <c r="CYH88" s="864"/>
      <c r="CYI88" s="863"/>
      <c r="CYJ88" s="864"/>
      <c r="CYK88" s="863"/>
      <c r="CYL88" s="864"/>
      <c r="CYM88" s="863"/>
      <c r="CYN88" s="864"/>
      <c r="CYO88" s="863"/>
      <c r="CYP88" s="864"/>
      <c r="CYQ88" s="863"/>
      <c r="CYR88" s="864"/>
      <c r="CYS88" s="863"/>
      <c r="CYT88" s="864"/>
      <c r="CYU88" s="863"/>
      <c r="CYV88" s="864"/>
      <c r="CYW88" s="863"/>
      <c r="CYX88" s="864"/>
      <c r="CYY88" s="863"/>
      <c r="CYZ88" s="864"/>
      <c r="CZA88" s="863"/>
      <c r="CZB88" s="864"/>
      <c r="CZC88" s="863"/>
      <c r="CZD88" s="864"/>
      <c r="CZE88" s="863"/>
      <c r="CZF88" s="864"/>
      <c r="CZG88" s="863"/>
      <c r="CZH88" s="864"/>
      <c r="CZI88" s="863"/>
      <c r="CZJ88" s="864"/>
      <c r="CZK88" s="863"/>
      <c r="CZL88" s="864"/>
      <c r="CZM88" s="863"/>
      <c r="CZN88" s="864"/>
      <c r="CZO88" s="863"/>
      <c r="CZP88" s="864"/>
      <c r="CZQ88" s="863"/>
      <c r="CZR88" s="864"/>
      <c r="CZS88" s="863"/>
      <c r="CZT88" s="864"/>
      <c r="CZU88" s="863"/>
      <c r="CZV88" s="864"/>
      <c r="CZW88" s="863"/>
      <c r="CZX88" s="864"/>
      <c r="CZY88" s="863"/>
      <c r="CZZ88" s="864"/>
      <c r="DAA88" s="863"/>
      <c r="DAB88" s="864"/>
      <c r="DAC88" s="863"/>
      <c r="DAD88" s="864"/>
      <c r="DAE88" s="863"/>
      <c r="DAF88" s="864"/>
      <c r="DAG88" s="863"/>
      <c r="DAH88" s="864"/>
      <c r="DAI88" s="863"/>
      <c r="DAJ88" s="864"/>
      <c r="DAK88" s="863"/>
      <c r="DAL88" s="864"/>
      <c r="DAM88" s="863"/>
      <c r="DAN88" s="864"/>
      <c r="DAO88" s="863"/>
      <c r="DAP88" s="864"/>
      <c r="DAQ88" s="863"/>
      <c r="DAR88" s="864"/>
      <c r="DAS88" s="863"/>
      <c r="DAT88" s="864"/>
      <c r="DAU88" s="863"/>
      <c r="DAV88" s="864"/>
      <c r="DAW88" s="863"/>
      <c r="DAX88" s="864"/>
      <c r="DAY88" s="863"/>
      <c r="DAZ88" s="864"/>
      <c r="DBA88" s="863"/>
      <c r="DBB88" s="864"/>
      <c r="DBC88" s="863"/>
      <c r="DBD88" s="864"/>
      <c r="DBE88" s="863"/>
      <c r="DBF88" s="864"/>
      <c r="DBG88" s="863"/>
      <c r="DBH88" s="864"/>
      <c r="DBI88" s="863"/>
      <c r="DBJ88" s="864"/>
      <c r="DBK88" s="863"/>
      <c r="DBL88" s="864"/>
      <c r="DBM88" s="863"/>
      <c r="DBN88" s="864"/>
      <c r="DBO88" s="863"/>
      <c r="DBP88" s="864"/>
      <c r="DBQ88" s="863"/>
      <c r="DBR88" s="864"/>
      <c r="DBS88" s="863"/>
      <c r="DBT88" s="864"/>
      <c r="DBU88" s="863"/>
      <c r="DBV88" s="864"/>
      <c r="DBW88" s="863"/>
      <c r="DBX88" s="864"/>
      <c r="DBY88" s="863"/>
      <c r="DBZ88" s="864"/>
      <c r="DCA88" s="863"/>
      <c r="DCB88" s="864"/>
      <c r="DCC88" s="863"/>
      <c r="DCD88" s="864"/>
      <c r="DCE88" s="863"/>
      <c r="DCF88" s="864"/>
      <c r="DCG88" s="863"/>
      <c r="DCH88" s="864"/>
      <c r="DCI88" s="863"/>
      <c r="DCJ88" s="864"/>
      <c r="DCK88" s="863"/>
      <c r="DCL88" s="864"/>
      <c r="DCM88" s="863"/>
      <c r="DCN88" s="864"/>
      <c r="DCO88" s="863"/>
      <c r="DCP88" s="864"/>
      <c r="DCQ88" s="863"/>
      <c r="DCR88" s="864"/>
      <c r="DCS88" s="863"/>
      <c r="DCT88" s="864"/>
      <c r="DCU88" s="863"/>
      <c r="DCV88" s="864"/>
      <c r="DCW88" s="863"/>
      <c r="DCX88" s="864"/>
      <c r="DCY88" s="863"/>
      <c r="DCZ88" s="864"/>
      <c r="DDA88" s="863"/>
      <c r="DDB88" s="864"/>
      <c r="DDC88" s="863"/>
      <c r="DDD88" s="864"/>
      <c r="DDE88" s="863"/>
      <c r="DDF88" s="864"/>
      <c r="DDG88" s="863"/>
      <c r="DDH88" s="864"/>
      <c r="DDI88" s="863"/>
      <c r="DDJ88" s="864"/>
      <c r="DDK88" s="863"/>
      <c r="DDL88" s="864"/>
      <c r="DDM88" s="863"/>
      <c r="DDN88" s="864"/>
      <c r="DDO88" s="863"/>
      <c r="DDP88" s="864"/>
      <c r="DDQ88" s="863"/>
      <c r="DDR88" s="864"/>
      <c r="DDS88" s="863"/>
      <c r="DDT88" s="864"/>
      <c r="DDU88" s="863"/>
      <c r="DDV88" s="864"/>
      <c r="DDW88" s="863"/>
      <c r="DDX88" s="864"/>
      <c r="DDY88" s="863"/>
      <c r="DDZ88" s="864"/>
      <c r="DEA88" s="863"/>
      <c r="DEB88" s="864"/>
      <c r="DEC88" s="863"/>
      <c r="DED88" s="864"/>
      <c r="DEE88" s="863"/>
      <c r="DEF88" s="864"/>
      <c r="DEG88" s="863"/>
      <c r="DEH88" s="864"/>
      <c r="DEI88" s="863"/>
      <c r="DEJ88" s="864"/>
      <c r="DEK88" s="863"/>
      <c r="DEL88" s="864"/>
      <c r="DEM88" s="863"/>
      <c r="DEN88" s="864"/>
      <c r="DEO88" s="863"/>
      <c r="DEP88" s="864"/>
      <c r="DEQ88" s="863"/>
      <c r="DER88" s="864"/>
      <c r="DES88" s="863"/>
      <c r="DET88" s="864"/>
      <c r="DEU88" s="863"/>
      <c r="DEV88" s="864"/>
      <c r="DEW88" s="863"/>
      <c r="DEX88" s="864"/>
      <c r="DEY88" s="863"/>
      <c r="DEZ88" s="864"/>
      <c r="DFA88" s="863"/>
      <c r="DFB88" s="864"/>
      <c r="DFC88" s="863"/>
      <c r="DFD88" s="864"/>
      <c r="DFE88" s="863"/>
      <c r="DFF88" s="864"/>
      <c r="DFG88" s="863"/>
      <c r="DFH88" s="864"/>
      <c r="DFI88" s="863"/>
      <c r="DFJ88" s="864"/>
      <c r="DFK88" s="863"/>
      <c r="DFL88" s="864"/>
      <c r="DFM88" s="863"/>
      <c r="DFN88" s="864"/>
      <c r="DFO88" s="863"/>
      <c r="DFP88" s="864"/>
      <c r="DFQ88" s="863"/>
      <c r="DFR88" s="864"/>
      <c r="DFS88" s="863"/>
      <c r="DFT88" s="864"/>
      <c r="DFU88" s="863"/>
      <c r="DFV88" s="864"/>
      <c r="DFW88" s="863"/>
      <c r="DFX88" s="864"/>
      <c r="DFY88" s="863"/>
      <c r="DFZ88" s="864"/>
      <c r="DGA88" s="863"/>
      <c r="DGB88" s="864"/>
      <c r="DGC88" s="863"/>
      <c r="DGD88" s="864"/>
      <c r="DGE88" s="863"/>
      <c r="DGF88" s="864"/>
      <c r="DGG88" s="863"/>
      <c r="DGH88" s="864"/>
      <c r="DGI88" s="863"/>
      <c r="DGJ88" s="864"/>
      <c r="DGK88" s="863"/>
      <c r="DGL88" s="864"/>
      <c r="DGM88" s="863"/>
      <c r="DGN88" s="864"/>
      <c r="DGO88" s="863"/>
      <c r="DGP88" s="864"/>
      <c r="DGQ88" s="863"/>
      <c r="DGR88" s="864"/>
      <c r="DGS88" s="863"/>
      <c r="DGT88" s="864"/>
      <c r="DGU88" s="863"/>
      <c r="DGV88" s="864"/>
      <c r="DGW88" s="863"/>
      <c r="DGX88" s="864"/>
      <c r="DGY88" s="863"/>
      <c r="DGZ88" s="864"/>
      <c r="DHA88" s="863"/>
      <c r="DHB88" s="864"/>
      <c r="DHC88" s="863"/>
      <c r="DHD88" s="864"/>
      <c r="DHE88" s="863"/>
      <c r="DHF88" s="864"/>
      <c r="DHG88" s="863"/>
      <c r="DHH88" s="864"/>
      <c r="DHI88" s="863"/>
      <c r="DHJ88" s="864"/>
      <c r="DHK88" s="863"/>
      <c r="DHL88" s="864"/>
      <c r="DHM88" s="863"/>
      <c r="DHN88" s="864"/>
      <c r="DHO88" s="863"/>
      <c r="DHP88" s="864"/>
      <c r="DHQ88" s="863"/>
      <c r="DHR88" s="864"/>
      <c r="DHS88" s="863"/>
      <c r="DHT88" s="864"/>
      <c r="DHU88" s="863"/>
      <c r="DHV88" s="864"/>
      <c r="DHW88" s="863"/>
      <c r="DHX88" s="864"/>
      <c r="DHY88" s="863"/>
      <c r="DHZ88" s="864"/>
      <c r="DIA88" s="863"/>
      <c r="DIB88" s="864"/>
      <c r="DIC88" s="863"/>
      <c r="DID88" s="864"/>
      <c r="DIE88" s="863"/>
      <c r="DIF88" s="864"/>
      <c r="DIG88" s="863"/>
      <c r="DIH88" s="864"/>
      <c r="DII88" s="863"/>
      <c r="DIJ88" s="864"/>
      <c r="DIK88" s="863"/>
      <c r="DIL88" s="864"/>
      <c r="DIM88" s="863"/>
      <c r="DIN88" s="864"/>
      <c r="DIO88" s="863"/>
      <c r="DIP88" s="864"/>
      <c r="DIQ88" s="863"/>
      <c r="DIR88" s="864"/>
      <c r="DIS88" s="863"/>
      <c r="DIT88" s="864"/>
      <c r="DIU88" s="863"/>
      <c r="DIV88" s="864"/>
      <c r="DIW88" s="863"/>
      <c r="DIX88" s="864"/>
      <c r="DIY88" s="863"/>
      <c r="DIZ88" s="864"/>
      <c r="DJA88" s="863"/>
      <c r="DJB88" s="864"/>
      <c r="DJC88" s="863"/>
      <c r="DJD88" s="864"/>
      <c r="DJE88" s="863"/>
      <c r="DJF88" s="864"/>
      <c r="DJG88" s="863"/>
      <c r="DJH88" s="864"/>
      <c r="DJI88" s="863"/>
      <c r="DJJ88" s="864"/>
      <c r="DJK88" s="863"/>
      <c r="DJL88" s="864"/>
      <c r="DJM88" s="863"/>
      <c r="DJN88" s="864"/>
      <c r="DJO88" s="863"/>
      <c r="DJP88" s="864"/>
      <c r="DJQ88" s="863"/>
      <c r="DJR88" s="864"/>
      <c r="DJS88" s="863"/>
      <c r="DJT88" s="864"/>
      <c r="DJU88" s="863"/>
      <c r="DJV88" s="864"/>
      <c r="DJW88" s="863"/>
      <c r="DJX88" s="864"/>
      <c r="DJY88" s="863"/>
      <c r="DJZ88" s="864"/>
      <c r="DKA88" s="863"/>
      <c r="DKB88" s="864"/>
      <c r="DKC88" s="863"/>
      <c r="DKD88" s="864"/>
      <c r="DKE88" s="863"/>
      <c r="DKF88" s="864"/>
      <c r="DKG88" s="863"/>
      <c r="DKH88" s="864"/>
      <c r="DKI88" s="863"/>
      <c r="DKJ88" s="864"/>
      <c r="DKK88" s="863"/>
      <c r="DKL88" s="864"/>
      <c r="DKM88" s="863"/>
      <c r="DKN88" s="864"/>
      <c r="DKO88" s="863"/>
      <c r="DKP88" s="864"/>
      <c r="DKQ88" s="863"/>
      <c r="DKR88" s="864"/>
      <c r="DKS88" s="863"/>
      <c r="DKT88" s="864"/>
      <c r="DKU88" s="863"/>
      <c r="DKV88" s="864"/>
      <c r="DKW88" s="863"/>
      <c r="DKX88" s="864"/>
      <c r="DKY88" s="863"/>
      <c r="DKZ88" s="864"/>
      <c r="DLA88" s="863"/>
      <c r="DLB88" s="864"/>
      <c r="DLC88" s="863"/>
      <c r="DLD88" s="864"/>
      <c r="DLE88" s="863"/>
      <c r="DLF88" s="864"/>
      <c r="DLG88" s="863"/>
      <c r="DLH88" s="864"/>
      <c r="DLI88" s="863"/>
      <c r="DLJ88" s="864"/>
      <c r="DLK88" s="863"/>
      <c r="DLL88" s="864"/>
      <c r="DLM88" s="863"/>
      <c r="DLN88" s="864"/>
      <c r="DLO88" s="863"/>
      <c r="DLP88" s="864"/>
      <c r="DLQ88" s="863"/>
      <c r="DLR88" s="864"/>
      <c r="DLS88" s="863"/>
      <c r="DLT88" s="864"/>
      <c r="DLU88" s="863"/>
      <c r="DLV88" s="864"/>
      <c r="DLW88" s="863"/>
      <c r="DLX88" s="864"/>
      <c r="DLY88" s="863"/>
      <c r="DLZ88" s="864"/>
      <c r="DMA88" s="863"/>
      <c r="DMB88" s="864"/>
      <c r="DMC88" s="863"/>
      <c r="DMD88" s="864"/>
      <c r="DME88" s="863"/>
      <c r="DMF88" s="864"/>
      <c r="DMG88" s="863"/>
      <c r="DMH88" s="864"/>
      <c r="DMI88" s="863"/>
      <c r="DMJ88" s="864"/>
      <c r="DMK88" s="863"/>
      <c r="DML88" s="864"/>
      <c r="DMM88" s="863"/>
      <c r="DMN88" s="864"/>
      <c r="DMO88" s="863"/>
      <c r="DMP88" s="864"/>
      <c r="DMQ88" s="863"/>
      <c r="DMR88" s="864"/>
      <c r="DMS88" s="863"/>
      <c r="DMT88" s="864"/>
      <c r="DMU88" s="863"/>
      <c r="DMV88" s="864"/>
      <c r="DMW88" s="863"/>
      <c r="DMX88" s="864"/>
      <c r="DMY88" s="863"/>
      <c r="DMZ88" s="864"/>
      <c r="DNA88" s="863"/>
      <c r="DNB88" s="864"/>
      <c r="DNC88" s="863"/>
      <c r="DND88" s="864"/>
      <c r="DNE88" s="863"/>
      <c r="DNF88" s="864"/>
      <c r="DNG88" s="863"/>
      <c r="DNH88" s="864"/>
      <c r="DNI88" s="863"/>
      <c r="DNJ88" s="864"/>
      <c r="DNK88" s="863"/>
      <c r="DNL88" s="864"/>
      <c r="DNM88" s="863"/>
      <c r="DNN88" s="864"/>
      <c r="DNO88" s="863"/>
      <c r="DNP88" s="864"/>
      <c r="DNQ88" s="863"/>
      <c r="DNR88" s="864"/>
      <c r="DNS88" s="863"/>
      <c r="DNT88" s="864"/>
      <c r="DNU88" s="863"/>
      <c r="DNV88" s="864"/>
      <c r="DNW88" s="863"/>
      <c r="DNX88" s="864"/>
      <c r="DNY88" s="863"/>
      <c r="DNZ88" s="864"/>
      <c r="DOA88" s="863"/>
      <c r="DOB88" s="864"/>
      <c r="DOC88" s="863"/>
      <c r="DOD88" s="864"/>
      <c r="DOE88" s="863"/>
      <c r="DOF88" s="864"/>
      <c r="DOG88" s="863"/>
      <c r="DOH88" s="864"/>
      <c r="DOI88" s="863"/>
      <c r="DOJ88" s="864"/>
      <c r="DOK88" s="863"/>
      <c r="DOL88" s="864"/>
      <c r="DOM88" s="863"/>
      <c r="DON88" s="864"/>
      <c r="DOO88" s="863"/>
      <c r="DOP88" s="864"/>
      <c r="DOQ88" s="863"/>
      <c r="DOR88" s="864"/>
      <c r="DOS88" s="863"/>
      <c r="DOT88" s="864"/>
      <c r="DOU88" s="863"/>
      <c r="DOV88" s="864"/>
      <c r="DOW88" s="863"/>
      <c r="DOX88" s="864"/>
      <c r="DOY88" s="863"/>
      <c r="DOZ88" s="864"/>
      <c r="DPA88" s="863"/>
      <c r="DPB88" s="864"/>
      <c r="DPC88" s="863"/>
      <c r="DPD88" s="864"/>
      <c r="DPE88" s="863"/>
      <c r="DPF88" s="864"/>
      <c r="DPG88" s="863"/>
      <c r="DPH88" s="864"/>
      <c r="DPI88" s="863"/>
      <c r="DPJ88" s="864"/>
      <c r="DPK88" s="863"/>
      <c r="DPL88" s="864"/>
      <c r="DPM88" s="863"/>
      <c r="DPN88" s="864"/>
      <c r="DPO88" s="863"/>
      <c r="DPP88" s="864"/>
      <c r="DPQ88" s="863"/>
      <c r="DPR88" s="864"/>
      <c r="DPS88" s="863"/>
      <c r="DPT88" s="864"/>
      <c r="DPU88" s="863"/>
      <c r="DPV88" s="864"/>
      <c r="DPW88" s="863"/>
      <c r="DPX88" s="864"/>
      <c r="DPY88" s="863"/>
      <c r="DPZ88" s="864"/>
      <c r="DQA88" s="863"/>
      <c r="DQB88" s="864"/>
      <c r="DQC88" s="863"/>
      <c r="DQD88" s="864"/>
      <c r="DQE88" s="863"/>
      <c r="DQF88" s="864"/>
      <c r="DQG88" s="863"/>
      <c r="DQH88" s="864"/>
      <c r="DQI88" s="863"/>
      <c r="DQJ88" s="864"/>
      <c r="DQK88" s="863"/>
      <c r="DQL88" s="864"/>
      <c r="DQM88" s="863"/>
      <c r="DQN88" s="864"/>
      <c r="DQO88" s="863"/>
      <c r="DQP88" s="864"/>
      <c r="DQQ88" s="863"/>
      <c r="DQR88" s="864"/>
      <c r="DQS88" s="863"/>
      <c r="DQT88" s="864"/>
      <c r="DQU88" s="863"/>
      <c r="DQV88" s="864"/>
      <c r="DQW88" s="863"/>
      <c r="DQX88" s="864"/>
      <c r="DQY88" s="863"/>
      <c r="DQZ88" s="864"/>
      <c r="DRA88" s="863"/>
      <c r="DRB88" s="864"/>
      <c r="DRC88" s="863"/>
      <c r="DRD88" s="864"/>
      <c r="DRE88" s="863"/>
      <c r="DRF88" s="864"/>
      <c r="DRG88" s="863"/>
      <c r="DRH88" s="864"/>
      <c r="DRI88" s="863"/>
      <c r="DRJ88" s="864"/>
      <c r="DRK88" s="863"/>
      <c r="DRL88" s="864"/>
      <c r="DRM88" s="863"/>
      <c r="DRN88" s="864"/>
      <c r="DRO88" s="863"/>
      <c r="DRP88" s="864"/>
      <c r="DRQ88" s="863"/>
      <c r="DRR88" s="864"/>
      <c r="DRS88" s="863"/>
      <c r="DRT88" s="864"/>
      <c r="DRU88" s="863"/>
      <c r="DRV88" s="864"/>
      <c r="DRW88" s="863"/>
      <c r="DRX88" s="864"/>
      <c r="DRY88" s="863"/>
      <c r="DRZ88" s="864"/>
      <c r="DSA88" s="863"/>
      <c r="DSB88" s="864"/>
      <c r="DSC88" s="863"/>
      <c r="DSD88" s="864"/>
      <c r="DSE88" s="863"/>
      <c r="DSF88" s="864"/>
      <c r="DSG88" s="863"/>
      <c r="DSH88" s="864"/>
      <c r="DSI88" s="863"/>
      <c r="DSJ88" s="864"/>
      <c r="DSK88" s="863"/>
      <c r="DSL88" s="864"/>
      <c r="DSM88" s="863"/>
      <c r="DSN88" s="864"/>
      <c r="DSO88" s="863"/>
      <c r="DSP88" s="864"/>
      <c r="DSQ88" s="863"/>
      <c r="DSR88" s="864"/>
      <c r="DSS88" s="863"/>
      <c r="DST88" s="864"/>
      <c r="DSU88" s="863"/>
      <c r="DSV88" s="864"/>
      <c r="DSW88" s="863"/>
      <c r="DSX88" s="864"/>
      <c r="DSY88" s="863"/>
      <c r="DSZ88" s="864"/>
      <c r="DTA88" s="863"/>
      <c r="DTB88" s="864"/>
      <c r="DTC88" s="863"/>
      <c r="DTD88" s="864"/>
      <c r="DTE88" s="863"/>
      <c r="DTF88" s="864"/>
      <c r="DTG88" s="863"/>
      <c r="DTH88" s="864"/>
      <c r="DTI88" s="863"/>
      <c r="DTJ88" s="864"/>
      <c r="DTK88" s="863"/>
      <c r="DTL88" s="864"/>
      <c r="DTM88" s="863"/>
      <c r="DTN88" s="864"/>
      <c r="DTO88" s="863"/>
      <c r="DTP88" s="864"/>
      <c r="DTQ88" s="863"/>
      <c r="DTR88" s="864"/>
      <c r="DTS88" s="863"/>
      <c r="DTT88" s="864"/>
      <c r="DTU88" s="863"/>
      <c r="DTV88" s="864"/>
      <c r="DTW88" s="863"/>
      <c r="DTX88" s="864"/>
      <c r="DTY88" s="863"/>
      <c r="DTZ88" s="864"/>
      <c r="DUA88" s="863"/>
      <c r="DUB88" s="864"/>
      <c r="DUC88" s="863"/>
      <c r="DUD88" s="864"/>
      <c r="DUE88" s="863"/>
      <c r="DUF88" s="864"/>
      <c r="DUG88" s="863"/>
      <c r="DUH88" s="864"/>
      <c r="DUI88" s="863"/>
      <c r="DUJ88" s="864"/>
      <c r="DUK88" s="863"/>
      <c r="DUL88" s="864"/>
      <c r="DUM88" s="863"/>
      <c r="DUN88" s="864"/>
      <c r="DUO88" s="863"/>
      <c r="DUP88" s="864"/>
      <c r="DUQ88" s="863"/>
      <c r="DUR88" s="864"/>
      <c r="DUS88" s="863"/>
      <c r="DUT88" s="864"/>
      <c r="DUU88" s="863"/>
      <c r="DUV88" s="864"/>
      <c r="DUW88" s="863"/>
      <c r="DUX88" s="864"/>
      <c r="DUY88" s="863"/>
      <c r="DUZ88" s="864"/>
      <c r="DVA88" s="863"/>
      <c r="DVB88" s="864"/>
      <c r="DVC88" s="863"/>
      <c r="DVD88" s="864"/>
      <c r="DVE88" s="863"/>
      <c r="DVF88" s="864"/>
      <c r="DVG88" s="863"/>
      <c r="DVH88" s="864"/>
      <c r="DVI88" s="863"/>
      <c r="DVJ88" s="864"/>
      <c r="DVK88" s="863"/>
      <c r="DVL88" s="864"/>
      <c r="DVM88" s="863"/>
      <c r="DVN88" s="864"/>
      <c r="DVO88" s="863"/>
      <c r="DVP88" s="864"/>
      <c r="DVQ88" s="863"/>
      <c r="DVR88" s="864"/>
      <c r="DVS88" s="863"/>
      <c r="DVT88" s="864"/>
      <c r="DVU88" s="863"/>
      <c r="DVV88" s="864"/>
      <c r="DVW88" s="863"/>
      <c r="DVX88" s="864"/>
      <c r="DVY88" s="863"/>
      <c r="DVZ88" s="864"/>
      <c r="DWA88" s="863"/>
      <c r="DWB88" s="864"/>
      <c r="DWC88" s="863"/>
      <c r="DWD88" s="864"/>
      <c r="DWE88" s="863"/>
      <c r="DWF88" s="864"/>
      <c r="DWG88" s="863"/>
      <c r="DWH88" s="864"/>
      <c r="DWI88" s="863"/>
      <c r="DWJ88" s="864"/>
      <c r="DWK88" s="863"/>
      <c r="DWL88" s="864"/>
      <c r="DWM88" s="863"/>
      <c r="DWN88" s="864"/>
      <c r="DWO88" s="863"/>
      <c r="DWP88" s="864"/>
      <c r="DWQ88" s="863"/>
      <c r="DWR88" s="864"/>
      <c r="DWS88" s="863"/>
      <c r="DWT88" s="864"/>
      <c r="DWU88" s="863"/>
      <c r="DWV88" s="864"/>
      <c r="DWW88" s="863"/>
      <c r="DWX88" s="864"/>
      <c r="DWY88" s="863"/>
      <c r="DWZ88" s="864"/>
      <c r="DXA88" s="863"/>
      <c r="DXB88" s="864"/>
      <c r="DXC88" s="863"/>
      <c r="DXD88" s="864"/>
      <c r="DXE88" s="863"/>
      <c r="DXF88" s="864"/>
      <c r="DXG88" s="863"/>
      <c r="DXH88" s="864"/>
      <c r="DXI88" s="863"/>
      <c r="DXJ88" s="864"/>
      <c r="DXK88" s="863"/>
      <c r="DXL88" s="864"/>
      <c r="DXM88" s="863"/>
      <c r="DXN88" s="864"/>
      <c r="DXO88" s="863"/>
      <c r="DXP88" s="864"/>
      <c r="DXQ88" s="863"/>
      <c r="DXR88" s="864"/>
      <c r="DXS88" s="863"/>
      <c r="DXT88" s="864"/>
      <c r="DXU88" s="863"/>
      <c r="DXV88" s="864"/>
      <c r="DXW88" s="863"/>
      <c r="DXX88" s="864"/>
      <c r="DXY88" s="863"/>
      <c r="DXZ88" s="864"/>
      <c r="DYA88" s="863"/>
      <c r="DYB88" s="864"/>
      <c r="DYC88" s="863"/>
      <c r="DYD88" s="864"/>
      <c r="DYE88" s="863"/>
      <c r="DYF88" s="864"/>
      <c r="DYG88" s="863"/>
      <c r="DYH88" s="864"/>
      <c r="DYI88" s="863"/>
      <c r="DYJ88" s="864"/>
      <c r="DYK88" s="863"/>
      <c r="DYL88" s="864"/>
      <c r="DYM88" s="863"/>
      <c r="DYN88" s="864"/>
      <c r="DYO88" s="863"/>
      <c r="DYP88" s="864"/>
      <c r="DYQ88" s="863"/>
      <c r="DYR88" s="864"/>
      <c r="DYS88" s="863"/>
      <c r="DYT88" s="864"/>
      <c r="DYU88" s="863"/>
      <c r="DYV88" s="864"/>
      <c r="DYW88" s="863"/>
      <c r="DYX88" s="864"/>
      <c r="DYY88" s="863"/>
      <c r="DYZ88" s="864"/>
      <c r="DZA88" s="863"/>
      <c r="DZB88" s="864"/>
      <c r="DZC88" s="863"/>
      <c r="DZD88" s="864"/>
      <c r="DZE88" s="863"/>
      <c r="DZF88" s="864"/>
      <c r="DZG88" s="863"/>
      <c r="DZH88" s="864"/>
      <c r="DZI88" s="863"/>
      <c r="DZJ88" s="864"/>
      <c r="DZK88" s="863"/>
      <c r="DZL88" s="864"/>
      <c r="DZM88" s="863"/>
      <c r="DZN88" s="864"/>
      <c r="DZO88" s="863"/>
      <c r="DZP88" s="864"/>
      <c r="DZQ88" s="863"/>
      <c r="DZR88" s="864"/>
      <c r="DZS88" s="863"/>
      <c r="DZT88" s="864"/>
      <c r="DZU88" s="863"/>
      <c r="DZV88" s="864"/>
      <c r="DZW88" s="863"/>
      <c r="DZX88" s="864"/>
      <c r="DZY88" s="863"/>
      <c r="DZZ88" s="864"/>
      <c r="EAA88" s="863"/>
      <c r="EAB88" s="864"/>
      <c r="EAC88" s="863"/>
      <c r="EAD88" s="864"/>
      <c r="EAE88" s="863"/>
      <c r="EAF88" s="864"/>
      <c r="EAG88" s="863"/>
      <c r="EAH88" s="864"/>
      <c r="EAI88" s="863"/>
      <c r="EAJ88" s="864"/>
      <c r="EAK88" s="863"/>
      <c r="EAL88" s="864"/>
      <c r="EAM88" s="863"/>
      <c r="EAN88" s="864"/>
      <c r="EAO88" s="863"/>
      <c r="EAP88" s="864"/>
      <c r="EAQ88" s="863"/>
      <c r="EAR88" s="864"/>
      <c r="EAS88" s="863"/>
      <c r="EAT88" s="864"/>
      <c r="EAU88" s="863"/>
      <c r="EAV88" s="864"/>
      <c r="EAW88" s="863"/>
      <c r="EAX88" s="864"/>
      <c r="EAY88" s="863"/>
      <c r="EAZ88" s="864"/>
      <c r="EBA88" s="863"/>
      <c r="EBB88" s="864"/>
      <c r="EBC88" s="863"/>
      <c r="EBD88" s="864"/>
      <c r="EBE88" s="863"/>
      <c r="EBF88" s="864"/>
      <c r="EBG88" s="863"/>
      <c r="EBH88" s="864"/>
      <c r="EBI88" s="863"/>
      <c r="EBJ88" s="864"/>
      <c r="EBK88" s="863"/>
      <c r="EBL88" s="864"/>
      <c r="EBM88" s="863"/>
      <c r="EBN88" s="864"/>
      <c r="EBO88" s="863"/>
      <c r="EBP88" s="864"/>
      <c r="EBQ88" s="863"/>
      <c r="EBR88" s="864"/>
      <c r="EBS88" s="863"/>
      <c r="EBT88" s="864"/>
      <c r="EBU88" s="863"/>
      <c r="EBV88" s="864"/>
      <c r="EBW88" s="863"/>
      <c r="EBX88" s="864"/>
      <c r="EBY88" s="863"/>
      <c r="EBZ88" s="864"/>
      <c r="ECA88" s="863"/>
      <c r="ECB88" s="864"/>
      <c r="ECC88" s="863"/>
      <c r="ECD88" s="864"/>
      <c r="ECE88" s="863"/>
      <c r="ECF88" s="864"/>
      <c r="ECG88" s="863"/>
      <c r="ECH88" s="864"/>
      <c r="ECI88" s="863"/>
      <c r="ECJ88" s="864"/>
      <c r="ECK88" s="863"/>
      <c r="ECL88" s="864"/>
      <c r="ECM88" s="863"/>
      <c r="ECN88" s="864"/>
      <c r="ECO88" s="863"/>
      <c r="ECP88" s="864"/>
      <c r="ECQ88" s="863"/>
      <c r="ECR88" s="864"/>
      <c r="ECS88" s="863"/>
      <c r="ECT88" s="864"/>
      <c r="ECU88" s="863"/>
      <c r="ECV88" s="864"/>
      <c r="ECW88" s="863"/>
      <c r="ECX88" s="864"/>
      <c r="ECY88" s="863"/>
      <c r="ECZ88" s="864"/>
      <c r="EDA88" s="863"/>
      <c r="EDB88" s="864"/>
      <c r="EDC88" s="863"/>
      <c r="EDD88" s="864"/>
      <c r="EDE88" s="863"/>
      <c r="EDF88" s="864"/>
      <c r="EDG88" s="863"/>
      <c r="EDH88" s="864"/>
      <c r="EDI88" s="863"/>
      <c r="EDJ88" s="864"/>
      <c r="EDK88" s="863"/>
      <c r="EDL88" s="864"/>
      <c r="EDM88" s="863"/>
      <c r="EDN88" s="864"/>
      <c r="EDO88" s="863"/>
      <c r="EDP88" s="864"/>
      <c r="EDQ88" s="863"/>
      <c r="EDR88" s="864"/>
      <c r="EDS88" s="863"/>
      <c r="EDT88" s="864"/>
      <c r="EDU88" s="863"/>
      <c r="EDV88" s="864"/>
      <c r="EDW88" s="863"/>
      <c r="EDX88" s="864"/>
      <c r="EDY88" s="863"/>
      <c r="EDZ88" s="864"/>
      <c r="EEA88" s="863"/>
      <c r="EEB88" s="864"/>
      <c r="EEC88" s="863"/>
      <c r="EED88" s="864"/>
      <c r="EEE88" s="863"/>
      <c r="EEF88" s="864"/>
      <c r="EEG88" s="863"/>
      <c r="EEH88" s="864"/>
      <c r="EEI88" s="863"/>
      <c r="EEJ88" s="864"/>
      <c r="EEK88" s="863"/>
      <c r="EEL88" s="864"/>
      <c r="EEM88" s="863"/>
      <c r="EEN88" s="864"/>
      <c r="EEO88" s="863"/>
      <c r="EEP88" s="864"/>
      <c r="EEQ88" s="863"/>
      <c r="EER88" s="864"/>
      <c r="EES88" s="863"/>
      <c r="EET88" s="864"/>
      <c r="EEU88" s="863"/>
      <c r="EEV88" s="864"/>
      <c r="EEW88" s="863"/>
      <c r="EEX88" s="864"/>
      <c r="EEY88" s="863"/>
      <c r="EEZ88" s="864"/>
      <c r="EFA88" s="863"/>
      <c r="EFB88" s="864"/>
      <c r="EFC88" s="863"/>
      <c r="EFD88" s="864"/>
      <c r="EFE88" s="863"/>
      <c r="EFF88" s="864"/>
      <c r="EFG88" s="863"/>
      <c r="EFH88" s="864"/>
      <c r="EFI88" s="863"/>
      <c r="EFJ88" s="864"/>
      <c r="EFK88" s="863"/>
      <c r="EFL88" s="864"/>
      <c r="EFM88" s="863"/>
      <c r="EFN88" s="864"/>
      <c r="EFO88" s="863"/>
      <c r="EFP88" s="864"/>
      <c r="EFQ88" s="863"/>
      <c r="EFR88" s="864"/>
      <c r="EFS88" s="863"/>
      <c r="EFT88" s="864"/>
      <c r="EFU88" s="863"/>
      <c r="EFV88" s="864"/>
      <c r="EFW88" s="863"/>
      <c r="EFX88" s="864"/>
      <c r="EFY88" s="863"/>
      <c r="EFZ88" s="864"/>
      <c r="EGA88" s="863"/>
      <c r="EGB88" s="864"/>
      <c r="EGC88" s="863"/>
      <c r="EGD88" s="864"/>
      <c r="EGE88" s="863"/>
      <c r="EGF88" s="864"/>
      <c r="EGG88" s="863"/>
      <c r="EGH88" s="864"/>
      <c r="EGI88" s="863"/>
      <c r="EGJ88" s="864"/>
      <c r="EGK88" s="863"/>
      <c r="EGL88" s="864"/>
      <c r="EGM88" s="863"/>
      <c r="EGN88" s="864"/>
      <c r="EGO88" s="863"/>
      <c r="EGP88" s="864"/>
      <c r="EGQ88" s="863"/>
      <c r="EGR88" s="864"/>
      <c r="EGS88" s="863"/>
      <c r="EGT88" s="864"/>
      <c r="EGU88" s="863"/>
      <c r="EGV88" s="864"/>
      <c r="EGW88" s="863"/>
      <c r="EGX88" s="864"/>
      <c r="EGY88" s="863"/>
      <c r="EGZ88" s="864"/>
      <c r="EHA88" s="863"/>
      <c r="EHB88" s="864"/>
      <c r="EHC88" s="863"/>
      <c r="EHD88" s="864"/>
      <c r="EHE88" s="863"/>
      <c r="EHF88" s="864"/>
      <c r="EHG88" s="863"/>
      <c r="EHH88" s="864"/>
      <c r="EHI88" s="863"/>
      <c r="EHJ88" s="864"/>
      <c r="EHK88" s="863"/>
      <c r="EHL88" s="864"/>
      <c r="EHM88" s="863"/>
      <c r="EHN88" s="864"/>
      <c r="EHO88" s="863"/>
      <c r="EHP88" s="864"/>
      <c r="EHQ88" s="863"/>
      <c r="EHR88" s="864"/>
      <c r="EHS88" s="863"/>
      <c r="EHT88" s="864"/>
      <c r="EHU88" s="863"/>
      <c r="EHV88" s="864"/>
      <c r="EHW88" s="863"/>
      <c r="EHX88" s="864"/>
      <c r="EHY88" s="863"/>
      <c r="EHZ88" s="864"/>
      <c r="EIA88" s="863"/>
      <c r="EIB88" s="864"/>
      <c r="EIC88" s="863"/>
      <c r="EID88" s="864"/>
      <c r="EIE88" s="863"/>
      <c r="EIF88" s="864"/>
      <c r="EIG88" s="863"/>
      <c r="EIH88" s="864"/>
      <c r="EII88" s="863"/>
      <c r="EIJ88" s="864"/>
      <c r="EIK88" s="863"/>
      <c r="EIL88" s="864"/>
      <c r="EIM88" s="863"/>
      <c r="EIN88" s="864"/>
      <c r="EIO88" s="863"/>
      <c r="EIP88" s="864"/>
      <c r="EIQ88" s="863"/>
      <c r="EIR88" s="864"/>
      <c r="EIS88" s="863"/>
      <c r="EIT88" s="864"/>
      <c r="EIU88" s="863"/>
      <c r="EIV88" s="864"/>
      <c r="EIW88" s="863"/>
      <c r="EIX88" s="864"/>
      <c r="EIY88" s="863"/>
      <c r="EIZ88" s="864"/>
      <c r="EJA88" s="863"/>
      <c r="EJB88" s="864"/>
      <c r="EJC88" s="863"/>
      <c r="EJD88" s="864"/>
      <c r="EJE88" s="863"/>
      <c r="EJF88" s="864"/>
      <c r="EJG88" s="863"/>
      <c r="EJH88" s="864"/>
      <c r="EJI88" s="863"/>
      <c r="EJJ88" s="864"/>
      <c r="EJK88" s="863"/>
      <c r="EJL88" s="864"/>
      <c r="EJM88" s="863"/>
      <c r="EJN88" s="864"/>
      <c r="EJO88" s="863"/>
      <c r="EJP88" s="864"/>
      <c r="EJQ88" s="863"/>
      <c r="EJR88" s="864"/>
      <c r="EJS88" s="863"/>
      <c r="EJT88" s="864"/>
      <c r="EJU88" s="863"/>
      <c r="EJV88" s="864"/>
      <c r="EJW88" s="863"/>
      <c r="EJX88" s="864"/>
      <c r="EJY88" s="863"/>
      <c r="EJZ88" s="864"/>
      <c r="EKA88" s="863"/>
      <c r="EKB88" s="864"/>
      <c r="EKC88" s="863"/>
      <c r="EKD88" s="864"/>
      <c r="EKE88" s="863"/>
      <c r="EKF88" s="864"/>
      <c r="EKG88" s="863"/>
      <c r="EKH88" s="864"/>
      <c r="EKI88" s="863"/>
      <c r="EKJ88" s="864"/>
      <c r="EKK88" s="863"/>
      <c r="EKL88" s="864"/>
      <c r="EKM88" s="863"/>
      <c r="EKN88" s="864"/>
      <c r="EKO88" s="863"/>
      <c r="EKP88" s="864"/>
      <c r="EKQ88" s="863"/>
      <c r="EKR88" s="864"/>
      <c r="EKS88" s="863"/>
      <c r="EKT88" s="864"/>
      <c r="EKU88" s="863"/>
      <c r="EKV88" s="864"/>
      <c r="EKW88" s="863"/>
      <c r="EKX88" s="864"/>
      <c r="EKY88" s="863"/>
      <c r="EKZ88" s="864"/>
      <c r="ELA88" s="863"/>
      <c r="ELB88" s="864"/>
      <c r="ELC88" s="863"/>
      <c r="ELD88" s="864"/>
      <c r="ELE88" s="863"/>
      <c r="ELF88" s="864"/>
      <c r="ELG88" s="863"/>
      <c r="ELH88" s="864"/>
      <c r="ELI88" s="863"/>
      <c r="ELJ88" s="864"/>
      <c r="ELK88" s="863"/>
      <c r="ELL88" s="864"/>
      <c r="ELM88" s="863"/>
      <c r="ELN88" s="864"/>
      <c r="ELO88" s="863"/>
      <c r="ELP88" s="864"/>
      <c r="ELQ88" s="863"/>
      <c r="ELR88" s="864"/>
      <c r="ELS88" s="863"/>
      <c r="ELT88" s="864"/>
      <c r="ELU88" s="863"/>
      <c r="ELV88" s="864"/>
      <c r="ELW88" s="863"/>
      <c r="ELX88" s="864"/>
      <c r="ELY88" s="863"/>
      <c r="ELZ88" s="864"/>
      <c r="EMA88" s="863"/>
      <c r="EMB88" s="864"/>
      <c r="EMC88" s="863"/>
      <c r="EMD88" s="864"/>
      <c r="EME88" s="863"/>
      <c r="EMF88" s="864"/>
      <c r="EMG88" s="863"/>
      <c r="EMH88" s="864"/>
      <c r="EMI88" s="863"/>
      <c r="EMJ88" s="864"/>
      <c r="EMK88" s="863"/>
      <c r="EML88" s="864"/>
      <c r="EMM88" s="863"/>
      <c r="EMN88" s="864"/>
      <c r="EMO88" s="863"/>
      <c r="EMP88" s="864"/>
      <c r="EMQ88" s="863"/>
      <c r="EMR88" s="864"/>
      <c r="EMS88" s="863"/>
      <c r="EMT88" s="864"/>
      <c r="EMU88" s="863"/>
      <c r="EMV88" s="864"/>
      <c r="EMW88" s="863"/>
      <c r="EMX88" s="864"/>
      <c r="EMY88" s="863"/>
      <c r="EMZ88" s="864"/>
      <c r="ENA88" s="863"/>
      <c r="ENB88" s="864"/>
      <c r="ENC88" s="863"/>
      <c r="END88" s="864"/>
      <c r="ENE88" s="863"/>
      <c r="ENF88" s="864"/>
      <c r="ENG88" s="863"/>
      <c r="ENH88" s="864"/>
      <c r="ENI88" s="863"/>
      <c r="ENJ88" s="864"/>
      <c r="ENK88" s="863"/>
      <c r="ENL88" s="864"/>
      <c r="ENM88" s="863"/>
      <c r="ENN88" s="864"/>
      <c r="ENO88" s="863"/>
      <c r="ENP88" s="864"/>
      <c r="ENQ88" s="863"/>
      <c r="ENR88" s="864"/>
      <c r="ENS88" s="863"/>
      <c r="ENT88" s="864"/>
      <c r="ENU88" s="863"/>
      <c r="ENV88" s="864"/>
      <c r="ENW88" s="863"/>
      <c r="ENX88" s="864"/>
      <c r="ENY88" s="863"/>
      <c r="ENZ88" s="864"/>
      <c r="EOA88" s="863"/>
      <c r="EOB88" s="864"/>
      <c r="EOC88" s="863"/>
      <c r="EOD88" s="864"/>
      <c r="EOE88" s="863"/>
      <c r="EOF88" s="864"/>
      <c r="EOG88" s="863"/>
      <c r="EOH88" s="864"/>
      <c r="EOI88" s="863"/>
      <c r="EOJ88" s="864"/>
      <c r="EOK88" s="863"/>
      <c r="EOL88" s="864"/>
      <c r="EOM88" s="863"/>
      <c r="EON88" s="864"/>
      <c r="EOO88" s="863"/>
      <c r="EOP88" s="864"/>
      <c r="EOQ88" s="863"/>
      <c r="EOR88" s="864"/>
      <c r="EOS88" s="863"/>
      <c r="EOT88" s="864"/>
      <c r="EOU88" s="863"/>
      <c r="EOV88" s="864"/>
      <c r="EOW88" s="863"/>
      <c r="EOX88" s="864"/>
      <c r="EOY88" s="863"/>
      <c r="EOZ88" s="864"/>
      <c r="EPA88" s="863"/>
      <c r="EPB88" s="864"/>
      <c r="EPC88" s="863"/>
      <c r="EPD88" s="864"/>
      <c r="EPE88" s="863"/>
      <c r="EPF88" s="864"/>
      <c r="EPG88" s="863"/>
      <c r="EPH88" s="864"/>
      <c r="EPI88" s="863"/>
      <c r="EPJ88" s="864"/>
      <c r="EPK88" s="863"/>
      <c r="EPL88" s="864"/>
      <c r="EPM88" s="863"/>
      <c r="EPN88" s="864"/>
      <c r="EPO88" s="863"/>
      <c r="EPP88" s="864"/>
      <c r="EPQ88" s="863"/>
      <c r="EPR88" s="864"/>
      <c r="EPS88" s="863"/>
      <c r="EPT88" s="864"/>
      <c r="EPU88" s="863"/>
      <c r="EPV88" s="864"/>
      <c r="EPW88" s="863"/>
      <c r="EPX88" s="864"/>
      <c r="EPY88" s="863"/>
      <c r="EPZ88" s="864"/>
      <c r="EQA88" s="863"/>
      <c r="EQB88" s="864"/>
      <c r="EQC88" s="863"/>
      <c r="EQD88" s="864"/>
      <c r="EQE88" s="863"/>
      <c r="EQF88" s="864"/>
      <c r="EQG88" s="863"/>
      <c r="EQH88" s="864"/>
      <c r="EQI88" s="863"/>
      <c r="EQJ88" s="864"/>
      <c r="EQK88" s="863"/>
      <c r="EQL88" s="864"/>
      <c r="EQM88" s="863"/>
      <c r="EQN88" s="864"/>
      <c r="EQO88" s="863"/>
      <c r="EQP88" s="864"/>
      <c r="EQQ88" s="863"/>
      <c r="EQR88" s="864"/>
      <c r="EQS88" s="863"/>
      <c r="EQT88" s="864"/>
      <c r="EQU88" s="863"/>
      <c r="EQV88" s="864"/>
      <c r="EQW88" s="863"/>
      <c r="EQX88" s="864"/>
      <c r="EQY88" s="863"/>
      <c r="EQZ88" s="864"/>
      <c r="ERA88" s="863"/>
      <c r="ERB88" s="864"/>
      <c r="ERC88" s="863"/>
      <c r="ERD88" s="864"/>
      <c r="ERE88" s="863"/>
      <c r="ERF88" s="864"/>
      <c r="ERG88" s="863"/>
      <c r="ERH88" s="864"/>
      <c r="ERI88" s="863"/>
      <c r="ERJ88" s="864"/>
      <c r="ERK88" s="863"/>
      <c r="ERL88" s="864"/>
      <c r="ERM88" s="863"/>
      <c r="ERN88" s="864"/>
      <c r="ERO88" s="863"/>
      <c r="ERP88" s="864"/>
      <c r="ERQ88" s="863"/>
      <c r="ERR88" s="864"/>
      <c r="ERS88" s="863"/>
      <c r="ERT88" s="864"/>
      <c r="ERU88" s="863"/>
      <c r="ERV88" s="864"/>
      <c r="ERW88" s="863"/>
      <c r="ERX88" s="864"/>
      <c r="ERY88" s="863"/>
      <c r="ERZ88" s="864"/>
      <c r="ESA88" s="863"/>
      <c r="ESB88" s="864"/>
      <c r="ESC88" s="863"/>
      <c r="ESD88" s="864"/>
      <c r="ESE88" s="863"/>
      <c r="ESF88" s="864"/>
      <c r="ESG88" s="863"/>
      <c r="ESH88" s="864"/>
      <c r="ESI88" s="863"/>
      <c r="ESJ88" s="864"/>
      <c r="ESK88" s="863"/>
      <c r="ESL88" s="864"/>
      <c r="ESM88" s="863"/>
      <c r="ESN88" s="864"/>
      <c r="ESO88" s="863"/>
      <c r="ESP88" s="864"/>
      <c r="ESQ88" s="863"/>
      <c r="ESR88" s="864"/>
      <c r="ESS88" s="863"/>
      <c r="EST88" s="864"/>
      <c r="ESU88" s="863"/>
      <c r="ESV88" s="864"/>
      <c r="ESW88" s="863"/>
      <c r="ESX88" s="864"/>
      <c r="ESY88" s="863"/>
      <c r="ESZ88" s="864"/>
      <c r="ETA88" s="863"/>
      <c r="ETB88" s="864"/>
      <c r="ETC88" s="863"/>
      <c r="ETD88" s="864"/>
      <c r="ETE88" s="863"/>
      <c r="ETF88" s="864"/>
      <c r="ETG88" s="863"/>
      <c r="ETH88" s="864"/>
      <c r="ETI88" s="863"/>
      <c r="ETJ88" s="864"/>
      <c r="ETK88" s="863"/>
      <c r="ETL88" s="864"/>
      <c r="ETM88" s="863"/>
      <c r="ETN88" s="864"/>
      <c r="ETO88" s="863"/>
      <c r="ETP88" s="864"/>
      <c r="ETQ88" s="863"/>
      <c r="ETR88" s="864"/>
      <c r="ETS88" s="863"/>
      <c r="ETT88" s="864"/>
      <c r="ETU88" s="863"/>
      <c r="ETV88" s="864"/>
      <c r="ETW88" s="863"/>
      <c r="ETX88" s="864"/>
      <c r="ETY88" s="863"/>
      <c r="ETZ88" s="864"/>
      <c r="EUA88" s="863"/>
      <c r="EUB88" s="864"/>
      <c r="EUC88" s="863"/>
      <c r="EUD88" s="864"/>
      <c r="EUE88" s="863"/>
      <c r="EUF88" s="864"/>
      <c r="EUG88" s="863"/>
      <c r="EUH88" s="864"/>
      <c r="EUI88" s="863"/>
      <c r="EUJ88" s="864"/>
      <c r="EUK88" s="863"/>
      <c r="EUL88" s="864"/>
      <c r="EUM88" s="863"/>
      <c r="EUN88" s="864"/>
      <c r="EUO88" s="863"/>
      <c r="EUP88" s="864"/>
      <c r="EUQ88" s="863"/>
      <c r="EUR88" s="864"/>
      <c r="EUS88" s="863"/>
      <c r="EUT88" s="864"/>
      <c r="EUU88" s="863"/>
      <c r="EUV88" s="864"/>
      <c r="EUW88" s="863"/>
      <c r="EUX88" s="864"/>
      <c r="EUY88" s="863"/>
      <c r="EUZ88" s="864"/>
      <c r="EVA88" s="863"/>
      <c r="EVB88" s="864"/>
      <c r="EVC88" s="863"/>
      <c r="EVD88" s="864"/>
      <c r="EVE88" s="863"/>
      <c r="EVF88" s="864"/>
      <c r="EVG88" s="863"/>
      <c r="EVH88" s="864"/>
      <c r="EVI88" s="863"/>
      <c r="EVJ88" s="864"/>
      <c r="EVK88" s="863"/>
      <c r="EVL88" s="864"/>
      <c r="EVM88" s="863"/>
      <c r="EVN88" s="864"/>
      <c r="EVO88" s="863"/>
      <c r="EVP88" s="864"/>
      <c r="EVQ88" s="863"/>
      <c r="EVR88" s="864"/>
      <c r="EVS88" s="863"/>
      <c r="EVT88" s="864"/>
      <c r="EVU88" s="863"/>
      <c r="EVV88" s="864"/>
      <c r="EVW88" s="863"/>
      <c r="EVX88" s="864"/>
      <c r="EVY88" s="863"/>
      <c r="EVZ88" s="864"/>
      <c r="EWA88" s="863"/>
      <c r="EWB88" s="864"/>
      <c r="EWC88" s="863"/>
      <c r="EWD88" s="864"/>
      <c r="EWE88" s="863"/>
      <c r="EWF88" s="864"/>
      <c r="EWG88" s="863"/>
      <c r="EWH88" s="864"/>
      <c r="EWI88" s="863"/>
      <c r="EWJ88" s="864"/>
      <c r="EWK88" s="863"/>
      <c r="EWL88" s="864"/>
      <c r="EWM88" s="863"/>
      <c r="EWN88" s="864"/>
      <c r="EWO88" s="863"/>
      <c r="EWP88" s="864"/>
      <c r="EWQ88" s="863"/>
      <c r="EWR88" s="864"/>
      <c r="EWS88" s="863"/>
      <c r="EWT88" s="864"/>
      <c r="EWU88" s="863"/>
      <c r="EWV88" s="864"/>
      <c r="EWW88" s="863"/>
      <c r="EWX88" s="864"/>
      <c r="EWY88" s="863"/>
      <c r="EWZ88" s="864"/>
      <c r="EXA88" s="863"/>
      <c r="EXB88" s="864"/>
      <c r="EXC88" s="863"/>
      <c r="EXD88" s="864"/>
      <c r="EXE88" s="863"/>
      <c r="EXF88" s="864"/>
      <c r="EXG88" s="863"/>
      <c r="EXH88" s="864"/>
      <c r="EXI88" s="863"/>
      <c r="EXJ88" s="864"/>
      <c r="EXK88" s="863"/>
      <c r="EXL88" s="864"/>
      <c r="EXM88" s="863"/>
      <c r="EXN88" s="864"/>
      <c r="EXO88" s="863"/>
      <c r="EXP88" s="864"/>
      <c r="EXQ88" s="863"/>
      <c r="EXR88" s="864"/>
      <c r="EXS88" s="863"/>
      <c r="EXT88" s="864"/>
      <c r="EXU88" s="863"/>
      <c r="EXV88" s="864"/>
      <c r="EXW88" s="863"/>
      <c r="EXX88" s="864"/>
      <c r="EXY88" s="863"/>
      <c r="EXZ88" s="864"/>
      <c r="EYA88" s="863"/>
      <c r="EYB88" s="864"/>
      <c r="EYC88" s="863"/>
      <c r="EYD88" s="864"/>
      <c r="EYE88" s="863"/>
      <c r="EYF88" s="864"/>
      <c r="EYG88" s="863"/>
      <c r="EYH88" s="864"/>
      <c r="EYI88" s="863"/>
      <c r="EYJ88" s="864"/>
      <c r="EYK88" s="863"/>
      <c r="EYL88" s="864"/>
      <c r="EYM88" s="863"/>
      <c r="EYN88" s="864"/>
      <c r="EYO88" s="863"/>
      <c r="EYP88" s="864"/>
      <c r="EYQ88" s="863"/>
      <c r="EYR88" s="864"/>
      <c r="EYS88" s="863"/>
      <c r="EYT88" s="864"/>
      <c r="EYU88" s="863"/>
      <c r="EYV88" s="864"/>
      <c r="EYW88" s="863"/>
      <c r="EYX88" s="864"/>
      <c r="EYY88" s="863"/>
      <c r="EYZ88" s="864"/>
      <c r="EZA88" s="863"/>
      <c r="EZB88" s="864"/>
      <c r="EZC88" s="863"/>
      <c r="EZD88" s="864"/>
      <c r="EZE88" s="863"/>
      <c r="EZF88" s="864"/>
      <c r="EZG88" s="863"/>
      <c r="EZH88" s="864"/>
      <c r="EZI88" s="863"/>
      <c r="EZJ88" s="864"/>
      <c r="EZK88" s="863"/>
      <c r="EZL88" s="864"/>
      <c r="EZM88" s="863"/>
      <c r="EZN88" s="864"/>
      <c r="EZO88" s="863"/>
      <c r="EZP88" s="864"/>
      <c r="EZQ88" s="863"/>
      <c r="EZR88" s="864"/>
      <c r="EZS88" s="863"/>
      <c r="EZT88" s="864"/>
      <c r="EZU88" s="863"/>
      <c r="EZV88" s="864"/>
      <c r="EZW88" s="863"/>
      <c r="EZX88" s="864"/>
      <c r="EZY88" s="863"/>
      <c r="EZZ88" s="864"/>
      <c r="FAA88" s="863"/>
      <c r="FAB88" s="864"/>
      <c r="FAC88" s="863"/>
      <c r="FAD88" s="864"/>
      <c r="FAE88" s="863"/>
      <c r="FAF88" s="864"/>
      <c r="FAG88" s="863"/>
      <c r="FAH88" s="864"/>
      <c r="FAI88" s="863"/>
      <c r="FAJ88" s="864"/>
      <c r="FAK88" s="863"/>
      <c r="FAL88" s="864"/>
      <c r="FAM88" s="863"/>
      <c r="FAN88" s="864"/>
      <c r="FAO88" s="863"/>
      <c r="FAP88" s="864"/>
      <c r="FAQ88" s="863"/>
      <c r="FAR88" s="864"/>
      <c r="FAS88" s="863"/>
      <c r="FAT88" s="864"/>
      <c r="FAU88" s="863"/>
      <c r="FAV88" s="864"/>
      <c r="FAW88" s="863"/>
      <c r="FAX88" s="864"/>
      <c r="FAY88" s="863"/>
      <c r="FAZ88" s="864"/>
      <c r="FBA88" s="863"/>
      <c r="FBB88" s="864"/>
      <c r="FBC88" s="863"/>
      <c r="FBD88" s="864"/>
      <c r="FBE88" s="863"/>
      <c r="FBF88" s="864"/>
      <c r="FBG88" s="863"/>
      <c r="FBH88" s="864"/>
      <c r="FBI88" s="863"/>
      <c r="FBJ88" s="864"/>
      <c r="FBK88" s="863"/>
      <c r="FBL88" s="864"/>
      <c r="FBM88" s="863"/>
      <c r="FBN88" s="864"/>
      <c r="FBO88" s="863"/>
      <c r="FBP88" s="864"/>
      <c r="FBQ88" s="863"/>
      <c r="FBR88" s="864"/>
      <c r="FBS88" s="863"/>
      <c r="FBT88" s="864"/>
      <c r="FBU88" s="863"/>
      <c r="FBV88" s="864"/>
      <c r="FBW88" s="863"/>
      <c r="FBX88" s="864"/>
      <c r="FBY88" s="863"/>
      <c r="FBZ88" s="864"/>
      <c r="FCA88" s="863"/>
      <c r="FCB88" s="864"/>
      <c r="FCC88" s="863"/>
      <c r="FCD88" s="864"/>
      <c r="FCE88" s="863"/>
      <c r="FCF88" s="864"/>
      <c r="FCG88" s="863"/>
      <c r="FCH88" s="864"/>
      <c r="FCI88" s="863"/>
      <c r="FCJ88" s="864"/>
      <c r="FCK88" s="863"/>
      <c r="FCL88" s="864"/>
      <c r="FCM88" s="863"/>
      <c r="FCN88" s="864"/>
      <c r="FCO88" s="863"/>
      <c r="FCP88" s="864"/>
      <c r="FCQ88" s="863"/>
      <c r="FCR88" s="864"/>
      <c r="FCS88" s="863"/>
      <c r="FCT88" s="864"/>
      <c r="FCU88" s="863"/>
      <c r="FCV88" s="864"/>
      <c r="FCW88" s="863"/>
      <c r="FCX88" s="864"/>
      <c r="FCY88" s="863"/>
      <c r="FCZ88" s="864"/>
      <c r="FDA88" s="863"/>
      <c r="FDB88" s="864"/>
      <c r="FDC88" s="863"/>
      <c r="FDD88" s="864"/>
      <c r="FDE88" s="863"/>
      <c r="FDF88" s="864"/>
      <c r="FDG88" s="863"/>
      <c r="FDH88" s="864"/>
      <c r="FDI88" s="863"/>
      <c r="FDJ88" s="864"/>
      <c r="FDK88" s="863"/>
      <c r="FDL88" s="864"/>
      <c r="FDM88" s="863"/>
      <c r="FDN88" s="864"/>
      <c r="FDO88" s="863"/>
      <c r="FDP88" s="864"/>
      <c r="FDQ88" s="863"/>
      <c r="FDR88" s="864"/>
      <c r="FDS88" s="863"/>
      <c r="FDT88" s="864"/>
      <c r="FDU88" s="863"/>
      <c r="FDV88" s="864"/>
      <c r="FDW88" s="863"/>
      <c r="FDX88" s="864"/>
      <c r="FDY88" s="863"/>
      <c r="FDZ88" s="864"/>
      <c r="FEA88" s="863"/>
      <c r="FEB88" s="864"/>
      <c r="FEC88" s="863"/>
      <c r="FED88" s="864"/>
      <c r="FEE88" s="863"/>
      <c r="FEF88" s="864"/>
      <c r="FEG88" s="863"/>
      <c r="FEH88" s="864"/>
      <c r="FEI88" s="863"/>
      <c r="FEJ88" s="864"/>
      <c r="FEK88" s="863"/>
      <c r="FEL88" s="864"/>
      <c r="FEM88" s="863"/>
      <c r="FEN88" s="864"/>
      <c r="FEO88" s="863"/>
      <c r="FEP88" s="864"/>
      <c r="FEQ88" s="863"/>
      <c r="FER88" s="864"/>
      <c r="FES88" s="863"/>
      <c r="FET88" s="864"/>
      <c r="FEU88" s="863"/>
      <c r="FEV88" s="864"/>
      <c r="FEW88" s="863"/>
      <c r="FEX88" s="864"/>
      <c r="FEY88" s="863"/>
      <c r="FEZ88" s="864"/>
      <c r="FFA88" s="863"/>
      <c r="FFB88" s="864"/>
      <c r="FFC88" s="863"/>
      <c r="FFD88" s="864"/>
      <c r="FFE88" s="863"/>
      <c r="FFF88" s="864"/>
      <c r="FFG88" s="863"/>
      <c r="FFH88" s="864"/>
      <c r="FFI88" s="863"/>
      <c r="FFJ88" s="864"/>
      <c r="FFK88" s="863"/>
      <c r="FFL88" s="864"/>
      <c r="FFM88" s="863"/>
      <c r="FFN88" s="864"/>
      <c r="FFO88" s="863"/>
      <c r="FFP88" s="864"/>
      <c r="FFQ88" s="863"/>
      <c r="FFR88" s="864"/>
      <c r="FFS88" s="863"/>
      <c r="FFT88" s="864"/>
      <c r="FFU88" s="863"/>
      <c r="FFV88" s="864"/>
      <c r="FFW88" s="863"/>
      <c r="FFX88" s="864"/>
      <c r="FFY88" s="863"/>
      <c r="FFZ88" s="864"/>
      <c r="FGA88" s="863"/>
      <c r="FGB88" s="864"/>
      <c r="FGC88" s="863"/>
      <c r="FGD88" s="864"/>
      <c r="FGE88" s="863"/>
      <c r="FGF88" s="864"/>
      <c r="FGG88" s="863"/>
      <c r="FGH88" s="864"/>
      <c r="FGI88" s="863"/>
      <c r="FGJ88" s="864"/>
      <c r="FGK88" s="863"/>
      <c r="FGL88" s="864"/>
      <c r="FGM88" s="863"/>
      <c r="FGN88" s="864"/>
      <c r="FGO88" s="863"/>
      <c r="FGP88" s="864"/>
      <c r="FGQ88" s="863"/>
      <c r="FGR88" s="864"/>
      <c r="FGS88" s="863"/>
      <c r="FGT88" s="864"/>
      <c r="FGU88" s="863"/>
      <c r="FGV88" s="864"/>
      <c r="FGW88" s="863"/>
      <c r="FGX88" s="864"/>
      <c r="FGY88" s="863"/>
      <c r="FGZ88" s="864"/>
      <c r="FHA88" s="863"/>
      <c r="FHB88" s="864"/>
      <c r="FHC88" s="863"/>
      <c r="FHD88" s="864"/>
      <c r="FHE88" s="863"/>
      <c r="FHF88" s="864"/>
      <c r="FHG88" s="863"/>
      <c r="FHH88" s="864"/>
      <c r="FHI88" s="863"/>
      <c r="FHJ88" s="864"/>
      <c r="FHK88" s="863"/>
      <c r="FHL88" s="864"/>
      <c r="FHM88" s="863"/>
      <c r="FHN88" s="864"/>
      <c r="FHO88" s="863"/>
      <c r="FHP88" s="864"/>
      <c r="FHQ88" s="863"/>
      <c r="FHR88" s="864"/>
      <c r="FHS88" s="863"/>
      <c r="FHT88" s="864"/>
      <c r="FHU88" s="863"/>
      <c r="FHV88" s="864"/>
      <c r="FHW88" s="863"/>
      <c r="FHX88" s="864"/>
      <c r="FHY88" s="863"/>
      <c r="FHZ88" s="864"/>
      <c r="FIA88" s="863"/>
      <c r="FIB88" s="864"/>
      <c r="FIC88" s="863"/>
      <c r="FID88" s="864"/>
      <c r="FIE88" s="863"/>
      <c r="FIF88" s="864"/>
      <c r="FIG88" s="863"/>
      <c r="FIH88" s="864"/>
      <c r="FII88" s="863"/>
      <c r="FIJ88" s="864"/>
      <c r="FIK88" s="863"/>
      <c r="FIL88" s="864"/>
      <c r="FIM88" s="863"/>
      <c r="FIN88" s="864"/>
      <c r="FIO88" s="863"/>
      <c r="FIP88" s="864"/>
      <c r="FIQ88" s="863"/>
      <c r="FIR88" s="864"/>
      <c r="FIS88" s="863"/>
      <c r="FIT88" s="864"/>
      <c r="FIU88" s="863"/>
      <c r="FIV88" s="864"/>
      <c r="FIW88" s="863"/>
      <c r="FIX88" s="864"/>
      <c r="FIY88" s="863"/>
      <c r="FIZ88" s="864"/>
      <c r="FJA88" s="863"/>
      <c r="FJB88" s="864"/>
      <c r="FJC88" s="863"/>
      <c r="FJD88" s="864"/>
      <c r="FJE88" s="863"/>
      <c r="FJF88" s="864"/>
      <c r="FJG88" s="863"/>
      <c r="FJH88" s="864"/>
      <c r="FJI88" s="863"/>
      <c r="FJJ88" s="864"/>
      <c r="FJK88" s="863"/>
      <c r="FJL88" s="864"/>
      <c r="FJM88" s="863"/>
      <c r="FJN88" s="864"/>
      <c r="FJO88" s="863"/>
      <c r="FJP88" s="864"/>
      <c r="FJQ88" s="863"/>
      <c r="FJR88" s="864"/>
      <c r="FJS88" s="863"/>
      <c r="FJT88" s="864"/>
      <c r="FJU88" s="863"/>
      <c r="FJV88" s="864"/>
      <c r="FJW88" s="863"/>
      <c r="FJX88" s="864"/>
      <c r="FJY88" s="863"/>
      <c r="FJZ88" s="864"/>
      <c r="FKA88" s="863"/>
      <c r="FKB88" s="864"/>
      <c r="FKC88" s="863"/>
      <c r="FKD88" s="864"/>
      <c r="FKE88" s="863"/>
      <c r="FKF88" s="864"/>
      <c r="FKG88" s="863"/>
      <c r="FKH88" s="864"/>
      <c r="FKI88" s="863"/>
      <c r="FKJ88" s="864"/>
      <c r="FKK88" s="863"/>
      <c r="FKL88" s="864"/>
      <c r="FKM88" s="863"/>
      <c r="FKN88" s="864"/>
      <c r="FKO88" s="863"/>
      <c r="FKP88" s="864"/>
      <c r="FKQ88" s="863"/>
      <c r="FKR88" s="864"/>
      <c r="FKS88" s="863"/>
      <c r="FKT88" s="864"/>
      <c r="FKU88" s="863"/>
      <c r="FKV88" s="864"/>
      <c r="FKW88" s="863"/>
      <c r="FKX88" s="864"/>
      <c r="FKY88" s="863"/>
      <c r="FKZ88" s="864"/>
      <c r="FLA88" s="863"/>
      <c r="FLB88" s="864"/>
      <c r="FLC88" s="863"/>
      <c r="FLD88" s="864"/>
      <c r="FLE88" s="863"/>
      <c r="FLF88" s="864"/>
      <c r="FLG88" s="863"/>
      <c r="FLH88" s="864"/>
      <c r="FLI88" s="863"/>
      <c r="FLJ88" s="864"/>
      <c r="FLK88" s="863"/>
      <c r="FLL88" s="864"/>
      <c r="FLM88" s="863"/>
      <c r="FLN88" s="864"/>
      <c r="FLO88" s="863"/>
      <c r="FLP88" s="864"/>
      <c r="FLQ88" s="863"/>
      <c r="FLR88" s="864"/>
      <c r="FLS88" s="863"/>
      <c r="FLT88" s="864"/>
      <c r="FLU88" s="863"/>
      <c r="FLV88" s="864"/>
      <c r="FLW88" s="863"/>
      <c r="FLX88" s="864"/>
      <c r="FLY88" s="863"/>
      <c r="FLZ88" s="864"/>
      <c r="FMA88" s="863"/>
      <c r="FMB88" s="864"/>
      <c r="FMC88" s="863"/>
      <c r="FMD88" s="864"/>
      <c r="FME88" s="863"/>
      <c r="FMF88" s="864"/>
      <c r="FMG88" s="863"/>
      <c r="FMH88" s="864"/>
      <c r="FMI88" s="863"/>
      <c r="FMJ88" s="864"/>
      <c r="FMK88" s="863"/>
      <c r="FML88" s="864"/>
      <c r="FMM88" s="863"/>
      <c r="FMN88" s="864"/>
      <c r="FMO88" s="863"/>
      <c r="FMP88" s="864"/>
      <c r="FMQ88" s="863"/>
      <c r="FMR88" s="864"/>
      <c r="FMS88" s="863"/>
      <c r="FMT88" s="864"/>
      <c r="FMU88" s="863"/>
      <c r="FMV88" s="864"/>
      <c r="FMW88" s="863"/>
      <c r="FMX88" s="864"/>
      <c r="FMY88" s="863"/>
      <c r="FMZ88" s="864"/>
      <c r="FNA88" s="863"/>
      <c r="FNB88" s="864"/>
      <c r="FNC88" s="863"/>
      <c r="FND88" s="864"/>
      <c r="FNE88" s="863"/>
      <c r="FNF88" s="864"/>
      <c r="FNG88" s="863"/>
      <c r="FNH88" s="864"/>
      <c r="FNI88" s="863"/>
      <c r="FNJ88" s="864"/>
      <c r="FNK88" s="863"/>
      <c r="FNL88" s="864"/>
      <c r="FNM88" s="863"/>
      <c r="FNN88" s="864"/>
      <c r="FNO88" s="863"/>
      <c r="FNP88" s="864"/>
      <c r="FNQ88" s="863"/>
      <c r="FNR88" s="864"/>
      <c r="FNS88" s="863"/>
      <c r="FNT88" s="864"/>
      <c r="FNU88" s="863"/>
      <c r="FNV88" s="864"/>
      <c r="FNW88" s="863"/>
      <c r="FNX88" s="864"/>
      <c r="FNY88" s="863"/>
      <c r="FNZ88" s="864"/>
      <c r="FOA88" s="863"/>
      <c r="FOB88" s="864"/>
      <c r="FOC88" s="863"/>
      <c r="FOD88" s="864"/>
      <c r="FOE88" s="863"/>
      <c r="FOF88" s="864"/>
      <c r="FOG88" s="863"/>
      <c r="FOH88" s="864"/>
      <c r="FOI88" s="863"/>
      <c r="FOJ88" s="864"/>
      <c r="FOK88" s="863"/>
      <c r="FOL88" s="864"/>
      <c r="FOM88" s="863"/>
      <c r="FON88" s="864"/>
      <c r="FOO88" s="863"/>
      <c r="FOP88" s="864"/>
      <c r="FOQ88" s="863"/>
      <c r="FOR88" s="864"/>
      <c r="FOS88" s="863"/>
      <c r="FOT88" s="864"/>
      <c r="FOU88" s="863"/>
      <c r="FOV88" s="864"/>
      <c r="FOW88" s="863"/>
      <c r="FOX88" s="864"/>
      <c r="FOY88" s="863"/>
      <c r="FOZ88" s="864"/>
      <c r="FPA88" s="863"/>
      <c r="FPB88" s="864"/>
      <c r="FPC88" s="863"/>
      <c r="FPD88" s="864"/>
      <c r="FPE88" s="863"/>
      <c r="FPF88" s="864"/>
      <c r="FPG88" s="863"/>
      <c r="FPH88" s="864"/>
      <c r="FPI88" s="863"/>
      <c r="FPJ88" s="864"/>
      <c r="FPK88" s="863"/>
      <c r="FPL88" s="864"/>
      <c r="FPM88" s="863"/>
      <c r="FPN88" s="864"/>
      <c r="FPO88" s="863"/>
      <c r="FPP88" s="864"/>
      <c r="FPQ88" s="863"/>
      <c r="FPR88" s="864"/>
      <c r="FPS88" s="863"/>
      <c r="FPT88" s="864"/>
      <c r="FPU88" s="863"/>
      <c r="FPV88" s="864"/>
      <c r="FPW88" s="863"/>
      <c r="FPX88" s="864"/>
      <c r="FPY88" s="863"/>
      <c r="FPZ88" s="864"/>
      <c r="FQA88" s="863"/>
      <c r="FQB88" s="864"/>
      <c r="FQC88" s="863"/>
      <c r="FQD88" s="864"/>
      <c r="FQE88" s="863"/>
      <c r="FQF88" s="864"/>
      <c r="FQG88" s="863"/>
      <c r="FQH88" s="864"/>
      <c r="FQI88" s="863"/>
      <c r="FQJ88" s="864"/>
      <c r="FQK88" s="863"/>
      <c r="FQL88" s="864"/>
      <c r="FQM88" s="863"/>
      <c r="FQN88" s="864"/>
      <c r="FQO88" s="863"/>
      <c r="FQP88" s="864"/>
      <c r="FQQ88" s="863"/>
      <c r="FQR88" s="864"/>
      <c r="FQS88" s="863"/>
      <c r="FQT88" s="864"/>
      <c r="FQU88" s="863"/>
      <c r="FQV88" s="864"/>
      <c r="FQW88" s="863"/>
      <c r="FQX88" s="864"/>
      <c r="FQY88" s="863"/>
      <c r="FQZ88" s="864"/>
      <c r="FRA88" s="863"/>
      <c r="FRB88" s="864"/>
      <c r="FRC88" s="863"/>
      <c r="FRD88" s="864"/>
      <c r="FRE88" s="863"/>
      <c r="FRF88" s="864"/>
      <c r="FRG88" s="863"/>
      <c r="FRH88" s="864"/>
      <c r="FRI88" s="863"/>
      <c r="FRJ88" s="864"/>
      <c r="FRK88" s="863"/>
      <c r="FRL88" s="864"/>
      <c r="FRM88" s="863"/>
      <c r="FRN88" s="864"/>
      <c r="FRO88" s="863"/>
      <c r="FRP88" s="864"/>
      <c r="FRQ88" s="863"/>
      <c r="FRR88" s="864"/>
      <c r="FRS88" s="863"/>
      <c r="FRT88" s="864"/>
      <c r="FRU88" s="863"/>
      <c r="FRV88" s="864"/>
      <c r="FRW88" s="863"/>
      <c r="FRX88" s="864"/>
      <c r="FRY88" s="863"/>
      <c r="FRZ88" s="864"/>
      <c r="FSA88" s="863"/>
      <c r="FSB88" s="864"/>
      <c r="FSC88" s="863"/>
      <c r="FSD88" s="864"/>
      <c r="FSE88" s="863"/>
      <c r="FSF88" s="864"/>
      <c r="FSG88" s="863"/>
      <c r="FSH88" s="864"/>
      <c r="FSI88" s="863"/>
      <c r="FSJ88" s="864"/>
      <c r="FSK88" s="863"/>
      <c r="FSL88" s="864"/>
      <c r="FSM88" s="863"/>
      <c r="FSN88" s="864"/>
      <c r="FSO88" s="863"/>
      <c r="FSP88" s="864"/>
      <c r="FSQ88" s="863"/>
      <c r="FSR88" s="864"/>
      <c r="FSS88" s="863"/>
      <c r="FST88" s="864"/>
      <c r="FSU88" s="863"/>
      <c r="FSV88" s="864"/>
      <c r="FSW88" s="863"/>
      <c r="FSX88" s="864"/>
      <c r="FSY88" s="863"/>
      <c r="FSZ88" s="864"/>
      <c r="FTA88" s="863"/>
      <c r="FTB88" s="864"/>
      <c r="FTC88" s="863"/>
      <c r="FTD88" s="864"/>
      <c r="FTE88" s="863"/>
      <c r="FTF88" s="864"/>
      <c r="FTG88" s="863"/>
      <c r="FTH88" s="864"/>
      <c r="FTI88" s="863"/>
      <c r="FTJ88" s="864"/>
      <c r="FTK88" s="863"/>
      <c r="FTL88" s="864"/>
      <c r="FTM88" s="863"/>
      <c r="FTN88" s="864"/>
      <c r="FTO88" s="863"/>
      <c r="FTP88" s="864"/>
      <c r="FTQ88" s="863"/>
      <c r="FTR88" s="864"/>
      <c r="FTS88" s="863"/>
      <c r="FTT88" s="864"/>
      <c r="FTU88" s="863"/>
      <c r="FTV88" s="864"/>
      <c r="FTW88" s="863"/>
      <c r="FTX88" s="864"/>
      <c r="FTY88" s="863"/>
      <c r="FTZ88" s="864"/>
      <c r="FUA88" s="863"/>
      <c r="FUB88" s="864"/>
      <c r="FUC88" s="863"/>
      <c r="FUD88" s="864"/>
      <c r="FUE88" s="863"/>
      <c r="FUF88" s="864"/>
      <c r="FUG88" s="863"/>
      <c r="FUH88" s="864"/>
      <c r="FUI88" s="863"/>
      <c r="FUJ88" s="864"/>
      <c r="FUK88" s="863"/>
      <c r="FUL88" s="864"/>
      <c r="FUM88" s="863"/>
      <c r="FUN88" s="864"/>
      <c r="FUO88" s="863"/>
      <c r="FUP88" s="864"/>
      <c r="FUQ88" s="863"/>
      <c r="FUR88" s="864"/>
      <c r="FUS88" s="863"/>
      <c r="FUT88" s="864"/>
      <c r="FUU88" s="863"/>
      <c r="FUV88" s="864"/>
      <c r="FUW88" s="863"/>
      <c r="FUX88" s="864"/>
      <c r="FUY88" s="863"/>
      <c r="FUZ88" s="864"/>
      <c r="FVA88" s="863"/>
      <c r="FVB88" s="864"/>
      <c r="FVC88" s="863"/>
      <c r="FVD88" s="864"/>
      <c r="FVE88" s="863"/>
      <c r="FVF88" s="864"/>
      <c r="FVG88" s="863"/>
      <c r="FVH88" s="864"/>
      <c r="FVI88" s="863"/>
      <c r="FVJ88" s="864"/>
      <c r="FVK88" s="863"/>
      <c r="FVL88" s="864"/>
      <c r="FVM88" s="863"/>
      <c r="FVN88" s="864"/>
      <c r="FVO88" s="863"/>
      <c r="FVP88" s="864"/>
      <c r="FVQ88" s="863"/>
      <c r="FVR88" s="864"/>
      <c r="FVS88" s="863"/>
      <c r="FVT88" s="864"/>
      <c r="FVU88" s="863"/>
      <c r="FVV88" s="864"/>
      <c r="FVW88" s="863"/>
      <c r="FVX88" s="864"/>
      <c r="FVY88" s="863"/>
      <c r="FVZ88" s="864"/>
      <c r="FWA88" s="863"/>
      <c r="FWB88" s="864"/>
      <c r="FWC88" s="863"/>
      <c r="FWD88" s="864"/>
      <c r="FWE88" s="863"/>
      <c r="FWF88" s="864"/>
      <c r="FWG88" s="863"/>
      <c r="FWH88" s="864"/>
      <c r="FWI88" s="863"/>
      <c r="FWJ88" s="864"/>
      <c r="FWK88" s="863"/>
      <c r="FWL88" s="864"/>
      <c r="FWM88" s="863"/>
      <c r="FWN88" s="864"/>
      <c r="FWO88" s="863"/>
      <c r="FWP88" s="864"/>
      <c r="FWQ88" s="863"/>
      <c r="FWR88" s="864"/>
      <c r="FWS88" s="863"/>
      <c r="FWT88" s="864"/>
      <c r="FWU88" s="863"/>
      <c r="FWV88" s="864"/>
      <c r="FWW88" s="863"/>
      <c r="FWX88" s="864"/>
      <c r="FWY88" s="863"/>
      <c r="FWZ88" s="864"/>
      <c r="FXA88" s="863"/>
      <c r="FXB88" s="864"/>
      <c r="FXC88" s="863"/>
      <c r="FXD88" s="864"/>
      <c r="FXE88" s="863"/>
      <c r="FXF88" s="864"/>
      <c r="FXG88" s="863"/>
      <c r="FXH88" s="864"/>
      <c r="FXI88" s="863"/>
      <c r="FXJ88" s="864"/>
      <c r="FXK88" s="863"/>
      <c r="FXL88" s="864"/>
      <c r="FXM88" s="863"/>
      <c r="FXN88" s="864"/>
      <c r="FXO88" s="863"/>
      <c r="FXP88" s="864"/>
      <c r="FXQ88" s="863"/>
      <c r="FXR88" s="864"/>
      <c r="FXS88" s="863"/>
      <c r="FXT88" s="864"/>
      <c r="FXU88" s="863"/>
      <c r="FXV88" s="864"/>
      <c r="FXW88" s="863"/>
      <c r="FXX88" s="864"/>
      <c r="FXY88" s="863"/>
      <c r="FXZ88" s="864"/>
      <c r="FYA88" s="863"/>
      <c r="FYB88" s="864"/>
      <c r="FYC88" s="863"/>
      <c r="FYD88" s="864"/>
      <c r="FYE88" s="863"/>
      <c r="FYF88" s="864"/>
      <c r="FYG88" s="863"/>
      <c r="FYH88" s="864"/>
      <c r="FYI88" s="863"/>
      <c r="FYJ88" s="864"/>
      <c r="FYK88" s="863"/>
      <c r="FYL88" s="864"/>
      <c r="FYM88" s="863"/>
      <c r="FYN88" s="864"/>
      <c r="FYO88" s="863"/>
      <c r="FYP88" s="864"/>
      <c r="FYQ88" s="863"/>
      <c r="FYR88" s="864"/>
      <c r="FYS88" s="863"/>
      <c r="FYT88" s="864"/>
      <c r="FYU88" s="863"/>
      <c r="FYV88" s="864"/>
      <c r="FYW88" s="863"/>
      <c r="FYX88" s="864"/>
      <c r="FYY88" s="863"/>
      <c r="FYZ88" s="864"/>
      <c r="FZA88" s="863"/>
      <c r="FZB88" s="864"/>
      <c r="FZC88" s="863"/>
      <c r="FZD88" s="864"/>
      <c r="FZE88" s="863"/>
      <c r="FZF88" s="864"/>
      <c r="FZG88" s="863"/>
      <c r="FZH88" s="864"/>
      <c r="FZI88" s="863"/>
      <c r="FZJ88" s="864"/>
      <c r="FZK88" s="863"/>
      <c r="FZL88" s="864"/>
      <c r="FZM88" s="863"/>
      <c r="FZN88" s="864"/>
      <c r="FZO88" s="863"/>
      <c r="FZP88" s="864"/>
      <c r="FZQ88" s="863"/>
      <c r="FZR88" s="864"/>
      <c r="FZS88" s="863"/>
      <c r="FZT88" s="864"/>
      <c r="FZU88" s="863"/>
      <c r="FZV88" s="864"/>
      <c r="FZW88" s="863"/>
      <c r="FZX88" s="864"/>
      <c r="FZY88" s="863"/>
      <c r="FZZ88" s="864"/>
      <c r="GAA88" s="863"/>
      <c r="GAB88" s="864"/>
      <c r="GAC88" s="863"/>
      <c r="GAD88" s="864"/>
      <c r="GAE88" s="863"/>
      <c r="GAF88" s="864"/>
      <c r="GAG88" s="863"/>
      <c r="GAH88" s="864"/>
      <c r="GAI88" s="863"/>
      <c r="GAJ88" s="864"/>
      <c r="GAK88" s="863"/>
      <c r="GAL88" s="864"/>
      <c r="GAM88" s="863"/>
      <c r="GAN88" s="864"/>
      <c r="GAO88" s="863"/>
      <c r="GAP88" s="864"/>
      <c r="GAQ88" s="863"/>
      <c r="GAR88" s="864"/>
      <c r="GAS88" s="863"/>
      <c r="GAT88" s="864"/>
      <c r="GAU88" s="863"/>
      <c r="GAV88" s="864"/>
      <c r="GAW88" s="863"/>
      <c r="GAX88" s="864"/>
      <c r="GAY88" s="863"/>
      <c r="GAZ88" s="864"/>
      <c r="GBA88" s="863"/>
      <c r="GBB88" s="864"/>
      <c r="GBC88" s="863"/>
      <c r="GBD88" s="864"/>
      <c r="GBE88" s="863"/>
      <c r="GBF88" s="864"/>
      <c r="GBG88" s="863"/>
      <c r="GBH88" s="864"/>
      <c r="GBI88" s="863"/>
      <c r="GBJ88" s="864"/>
      <c r="GBK88" s="863"/>
      <c r="GBL88" s="864"/>
      <c r="GBM88" s="863"/>
      <c r="GBN88" s="864"/>
      <c r="GBO88" s="863"/>
      <c r="GBP88" s="864"/>
      <c r="GBQ88" s="863"/>
      <c r="GBR88" s="864"/>
      <c r="GBS88" s="863"/>
      <c r="GBT88" s="864"/>
      <c r="GBU88" s="863"/>
      <c r="GBV88" s="864"/>
      <c r="GBW88" s="863"/>
      <c r="GBX88" s="864"/>
      <c r="GBY88" s="863"/>
      <c r="GBZ88" s="864"/>
      <c r="GCA88" s="863"/>
      <c r="GCB88" s="864"/>
      <c r="GCC88" s="863"/>
      <c r="GCD88" s="864"/>
      <c r="GCE88" s="863"/>
      <c r="GCF88" s="864"/>
      <c r="GCG88" s="863"/>
      <c r="GCH88" s="864"/>
      <c r="GCI88" s="863"/>
      <c r="GCJ88" s="864"/>
      <c r="GCK88" s="863"/>
      <c r="GCL88" s="864"/>
      <c r="GCM88" s="863"/>
      <c r="GCN88" s="864"/>
      <c r="GCO88" s="863"/>
      <c r="GCP88" s="864"/>
      <c r="GCQ88" s="863"/>
      <c r="GCR88" s="864"/>
      <c r="GCS88" s="863"/>
      <c r="GCT88" s="864"/>
      <c r="GCU88" s="863"/>
      <c r="GCV88" s="864"/>
      <c r="GCW88" s="863"/>
      <c r="GCX88" s="864"/>
      <c r="GCY88" s="863"/>
      <c r="GCZ88" s="864"/>
      <c r="GDA88" s="863"/>
      <c r="GDB88" s="864"/>
      <c r="GDC88" s="863"/>
      <c r="GDD88" s="864"/>
      <c r="GDE88" s="863"/>
      <c r="GDF88" s="864"/>
      <c r="GDG88" s="863"/>
      <c r="GDH88" s="864"/>
      <c r="GDI88" s="863"/>
      <c r="GDJ88" s="864"/>
      <c r="GDK88" s="863"/>
      <c r="GDL88" s="864"/>
      <c r="GDM88" s="863"/>
      <c r="GDN88" s="864"/>
      <c r="GDO88" s="863"/>
      <c r="GDP88" s="864"/>
      <c r="GDQ88" s="863"/>
      <c r="GDR88" s="864"/>
      <c r="GDS88" s="863"/>
      <c r="GDT88" s="864"/>
      <c r="GDU88" s="863"/>
      <c r="GDV88" s="864"/>
      <c r="GDW88" s="863"/>
      <c r="GDX88" s="864"/>
      <c r="GDY88" s="863"/>
      <c r="GDZ88" s="864"/>
      <c r="GEA88" s="863"/>
      <c r="GEB88" s="864"/>
      <c r="GEC88" s="863"/>
      <c r="GED88" s="864"/>
      <c r="GEE88" s="863"/>
      <c r="GEF88" s="864"/>
      <c r="GEG88" s="863"/>
      <c r="GEH88" s="864"/>
      <c r="GEI88" s="863"/>
      <c r="GEJ88" s="864"/>
      <c r="GEK88" s="863"/>
      <c r="GEL88" s="864"/>
      <c r="GEM88" s="863"/>
      <c r="GEN88" s="864"/>
      <c r="GEO88" s="863"/>
      <c r="GEP88" s="864"/>
      <c r="GEQ88" s="863"/>
      <c r="GER88" s="864"/>
      <c r="GES88" s="863"/>
      <c r="GET88" s="864"/>
      <c r="GEU88" s="863"/>
      <c r="GEV88" s="864"/>
      <c r="GEW88" s="863"/>
      <c r="GEX88" s="864"/>
      <c r="GEY88" s="863"/>
      <c r="GEZ88" s="864"/>
      <c r="GFA88" s="863"/>
      <c r="GFB88" s="864"/>
      <c r="GFC88" s="863"/>
      <c r="GFD88" s="864"/>
      <c r="GFE88" s="863"/>
      <c r="GFF88" s="864"/>
      <c r="GFG88" s="863"/>
      <c r="GFH88" s="864"/>
      <c r="GFI88" s="863"/>
      <c r="GFJ88" s="864"/>
      <c r="GFK88" s="863"/>
      <c r="GFL88" s="864"/>
      <c r="GFM88" s="863"/>
      <c r="GFN88" s="864"/>
      <c r="GFO88" s="863"/>
      <c r="GFP88" s="864"/>
      <c r="GFQ88" s="863"/>
      <c r="GFR88" s="864"/>
      <c r="GFS88" s="863"/>
      <c r="GFT88" s="864"/>
      <c r="GFU88" s="863"/>
      <c r="GFV88" s="864"/>
      <c r="GFW88" s="863"/>
      <c r="GFX88" s="864"/>
      <c r="GFY88" s="863"/>
      <c r="GFZ88" s="864"/>
      <c r="GGA88" s="863"/>
      <c r="GGB88" s="864"/>
      <c r="GGC88" s="863"/>
      <c r="GGD88" s="864"/>
      <c r="GGE88" s="863"/>
      <c r="GGF88" s="864"/>
      <c r="GGG88" s="863"/>
      <c r="GGH88" s="864"/>
      <c r="GGI88" s="863"/>
      <c r="GGJ88" s="864"/>
      <c r="GGK88" s="863"/>
      <c r="GGL88" s="864"/>
      <c r="GGM88" s="863"/>
      <c r="GGN88" s="864"/>
      <c r="GGO88" s="863"/>
      <c r="GGP88" s="864"/>
      <c r="GGQ88" s="863"/>
      <c r="GGR88" s="864"/>
      <c r="GGS88" s="863"/>
      <c r="GGT88" s="864"/>
      <c r="GGU88" s="863"/>
      <c r="GGV88" s="864"/>
      <c r="GGW88" s="863"/>
      <c r="GGX88" s="864"/>
      <c r="GGY88" s="863"/>
      <c r="GGZ88" s="864"/>
      <c r="GHA88" s="863"/>
      <c r="GHB88" s="864"/>
      <c r="GHC88" s="863"/>
      <c r="GHD88" s="864"/>
      <c r="GHE88" s="863"/>
      <c r="GHF88" s="864"/>
      <c r="GHG88" s="863"/>
      <c r="GHH88" s="864"/>
      <c r="GHI88" s="863"/>
      <c r="GHJ88" s="864"/>
      <c r="GHK88" s="863"/>
      <c r="GHL88" s="864"/>
      <c r="GHM88" s="863"/>
      <c r="GHN88" s="864"/>
      <c r="GHO88" s="863"/>
      <c r="GHP88" s="864"/>
      <c r="GHQ88" s="863"/>
      <c r="GHR88" s="864"/>
      <c r="GHS88" s="863"/>
      <c r="GHT88" s="864"/>
      <c r="GHU88" s="863"/>
      <c r="GHV88" s="864"/>
      <c r="GHW88" s="863"/>
      <c r="GHX88" s="864"/>
      <c r="GHY88" s="863"/>
      <c r="GHZ88" s="864"/>
      <c r="GIA88" s="863"/>
      <c r="GIB88" s="864"/>
      <c r="GIC88" s="863"/>
      <c r="GID88" s="864"/>
      <c r="GIE88" s="863"/>
      <c r="GIF88" s="864"/>
      <c r="GIG88" s="863"/>
      <c r="GIH88" s="864"/>
      <c r="GII88" s="863"/>
      <c r="GIJ88" s="864"/>
      <c r="GIK88" s="863"/>
      <c r="GIL88" s="864"/>
      <c r="GIM88" s="863"/>
      <c r="GIN88" s="864"/>
      <c r="GIO88" s="863"/>
      <c r="GIP88" s="864"/>
      <c r="GIQ88" s="863"/>
      <c r="GIR88" s="864"/>
      <c r="GIS88" s="863"/>
      <c r="GIT88" s="864"/>
      <c r="GIU88" s="863"/>
      <c r="GIV88" s="864"/>
      <c r="GIW88" s="863"/>
      <c r="GIX88" s="864"/>
      <c r="GIY88" s="863"/>
      <c r="GIZ88" s="864"/>
      <c r="GJA88" s="863"/>
      <c r="GJB88" s="864"/>
      <c r="GJC88" s="863"/>
      <c r="GJD88" s="864"/>
      <c r="GJE88" s="863"/>
      <c r="GJF88" s="864"/>
      <c r="GJG88" s="863"/>
      <c r="GJH88" s="864"/>
      <c r="GJI88" s="863"/>
      <c r="GJJ88" s="864"/>
      <c r="GJK88" s="863"/>
      <c r="GJL88" s="864"/>
      <c r="GJM88" s="863"/>
      <c r="GJN88" s="864"/>
      <c r="GJO88" s="863"/>
      <c r="GJP88" s="864"/>
      <c r="GJQ88" s="863"/>
      <c r="GJR88" s="864"/>
      <c r="GJS88" s="863"/>
      <c r="GJT88" s="864"/>
      <c r="GJU88" s="863"/>
      <c r="GJV88" s="864"/>
      <c r="GJW88" s="863"/>
      <c r="GJX88" s="864"/>
      <c r="GJY88" s="863"/>
      <c r="GJZ88" s="864"/>
      <c r="GKA88" s="863"/>
      <c r="GKB88" s="864"/>
      <c r="GKC88" s="863"/>
      <c r="GKD88" s="864"/>
      <c r="GKE88" s="863"/>
      <c r="GKF88" s="864"/>
      <c r="GKG88" s="863"/>
      <c r="GKH88" s="864"/>
      <c r="GKI88" s="863"/>
      <c r="GKJ88" s="864"/>
      <c r="GKK88" s="863"/>
      <c r="GKL88" s="864"/>
      <c r="GKM88" s="863"/>
      <c r="GKN88" s="864"/>
      <c r="GKO88" s="863"/>
      <c r="GKP88" s="864"/>
      <c r="GKQ88" s="863"/>
      <c r="GKR88" s="864"/>
      <c r="GKS88" s="863"/>
      <c r="GKT88" s="864"/>
      <c r="GKU88" s="863"/>
      <c r="GKV88" s="864"/>
      <c r="GKW88" s="863"/>
      <c r="GKX88" s="864"/>
      <c r="GKY88" s="863"/>
      <c r="GKZ88" s="864"/>
      <c r="GLA88" s="863"/>
      <c r="GLB88" s="864"/>
      <c r="GLC88" s="863"/>
      <c r="GLD88" s="864"/>
      <c r="GLE88" s="863"/>
      <c r="GLF88" s="864"/>
      <c r="GLG88" s="863"/>
      <c r="GLH88" s="864"/>
      <c r="GLI88" s="863"/>
      <c r="GLJ88" s="864"/>
      <c r="GLK88" s="863"/>
      <c r="GLL88" s="864"/>
      <c r="GLM88" s="863"/>
      <c r="GLN88" s="864"/>
      <c r="GLO88" s="863"/>
      <c r="GLP88" s="864"/>
      <c r="GLQ88" s="863"/>
      <c r="GLR88" s="864"/>
      <c r="GLS88" s="863"/>
      <c r="GLT88" s="864"/>
      <c r="GLU88" s="863"/>
      <c r="GLV88" s="864"/>
      <c r="GLW88" s="863"/>
      <c r="GLX88" s="864"/>
      <c r="GLY88" s="863"/>
      <c r="GLZ88" s="864"/>
      <c r="GMA88" s="863"/>
      <c r="GMB88" s="864"/>
      <c r="GMC88" s="863"/>
      <c r="GMD88" s="864"/>
      <c r="GME88" s="863"/>
      <c r="GMF88" s="864"/>
      <c r="GMG88" s="863"/>
      <c r="GMH88" s="864"/>
      <c r="GMI88" s="863"/>
      <c r="GMJ88" s="864"/>
      <c r="GMK88" s="863"/>
      <c r="GML88" s="864"/>
      <c r="GMM88" s="863"/>
      <c r="GMN88" s="864"/>
      <c r="GMO88" s="863"/>
      <c r="GMP88" s="864"/>
      <c r="GMQ88" s="863"/>
      <c r="GMR88" s="864"/>
      <c r="GMS88" s="863"/>
      <c r="GMT88" s="864"/>
      <c r="GMU88" s="863"/>
      <c r="GMV88" s="864"/>
      <c r="GMW88" s="863"/>
      <c r="GMX88" s="864"/>
      <c r="GMY88" s="863"/>
      <c r="GMZ88" s="864"/>
      <c r="GNA88" s="863"/>
      <c r="GNB88" s="864"/>
      <c r="GNC88" s="863"/>
      <c r="GND88" s="864"/>
      <c r="GNE88" s="863"/>
      <c r="GNF88" s="864"/>
      <c r="GNG88" s="863"/>
      <c r="GNH88" s="864"/>
      <c r="GNI88" s="863"/>
      <c r="GNJ88" s="864"/>
      <c r="GNK88" s="863"/>
      <c r="GNL88" s="864"/>
      <c r="GNM88" s="863"/>
      <c r="GNN88" s="864"/>
      <c r="GNO88" s="863"/>
      <c r="GNP88" s="864"/>
      <c r="GNQ88" s="863"/>
      <c r="GNR88" s="864"/>
      <c r="GNS88" s="863"/>
      <c r="GNT88" s="864"/>
      <c r="GNU88" s="863"/>
      <c r="GNV88" s="864"/>
      <c r="GNW88" s="863"/>
      <c r="GNX88" s="864"/>
      <c r="GNY88" s="863"/>
      <c r="GNZ88" s="864"/>
      <c r="GOA88" s="863"/>
      <c r="GOB88" s="864"/>
      <c r="GOC88" s="863"/>
      <c r="GOD88" s="864"/>
      <c r="GOE88" s="863"/>
      <c r="GOF88" s="864"/>
      <c r="GOG88" s="863"/>
      <c r="GOH88" s="864"/>
      <c r="GOI88" s="863"/>
      <c r="GOJ88" s="864"/>
      <c r="GOK88" s="863"/>
      <c r="GOL88" s="864"/>
      <c r="GOM88" s="863"/>
      <c r="GON88" s="864"/>
      <c r="GOO88" s="863"/>
      <c r="GOP88" s="864"/>
      <c r="GOQ88" s="863"/>
      <c r="GOR88" s="864"/>
      <c r="GOS88" s="863"/>
      <c r="GOT88" s="864"/>
      <c r="GOU88" s="863"/>
      <c r="GOV88" s="864"/>
      <c r="GOW88" s="863"/>
      <c r="GOX88" s="864"/>
      <c r="GOY88" s="863"/>
      <c r="GOZ88" s="864"/>
      <c r="GPA88" s="863"/>
      <c r="GPB88" s="864"/>
      <c r="GPC88" s="863"/>
      <c r="GPD88" s="864"/>
      <c r="GPE88" s="863"/>
      <c r="GPF88" s="864"/>
      <c r="GPG88" s="863"/>
      <c r="GPH88" s="864"/>
      <c r="GPI88" s="863"/>
      <c r="GPJ88" s="864"/>
      <c r="GPK88" s="863"/>
      <c r="GPL88" s="864"/>
      <c r="GPM88" s="863"/>
      <c r="GPN88" s="864"/>
      <c r="GPO88" s="863"/>
      <c r="GPP88" s="864"/>
      <c r="GPQ88" s="863"/>
      <c r="GPR88" s="864"/>
      <c r="GPS88" s="863"/>
      <c r="GPT88" s="864"/>
      <c r="GPU88" s="863"/>
      <c r="GPV88" s="864"/>
      <c r="GPW88" s="863"/>
      <c r="GPX88" s="864"/>
      <c r="GPY88" s="863"/>
      <c r="GPZ88" s="864"/>
      <c r="GQA88" s="863"/>
      <c r="GQB88" s="864"/>
      <c r="GQC88" s="863"/>
      <c r="GQD88" s="864"/>
      <c r="GQE88" s="863"/>
      <c r="GQF88" s="864"/>
      <c r="GQG88" s="863"/>
      <c r="GQH88" s="864"/>
      <c r="GQI88" s="863"/>
      <c r="GQJ88" s="864"/>
      <c r="GQK88" s="863"/>
      <c r="GQL88" s="864"/>
      <c r="GQM88" s="863"/>
      <c r="GQN88" s="864"/>
      <c r="GQO88" s="863"/>
      <c r="GQP88" s="864"/>
      <c r="GQQ88" s="863"/>
      <c r="GQR88" s="864"/>
      <c r="GQS88" s="863"/>
      <c r="GQT88" s="864"/>
      <c r="GQU88" s="863"/>
      <c r="GQV88" s="864"/>
      <c r="GQW88" s="863"/>
      <c r="GQX88" s="864"/>
      <c r="GQY88" s="863"/>
      <c r="GQZ88" s="864"/>
      <c r="GRA88" s="863"/>
      <c r="GRB88" s="864"/>
      <c r="GRC88" s="863"/>
      <c r="GRD88" s="864"/>
      <c r="GRE88" s="863"/>
      <c r="GRF88" s="864"/>
      <c r="GRG88" s="863"/>
      <c r="GRH88" s="864"/>
      <c r="GRI88" s="863"/>
      <c r="GRJ88" s="864"/>
      <c r="GRK88" s="863"/>
      <c r="GRL88" s="864"/>
      <c r="GRM88" s="863"/>
      <c r="GRN88" s="864"/>
      <c r="GRO88" s="863"/>
      <c r="GRP88" s="864"/>
      <c r="GRQ88" s="863"/>
      <c r="GRR88" s="864"/>
      <c r="GRS88" s="863"/>
      <c r="GRT88" s="864"/>
      <c r="GRU88" s="863"/>
      <c r="GRV88" s="864"/>
      <c r="GRW88" s="863"/>
      <c r="GRX88" s="864"/>
      <c r="GRY88" s="863"/>
      <c r="GRZ88" s="864"/>
      <c r="GSA88" s="863"/>
      <c r="GSB88" s="864"/>
      <c r="GSC88" s="863"/>
      <c r="GSD88" s="864"/>
      <c r="GSE88" s="863"/>
      <c r="GSF88" s="864"/>
      <c r="GSG88" s="863"/>
      <c r="GSH88" s="864"/>
      <c r="GSI88" s="863"/>
      <c r="GSJ88" s="864"/>
      <c r="GSK88" s="863"/>
      <c r="GSL88" s="864"/>
      <c r="GSM88" s="863"/>
      <c r="GSN88" s="864"/>
      <c r="GSO88" s="863"/>
      <c r="GSP88" s="864"/>
      <c r="GSQ88" s="863"/>
      <c r="GSR88" s="864"/>
      <c r="GSS88" s="863"/>
      <c r="GST88" s="864"/>
      <c r="GSU88" s="863"/>
      <c r="GSV88" s="864"/>
      <c r="GSW88" s="863"/>
      <c r="GSX88" s="864"/>
      <c r="GSY88" s="863"/>
      <c r="GSZ88" s="864"/>
      <c r="GTA88" s="863"/>
      <c r="GTB88" s="864"/>
      <c r="GTC88" s="863"/>
      <c r="GTD88" s="864"/>
      <c r="GTE88" s="863"/>
      <c r="GTF88" s="864"/>
      <c r="GTG88" s="863"/>
      <c r="GTH88" s="864"/>
      <c r="GTI88" s="863"/>
      <c r="GTJ88" s="864"/>
      <c r="GTK88" s="863"/>
      <c r="GTL88" s="864"/>
      <c r="GTM88" s="863"/>
      <c r="GTN88" s="864"/>
      <c r="GTO88" s="863"/>
      <c r="GTP88" s="864"/>
      <c r="GTQ88" s="863"/>
      <c r="GTR88" s="864"/>
      <c r="GTS88" s="863"/>
      <c r="GTT88" s="864"/>
      <c r="GTU88" s="863"/>
      <c r="GTV88" s="864"/>
      <c r="GTW88" s="863"/>
      <c r="GTX88" s="864"/>
      <c r="GTY88" s="863"/>
      <c r="GTZ88" s="864"/>
      <c r="GUA88" s="863"/>
      <c r="GUB88" s="864"/>
      <c r="GUC88" s="863"/>
      <c r="GUD88" s="864"/>
      <c r="GUE88" s="863"/>
      <c r="GUF88" s="864"/>
      <c r="GUG88" s="863"/>
      <c r="GUH88" s="864"/>
      <c r="GUI88" s="863"/>
      <c r="GUJ88" s="864"/>
      <c r="GUK88" s="863"/>
      <c r="GUL88" s="864"/>
      <c r="GUM88" s="863"/>
      <c r="GUN88" s="864"/>
      <c r="GUO88" s="863"/>
      <c r="GUP88" s="864"/>
      <c r="GUQ88" s="863"/>
      <c r="GUR88" s="864"/>
      <c r="GUS88" s="863"/>
      <c r="GUT88" s="864"/>
      <c r="GUU88" s="863"/>
      <c r="GUV88" s="864"/>
      <c r="GUW88" s="863"/>
      <c r="GUX88" s="864"/>
      <c r="GUY88" s="863"/>
      <c r="GUZ88" s="864"/>
      <c r="GVA88" s="863"/>
      <c r="GVB88" s="864"/>
      <c r="GVC88" s="863"/>
      <c r="GVD88" s="864"/>
      <c r="GVE88" s="863"/>
      <c r="GVF88" s="864"/>
      <c r="GVG88" s="863"/>
      <c r="GVH88" s="864"/>
      <c r="GVI88" s="863"/>
      <c r="GVJ88" s="864"/>
      <c r="GVK88" s="863"/>
      <c r="GVL88" s="864"/>
      <c r="GVM88" s="863"/>
      <c r="GVN88" s="864"/>
      <c r="GVO88" s="863"/>
      <c r="GVP88" s="864"/>
      <c r="GVQ88" s="863"/>
      <c r="GVR88" s="864"/>
      <c r="GVS88" s="863"/>
      <c r="GVT88" s="864"/>
      <c r="GVU88" s="863"/>
      <c r="GVV88" s="864"/>
      <c r="GVW88" s="863"/>
      <c r="GVX88" s="864"/>
      <c r="GVY88" s="863"/>
      <c r="GVZ88" s="864"/>
      <c r="GWA88" s="863"/>
      <c r="GWB88" s="864"/>
      <c r="GWC88" s="863"/>
      <c r="GWD88" s="864"/>
      <c r="GWE88" s="863"/>
      <c r="GWF88" s="864"/>
      <c r="GWG88" s="863"/>
      <c r="GWH88" s="864"/>
      <c r="GWI88" s="863"/>
      <c r="GWJ88" s="864"/>
      <c r="GWK88" s="863"/>
      <c r="GWL88" s="864"/>
      <c r="GWM88" s="863"/>
      <c r="GWN88" s="864"/>
      <c r="GWO88" s="863"/>
      <c r="GWP88" s="864"/>
      <c r="GWQ88" s="863"/>
      <c r="GWR88" s="864"/>
      <c r="GWS88" s="863"/>
      <c r="GWT88" s="864"/>
      <c r="GWU88" s="863"/>
      <c r="GWV88" s="864"/>
      <c r="GWW88" s="863"/>
      <c r="GWX88" s="864"/>
      <c r="GWY88" s="863"/>
      <c r="GWZ88" s="864"/>
      <c r="GXA88" s="863"/>
      <c r="GXB88" s="864"/>
      <c r="GXC88" s="863"/>
      <c r="GXD88" s="864"/>
      <c r="GXE88" s="863"/>
      <c r="GXF88" s="864"/>
      <c r="GXG88" s="863"/>
      <c r="GXH88" s="864"/>
      <c r="GXI88" s="863"/>
      <c r="GXJ88" s="864"/>
      <c r="GXK88" s="863"/>
      <c r="GXL88" s="864"/>
      <c r="GXM88" s="863"/>
      <c r="GXN88" s="864"/>
      <c r="GXO88" s="863"/>
      <c r="GXP88" s="864"/>
      <c r="GXQ88" s="863"/>
      <c r="GXR88" s="864"/>
      <c r="GXS88" s="863"/>
      <c r="GXT88" s="864"/>
      <c r="GXU88" s="863"/>
      <c r="GXV88" s="864"/>
      <c r="GXW88" s="863"/>
      <c r="GXX88" s="864"/>
      <c r="GXY88" s="863"/>
      <c r="GXZ88" s="864"/>
      <c r="GYA88" s="863"/>
      <c r="GYB88" s="864"/>
      <c r="GYC88" s="863"/>
      <c r="GYD88" s="864"/>
      <c r="GYE88" s="863"/>
      <c r="GYF88" s="864"/>
      <c r="GYG88" s="863"/>
      <c r="GYH88" s="864"/>
      <c r="GYI88" s="863"/>
      <c r="GYJ88" s="864"/>
      <c r="GYK88" s="863"/>
      <c r="GYL88" s="864"/>
      <c r="GYM88" s="863"/>
      <c r="GYN88" s="864"/>
      <c r="GYO88" s="863"/>
      <c r="GYP88" s="864"/>
      <c r="GYQ88" s="863"/>
      <c r="GYR88" s="864"/>
      <c r="GYS88" s="863"/>
      <c r="GYT88" s="864"/>
      <c r="GYU88" s="863"/>
      <c r="GYV88" s="864"/>
      <c r="GYW88" s="863"/>
      <c r="GYX88" s="864"/>
      <c r="GYY88" s="863"/>
      <c r="GYZ88" s="864"/>
      <c r="GZA88" s="863"/>
      <c r="GZB88" s="864"/>
      <c r="GZC88" s="863"/>
      <c r="GZD88" s="864"/>
      <c r="GZE88" s="863"/>
      <c r="GZF88" s="864"/>
      <c r="GZG88" s="863"/>
      <c r="GZH88" s="864"/>
      <c r="GZI88" s="863"/>
      <c r="GZJ88" s="864"/>
      <c r="GZK88" s="863"/>
      <c r="GZL88" s="864"/>
      <c r="GZM88" s="863"/>
      <c r="GZN88" s="864"/>
      <c r="GZO88" s="863"/>
      <c r="GZP88" s="864"/>
      <c r="GZQ88" s="863"/>
      <c r="GZR88" s="864"/>
      <c r="GZS88" s="863"/>
      <c r="GZT88" s="864"/>
      <c r="GZU88" s="863"/>
      <c r="GZV88" s="864"/>
      <c r="GZW88" s="863"/>
      <c r="GZX88" s="864"/>
      <c r="GZY88" s="863"/>
      <c r="GZZ88" s="864"/>
      <c r="HAA88" s="863"/>
      <c r="HAB88" s="864"/>
      <c r="HAC88" s="863"/>
      <c r="HAD88" s="864"/>
      <c r="HAE88" s="863"/>
      <c r="HAF88" s="864"/>
      <c r="HAG88" s="863"/>
      <c r="HAH88" s="864"/>
      <c r="HAI88" s="863"/>
      <c r="HAJ88" s="864"/>
      <c r="HAK88" s="863"/>
      <c r="HAL88" s="864"/>
      <c r="HAM88" s="863"/>
      <c r="HAN88" s="864"/>
      <c r="HAO88" s="863"/>
      <c r="HAP88" s="864"/>
      <c r="HAQ88" s="863"/>
      <c r="HAR88" s="864"/>
      <c r="HAS88" s="863"/>
      <c r="HAT88" s="864"/>
      <c r="HAU88" s="863"/>
      <c r="HAV88" s="864"/>
      <c r="HAW88" s="863"/>
      <c r="HAX88" s="864"/>
      <c r="HAY88" s="863"/>
      <c r="HAZ88" s="864"/>
      <c r="HBA88" s="863"/>
      <c r="HBB88" s="864"/>
      <c r="HBC88" s="863"/>
      <c r="HBD88" s="864"/>
      <c r="HBE88" s="863"/>
      <c r="HBF88" s="864"/>
      <c r="HBG88" s="863"/>
      <c r="HBH88" s="864"/>
      <c r="HBI88" s="863"/>
      <c r="HBJ88" s="864"/>
      <c r="HBK88" s="863"/>
      <c r="HBL88" s="864"/>
      <c r="HBM88" s="863"/>
      <c r="HBN88" s="864"/>
      <c r="HBO88" s="863"/>
      <c r="HBP88" s="864"/>
      <c r="HBQ88" s="863"/>
      <c r="HBR88" s="864"/>
      <c r="HBS88" s="863"/>
      <c r="HBT88" s="864"/>
      <c r="HBU88" s="863"/>
      <c r="HBV88" s="864"/>
      <c r="HBW88" s="863"/>
      <c r="HBX88" s="864"/>
      <c r="HBY88" s="863"/>
      <c r="HBZ88" s="864"/>
      <c r="HCA88" s="863"/>
      <c r="HCB88" s="864"/>
      <c r="HCC88" s="863"/>
      <c r="HCD88" s="864"/>
      <c r="HCE88" s="863"/>
      <c r="HCF88" s="864"/>
      <c r="HCG88" s="863"/>
      <c r="HCH88" s="864"/>
      <c r="HCI88" s="863"/>
      <c r="HCJ88" s="864"/>
      <c r="HCK88" s="863"/>
      <c r="HCL88" s="864"/>
      <c r="HCM88" s="863"/>
      <c r="HCN88" s="864"/>
      <c r="HCO88" s="863"/>
      <c r="HCP88" s="864"/>
      <c r="HCQ88" s="863"/>
      <c r="HCR88" s="864"/>
      <c r="HCS88" s="863"/>
      <c r="HCT88" s="864"/>
      <c r="HCU88" s="863"/>
      <c r="HCV88" s="864"/>
      <c r="HCW88" s="863"/>
      <c r="HCX88" s="864"/>
      <c r="HCY88" s="863"/>
      <c r="HCZ88" s="864"/>
      <c r="HDA88" s="863"/>
      <c r="HDB88" s="864"/>
      <c r="HDC88" s="863"/>
      <c r="HDD88" s="864"/>
      <c r="HDE88" s="863"/>
      <c r="HDF88" s="864"/>
      <c r="HDG88" s="863"/>
      <c r="HDH88" s="864"/>
      <c r="HDI88" s="863"/>
      <c r="HDJ88" s="864"/>
      <c r="HDK88" s="863"/>
      <c r="HDL88" s="864"/>
      <c r="HDM88" s="863"/>
      <c r="HDN88" s="864"/>
      <c r="HDO88" s="863"/>
      <c r="HDP88" s="864"/>
      <c r="HDQ88" s="863"/>
      <c r="HDR88" s="864"/>
      <c r="HDS88" s="863"/>
      <c r="HDT88" s="864"/>
      <c r="HDU88" s="863"/>
      <c r="HDV88" s="864"/>
      <c r="HDW88" s="863"/>
      <c r="HDX88" s="864"/>
      <c r="HDY88" s="863"/>
      <c r="HDZ88" s="864"/>
      <c r="HEA88" s="863"/>
      <c r="HEB88" s="864"/>
      <c r="HEC88" s="863"/>
      <c r="HED88" s="864"/>
      <c r="HEE88" s="863"/>
      <c r="HEF88" s="864"/>
      <c r="HEG88" s="863"/>
      <c r="HEH88" s="864"/>
      <c r="HEI88" s="863"/>
      <c r="HEJ88" s="864"/>
      <c r="HEK88" s="863"/>
      <c r="HEL88" s="864"/>
      <c r="HEM88" s="863"/>
      <c r="HEN88" s="864"/>
      <c r="HEO88" s="863"/>
      <c r="HEP88" s="864"/>
      <c r="HEQ88" s="863"/>
      <c r="HER88" s="864"/>
      <c r="HES88" s="863"/>
      <c r="HET88" s="864"/>
      <c r="HEU88" s="863"/>
      <c r="HEV88" s="864"/>
      <c r="HEW88" s="863"/>
      <c r="HEX88" s="864"/>
      <c r="HEY88" s="863"/>
      <c r="HEZ88" s="864"/>
      <c r="HFA88" s="863"/>
      <c r="HFB88" s="864"/>
      <c r="HFC88" s="863"/>
      <c r="HFD88" s="864"/>
      <c r="HFE88" s="863"/>
      <c r="HFF88" s="864"/>
      <c r="HFG88" s="863"/>
      <c r="HFH88" s="864"/>
      <c r="HFI88" s="863"/>
      <c r="HFJ88" s="864"/>
      <c r="HFK88" s="863"/>
      <c r="HFL88" s="864"/>
      <c r="HFM88" s="863"/>
      <c r="HFN88" s="864"/>
      <c r="HFO88" s="863"/>
      <c r="HFP88" s="864"/>
      <c r="HFQ88" s="863"/>
      <c r="HFR88" s="864"/>
      <c r="HFS88" s="863"/>
      <c r="HFT88" s="864"/>
      <c r="HFU88" s="863"/>
      <c r="HFV88" s="864"/>
      <c r="HFW88" s="863"/>
      <c r="HFX88" s="864"/>
      <c r="HFY88" s="863"/>
      <c r="HFZ88" s="864"/>
      <c r="HGA88" s="863"/>
      <c r="HGB88" s="864"/>
      <c r="HGC88" s="863"/>
      <c r="HGD88" s="864"/>
      <c r="HGE88" s="863"/>
      <c r="HGF88" s="864"/>
      <c r="HGG88" s="863"/>
      <c r="HGH88" s="864"/>
      <c r="HGI88" s="863"/>
      <c r="HGJ88" s="864"/>
      <c r="HGK88" s="863"/>
      <c r="HGL88" s="864"/>
      <c r="HGM88" s="863"/>
      <c r="HGN88" s="864"/>
      <c r="HGO88" s="863"/>
      <c r="HGP88" s="864"/>
      <c r="HGQ88" s="863"/>
      <c r="HGR88" s="864"/>
      <c r="HGS88" s="863"/>
      <c r="HGT88" s="864"/>
      <c r="HGU88" s="863"/>
      <c r="HGV88" s="864"/>
      <c r="HGW88" s="863"/>
      <c r="HGX88" s="864"/>
      <c r="HGY88" s="863"/>
      <c r="HGZ88" s="864"/>
      <c r="HHA88" s="863"/>
      <c r="HHB88" s="864"/>
      <c r="HHC88" s="863"/>
      <c r="HHD88" s="864"/>
      <c r="HHE88" s="863"/>
      <c r="HHF88" s="864"/>
      <c r="HHG88" s="863"/>
      <c r="HHH88" s="864"/>
      <c r="HHI88" s="863"/>
      <c r="HHJ88" s="864"/>
      <c r="HHK88" s="863"/>
      <c r="HHL88" s="864"/>
      <c r="HHM88" s="863"/>
      <c r="HHN88" s="864"/>
      <c r="HHO88" s="863"/>
      <c r="HHP88" s="864"/>
      <c r="HHQ88" s="863"/>
      <c r="HHR88" s="864"/>
      <c r="HHS88" s="863"/>
      <c r="HHT88" s="864"/>
      <c r="HHU88" s="863"/>
      <c r="HHV88" s="864"/>
      <c r="HHW88" s="863"/>
      <c r="HHX88" s="864"/>
      <c r="HHY88" s="863"/>
      <c r="HHZ88" s="864"/>
      <c r="HIA88" s="863"/>
      <c r="HIB88" s="864"/>
      <c r="HIC88" s="863"/>
      <c r="HID88" s="864"/>
      <c r="HIE88" s="863"/>
      <c r="HIF88" s="864"/>
      <c r="HIG88" s="863"/>
      <c r="HIH88" s="864"/>
      <c r="HII88" s="863"/>
      <c r="HIJ88" s="864"/>
      <c r="HIK88" s="863"/>
      <c r="HIL88" s="864"/>
      <c r="HIM88" s="863"/>
      <c r="HIN88" s="864"/>
      <c r="HIO88" s="863"/>
      <c r="HIP88" s="864"/>
      <c r="HIQ88" s="863"/>
      <c r="HIR88" s="864"/>
      <c r="HIS88" s="863"/>
      <c r="HIT88" s="864"/>
      <c r="HIU88" s="863"/>
      <c r="HIV88" s="864"/>
      <c r="HIW88" s="863"/>
      <c r="HIX88" s="864"/>
      <c r="HIY88" s="863"/>
      <c r="HIZ88" s="864"/>
      <c r="HJA88" s="863"/>
      <c r="HJB88" s="864"/>
      <c r="HJC88" s="863"/>
      <c r="HJD88" s="864"/>
      <c r="HJE88" s="863"/>
      <c r="HJF88" s="864"/>
      <c r="HJG88" s="863"/>
      <c r="HJH88" s="864"/>
      <c r="HJI88" s="863"/>
      <c r="HJJ88" s="864"/>
      <c r="HJK88" s="863"/>
      <c r="HJL88" s="864"/>
      <c r="HJM88" s="863"/>
      <c r="HJN88" s="864"/>
      <c r="HJO88" s="863"/>
      <c r="HJP88" s="864"/>
      <c r="HJQ88" s="863"/>
      <c r="HJR88" s="864"/>
      <c r="HJS88" s="863"/>
      <c r="HJT88" s="864"/>
      <c r="HJU88" s="863"/>
      <c r="HJV88" s="864"/>
      <c r="HJW88" s="863"/>
      <c r="HJX88" s="864"/>
      <c r="HJY88" s="863"/>
      <c r="HJZ88" s="864"/>
      <c r="HKA88" s="863"/>
      <c r="HKB88" s="864"/>
      <c r="HKC88" s="863"/>
      <c r="HKD88" s="864"/>
      <c r="HKE88" s="863"/>
      <c r="HKF88" s="864"/>
      <c r="HKG88" s="863"/>
      <c r="HKH88" s="864"/>
      <c r="HKI88" s="863"/>
      <c r="HKJ88" s="864"/>
      <c r="HKK88" s="863"/>
      <c r="HKL88" s="864"/>
      <c r="HKM88" s="863"/>
      <c r="HKN88" s="864"/>
      <c r="HKO88" s="863"/>
      <c r="HKP88" s="864"/>
      <c r="HKQ88" s="863"/>
      <c r="HKR88" s="864"/>
      <c r="HKS88" s="863"/>
      <c r="HKT88" s="864"/>
      <c r="HKU88" s="863"/>
      <c r="HKV88" s="864"/>
      <c r="HKW88" s="863"/>
      <c r="HKX88" s="864"/>
      <c r="HKY88" s="863"/>
      <c r="HKZ88" s="864"/>
      <c r="HLA88" s="863"/>
      <c r="HLB88" s="864"/>
      <c r="HLC88" s="863"/>
      <c r="HLD88" s="864"/>
      <c r="HLE88" s="863"/>
      <c r="HLF88" s="864"/>
      <c r="HLG88" s="863"/>
      <c r="HLH88" s="864"/>
      <c r="HLI88" s="863"/>
      <c r="HLJ88" s="864"/>
      <c r="HLK88" s="863"/>
      <c r="HLL88" s="864"/>
      <c r="HLM88" s="863"/>
      <c r="HLN88" s="864"/>
      <c r="HLO88" s="863"/>
      <c r="HLP88" s="864"/>
      <c r="HLQ88" s="863"/>
      <c r="HLR88" s="864"/>
      <c r="HLS88" s="863"/>
      <c r="HLT88" s="864"/>
      <c r="HLU88" s="863"/>
      <c r="HLV88" s="864"/>
      <c r="HLW88" s="863"/>
      <c r="HLX88" s="864"/>
      <c r="HLY88" s="863"/>
      <c r="HLZ88" s="864"/>
      <c r="HMA88" s="863"/>
      <c r="HMB88" s="864"/>
      <c r="HMC88" s="863"/>
      <c r="HMD88" s="864"/>
      <c r="HME88" s="863"/>
      <c r="HMF88" s="864"/>
      <c r="HMG88" s="863"/>
      <c r="HMH88" s="864"/>
      <c r="HMI88" s="863"/>
      <c r="HMJ88" s="864"/>
      <c r="HMK88" s="863"/>
      <c r="HML88" s="864"/>
      <c r="HMM88" s="863"/>
      <c r="HMN88" s="864"/>
      <c r="HMO88" s="863"/>
      <c r="HMP88" s="864"/>
      <c r="HMQ88" s="863"/>
      <c r="HMR88" s="864"/>
      <c r="HMS88" s="863"/>
      <c r="HMT88" s="864"/>
      <c r="HMU88" s="863"/>
      <c r="HMV88" s="864"/>
      <c r="HMW88" s="863"/>
      <c r="HMX88" s="864"/>
      <c r="HMY88" s="863"/>
      <c r="HMZ88" s="864"/>
      <c r="HNA88" s="863"/>
      <c r="HNB88" s="864"/>
      <c r="HNC88" s="863"/>
      <c r="HND88" s="864"/>
      <c r="HNE88" s="863"/>
      <c r="HNF88" s="864"/>
      <c r="HNG88" s="863"/>
      <c r="HNH88" s="864"/>
      <c r="HNI88" s="863"/>
      <c r="HNJ88" s="864"/>
      <c r="HNK88" s="863"/>
      <c r="HNL88" s="864"/>
      <c r="HNM88" s="863"/>
      <c r="HNN88" s="864"/>
      <c r="HNO88" s="863"/>
      <c r="HNP88" s="864"/>
      <c r="HNQ88" s="863"/>
      <c r="HNR88" s="864"/>
      <c r="HNS88" s="863"/>
      <c r="HNT88" s="864"/>
      <c r="HNU88" s="863"/>
      <c r="HNV88" s="864"/>
      <c r="HNW88" s="863"/>
      <c r="HNX88" s="864"/>
      <c r="HNY88" s="863"/>
      <c r="HNZ88" s="864"/>
      <c r="HOA88" s="863"/>
      <c r="HOB88" s="864"/>
      <c r="HOC88" s="863"/>
      <c r="HOD88" s="864"/>
      <c r="HOE88" s="863"/>
      <c r="HOF88" s="864"/>
      <c r="HOG88" s="863"/>
      <c r="HOH88" s="864"/>
      <c r="HOI88" s="863"/>
      <c r="HOJ88" s="864"/>
      <c r="HOK88" s="863"/>
      <c r="HOL88" s="864"/>
      <c r="HOM88" s="863"/>
      <c r="HON88" s="864"/>
      <c r="HOO88" s="863"/>
      <c r="HOP88" s="864"/>
      <c r="HOQ88" s="863"/>
      <c r="HOR88" s="864"/>
      <c r="HOS88" s="863"/>
      <c r="HOT88" s="864"/>
      <c r="HOU88" s="863"/>
      <c r="HOV88" s="864"/>
      <c r="HOW88" s="863"/>
      <c r="HOX88" s="864"/>
      <c r="HOY88" s="863"/>
      <c r="HOZ88" s="864"/>
      <c r="HPA88" s="863"/>
      <c r="HPB88" s="864"/>
      <c r="HPC88" s="863"/>
      <c r="HPD88" s="864"/>
      <c r="HPE88" s="863"/>
      <c r="HPF88" s="864"/>
      <c r="HPG88" s="863"/>
      <c r="HPH88" s="864"/>
      <c r="HPI88" s="863"/>
      <c r="HPJ88" s="864"/>
      <c r="HPK88" s="863"/>
      <c r="HPL88" s="864"/>
      <c r="HPM88" s="863"/>
      <c r="HPN88" s="864"/>
      <c r="HPO88" s="863"/>
      <c r="HPP88" s="864"/>
      <c r="HPQ88" s="863"/>
      <c r="HPR88" s="864"/>
      <c r="HPS88" s="863"/>
      <c r="HPT88" s="864"/>
      <c r="HPU88" s="863"/>
      <c r="HPV88" s="864"/>
      <c r="HPW88" s="863"/>
      <c r="HPX88" s="864"/>
      <c r="HPY88" s="863"/>
      <c r="HPZ88" s="864"/>
      <c r="HQA88" s="863"/>
      <c r="HQB88" s="864"/>
      <c r="HQC88" s="863"/>
      <c r="HQD88" s="864"/>
      <c r="HQE88" s="863"/>
      <c r="HQF88" s="864"/>
      <c r="HQG88" s="863"/>
      <c r="HQH88" s="864"/>
      <c r="HQI88" s="863"/>
      <c r="HQJ88" s="864"/>
      <c r="HQK88" s="863"/>
      <c r="HQL88" s="864"/>
      <c r="HQM88" s="863"/>
      <c r="HQN88" s="864"/>
      <c r="HQO88" s="863"/>
      <c r="HQP88" s="864"/>
      <c r="HQQ88" s="863"/>
      <c r="HQR88" s="864"/>
      <c r="HQS88" s="863"/>
      <c r="HQT88" s="864"/>
      <c r="HQU88" s="863"/>
      <c r="HQV88" s="864"/>
      <c r="HQW88" s="863"/>
      <c r="HQX88" s="864"/>
      <c r="HQY88" s="863"/>
      <c r="HQZ88" s="864"/>
      <c r="HRA88" s="863"/>
      <c r="HRB88" s="864"/>
      <c r="HRC88" s="863"/>
      <c r="HRD88" s="864"/>
      <c r="HRE88" s="863"/>
      <c r="HRF88" s="864"/>
      <c r="HRG88" s="863"/>
      <c r="HRH88" s="864"/>
      <c r="HRI88" s="863"/>
      <c r="HRJ88" s="864"/>
      <c r="HRK88" s="863"/>
      <c r="HRL88" s="864"/>
      <c r="HRM88" s="863"/>
      <c r="HRN88" s="864"/>
      <c r="HRO88" s="863"/>
      <c r="HRP88" s="864"/>
      <c r="HRQ88" s="863"/>
      <c r="HRR88" s="864"/>
      <c r="HRS88" s="863"/>
      <c r="HRT88" s="864"/>
      <c r="HRU88" s="863"/>
      <c r="HRV88" s="864"/>
      <c r="HRW88" s="863"/>
      <c r="HRX88" s="864"/>
      <c r="HRY88" s="863"/>
      <c r="HRZ88" s="864"/>
      <c r="HSA88" s="863"/>
      <c r="HSB88" s="864"/>
      <c r="HSC88" s="863"/>
      <c r="HSD88" s="864"/>
      <c r="HSE88" s="863"/>
      <c r="HSF88" s="864"/>
      <c r="HSG88" s="863"/>
      <c r="HSH88" s="864"/>
      <c r="HSI88" s="863"/>
      <c r="HSJ88" s="864"/>
      <c r="HSK88" s="863"/>
      <c r="HSL88" s="864"/>
      <c r="HSM88" s="863"/>
      <c r="HSN88" s="864"/>
      <c r="HSO88" s="863"/>
      <c r="HSP88" s="864"/>
      <c r="HSQ88" s="863"/>
      <c r="HSR88" s="864"/>
      <c r="HSS88" s="863"/>
      <c r="HST88" s="864"/>
      <c r="HSU88" s="863"/>
      <c r="HSV88" s="864"/>
      <c r="HSW88" s="863"/>
      <c r="HSX88" s="864"/>
      <c r="HSY88" s="863"/>
      <c r="HSZ88" s="864"/>
      <c r="HTA88" s="863"/>
      <c r="HTB88" s="864"/>
      <c r="HTC88" s="863"/>
      <c r="HTD88" s="864"/>
      <c r="HTE88" s="863"/>
      <c r="HTF88" s="864"/>
      <c r="HTG88" s="863"/>
      <c r="HTH88" s="864"/>
      <c r="HTI88" s="863"/>
      <c r="HTJ88" s="864"/>
      <c r="HTK88" s="863"/>
      <c r="HTL88" s="864"/>
      <c r="HTM88" s="863"/>
      <c r="HTN88" s="864"/>
      <c r="HTO88" s="863"/>
      <c r="HTP88" s="864"/>
      <c r="HTQ88" s="863"/>
      <c r="HTR88" s="864"/>
      <c r="HTS88" s="863"/>
      <c r="HTT88" s="864"/>
      <c r="HTU88" s="863"/>
      <c r="HTV88" s="864"/>
      <c r="HTW88" s="863"/>
      <c r="HTX88" s="864"/>
      <c r="HTY88" s="863"/>
      <c r="HTZ88" s="864"/>
      <c r="HUA88" s="863"/>
      <c r="HUB88" s="864"/>
      <c r="HUC88" s="863"/>
      <c r="HUD88" s="864"/>
      <c r="HUE88" s="863"/>
      <c r="HUF88" s="864"/>
      <c r="HUG88" s="863"/>
      <c r="HUH88" s="864"/>
      <c r="HUI88" s="863"/>
      <c r="HUJ88" s="864"/>
      <c r="HUK88" s="863"/>
      <c r="HUL88" s="864"/>
      <c r="HUM88" s="863"/>
      <c r="HUN88" s="864"/>
      <c r="HUO88" s="863"/>
      <c r="HUP88" s="864"/>
      <c r="HUQ88" s="863"/>
      <c r="HUR88" s="864"/>
      <c r="HUS88" s="863"/>
      <c r="HUT88" s="864"/>
      <c r="HUU88" s="863"/>
      <c r="HUV88" s="864"/>
      <c r="HUW88" s="863"/>
      <c r="HUX88" s="864"/>
      <c r="HUY88" s="863"/>
      <c r="HUZ88" s="864"/>
      <c r="HVA88" s="863"/>
      <c r="HVB88" s="864"/>
      <c r="HVC88" s="863"/>
      <c r="HVD88" s="864"/>
      <c r="HVE88" s="863"/>
      <c r="HVF88" s="864"/>
      <c r="HVG88" s="863"/>
      <c r="HVH88" s="864"/>
      <c r="HVI88" s="863"/>
      <c r="HVJ88" s="864"/>
      <c r="HVK88" s="863"/>
      <c r="HVL88" s="864"/>
      <c r="HVM88" s="863"/>
      <c r="HVN88" s="864"/>
      <c r="HVO88" s="863"/>
      <c r="HVP88" s="864"/>
      <c r="HVQ88" s="863"/>
      <c r="HVR88" s="864"/>
      <c r="HVS88" s="863"/>
      <c r="HVT88" s="864"/>
      <c r="HVU88" s="863"/>
      <c r="HVV88" s="864"/>
      <c r="HVW88" s="863"/>
      <c r="HVX88" s="864"/>
      <c r="HVY88" s="863"/>
      <c r="HVZ88" s="864"/>
      <c r="HWA88" s="863"/>
      <c r="HWB88" s="864"/>
      <c r="HWC88" s="863"/>
      <c r="HWD88" s="864"/>
      <c r="HWE88" s="863"/>
      <c r="HWF88" s="864"/>
      <c r="HWG88" s="863"/>
      <c r="HWH88" s="864"/>
      <c r="HWI88" s="863"/>
      <c r="HWJ88" s="864"/>
      <c r="HWK88" s="863"/>
      <c r="HWL88" s="864"/>
      <c r="HWM88" s="863"/>
      <c r="HWN88" s="864"/>
      <c r="HWO88" s="863"/>
      <c r="HWP88" s="864"/>
      <c r="HWQ88" s="863"/>
      <c r="HWR88" s="864"/>
      <c r="HWS88" s="863"/>
      <c r="HWT88" s="864"/>
      <c r="HWU88" s="863"/>
      <c r="HWV88" s="864"/>
      <c r="HWW88" s="863"/>
      <c r="HWX88" s="864"/>
      <c r="HWY88" s="863"/>
      <c r="HWZ88" s="864"/>
      <c r="HXA88" s="863"/>
      <c r="HXB88" s="864"/>
      <c r="HXC88" s="863"/>
      <c r="HXD88" s="864"/>
      <c r="HXE88" s="863"/>
      <c r="HXF88" s="864"/>
      <c r="HXG88" s="863"/>
      <c r="HXH88" s="864"/>
      <c r="HXI88" s="863"/>
      <c r="HXJ88" s="864"/>
      <c r="HXK88" s="863"/>
      <c r="HXL88" s="864"/>
      <c r="HXM88" s="863"/>
      <c r="HXN88" s="864"/>
      <c r="HXO88" s="863"/>
      <c r="HXP88" s="864"/>
      <c r="HXQ88" s="863"/>
      <c r="HXR88" s="864"/>
      <c r="HXS88" s="863"/>
      <c r="HXT88" s="864"/>
      <c r="HXU88" s="863"/>
      <c r="HXV88" s="864"/>
      <c r="HXW88" s="863"/>
      <c r="HXX88" s="864"/>
      <c r="HXY88" s="863"/>
      <c r="HXZ88" s="864"/>
      <c r="HYA88" s="863"/>
      <c r="HYB88" s="864"/>
      <c r="HYC88" s="863"/>
      <c r="HYD88" s="864"/>
      <c r="HYE88" s="863"/>
      <c r="HYF88" s="864"/>
      <c r="HYG88" s="863"/>
      <c r="HYH88" s="864"/>
      <c r="HYI88" s="863"/>
      <c r="HYJ88" s="864"/>
      <c r="HYK88" s="863"/>
      <c r="HYL88" s="864"/>
      <c r="HYM88" s="863"/>
      <c r="HYN88" s="864"/>
      <c r="HYO88" s="863"/>
      <c r="HYP88" s="864"/>
      <c r="HYQ88" s="863"/>
      <c r="HYR88" s="864"/>
      <c r="HYS88" s="863"/>
      <c r="HYT88" s="864"/>
      <c r="HYU88" s="863"/>
      <c r="HYV88" s="864"/>
      <c r="HYW88" s="863"/>
      <c r="HYX88" s="864"/>
      <c r="HYY88" s="863"/>
      <c r="HYZ88" s="864"/>
      <c r="HZA88" s="863"/>
      <c r="HZB88" s="864"/>
      <c r="HZC88" s="863"/>
      <c r="HZD88" s="864"/>
      <c r="HZE88" s="863"/>
      <c r="HZF88" s="864"/>
      <c r="HZG88" s="863"/>
      <c r="HZH88" s="864"/>
      <c r="HZI88" s="863"/>
      <c r="HZJ88" s="864"/>
      <c r="HZK88" s="863"/>
      <c r="HZL88" s="864"/>
      <c r="HZM88" s="863"/>
      <c r="HZN88" s="864"/>
      <c r="HZO88" s="863"/>
      <c r="HZP88" s="864"/>
      <c r="HZQ88" s="863"/>
      <c r="HZR88" s="864"/>
      <c r="HZS88" s="863"/>
      <c r="HZT88" s="864"/>
      <c r="HZU88" s="863"/>
      <c r="HZV88" s="864"/>
      <c r="HZW88" s="863"/>
      <c r="HZX88" s="864"/>
      <c r="HZY88" s="863"/>
      <c r="HZZ88" s="864"/>
      <c r="IAA88" s="863"/>
      <c r="IAB88" s="864"/>
      <c r="IAC88" s="863"/>
      <c r="IAD88" s="864"/>
      <c r="IAE88" s="863"/>
      <c r="IAF88" s="864"/>
      <c r="IAG88" s="863"/>
      <c r="IAH88" s="864"/>
      <c r="IAI88" s="863"/>
      <c r="IAJ88" s="864"/>
      <c r="IAK88" s="863"/>
      <c r="IAL88" s="864"/>
      <c r="IAM88" s="863"/>
      <c r="IAN88" s="864"/>
      <c r="IAO88" s="863"/>
      <c r="IAP88" s="864"/>
      <c r="IAQ88" s="863"/>
      <c r="IAR88" s="864"/>
      <c r="IAS88" s="863"/>
      <c r="IAT88" s="864"/>
      <c r="IAU88" s="863"/>
      <c r="IAV88" s="864"/>
      <c r="IAW88" s="863"/>
      <c r="IAX88" s="864"/>
      <c r="IAY88" s="863"/>
      <c r="IAZ88" s="864"/>
      <c r="IBA88" s="863"/>
      <c r="IBB88" s="864"/>
      <c r="IBC88" s="863"/>
      <c r="IBD88" s="864"/>
      <c r="IBE88" s="863"/>
      <c r="IBF88" s="864"/>
      <c r="IBG88" s="863"/>
      <c r="IBH88" s="864"/>
      <c r="IBI88" s="863"/>
      <c r="IBJ88" s="864"/>
      <c r="IBK88" s="863"/>
      <c r="IBL88" s="864"/>
      <c r="IBM88" s="863"/>
      <c r="IBN88" s="864"/>
      <c r="IBO88" s="863"/>
      <c r="IBP88" s="864"/>
      <c r="IBQ88" s="863"/>
      <c r="IBR88" s="864"/>
      <c r="IBS88" s="863"/>
      <c r="IBT88" s="864"/>
      <c r="IBU88" s="863"/>
      <c r="IBV88" s="864"/>
      <c r="IBW88" s="863"/>
      <c r="IBX88" s="864"/>
      <c r="IBY88" s="863"/>
      <c r="IBZ88" s="864"/>
      <c r="ICA88" s="863"/>
      <c r="ICB88" s="864"/>
      <c r="ICC88" s="863"/>
      <c r="ICD88" s="864"/>
      <c r="ICE88" s="863"/>
      <c r="ICF88" s="864"/>
      <c r="ICG88" s="863"/>
      <c r="ICH88" s="864"/>
      <c r="ICI88" s="863"/>
      <c r="ICJ88" s="864"/>
      <c r="ICK88" s="863"/>
      <c r="ICL88" s="864"/>
      <c r="ICM88" s="863"/>
      <c r="ICN88" s="864"/>
      <c r="ICO88" s="863"/>
      <c r="ICP88" s="864"/>
      <c r="ICQ88" s="863"/>
      <c r="ICR88" s="864"/>
      <c r="ICS88" s="863"/>
      <c r="ICT88" s="864"/>
      <c r="ICU88" s="863"/>
      <c r="ICV88" s="864"/>
      <c r="ICW88" s="863"/>
      <c r="ICX88" s="864"/>
      <c r="ICY88" s="863"/>
      <c r="ICZ88" s="864"/>
      <c r="IDA88" s="863"/>
      <c r="IDB88" s="864"/>
      <c r="IDC88" s="863"/>
      <c r="IDD88" s="864"/>
      <c r="IDE88" s="863"/>
      <c r="IDF88" s="864"/>
      <c r="IDG88" s="863"/>
      <c r="IDH88" s="864"/>
      <c r="IDI88" s="863"/>
      <c r="IDJ88" s="864"/>
      <c r="IDK88" s="863"/>
      <c r="IDL88" s="864"/>
      <c r="IDM88" s="863"/>
      <c r="IDN88" s="864"/>
      <c r="IDO88" s="863"/>
      <c r="IDP88" s="864"/>
      <c r="IDQ88" s="863"/>
      <c r="IDR88" s="864"/>
      <c r="IDS88" s="863"/>
      <c r="IDT88" s="864"/>
      <c r="IDU88" s="863"/>
      <c r="IDV88" s="864"/>
      <c r="IDW88" s="863"/>
      <c r="IDX88" s="864"/>
      <c r="IDY88" s="863"/>
      <c r="IDZ88" s="864"/>
      <c r="IEA88" s="863"/>
      <c r="IEB88" s="864"/>
      <c r="IEC88" s="863"/>
      <c r="IED88" s="864"/>
      <c r="IEE88" s="863"/>
      <c r="IEF88" s="864"/>
      <c r="IEG88" s="863"/>
      <c r="IEH88" s="864"/>
      <c r="IEI88" s="863"/>
      <c r="IEJ88" s="864"/>
      <c r="IEK88" s="863"/>
      <c r="IEL88" s="864"/>
      <c r="IEM88" s="863"/>
      <c r="IEN88" s="864"/>
      <c r="IEO88" s="863"/>
      <c r="IEP88" s="864"/>
      <c r="IEQ88" s="863"/>
      <c r="IER88" s="864"/>
      <c r="IES88" s="863"/>
      <c r="IET88" s="864"/>
      <c r="IEU88" s="863"/>
      <c r="IEV88" s="864"/>
      <c r="IEW88" s="863"/>
      <c r="IEX88" s="864"/>
      <c r="IEY88" s="863"/>
      <c r="IEZ88" s="864"/>
      <c r="IFA88" s="863"/>
      <c r="IFB88" s="864"/>
      <c r="IFC88" s="863"/>
      <c r="IFD88" s="864"/>
      <c r="IFE88" s="863"/>
      <c r="IFF88" s="864"/>
      <c r="IFG88" s="863"/>
      <c r="IFH88" s="864"/>
      <c r="IFI88" s="863"/>
      <c r="IFJ88" s="864"/>
      <c r="IFK88" s="863"/>
      <c r="IFL88" s="864"/>
      <c r="IFM88" s="863"/>
      <c r="IFN88" s="864"/>
      <c r="IFO88" s="863"/>
      <c r="IFP88" s="864"/>
      <c r="IFQ88" s="863"/>
      <c r="IFR88" s="864"/>
      <c r="IFS88" s="863"/>
      <c r="IFT88" s="864"/>
      <c r="IFU88" s="863"/>
      <c r="IFV88" s="864"/>
      <c r="IFW88" s="863"/>
      <c r="IFX88" s="864"/>
      <c r="IFY88" s="863"/>
      <c r="IFZ88" s="864"/>
      <c r="IGA88" s="863"/>
      <c r="IGB88" s="864"/>
      <c r="IGC88" s="863"/>
      <c r="IGD88" s="864"/>
      <c r="IGE88" s="863"/>
      <c r="IGF88" s="864"/>
      <c r="IGG88" s="863"/>
      <c r="IGH88" s="864"/>
      <c r="IGI88" s="863"/>
      <c r="IGJ88" s="864"/>
      <c r="IGK88" s="863"/>
      <c r="IGL88" s="864"/>
      <c r="IGM88" s="863"/>
      <c r="IGN88" s="864"/>
      <c r="IGO88" s="863"/>
      <c r="IGP88" s="864"/>
      <c r="IGQ88" s="863"/>
      <c r="IGR88" s="864"/>
      <c r="IGS88" s="863"/>
      <c r="IGT88" s="864"/>
      <c r="IGU88" s="863"/>
      <c r="IGV88" s="864"/>
      <c r="IGW88" s="863"/>
      <c r="IGX88" s="864"/>
      <c r="IGY88" s="863"/>
      <c r="IGZ88" s="864"/>
      <c r="IHA88" s="863"/>
      <c r="IHB88" s="864"/>
      <c r="IHC88" s="863"/>
      <c r="IHD88" s="864"/>
      <c r="IHE88" s="863"/>
      <c r="IHF88" s="864"/>
      <c r="IHG88" s="863"/>
      <c r="IHH88" s="864"/>
      <c r="IHI88" s="863"/>
      <c r="IHJ88" s="864"/>
      <c r="IHK88" s="863"/>
      <c r="IHL88" s="864"/>
      <c r="IHM88" s="863"/>
      <c r="IHN88" s="864"/>
      <c r="IHO88" s="863"/>
      <c r="IHP88" s="864"/>
      <c r="IHQ88" s="863"/>
      <c r="IHR88" s="864"/>
      <c r="IHS88" s="863"/>
      <c r="IHT88" s="864"/>
      <c r="IHU88" s="863"/>
      <c r="IHV88" s="864"/>
      <c r="IHW88" s="863"/>
      <c r="IHX88" s="864"/>
      <c r="IHY88" s="863"/>
      <c r="IHZ88" s="864"/>
      <c r="IIA88" s="863"/>
      <c r="IIB88" s="864"/>
      <c r="IIC88" s="863"/>
      <c r="IID88" s="864"/>
      <c r="IIE88" s="863"/>
      <c r="IIF88" s="864"/>
      <c r="IIG88" s="863"/>
      <c r="IIH88" s="864"/>
      <c r="III88" s="863"/>
      <c r="IIJ88" s="864"/>
      <c r="IIK88" s="863"/>
      <c r="IIL88" s="864"/>
      <c r="IIM88" s="863"/>
      <c r="IIN88" s="864"/>
      <c r="IIO88" s="863"/>
      <c r="IIP88" s="864"/>
      <c r="IIQ88" s="863"/>
      <c r="IIR88" s="864"/>
      <c r="IIS88" s="863"/>
      <c r="IIT88" s="864"/>
      <c r="IIU88" s="863"/>
      <c r="IIV88" s="864"/>
      <c r="IIW88" s="863"/>
      <c r="IIX88" s="864"/>
      <c r="IIY88" s="863"/>
      <c r="IIZ88" s="864"/>
      <c r="IJA88" s="863"/>
      <c r="IJB88" s="864"/>
      <c r="IJC88" s="863"/>
      <c r="IJD88" s="864"/>
      <c r="IJE88" s="863"/>
      <c r="IJF88" s="864"/>
      <c r="IJG88" s="863"/>
      <c r="IJH88" s="864"/>
      <c r="IJI88" s="863"/>
      <c r="IJJ88" s="864"/>
      <c r="IJK88" s="863"/>
      <c r="IJL88" s="864"/>
      <c r="IJM88" s="863"/>
      <c r="IJN88" s="864"/>
      <c r="IJO88" s="863"/>
      <c r="IJP88" s="864"/>
      <c r="IJQ88" s="863"/>
      <c r="IJR88" s="864"/>
      <c r="IJS88" s="863"/>
      <c r="IJT88" s="864"/>
      <c r="IJU88" s="863"/>
      <c r="IJV88" s="864"/>
      <c r="IJW88" s="863"/>
      <c r="IJX88" s="864"/>
      <c r="IJY88" s="863"/>
      <c r="IJZ88" s="864"/>
      <c r="IKA88" s="863"/>
      <c r="IKB88" s="864"/>
      <c r="IKC88" s="863"/>
      <c r="IKD88" s="864"/>
      <c r="IKE88" s="863"/>
      <c r="IKF88" s="864"/>
      <c r="IKG88" s="863"/>
      <c r="IKH88" s="864"/>
      <c r="IKI88" s="863"/>
      <c r="IKJ88" s="864"/>
      <c r="IKK88" s="863"/>
      <c r="IKL88" s="864"/>
      <c r="IKM88" s="863"/>
      <c r="IKN88" s="864"/>
      <c r="IKO88" s="863"/>
      <c r="IKP88" s="864"/>
      <c r="IKQ88" s="863"/>
      <c r="IKR88" s="864"/>
      <c r="IKS88" s="863"/>
      <c r="IKT88" s="864"/>
      <c r="IKU88" s="863"/>
      <c r="IKV88" s="864"/>
      <c r="IKW88" s="863"/>
      <c r="IKX88" s="864"/>
      <c r="IKY88" s="863"/>
      <c r="IKZ88" s="864"/>
      <c r="ILA88" s="863"/>
      <c r="ILB88" s="864"/>
      <c r="ILC88" s="863"/>
      <c r="ILD88" s="864"/>
      <c r="ILE88" s="863"/>
      <c r="ILF88" s="864"/>
      <c r="ILG88" s="863"/>
      <c r="ILH88" s="864"/>
      <c r="ILI88" s="863"/>
      <c r="ILJ88" s="864"/>
      <c r="ILK88" s="863"/>
      <c r="ILL88" s="864"/>
      <c r="ILM88" s="863"/>
      <c r="ILN88" s="864"/>
      <c r="ILO88" s="863"/>
      <c r="ILP88" s="864"/>
      <c r="ILQ88" s="863"/>
      <c r="ILR88" s="864"/>
      <c r="ILS88" s="863"/>
      <c r="ILT88" s="864"/>
      <c r="ILU88" s="863"/>
      <c r="ILV88" s="864"/>
      <c r="ILW88" s="863"/>
      <c r="ILX88" s="864"/>
      <c r="ILY88" s="863"/>
      <c r="ILZ88" s="864"/>
      <c r="IMA88" s="863"/>
      <c r="IMB88" s="864"/>
      <c r="IMC88" s="863"/>
      <c r="IMD88" s="864"/>
      <c r="IME88" s="863"/>
      <c r="IMF88" s="864"/>
      <c r="IMG88" s="863"/>
      <c r="IMH88" s="864"/>
      <c r="IMI88" s="863"/>
      <c r="IMJ88" s="864"/>
      <c r="IMK88" s="863"/>
      <c r="IML88" s="864"/>
      <c r="IMM88" s="863"/>
      <c r="IMN88" s="864"/>
      <c r="IMO88" s="863"/>
      <c r="IMP88" s="864"/>
      <c r="IMQ88" s="863"/>
      <c r="IMR88" s="864"/>
      <c r="IMS88" s="863"/>
      <c r="IMT88" s="864"/>
      <c r="IMU88" s="863"/>
      <c r="IMV88" s="864"/>
      <c r="IMW88" s="863"/>
      <c r="IMX88" s="864"/>
      <c r="IMY88" s="863"/>
      <c r="IMZ88" s="864"/>
      <c r="INA88" s="863"/>
      <c r="INB88" s="864"/>
      <c r="INC88" s="863"/>
      <c r="IND88" s="864"/>
      <c r="INE88" s="863"/>
      <c r="INF88" s="864"/>
      <c r="ING88" s="863"/>
      <c r="INH88" s="864"/>
      <c r="INI88" s="863"/>
      <c r="INJ88" s="864"/>
      <c r="INK88" s="863"/>
      <c r="INL88" s="864"/>
      <c r="INM88" s="863"/>
      <c r="INN88" s="864"/>
      <c r="INO88" s="863"/>
      <c r="INP88" s="864"/>
      <c r="INQ88" s="863"/>
      <c r="INR88" s="864"/>
      <c r="INS88" s="863"/>
      <c r="INT88" s="864"/>
      <c r="INU88" s="863"/>
      <c r="INV88" s="864"/>
      <c r="INW88" s="863"/>
      <c r="INX88" s="864"/>
      <c r="INY88" s="863"/>
      <c r="INZ88" s="864"/>
      <c r="IOA88" s="863"/>
      <c r="IOB88" s="864"/>
      <c r="IOC88" s="863"/>
      <c r="IOD88" s="864"/>
      <c r="IOE88" s="863"/>
      <c r="IOF88" s="864"/>
      <c r="IOG88" s="863"/>
      <c r="IOH88" s="864"/>
      <c r="IOI88" s="863"/>
      <c r="IOJ88" s="864"/>
      <c r="IOK88" s="863"/>
      <c r="IOL88" s="864"/>
      <c r="IOM88" s="863"/>
      <c r="ION88" s="864"/>
      <c r="IOO88" s="863"/>
      <c r="IOP88" s="864"/>
      <c r="IOQ88" s="863"/>
      <c r="IOR88" s="864"/>
      <c r="IOS88" s="863"/>
      <c r="IOT88" s="864"/>
      <c r="IOU88" s="863"/>
      <c r="IOV88" s="864"/>
      <c r="IOW88" s="863"/>
      <c r="IOX88" s="864"/>
      <c r="IOY88" s="863"/>
      <c r="IOZ88" s="864"/>
      <c r="IPA88" s="863"/>
      <c r="IPB88" s="864"/>
      <c r="IPC88" s="863"/>
      <c r="IPD88" s="864"/>
      <c r="IPE88" s="863"/>
      <c r="IPF88" s="864"/>
      <c r="IPG88" s="863"/>
      <c r="IPH88" s="864"/>
      <c r="IPI88" s="863"/>
      <c r="IPJ88" s="864"/>
      <c r="IPK88" s="863"/>
      <c r="IPL88" s="864"/>
      <c r="IPM88" s="863"/>
      <c r="IPN88" s="864"/>
      <c r="IPO88" s="863"/>
      <c r="IPP88" s="864"/>
      <c r="IPQ88" s="863"/>
      <c r="IPR88" s="864"/>
      <c r="IPS88" s="863"/>
      <c r="IPT88" s="864"/>
      <c r="IPU88" s="863"/>
      <c r="IPV88" s="864"/>
      <c r="IPW88" s="863"/>
      <c r="IPX88" s="864"/>
      <c r="IPY88" s="863"/>
      <c r="IPZ88" s="864"/>
      <c r="IQA88" s="863"/>
      <c r="IQB88" s="864"/>
      <c r="IQC88" s="863"/>
      <c r="IQD88" s="864"/>
      <c r="IQE88" s="863"/>
      <c r="IQF88" s="864"/>
      <c r="IQG88" s="863"/>
      <c r="IQH88" s="864"/>
      <c r="IQI88" s="863"/>
      <c r="IQJ88" s="864"/>
      <c r="IQK88" s="863"/>
      <c r="IQL88" s="864"/>
      <c r="IQM88" s="863"/>
      <c r="IQN88" s="864"/>
      <c r="IQO88" s="863"/>
      <c r="IQP88" s="864"/>
      <c r="IQQ88" s="863"/>
      <c r="IQR88" s="864"/>
      <c r="IQS88" s="863"/>
      <c r="IQT88" s="864"/>
      <c r="IQU88" s="863"/>
      <c r="IQV88" s="864"/>
      <c r="IQW88" s="863"/>
      <c r="IQX88" s="864"/>
      <c r="IQY88" s="863"/>
      <c r="IQZ88" s="864"/>
      <c r="IRA88" s="863"/>
      <c r="IRB88" s="864"/>
      <c r="IRC88" s="863"/>
      <c r="IRD88" s="864"/>
      <c r="IRE88" s="863"/>
      <c r="IRF88" s="864"/>
      <c r="IRG88" s="863"/>
      <c r="IRH88" s="864"/>
      <c r="IRI88" s="863"/>
      <c r="IRJ88" s="864"/>
      <c r="IRK88" s="863"/>
      <c r="IRL88" s="864"/>
      <c r="IRM88" s="863"/>
      <c r="IRN88" s="864"/>
      <c r="IRO88" s="863"/>
      <c r="IRP88" s="864"/>
      <c r="IRQ88" s="863"/>
      <c r="IRR88" s="864"/>
      <c r="IRS88" s="863"/>
      <c r="IRT88" s="864"/>
      <c r="IRU88" s="863"/>
      <c r="IRV88" s="864"/>
      <c r="IRW88" s="863"/>
      <c r="IRX88" s="864"/>
      <c r="IRY88" s="863"/>
      <c r="IRZ88" s="864"/>
      <c r="ISA88" s="863"/>
      <c r="ISB88" s="864"/>
      <c r="ISC88" s="863"/>
      <c r="ISD88" s="864"/>
      <c r="ISE88" s="863"/>
      <c r="ISF88" s="864"/>
      <c r="ISG88" s="863"/>
      <c r="ISH88" s="864"/>
      <c r="ISI88" s="863"/>
      <c r="ISJ88" s="864"/>
      <c r="ISK88" s="863"/>
      <c r="ISL88" s="864"/>
      <c r="ISM88" s="863"/>
      <c r="ISN88" s="864"/>
      <c r="ISO88" s="863"/>
      <c r="ISP88" s="864"/>
      <c r="ISQ88" s="863"/>
      <c r="ISR88" s="864"/>
      <c r="ISS88" s="863"/>
      <c r="IST88" s="864"/>
      <c r="ISU88" s="863"/>
      <c r="ISV88" s="864"/>
      <c r="ISW88" s="863"/>
      <c r="ISX88" s="864"/>
      <c r="ISY88" s="863"/>
      <c r="ISZ88" s="864"/>
      <c r="ITA88" s="863"/>
      <c r="ITB88" s="864"/>
      <c r="ITC88" s="863"/>
      <c r="ITD88" s="864"/>
      <c r="ITE88" s="863"/>
      <c r="ITF88" s="864"/>
      <c r="ITG88" s="863"/>
      <c r="ITH88" s="864"/>
      <c r="ITI88" s="863"/>
      <c r="ITJ88" s="864"/>
      <c r="ITK88" s="863"/>
      <c r="ITL88" s="864"/>
      <c r="ITM88" s="863"/>
      <c r="ITN88" s="864"/>
      <c r="ITO88" s="863"/>
      <c r="ITP88" s="864"/>
      <c r="ITQ88" s="863"/>
      <c r="ITR88" s="864"/>
      <c r="ITS88" s="863"/>
      <c r="ITT88" s="864"/>
      <c r="ITU88" s="863"/>
      <c r="ITV88" s="864"/>
      <c r="ITW88" s="863"/>
      <c r="ITX88" s="864"/>
      <c r="ITY88" s="863"/>
      <c r="ITZ88" s="864"/>
      <c r="IUA88" s="863"/>
      <c r="IUB88" s="864"/>
      <c r="IUC88" s="863"/>
      <c r="IUD88" s="864"/>
      <c r="IUE88" s="863"/>
      <c r="IUF88" s="864"/>
      <c r="IUG88" s="863"/>
      <c r="IUH88" s="864"/>
      <c r="IUI88" s="863"/>
      <c r="IUJ88" s="864"/>
      <c r="IUK88" s="863"/>
      <c r="IUL88" s="864"/>
      <c r="IUM88" s="863"/>
      <c r="IUN88" s="864"/>
      <c r="IUO88" s="863"/>
      <c r="IUP88" s="864"/>
      <c r="IUQ88" s="863"/>
      <c r="IUR88" s="864"/>
      <c r="IUS88" s="863"/>
      <c r="IUT88" s="864"/>
      <c r="IUU88" s="863"/>
      <c r="IUV88" s="864"/>
      <c r="IUW88" s="863"/>
      <c r="IUX88" s="864"/>
      <c r="IUY88" s="863"/>
      <c r="IUZ88" s="864"/>
      <c r="IVA88" s="863"/>
      <c r="IVB88" s="864"/>
      <c r="IVC88" s="863"/>
      <c r="IVD88" s="864"/>
      <c r="IVE88" s="863"/>
      <c r="IVF88" s="864"/>
      <c r="IVG88" s="863"/>
      <c r="IVH88" s="864"/>
      <c r="IVI88" s="863"/>
      <c r="IVJ88" s="864"/>
      <c r="IVK88" s="863"/>
      <c r="IVL88" s="864"/>
      <c r="IVM88" s="863"/>
      <c r="IVN88" s="864"/>
      <c r="IVO88" s="863"/>
      <c r="IVP88" s="864"/>
      <c r="IVQ88" s="863"/>
      <c r="IVR88" s="864"/>
      <c r="IVS88" s="863"/>
      <c r="IVT88" s="864"/>
      <c r="IVU88" s="863"/>
      <c r="IVV88" s="864"/>
      <c r="IVW88" s="863"/>
      <c r="IVX88" s="864"/>
      <c r="IVY88" s="863"/>
      <c r="IVZ88" s="864"/>
      <c r="IWA88" s="863"/>
      <c r="IWB88" s="864"/>
      <c r="IWC88" s="863"/>
      <c r="IWD88" s="864"/>
      <c r="IWE88" s="863"/>
      <c r="IWF88" s="864"/>
      <c r="IWG88" s="863"/>
      <c r="IWH88" s="864"/>
      <c r="IWI88" s="863"/>
      <c r="IWJ88" s="864"/>
      <c r="IWK88" s="863"/>
      <c r="IWL88" s="864"/>
      <c r="IWM88" s="863"/>
      <c r="IWN88" s="864"/>
      <c r="IWO88" s="863"/>
      <c r="IWP88" s="864"/>
      <c r="IWQ88" s="863"/>
      <c r="IWR88" s="864"/>
      <c r="IWS88" s="863"/>
      <c r="IWT88" s="864"/>
      <c r="IWU88" s="863"/>
      <c r="IWV88" s="864"/>
      <c r="IWW88" s="863"/>
      <c r="IWX88" s="864"/>
      <c r="IWY88" s="863"/>
      <c r="IWZ88" s="864"/>
      <c r="IXA88" s="863"/>
      <c r="IXB88" s="864"/>
      <c r="IXC88" s="863"/>
      <c r="IXD88" s="864"/>
      <c r="IXE88" s="863"/>
      <c r="IXF88" s="864"/>
      <c r="IXG88" s="863"/>
      <c r="IXH88" s="864"/>
      <c r="IXI88" s="863"/>
      <c r="IXJ88" s="864"/>
      <c r="IXK88" s="863"/>
      <c r="IXL88" s="864"/>
      <c r="IXM88" s="863"/>
      <c r="IXN88" s="864"/>
      <c r="IXO88" s="863"/>
      <c r="IXP88" s="864"/>
      <c r="IXQ88" s="863"/>
      <c r="IXR88" s="864"/>
      <c r="IXS88" s="863"/>
      <c r="IXT88" s="864"/>
      <c r="IXU88" s="863"/>
      <c r="IXV88" s="864"/>
      <c r="IXW88" s="863"/>
      <c r="IXX88" s="864"/>
      <c r="IXY88" s="863"/>
      <c r="IXZ88" s="864"/>
      <c r="IYA88" s="863"/>
      <c r="IYB88" s="864"/>
      <c r="IYC88" s="863"/>
      <c r="IYD88" s="864"/>
      <c r="IYE88" s="863"/>
      <c r="IYF88" s="864"/>
      <c r="IYG88" s="863"/>
      <c r="IYH88" s="864"/>
      <c r="IYI88" s="863"/>
      <c r="IYJ88" s="864"/>
      <c r="IYK88" s="863"/>
      <c r="IYL88" s="864"/>
      <c r="IYM88" s="863"/>
      <c r="IYN88" s="864"/>
      <c r="IYO88" s="863"/>
      <c r="IYP88" s="864"/>
      <c r="IYQ88" s="863"/>
      <c r="IYR88" s="864"/>
      <c r="IYS88" s="863"/>
      <c r="IYT88" s="864"/>
      <c r="IYU88" s="863"/>
      <c r="IYV88" s="864"/>
      <c r="IYW88" s="863"/>
      <c r="IYX88" s="864"/>
      <c r="IYY88" s="863"/>
      <c r="IYZ88" s="864"/>
      <c r="IZA88" s="863"/>
      <c r="IZB88" s="864"/>
      <c r="IZC88" s="863"/>
      <c r="IZD88" s="864"/>
      <c r="IZE88" s="863"/>
      <c r="IZF88" s="864"/>
      <c r="IZG88" s="863"/>
      <c r="IZH88" s="864"/>
      <c r="IZI88" s="863"/>
      <c r="IZJ88" s="864"/>
      <c r="IZK88" s="863"/>
      <c r="IZL88" s="864"/>
      <c r="IZM88" s="863"/>
      <c r="IZN88" s="864"/>
      <c r="IZO88" s="863"/>
      <c r="IZP88" s="864"/>
      <c r="IZQ88" s="863"/>
      <c r="IZR88" s="864"/>
      <c r="IZS88" s="863"/>
      <c r="IZT88" s="864"/>
      <c r="IZU88" s="863"/>
      <c r="IZV88" s="864"/>
      <c r="IZW88" s="863"/>
      <c r="IZX88" s="864"/>
      <c r="IZY88" s="863"/>
      <c r="IZZ88" s="864"/>
      <c r="JAA88" s="863"/>
      <c r="JAB88" s="864"/>
      <c r="JAC88" s="863"/>
      <c r="JAD88" s="864"/>
      <c r="JAE88" s="863"/>
      <c r="JAF88" s="864"/>
      <c r="JAG88" s="863"/>
      <c r="JAH88" s="864"/>
      <c r="JAI88" s="863"/>
      <c r="JAJ88" s="864"/>
      <c r="JAK88" s="863"/>
      <c r="JAL88" s="864"/>
      <c r="JAM88" s="863"/>
      <c r="JAN88" s="864"/>
      <c r="JAO88" s="863"/>
      <c r="JAP88" s="864"/>
      <c r="JAQ88" s="863"/>
      <c r="JAR88" s="864"/>
      <c r="JAS88" s="863"/>
      <c r="JAT88" s="864"/>
      <c r="JAU88" s="863"/>
      <c r="JAV88" s="864"/>
      <c r="JAW88" s="863"/>
      <c r="JAX88" s="864"/>
      <c r="JAY88" s="863"/>
      <c r="JAZ88" s="864"/>
      <c r="JBA88" s="863"/>
      <c r="JBB88" s="864"/>
      <c r="JBC88" s="863"/>
      <c r="JBD88" s="864"/>
      <c r="JBE88" s="863"/>
      <c r="JBF88" s="864"/>
      <c r="JBG88" s="863"/>
      <c r="JBH88" s="864"/>
      <c r="JBI88" s="863"/>
      <c r="JBJ88" s="864"/>
      <c r="JBK88" s="863"/>
      <c r="JBL88" s="864"/>
      <c r="JBM88" s="863"/>
      <c r="JBN88" s="864"/>
      <c r="JBO88" s="863"/>
      <c r="JBP88" s="864"/>
      <c r="JBQ88" s="863"/>
      <c r="JBR88" s="864"/>
      <c r="JBS88" s="863"/>
      <c r="JBT88" s="864"/>
      <c r="JBU88" s="863"/>
      <c r="JBV88" s="864"/>
      <c r="JBW88" s="863"/>
      <c r="JBX88" s="864"/>
      <c r="JBY88" s="863"/>
      <c r="JBZ88" s="864"/>
      <c r="JCA88" s="863"/>
      <c r="JCB88" s="864"/>
      <c r="JCC88" s="863"/>
      <c r="JCD88" s="864"/>
      <c r="JCE88" s="863"/>
      <c r="JCF88" s="864"/>
      <c r="JCG88" s="863"/>
      <c r="JCH88" s="864"/>
      <c r="JCI88" s="863"/>
      <c r="JCJ88" s="864"/>
      <c r="JCK88" s="863"/>
      <c r="JCL88" s="864"/>
      <c r="JCM88" s="863"/>
      <c r="JCN88" s="864"/>
      <c r="JCO88" s="863"/>
      <c r="JCP88" s="864"/>
      <c r="JCQ88" s="863"/>
      <c r="JCR88" s="864"/>
      <c r="JCS88" s="863"/>
      <c r="JCT88" s="864"/>
      <c r="JCU88" s="863"/>
      <c r="JCV88" s="864"/>
      <c r="JCW88" s="863"/>
      <c r="JCX88" s="864"/>
      <c r="JCY88" s="863"/>
      <c r="JCZ88" s="864"/>
      <c r="JDA88" s="863"/>
      <c r="JDB88" s="864"/>
      <c r="JDC88" s="863"/>
      <c r="JDD88" s="864"/>
      <c r="JDE88" s="863"/>
      <c r="JDF88" s="864"/>
      <c r="JDG88" s="863"/>
      <c r="JDH88" s="864"/>
      <c r="JDI88" s="863"/>
      <c r="JDJ88" s="864"/>
      <c r="JDK88" s="863"/>
      <c r="JDL88" s="864"/>
      <c r="JDM88" s="863"/>
      <c r="JDN88" s="864"/>
      <c r="JDO88" s="863"/>
      <c r="JDP88" s="864"/>
      <c r="JDQ88" s="863"/>
      <c r="JDR88" s="864"/>
      <c r="JDS88" s="863"/>
      <c r="JDT88" s="864"/>
      <c r="JDU88" s="863"/>
      <c r="JDV88" s="864"/>
      <c r="JDW88" s="863"/>
      <c r="JDX88" s="864"/>
      <c r="JDY88" s="863"/>
      <c r="JDZ88" s="864"/>
      <c r="JEA88" s="863"/>
      <c r="JEB88" s="864"/>
      <c r="JEC88" s="863"/>
      <c r="JED88" s="864"/>
      <c r="JEE88" s="863"/>
      <c r="JEF88" s="864"/>
      <c r="JEG88" s="863"/>
      <c r="JEH88" s="864"/>
      <c r="JEI88" s="863"/>
      <c r="JEJ88" s="864"/>
      <c r="JEK88" s="863"/>
      <c r="JEL88" s="864"/>
      <c r="JEM88" s="863"/>
      <c r="JEN88" s="864"/>
      <c r="JEO88" s="863"/>
      <c r="JEP88" s="864"/>
      <c r="JEQ88" s="863"/>
      <c r="JER88" s="864"/>
      <c r="JES88" s="863"/>
      <c r="JET88" s="864"/>
      <c r="JEU88" s="863"/>
      <c r="JEV88" s="864"/>
      <c r="JEW88" s="863"/>
      <c r="JEX88" s="864"/>
      <c r="JEY88" s="863"/>
      <c r="JEZ88" s="864"/>
      <c r="JFA88" s="863"/>
      <c r="JFB88" s="864"/>
      <c r="JFC88" s="863"/>
      <c r="JFD88" s="864"/>
      <c r="JFE88" s="863"/>
      <c r="JFF88" s="864"/>
      <c r="JFG88" s="863"/>
      <c r="JFH88" s="864"/>
      <c r="JFI88" s="863"/>
      <c r="JFJ88" s="864"/>
      <c r="JFK88" s="863"/>
      <c r="JFL88" s="864"/>
      <c r="JFM88" s="863"/>
      <c r="JFN88" s="864"/>
      <c r="JFO88" s="863"/>
      <c r="JFP88" s="864"/>
      <c r="JFQ88" s="863"/>
      <c r="JFR88" s="864"/>
      <c r="JFS88" s="863"/>
      <c r="JFT88" s="864"/>
      <c r="JFU88" s="863"/>
      <c r="JFV88" s="864"/>
      <c r="JFW88" s="863"/>
      <c r="JFX88" s="864"/>
      <c r="JFY88" s="863"/>
      <c r="JFZ88" s="864"/>
      <c r="JGA88" s="863"/>
      <c r="JGB88" s="864"/>
      <c r="JGC88" s="863"/>
      <c r="JGD88" s="864"/>
      <c r="JGE88" s="863"/>
      <c r="JGF88" s="864"/>
      <c r="JGG88" s="863"/>
      <c r="JGH88" s="864"/>
      <c r="JGI88" s="863"/>
      <c r="JGJ88" s="864"/>
      <c r="JGK88" s="863"/>
      <c r="JGL88" s="864"/>
      <c r="JGM88" s="863"/>
      <c r="JGN88" s="864"/>
      <c r="JGO88" s="863"/>
      <c r="JGP88" s="864"/>
      <c r="JGQ88" s="863"/>
      <c r="JGR88" s="864"/>
      <c r="JGS88" s="863"/>
      <c r="JGT88" s="864"/>
      <c r="JGU88" s="863"/>
      <c r="JGV88" s="864"/>
      <c r="JGW88" s="863"/>
      <c r="JGX88" s="864"/>
      <c r="JGY88" s="863"/>
      <c r="JGZ88" s="864"/>
      <c r="JHA88" s="863"/>
      <c r="JHB88" s="864"/>
      <c r="JHC88" s="863"/>
      <c r="JHD88" s="864"/>
      <c r="JHE88" s="863"/>
      <c r="JHF88" s="864"/>
      <c r="JHG88" s="863"/>
      <c r="JHH88" s="864"/>
      <c r="JHI88" s="863"/>
      <c r="JHJ88" s="864"/>
      <c r="JHK88" s="863"/>
      <c r="JHL88" s="864"/>
      <c r="JHM88" s="863"/>
      <c r="JHN88" s="864"/>
      <c r="JHO88" s="863"/>
      <c r="JHP88" s="864"/>
      <c r="JHQ88" s="863"/>
      <c r="JHR88" s="864"/>
      <c r="JHS88" s="863"/>
      <c r="JHT88" s="864"/>
      <c r="JHU88" s="863"/>
      <c r="JHV88" s="864"/>
      <c r="JHW88" s="863"/>
      <c r="JHX88" s="864"/>
      <c r="JHY88" s="863"/>
      <c r="JHZ88" s="864"/>
      <c r="JIA88" s="863"/>
      <c r="JIB88" s="864"/>
      <c r="JIC88" s="863"/>
      <c r="JID88" s="864"/>
      <c r="JIE88" s="863"/>
      <c r="JIF88" s="864"/>
      <c r="JIG88" s="863"/>
      <c r="JIH88" s="864"/>
      <c r="JII88" s="863"/>
      <c r="JIJ88" s="864"/>
      <c r="JIK88" s="863"/>
      <c r="JIL88" s="864"/>
      <c r="JIM88" s="863"/>
      <c r="JIN88" s="864"/>
      <c r="JIO88" s="863"/>
      <c r="JIP88" s="864"/>
      <c r="JIQ88" s="863"/>
      <c r="JIR88" s="864"/>
      <c r="JIS88" s="863"/>
      <c r="JIT88" s="864"/>
      <c r="JIU88" s="863"/>
      <c r="JIV88" s="864"/>
      <c r="JIW88" s="863"/>
      <c r="JIX88" s="864"/>
      <c r="JIY88" s="863"/>
      <c r="JIZ88" s="864"/>
      <c r="JJA88" s="863"/>
      <c r="JJB88" s="864"/>
      <c r="JJC88" s="863"/>
      <c r="JJD88" s="864"/>
      <c r="JJE88" s="863"/>
      <c r="JJF88" s="864"/>
      <c r="JJG88" s="863"/>
      <c r="JJH88" s="864"/>
      <c r="JJI88" s="863"/>
      <c r="JJJ88" s="864"/>
      <c r="JJK88" s="863"/>
      <c r="JJL88" s="864"/>
      <c r="JJM88" s="863"/>
      <c r="JJN88" s="864"/>
      <c r="JJO88" s="863"/>
      <c r="JJP88" s="864"/>
      <c r="JJQ88" s="863"/>
      <c r="JJR88" s="864"/>
      <c r="JJS88" s="863"/>
      <c r="JJT88" s="864"/>
      <c r="JJU88" s="863"/>
      <c r="JJV88" s="864"/>
      <c r="JJW88" s="863"/>
      <c r="JJX88" s="864"/>
      <c r="JJY88" s="863"/>
      <c r="JJZ88" s="864"/>
      <c r="JKA88" s="863"/>
      <c r="JKB88" s="864"/>
      <c r="JKC88" s="863"/>
      <c r="JKD88" s="864"/>
      <c r="JKE88" s="863"/>
      <c r="JKF88" s="864"/>
      <c r="JKG88" s="863"/>
      <c r="JKH88" s="864"/>
      <c r="JKI88" s="863"/>
      <c r="JKJ88" s="864"/>
      <c r="JKK88" s="863"/>
      <c r="JKL88" s="864"/>
      <c r="JKM88" s="863"/>
      <c r="JKN88" s="864"/>
      <c r="JKO88" s="863"/>
      <c r="JKP88" s="864"/>
      <c r="JKQ88" s="863"/>
      <c r="JKR88" s="864"/>
      <c r="JKS88" s="863"/>
      <c r="JKT88" s="864"/>
      <c r="JKU88" s="863"/>
      <c r="JKV88" s="864"/>
      <c r="JKW88" s="863"/>
      <c r="JKX88" s="864"/>
      <c r="JKY88" s="863"/>
      <c r="JKZ88" s="864"/>
      <c r="JLA88" s="863"/>
      <c r="JLB88" s="864"/>
      <c r="JLC88" s="863"/>
      <c r="JLD88" s="864"/>
      <c r="JLE88" s="863"/>
      <c r="JLF88" s="864"/>
      <c r="JLG88" s="863"/>
      <c r="JLH88" s="864"/>
      <c r="JLI88" s="863"/>
      <c r="JLJ88" s="864"/>
      <c r="JLK88" s="863"/>
      <c r="JLL88" s="864"/>
      <c r="JLM88" s="863"/>
      <c r="JLN88" s="864"/>
      <c r="JLO88" s="863"/>
      <c r="JLP88" s="864"/>
      <c r="JLQ88" s="863"/>
      <c r="JLR88" s="864"/>
      <c r="JLS88" s="863"/>
      <c r="JLT88" s="864"/>
      <c r="JLU88" s="863"/>
      <c r="JLV88" s="864"/>
      <c r="JLW88" s="863"/>
      <c r="JLX88" s="864"/>
      <c r="JLY88" s="863"/>
      <c r="JLZ88" s="864"/>
      <c r="JMA88" s="863"/>
      <c r="JMB88" s="864"/>
      <c r="JMC88" s="863"/>
      <c r="JMD88" s="864"/>
      <c r="JME88" s="863"/>
      <c r="JMF88" s="864"/>
      <c r="JMG88" s="863"/>
      <c r="JMH88" s="864"/>
      <c r="JMI88" s="863"/>
      <c r="JMJ88" s="864"/>
      <c r="JMK88" s="863"/>
      <c r="JML88" s="864"/>
      <c r="JMM88" s="863"/>
      <c r="JMN88" s="864"/>
      <c r="JMO88" s="863"/>
      <c r="JMP88" s="864"/>
      <c r="JMQ88" s="863"/>
      <c r="JMR88" s="864"/>
      <c r="JMS88" s="863"/>
      <c r="JMT88" s="864"/>
      <c r="JMU88" s="863"/>
      <c r="JMV88" s="864"/>
      <c r="JMW88" s="863"/>
      <c r="JMX88" s="864"/>
      <c r="JMY88" s="863"/>
      <c r="JMZ88" s="864"/>
      <c r="JNA88" s="863"/>
      <c r="JNB88" s="864"/>
      <c r="JNC88" s="863"/>
      <c r="JND88" s="864"/>
      <c r="JNE88" s="863"/>
      <c r="JNF88" s="864"/>
      <c r="JNG88" s="863"/>
      <c r="JNH88" s="864"/>
      <c r="JNI88" s="863"/>
      <c r="JNJ88" s="864"/>
      <c r="JNK88" s="863"/>
      <c r="JNL88" s="864"/>
      <c r="JNM88" s="863"/>
      <c r="JNN88" s="864"/>
      <c r="JNO88" s="863"/>
      <c r="JNP88" s="864"/>
      <c r="JNQ88" s="863"/>
      <c r="JNR88" s="864"/>
      <c r="JNS88" s="863"/>
      <c r="JNT88" s="864"/>
      <c r="JNU88" s="863"/>
      <c r="JNV88" s="864"/>
      <c r="JNW88" s="863"/>
      <c r="JNX88" s="864"/>
      <c r="JNY88" s="863"/>
      <c r="JNZ88" s="864"/>
      <c r="JOA88" s="863"/>
      <c r="JOB88" s="864"/>
      <c r="JOC88" s="863"/>
      <c r="JOD88" s="864"/>
      <c r="JOE88" s="863"/>
      <c r="JOF88" s="864"/>
      <c r="JOG88" s="863"/>
      <c r="JOH88" s="864"/>
      <c r="JOI88" s="863"/>
      <c r="JOJ88" s="864"/>
      <c r="JOK88" s="863"/>
      <c r="JOL88" s="864"/>
      <c r="JOM88" s="863"/>
      <c r="JON88" s="864"/>
      <c r="JOO88" s="863"/>
      <c r="JOP88" s="864"/>
      <c r="JOQ88" s="863"/>
      <c r="JOR88" s="864"/>
      <c r="JOS88" s="863"/>
      <c r="JOT88" s="864"/>
      <c r="JOU88" s="863"/>
      <c r="JOV88" s="864"/>
      <c r="JOW88" s="863"/>
      <c r="JOX88" s="864"/>
      <c r="JOY88" s="863"/>
      <c r="JOZ88" s="864"/>
      <c r="JPA88" s="863"/>
      <c r="JPB88" s="864"/>
      <c r="JPC88" s="863"/>
      <c r="JPD88" s="864"/>
      <c r="JPE88" s="863"/>
      <c r="JPF88" s="864"/>
      <c r="JPG88" s="863"/>
      <c r="JPH88" s="864"/>
      <c r="JPI88" s="863"/>
      <c r="JPJ88" s="864"/>
      <c r="JPK88" s="863"/>
      <c r="JPL88" s="864"/>
      <c r="JPM88" s="863"/>
      <c r="JPN88" s="864"/>
      <c r="JPO88" s="863"/>
      <c r="JPP88" s="864"/>
      <c r="JPQ88" s="863"/>
      <c r="JPR88" s="864"/>
      <c r="JPS88" s="863"/>
      <c r="JPT88" s="864"/>
      <c r="JPU88" s="863"/>
      <c r="JPV88" s="864"/>
      <c r="JPW88" s="863"/>
      <c r="JPX88" s="864"/>
      <c r="JPY88" s="863"/>
      <c r="JPZ88" s="864"/>
      <c r="JQA88" s="863"/>
      <c r="JQB88" s="864"/>
      <c r="JQC88" s="863"/>
      <c r="JQD88" s="864"/>
      <c r="JQE88" s="863"/>
      <c r="JQF88" s="864"/>
      <c r="JQG88" s="863"/>
      <c r="JQH88" s="864"/>
      <c r="JQI88" s="863"/>
      <c r="JQJ88" s="864"/>
      <c r="JQK88" s="863"/>
      <c r="JQL88" s="864"/>
      <c r="JQM88" s="863"/>
      <c r="JQN88" s="864"/>
      <c r="JQO88" s="863"/>
      <c r="JQP88" s="864"/>
      <c r="JQQ88" s="863"/>
      <c r="JQR88" s="864"/>
      <c r="JQS88" s="863"/>
      <c r="JQT88" s="864"/>
      <c r="JQU88" s="863"/>
      <c r="JQV88" s="864"/>
      <c r="JQW88" s="863"/>
      <c r="JQX88" s="864"/>
      <c r="JQY88" s="863"/>
      <c r="JQZ88" s="864"/>
      <c r="JRA88" s="863"/>
      <c r="JRB88" s="864"/>
      <c r="JRC88" s="863"/>
      <c r="JRD88" s="864"/>
      <c r="JRE88" s="863"/>
      <c r="JRF88" s="864"/>
      <c r="JRG88" s="863"/>
      <c r="JRH88" s="864"/>
      <c r="JRI88" s="863"/>
      <c r="JRJ88" s="864"/>
      <c r="JRK88" s="863"/>
      <c r="JRL88" s="864"/>
      <c r="JRM88" s="863"/>
      <c r="JRN88" s="864"/>
      <c r="JRO88" s="863"/>
      <c r="JRP88" s="864"/>
      <c r="JRQ88" s="863"/>
      <c r="JRR88" s="864"/>
      <c r="JRS88" s="863"/>
      <c r="JRT88" s="864"/>
      <c r="JRU88" s="863"/>
      <c r="JRV88" s="864"/>
      <c r="JRW88" s="863"/>
      <c r="JRX88" s="864"/>
      <c r="JRY88" s="863"/>
      <c r="JRZ88" s="864"/>
      <c r="JSA88" s="863"/>
      <c r="JSB88" s="864"/>
      <c r="JSC88" s="863"/>
      <c r="JSD88" s="864"/>
      <c r="JSE88" s="863"/>
      <c r="JSF88" s="864"/>
      <c r="JSG88" s="863"/>
      <c r="JSH88" s="864"/>
      <c r="JSI88" s="863"/>
      <c r="JSJ88" s="864"/>
      <c r="JSK88" s="863"/>
      <c r="JSL88" s="864"/>
      <c r="JSM88" s="863"/>
      <c r="JSN88" s="864"/>
      <c r="JSO88" s="863"/>
      <c r="JSP88" s="864"/>
      <c r="JSQ88" s="863"/>
      <c r="JSR88" s="864"/>
      <c r="JSS88" s="863"/>
      <c r="JST88" s="864"/>
      <c r="JSU88" s="863"/>
      <c r="JSV88" s="864"/>
      <c r="JSW88" s="863"/>
      <c r="JSX88" s="864"/>
      <c r="JSY88" s="863"/>
      <c r="JSZ88" s="864"/>
      <c r="JTA88" s="863"/>
      <c r="JTB88" s="864"/>
      <c r="JTC88" s="863"/>
      <c r="JTD88" s="864"/>
      <c r="JTE88" s="863"/>
      <c r="JTF88" s="864"/>
      <c r="JTG88" s="863"/>
      <c r="JTH88" s="864"/>
      <c r="JTI88" s="863"/>
      <c r="JTJ88" s="864"/>
      <c r="JTK88" s="863"/>
      <c r="JTL88" s="864"/>
      <c r="JTM88" s="863"/>
      <c r="JTN88" s="864"/>
      <c r="JTO88" s="863"/>
      <c r="JTP88" s="864"/>
      <c r="JTQ88" s="863"/>
      <c r="JTR88" s="864"/>
      <c r="JTS88" s="863"/>
      <c r="JTT88" s="864"/>
      <c r="JTU88" s="863"/>
      <c r="JTV88" s="864"/>
      <c r="JTW88" s="863"/>
      <c r="JTX88" s="864"/>
      <c r="JTY88" s="863"/>
      <c r="JTZ88" s="864"/>
      <c r="JUA88" s="863"/>
      <c r="JUB88" s="864"/>
      <c r="JUC88" s="863"/>
      <c r="JUD88" s="864"/>
      <c r="JUE88" s="863"/>
      <c r="JUF88" s="864"/>
      <c r="JUG88" s="863"/>
      <c r="JUH88" s="864"/>
      <c r="JUI88" s="863"/>
      <c r="JUJ88" s="864"/>
      <c r="JUK88" s="863"/>
      <c r="JUL88" s="864"/>
      <c r="JUM88" s="863"/>
      <c r="JUN88" s="864"/>
      <c r="JUO88" s="863"/>
      <c r="JUP88" s="864"/>
      <c r="JUQ88" s="863"/>
      <c r="JUR88" s="864"/>
      <c r="JUS88" s="863"/>
      <c r="JUT88" s="864"/>
      <c r="JUU88" s="863"/>
      <c r="JUV88" s="864"/>
      <c r="JUW88" s="863"/>
      <c r="JUX88" s="864"/>
      <c r="JUY88" s="863"/>
      <c r="JUZ88" s="864"/>
      <c r="JVA88" s="863"/>
      <c r="JVB88" s="864"/>
      <c r="JVC88" s="863"/>
      <c r="JVD88" s="864"/>
      <c r="JVE88" s="863"/>
      <c r="JVF88" s="864"/>
      <c r="JVG88" s="863"/>
      <c r="JVH88" s="864"/>
      <c r="JVI88" s="863"/>
      <c r="JVJ88" s="864"/>
      <c r="JVK88" s="863"/>
      <c r="JVL88" s="864"/>
      <c r="JVM88" s="863"/>
      <c r="JVN88" s="864"/>
      <c r="JVO88" s="863"/>
      <c r="JVP88" s="864"/>
      <c r="JVQ88" s="863"/>
      <c r="JVR88" s="864"/>
      <c r="JVS88" s="863"/>
      <c r="JVT88" s="864"/>
      <c r="JVU88" s="863"/>
      <c r="JVV88" s="864"/>
      <c r="JVW88" s="863"/>
      <c r="JVX88" s="864"/>
      <c r="JVY88" s="863"/>
      <c r="JVZ88" s="864"/>
      <c r="JWA88" s="863"/>
      <c r="JWB88" s="864"/>
      <c r="JWC88" s="863"/>
      <c r="JWD88" s="864"/>
      <c r="JWE88" s="863"/>
      <c r="JWF88" s="864"/>
      <c r="JWG88" s="863"/>
      <c r="JWH88" s="864"/>
      <c r="JWI88" s="863"/>
      <c r="JWJ88" s="864"/>
      <c r="JWK88" s="863"/>
      <c r="JWL88" s="864"/>
      <c r="JWM88" s="863"/>
      <c r="JWN88" s="864"/>
      <c r="JWO88" s="863"/>
      <c r="JWP88" s="864"/>
      <c r="JWQ88" s="863"/>
      <c r="JWR88" s="864"/>
      <c r="JWS88" s="863"/>
      <c r="JWT88" s="864"/>
      <c r="JWU88" s="863"/>
      <c r="JWV88" s="864"/>
      <c r="JWW88" s="863"/>
      <c r="JWX88" s="864"/>
      <c r="JWY88" s="863"/>
      <c r="JWZ88" s="864"/>
      <c r="JXA88" s="863"/>
      <c r="JXB88" s="864"/>
      <c r="JXC88" s="863"/>
      <c r="JXD88" s="864"/>
      <c r="JXE88" s="863"/>
      <c r="JXF88" s="864"/>
      <c r="JXG88" s="863"/>
      <c r="JXH88" s="864"/>
      <c r="JXI88" s="863"/>
      <c r="JXJ88" s="864"/>
      <c r="JXK88" s="863"/>
      <c r="JXL88" s="864"/>
      <c r="JXM88" s="863"/>
      <c r="JXN88" s="864"/>
      <c r="JXO88" s="863"/>
      <c r="JXP88" s="864"/>
      <c r="JXQ88" s="863"/>
      <c r="JXR88" s="864"/>
      <c r="JXS88" s="863"/>
      <c r="JXT88" s="864"/>
      <c r="JXU88" s="863"/>
      <c r="JXV88" s="864"/>
      <c r="JXW88" s="863"/>
      <c r="JXX88" s="864"/>
      <c r="JXY88" s="863"/>
      <c r="JXZ88" s="864"/>
      <c r="JYA88" s="863"/>
      <c r="JYB88" s="864"/>
      <c r="JYC88" s="863"/>
      <c r="JYD88" s="864"/>
      <c r="JYE88" s="863"/>
      <c r="JYF88" s="864"/>
      <c r="JYG88" s="863"/>
      <c r="JYH88" s="864"/>
      <c r="JYI88" s="863"/>
      <c r="JYJ88" s="864"/>
      <c r="JYK88" s="863"/>
      <c r="JYL88" s="864"/>
      <c r="JYM88" s="863"/>
      <c r="JYN88" s="864"/>
      <c r="JYO88" s="863"/>
      <c r="JYP88" s="864"/>
      <c r="JYQ88" s="863"/>
      <c r="JYR88" s="864"/>
      <c r="JYS88" s="863"/>
      <c r="JYT88" s="864"/>
      <c r="JYU88" s="863"/>
      <c r="JYV88" s="864"/>
      <c r="JYW88" s="863"/>
      <c r="JYX88" s="864"/>
      <c r="JYY88" s="863"/>
      <c r="JYZ88" s="864"/>
      <c r="JZA88" s="863"/>
      <c r="JZB88" s="864"/>
      <c r="JZC88" s="863"/>
      <c r="JZD88" s="864"/>
      <c r="JZE88" s="863"/>
      <c r="JZF88" s="864"/>
      <c r="JZG88" s="863"/>
      <c r="JZH88" s="864"/>
      <c r="JZI88" s="863"/>
      <c r="JZJ88" s="864"/>
      <c r="JZK88" s="863"/>
      <c r="JZL88" s="864"/>
      <c r="JZM88" s="863"/>
      <c r="JZN88" s="864"/>
      <c r="JZO88" s="863"/>
      <c r="JZP88" s="864"/>
      <c r="JZQ88" s="863"/>
      <c r="JZR88" s="864"/>
      <c r="JZS88" s="863"/>
      <c r="JZT88" s="864"/>
      <c r="JZU88" s="863"/>
      <c r="JZV88" s="864"/>
      <c r="JZW88" s="863"/>
      <c r="JZX88" s="864"/>
      <c r="JZY88" s="863"/>
      <c r="JZZ88" s="864"/>
      <c r="KAA88" s="863"/>
      <c r="KAB88" s="864"/>
      <c r="KAC88" s="863"/>
      <c r="KAD88" s="864"/>
      <c r="KAE88" s="863"/>
      <c r="KAF88" s="864"/>
      <c r="KAG88" s="863"/>
      <c r="KAH88" s="864"/>
      <c r="KAI88" s="863"/>
      <c r="KAJ88" s="864"/>
      <c r="KAK88" s="863"/>
      <c r="KAL88" s="864"/>
      <c r="KAM88" s="863"/>
      <c r="KAN88" s="864"/>
      <c r="KAO88" s="863"/>
      <c r="KAP88" s="864"/>
      <c r="KAQ88" s="863"/>
      <c r="KAR88" s="864"/>
      <c r="KAS88" s="863"/>
      <c r="KAT88" s="864"/>
      <c r="KAU88" s="863"/>
      <c r="KAV88" s="864"/>
      <c r="KAW88" s="863"/>
      <c r="KAX88" s="864"/>
      <c r="KAY88" s="863"/>
      <c r="KAZ88" s="864"/>
      <c r="KBA88" s="863"/>
      <c r="KBB88" s="864"/>
      <c r="KBC88" s="863"/>
      <c r="KBD88" s="864"/>
      <c r="KBE88" s="863"/>
      <c r="KBF88" s="864"/>
      <c r="KBG88" s="863"/>
      <c r="KBH88" s="864"/>
      <c r="KBI88" s="863"/>
      <c r="KBJ88" s="864"/>
      <c r="KBK88" s="863"/>
      <c r="KBL88" s="864"/>
      <c r="KBM88" s="863"/>
      <c r="KBN88" s="864"/>
      <c r="KBO88" s="863"/>
      <c r="KBP88" s="864"/>
      <c r="KBQ88" s="863"/>
      <c r="KBR88" s="864"/>
      <c r="KBS88" s="863"/>
      <c r="KBT88" s="864"/>
      <c r="KBU88" s="863"/>
      <c r="KBV88" s="864"/>
      <c r="KBW88" s="863"/>
      <c r="KBX88" s="864"/>
      <c r="KBY88" s="863"/>
      <c r="KBZ88" s="864"/>
      <c r="KCA88" s="863"/>
      <c r="KCB88" s="864"/>
      <c r="KCC88" s="863"/>
      <c r="KCD88" s="864"/>
      <c r="KCE88" s="863"/>
      <c r="KCF88" s="864"/>
      <c r="KCG88" s="863"/>
      <c r="KCH88" s="864"/>
      <c r="KCI88" s="863"/>
      <c r="KCJ88" s="864"/>
      <c r="KCK88" s="863"/>
      <c r="KCL88" s="864"/>
      <c r="KCM88" s="863"/>
      <c r="KCN88" s="864"/>
      <c r="KCO88" s="863"/>
      <c r="KCP88" s="864"/>
      <c r="KCQ88" s="863"/>
      <c r="KCR88" s="864"/>
      <c r="KCS88" s="863"/>
      <c r="KCT88" s="864"/>
      <c r="KCU88" s="863"/>
      <c r="KCV88" s="864"/>
      <c r="KCW88" s="863"/>
      <c r="KCX88" s="864"/>
      <c r="KCY88" s="863"/>
      <c r="KCZ88" s="864"/>
      <c r="KDA88" s="863"/>
      <c r="KDB88" s="864"/>
      <c r="KDC88" s="863"/>
      <c r="KDD88" s="864"/>
      <c r="KDE88" s="863"/>
      <c r="KDF88" s="864"/>
      <c r="KDG88" s="863"/>
      <c r="KDH88" s="864"/>
      <c r="KDI88" s="863"/>
      <c r="KDJ88" s="864"/>
      <c r="KDK88" s="863"/>
      <c r="KDL88" s="864"/>
      <c r="KDM88" s="863"/>
      <c r="KDN88" s="864"/>
      <c r="KDO88" s="863"/>
      <c r="KDP88" s="864"/>
      <c r="KDQ88" s="863"/>
      <c r="KDR88" s="864"/>
      <c r="KDS88" s="863"/>
      <c r="KDT88" s="864"/>
      <c r="KDU88" s="863"/>
      <c r="KDV88" s="864"/>
      <c r="KDW88" s="863"/>
      <c r="KDX88" s="864"/>
      <c r="KDY88" s="863"/>
      <c r="KDZ88" s="864"/>
      <c r="KEA88" s="863"/>
      <c r="KEB88" s="864"/>
      <c r="KEC88" s="863"/>
      <c r="KED88" s="864"/>
      <c r="KEE88" s="863"/>
      <c r="KEF88" s="864"/>
      <c r="KEG88" s="863"/>
      <c r="KEH88" s="864"/>
      <c r="KEI88" s="863"/>
      <c r="KEJ88" s="864"/>
      <c r="KEK88" s="863"/>
      <c r="KEL88" s="864"/>
      <c r="KEM88" s="863"/>
      <c r="KEN88" s="864"/>
      <c r="KEO88" s="863"/>
      <c r="KEP88" s="864"/>
      <c r="KEQ88" s="863"/>
      <c r="KER88" s="864"/>
      <c r="KES88" s="863"/>
      <c r="KET88" s="864"/>
      <c r="KEU88" s="863"/>
      <c r="KEV88" s="864"/>
      <c r="KEW88" s="863"/>
      <c r="KEX88" s="864"/>
      <c r="KEY88" s="863"/>
      <c r="KEZ88" s="864"/>
      <c r="KFA88" s="863"/>
      <c r="KFB88" s="864"/>
      <c r="KFC88" s="863"/>
      <c r="KFD88" s="864"/>
      <c r="KFE88" s="863"/>
      <c r="KFF88" s="864"/>
      <c r="KFG88" s="863"/>
      <c r="KFH88" s="864"/>
      <c r="KFI88" s="863"/>
      <c r="KFJ88" s="864"/>
      <c r="KFK88" s="863"/>
      <c r="KFL88" s="864"/>
      <c r="KFM88" s="863"/>
      <c r="KFN88" s="864"/>
      <c r="KFO88" s="863"/>
      <c r="KFP88" s="864"/>
      <c r="KFQ88" s="863"/>
      <c r="KFR88" s="864"/>
      <c r="KFS88" s="863"/>
      <c r="KFT88" s="864"/>
      <c r="KFU88" s="863"/>
      <c r="KFV88" s="864"/>
      <c r="KFW88" s="863"/>
      <c r="KFX88" s="864"/>
      <c r="KFY88" s="863"/>
      <c r="KFZ88" s="864"/>
      <c r="KGA88" s="863"/>
      <c r="KGB88" s="864"/>
      <c r="KGC88" s="863"/>
      <c r="KGD88" s="864"/>
      <c r="KGE88" s="863"/>
      <c r="KGF88" s="864"/>
      <c r="KGG88" s="863"/>
      <c r="KGH88" s="864"/>
      <c r="KGI88" s="863"/>
      <c r="KGJ88" s="864"/>
      <c r="KGK88" s="863"/>
      <c r="KGL88" s="864"/>
      <c r="KGM88" s="863"/>
      <c r="KGN88" s="864"/>
      <c r="KGO88" s="863"/>
      <c r="KGP88" s="864"/>
      <c r="KGQ88" s="863"/>
      <c r="KGR88" s="864"/>
      <c r="KGS88" s="863"/>
      <c r="KGT88" s="864"/>
      <c r="KGU88" s="863"/>
      <c r="KGV88" s="864"/>
      <c r="KGW88" s="863"/>
      <c r="KGX88" s="864"/>
      <c r="KGY88" s="863"/>
      <c r="KGZ88" s="864"/>
      <c r="KHA88" s="863"/>
      <c r="KHB88" s="864"/>
      <c r="KHC88" s="863"/>
      <c r="KHD88" s="864"/>
      <c r="KHE88" s="863"/>
      <c r="KHF88" s="864"/>
      <c r="KHG88" s="863"/>
      <c r="KHH88" s="864"/>
      <c r="KHI88" s="863"/>
      <c r="KHJ88" s="864"/>
      <c r="KHK88" s="863"/>
      <c r="KHL88" s="864"/>
      <c r="KHM88" s="863"/>
      <c r="KHN88" s="864"/>
      <c r="KHO88" s="863"/>
      <c r="KHP88" s="864"/>
      <c r="KHQ88" s="863"/>
      <c r="KHR88" s="864"/>
      <c r="KHS88" s="863"/>
      <c r="KHT88" s="864"/>
      <c r="KHU88" s="863"/>
      <c r="KHV88" s="864"/>
      <c r="KHW88" s="863"/>
      <c r="KHX88" s="864"/>
      <c r="KHY88" s="863"/>
      <c r="KHZ88" s="864"/>
      <c r="KIA88" s="863"/>
      <c r="KIB88" s="864"/>
      <c r="KIC88" s="863"/>
      <c r="KID88" s="864"/>
      <c r="KIE88" s="863"/>
      <c r="KIF88" s="864"/>
      <c r="KIG88" s="863"/>
      <c r="KIH88" s="864"/>
      <c r="KII88" s="863"/>
      <c r="KIJ88" s="864"/>
      <c r="KIK88" s="863"/>
      <c r="KIL88" s="864"/>
      <c r="KIM88" s="863"/>
      <c r="KIN88" s="864"/>
      <c r="KIO88" s="863"/>
      <c r="KIP88" s="864"/>
      <c r="KIQ88" s="863"/>
      <c r="KIR88" s="864"/>
      <c r="KIS88" s="863"/>
      <c r="KIT88" s="864"/>
      <c r="KIU88" s="863"/>
      <c r="KIV88" s="864"/>
      <c r="KIW88" s="863"/>
      <c r="KIX88" s="864"/>
      <c r="KIY88" s="863"/>
      <c r="KIZ88" s="864"/>
      <c r="KJA88" s="863"/>
      <c r="KJB88" s="864"/>
      <c r="KJC88" s="863"/>
      <c r="KJD88" s="864"/>
      <c r="KJE88" s="863"/>
      <c r="KJF88" s="864"/>
      <c r="KJG88" s="863"/>
      <c r="KJH88" s="864"/>
      <c r="KJI88" s="863"/>
      <c r="KJJ88" s="864"/>
      <c r="KJK88" s="863"/>
      <c r="KJL88" s="864"/>
      <c r="KJM88" s="863"/>
      <c r="KJN88" s="864"/>
      <c r="KJO88" s="863"/>
      <c r="KJP88" s="864"/>
      <c r="KJQ88" s="863"/>
      <c r="KJR88" s="864"/>
      <c r="KJS88" s="863"/>
      <c r="KJT88" s="864"/>
      <c r="KJU88" s="863"/>
      <c r="KJV88" s="864"/>
      <c r="KJW88" s="863"/>
      <c r="KJX88" s="864"/>
      <c r="KJY88" s="863"/>
      <c r="KJZ88" s="864"/>
      <c r="KKA88" s="863"/>
      <c r="KKB88" s="864"/>
      <c r="KKC88" s="863"/>
      <c r="KKD88" s="864"/>
      <c r="KKE88" s="863"/>
      <c r="KKF88" s="864"/>
      <c r="KKG88" s="863"/>
      <c r="KKH88" s="864"/>
      <c r="KKI88" s="863"/>
      <c r="KKJ88" s="864"/>
      <c r="KKK88" s="863"/>
      <c r="KKL88" s="864"/>
      <c r="KKM88" s="863"/>
      <c r="KKN88" s="864"/>
      <c r="KKO88" s="863"/>
      <c r="KKP88" s="864"/>
      <c r="KKQ88" s="863"/>
      <c r="KKR88" s="864"/>
      <c r="KKS88" s="863"/>
      <c r="KKT88" s="864"/>
      <c r="KKU88" s="863"/>
      <c r="KKV88" s="864"/>
      <c r="KKW88" s="863"/>
      <c r="KKX88" s="864"/>
      <c r="KKY88" s="863"/>
      <c r="KKZ88" s="864"/>
      <c r="KLA88" s="863"/>
      <c r="KLB88" s="864"/>
      <c r="KLC88" s="863"/>
      <c r="KLD88" s="864"/>
      <c r="KLE88" s="863"/>
      <c r="KLF88" s="864"/>
      <c r="KLG88" s="863"/>
      <c r="KLH88" s="864"/>
      <c r="KLI88" s="863"/>
      <c r="KLJ88" s="864"/>
      <c r="KLK88" s="863"/>
      <c r="KLL88" s="864"/>
      <c r="KLM88" s="863"/>
      <c r="KLN88" s="864"/>
      <c r="KLO88" s="863"/>
      <c r="KLP88" s="864"/>
      <c r="KLQ88" s="863"/>
      <c r="KLR88" s="864"/>
      <c r="KLS88" s="863"/>
      <c r="KLT88" s="864"/>
      <c r="KLU88" s="863"/>
      <c r="KLV88" s="864"/>
      <c r="KLW88" s="863"/>
      <c r="KLX88" s="864"/>
      <c r="KLY88" s="863"/>
      <c r="KLZ88" s="864"/>
      <c r="KMA88" s="863"/>
      <c r="KMB88" s="864"/>
      <c r="KMC88" s="863"/>
      <c r="KMD88" s="864"/>
      <c r="KME88" s="863"/>
      <c r="KMF88" s="864"/>
      <c r="KMG88" s="863"/>
      <c r="KMH88" s="864"/>
      <c r="KMI88" s="863"/>
      <c r="KMJ88" s="864"/>
      <c r="KMK88" s="863"/>
      <c r="KML88" s="864"/>
      <c r="KMM88" s="863"/>
      <c r="KMN88" s="864"/>
      <c r="KMO88" s="863"/>
      <c r="KMP88" s="864"/>
      <c r="KMQ88" s="863"/>
      <c r="KMR88" s="864"/>
      <c r="KMS88" s="863"/>
      <c r="KMT88" s="864"/>
      <c r="KMU88" s="863"/>
      <c r="KMV88" s="864"/>
      <c r="KMW88" s="863"/>
      <c r="KMX88" s="864"/>
      <c r="KMY88" s="863"/>
      <c r="KMZ88" s="864"/>
      <c r="KNA88" s="863"/>
      <c r="KNB88" s="864"/>
      <c r="KNC88" s="863"/>
      <c r="KND88" s="864"/>
      <c r="KNE88" s="863"/>
      <c r="KNF88" s="864"/>
      <c r="KNG88" s="863"/>
      <c r="KNH88" s="864"/>
      <c r="KNI88" s="863"/>
      <c r="KNJ88" s="864"/>
      <c r="KNK88" s="863"/>
      <c r="KNL88" s="864"/>
      <c r="KNM88" s="863"/>
      <c r="KNN88" s="864"/>
      <c r="KNO88" s="863"/>
      <c r="KNP88" s="864"/>
      <c r="KNQ88" s="863"/>
      <c r="KNR88" s="864"/>
      <c r="KNS88" s="863"/>
      <c r="KNT88" s="864"/>
      <c r="KNU88" s="863"/>
      <c r="KNV88" s="864"/>
      <c r="KNW88" s="863"/>
      <c r="KNX88" s="864"/>
      <c r="KNY88" s="863"/>
      <c r="KNZ88" s="864"/>
      <c r="KOA88" s="863"/>
      <c r="KOB88" s="864"/>
      <c r="KOC88" s="863"/>
      <c r="KOD88" s="864"/>
      <c r="KOE88" s="863"/>
      <c r="KOF88" s="864"/>
      <c r="KOG88" s="863"/>
      <c r="KOH88" s="864"/>
      <c r="KOI88" s="863"/>
      <c r="KOJ88" s="864"/>
      <c r="KOK88" s="863"/>
      <c r="KOL88" s="864"/>
      <c r="KOM88" s="863"/>
      <c r="KON88" s="864"/>
      <c r="KOO88" s="863"/>
      <c r="KOP88" s="864"/>
      <c r="KOQ88" s="863"/>
      <c r="KOR88" s="864"/>
      <c r="KOS88" s="863"/>
      <c r="KOT88" s="864"/>
      <c r="KOU88" s="863"/>
      <c r="KOV88" s="864"/>
      <c r="KOW88" s="863"/>
      <c r="KOX88" s="864"/>
      <c r="KOY88" s="863"/>
      <c r="KOZ88" s="864"/>
      <c r="KPA88" s="863"/>
      <c r="KPB88" s="864"/>
      <c r="KPC88" s="863"/>
      <c r="KPD88" s="864"/>
      <c r="KPE88" s="863"/>
      <c r="KPF88" s="864"/>
      <c r="KPG88" s="863"/>
      <c r="KPH88" s="864"/>
      <c r="KPI88" s="863"/>
      <c r="KPJ88" s="864"/>
      <c r="KPK88" s="863"/>
      <c r="KPL88" s="864"/>
      <c r="KPM88" s="863"/>
      <c r="KPN88" s="864"/>
      <c r="KPO88" s="863"/>
      <c r="KPP88" s="864"/>
      <c r="KPQ88" s="863"/>
      <c r="KPR88" s="864"/>
      <c r="KPS88" s="863"/>
      <c r="KPT88" s="864"/>
      <c r="KPU88" s="863"/>
      <c r="KPV88" s="864"/>
      <c r="KPW88" s="863"/>
      <c r="KPX88" s="864"/>
      <c r="KPY88" s="863"/>
      <c r="KPZ88" s="864"/>
      <c r="KQA88" s="863"/>
      <c r="KQB88" s="864"/>
      <c r="KQC88" s="863"/>
      <c r="KQD88" s="864"/>
      <c r="KQE88" s="863"/>
      <c r="KQF88" s="864"/>
      <c r="KQG88" s="863"/>
      <c r="KQH88" s="864"/>
      <c r="KQI88" s="863"/>
      <c r="KQJ88" s="864"/>
      <c r="KQK88" s="863"/>
      <c r="KQL88" s="864"/>
      <c r="KQM88" s="863"/>
      <c r="KQN88" s="864"/>
      <c r="KQO88" s="863"/>
      <c r="KQP88" s="864"/>
      <c r="KQQ88" s="863"/>
      <c r="KQR88" s="864"/>
      <c r="KQS88" s="863"/>
      <c r="KQT88" s="864"/>
      <c r="KQU88" s="863"/>
      <c r="KQV88" s="864"/>
      <c r="KQW88" s="863"/>
      <c r="KQX88" s="864"/>
      <c r="KQY88" s="863"/>
      <c r="KQZ88" s="864"/>
      <c r="KRA88" s="863"/>
      <c r="KRB88" s="864"/>
      <c r="KRC88" s="863"/>
      <c r="KRD88" s="864"/>
      <c r="KRE88" s="863"/>
      <c r="KRF88" s="864"/>
      <c r="KRG88" s="863"/>
      <c r="KRH88" s="864"/>
      <c r="KRI88" s="863"/>
      <c r="KRJ88" s="864"/>
      <c r="KRK88" s="863"/>
      <c r="KRL88" s="864"/>
      <c r="KRM88" s="863"/>
      <c r="KRN88" s="864"/>
      <c r="KRO88" s="863"/>
      <c r="KRP88" s="864"/>
      <c r="KRQ88" s="863"/>
      <c r="KRR88" s="864"/>
      <c r="KRS88" s="863"/>
      <c r="KRT88" s="864"/>
      <c r="KRU88" s="863"/>
      <c r="KRV88" s="864"/>
      <c r="KRW88" s="863"/>
      <c r="KRX88" s="864"/>
      <c r="KRY88" s="863"/>
      <c r="KRZ88" s="864"/>
      <c r="KSA88" s="863"/>
      <c r="KSB88" s="864"/>
      <c r="KSC88" s="863"/>
      <c r="KSD88" s="864"/>
      <c r="KSE88" s="863"/>
      <c r="KSF88" s="864"/>
      <c r="KSG88" s="863"/>
      <c r="KSH88" s="864"/>
      <c r="KSI88" s="863"/>
      <c r="KSJ88" s="864"/>
      <c r="KSK88" s="863"/>
      <c r="KSL88" s="864"/>
      <c r="KSM88" s="863"/>
      <c r="KSN88" s="864"/>
      <c r="KSO88" s="863"/>
      <c r="KSP88" s="864"/>
      <c r="KSQ88" s="863"/>
      <c r="KSR88" s="864"/>
      <c r="KSS88" s="863"/>
      <c r="KST88" s="864"/>
      <c r="KSU88" s="863"/>
      <c r="KSV88" s="864"/>
      <c r="KSW88" s="863"/>
      <c r="KSX88" s="864"/>
      <c r="KSY88" s="863"/>
      <c r="KSZ88" s="864"/>
      <c r="KTA88" s="863"/>
      <c r="KTB88" s="864"/>
      <c r="KTC88" s="863"/>
      <c r="KTD88" s="864"/>
      <c r="KTE88" s="863"/>
      <c r="KTF88" s="864"/>
      <c r="KTG88" s="863"/>
      <c r="KTH88" s="864"/>
      <c r="KTI88" s="863"/>
      <c r="KTJ88" s="864"/>
      <c r="KTK88" s="863"/>
      <c r="KTL88" s="864"/>
      <c r="KTM88" s="863"/>
      <c r="KTN88" s="864"/>
      <c r="KTO88" s="863"/>
      <c r="KTP88" s="864"/>
      <c r="KTQ88" s="863"/>
      <c r="KTR88" s="864"/>
      <c r="KTS88" s="863"/>
      <c r="KTT88" s="864"/>
      <c r="KTU88" s="863"/>
      <c r="KTV88" s="864"/>
      <c r="KTW88" s="863"/>
      <c r="KTX88" s="864"/>
      <c r="KTY88" s="863"/>
      <c r="KTZ88" s="864"/>
      <c r="KUA88" s="863"/>
      <c r="KUB88" s="864"/>
      <c r="KUC88" s="863"/>
      <c r="KUD88" s="864"/>
      <c r="KUE88" s="863"/>
      <c r="KUF88" s="864"/>
      <c r="KUG88" s="863"/>
      <c r="KUH88" s="864"/>
      <c r="KUI88" s="863"/>
      <c r="KUJ88" s="864"/>
      <c r="KUK88" s="863"/>
      <c r="KUL88" s="864"/>
      <c r="KUM88" s="863"/>
      <c r="KUN88" s="864"/>
      <c r="KUO88" s="863"/>
      <c r="KUP88" s="864"/>
      <c r="KUQ88" s="863"/>
      <c r="KUR88" s="864"/>
      <c r="KUS88" s="863"/>
      <c r="KUT88" s="864"/>
      <c r="KUU88" s="863"/>
      <c r="KUV88" s="864"/>
      <c r="KUW88" s="863"/>
      <c r="KUX88" s="864"/>
      <c r="KUY88" s="863"/>
      <c r="KUZ88" s="864"/>
      <c r="KVA88" s="863"/>
      <c r="KVB88" s="864"/>
      <c r="KVC88" s="863"/>
      <c r="KVD88" s="864"/>
      <c r="KVE88" s="863"/>
      <c r="KVF88" s="864"/>
      <c r="KVG88" s="863"/>
      <c r="KVH88" s="864"/>
      <c r="KVI88" s="863"/>
      <c r="KVJ88" s="864"/>
      <c r="KVK88" s="863"/>
      <c r="KVL88" s="864"/>
      <c r="KVM88" s="863"/>
      <c r="KVN88" s="864"/>
      <c r="KVO88" s="863"/>
      <c r="KVP88" s="864"/>
      <c r="KVQ88" s="863"/>
      <c r="KVR88" s="864"/>
      <c r="KVS88" s="863"/>
      <c r="KVT88" s="864"/>
      <c r="KVU88" s="863"/>
      <c r="KVV88" s="864"/>
      <c r="KVW88" s="863"/>
      <c r="KVX88" s="864"/>
      <c r="KVY88" s="863"/>
      <c r="KVZ88" s="864"/>
      <c r="KWA88" s="863"/>
      <c r="KWB88" s="864"/>
      <c r="KWC88" s="863"/>
      <c r="KWD88" s="864"/>
      <c r="KWE88" s="863"/>
      <c r="KWF88" s="864"/>
      <c r="KWG88" s="863"/>
      <c r="KWH88" s="864"/>
      <c r="KWI88" s="863"/>
      <c r="KWJ88" s="864"/>
      <c r="KWK88" s="863"/>
      <c r="KWL88" s="864"/>
      <c r="KWM88" s="863"/>
      <c r="KWN88" s="864"/>
      <c r="KWO88" s="863"/>
      <c r="KWP88" s="864"/>
      <c r="KWQ88" s="863"/>
      <c r="KWR88" s="864"/>
      <c r="KWS88" s="863"/>
      <c r="KWT88" s="864"/>
      <c r="KWU88" s="863"/>
      <c r="KWV88" s="864"/>
      <c r="KWW88" s="863"/>
      <c r="KWX88" s="864"/>
      <c r="KWY88" s="863"/>
      <c r="KWZ88" s="864"/>
      <c r="KXA88" s="863"/>
      <c r="KXB88" s="864"/>
      <c r="KXC88" s="863"/>
      <c r="KXD88" s="864"/>
      <c r="KXE88" s="863"/>
      <c r="KXF88" s="864"/>
      <c r="KXG88" s="863"/>
      <c r="KXH88" s="864"/>
      <c r="KXI88" s="863"/>
      <c r="KXJ88" s="864"/>
      <c r="KXK88" s="863"/>
      <c r="KXL88" s="864"/>
      <c r="KXM88" s="863"/>
      <c r="KXN88" s="864"/>
      <c r="KXO88" s="863"/>
      <c r="KXP88" s="864"/>
      <c r="KXQ88" s="863"/>
      <c r="KXR88" s="864"/>
      <c r="KXS88" s="863"/>
      <c r="KXT88" s="864"/>
      <c r="KXU88" s="863"/>
      <c r="KXV88" s="864"/>
      <c r="KXW88" s="863"/>
      <c r="KXX88" s="864"/>
      <c r="KXY88" s="863"/>
      <c r="KXZ88" s="864"/>
      <c r="KYA88" s="863"/>
      <c r="KYB88" s="864"/>
      <c r="KYC88" s="863"/>
      <c r="KYD88" s="864"/>
      <c r="KYE88" s="863"/>
      <c r="KYF88" s="864"/>
      <c r="KYG88" s="863"/>
      <c r="KYH88" s="864"/>
      <c r="KYI88" s="863"/>
      <c r="KYJ88" s="864"/>
      <c r="KYK88" s="863"/>
      <c r="KYL88" s="864"/>
      <c r="KYM88" s="863"/>
      <c r="KYN88" s="864"/>
      <c r="KYO88" s="863"/>
      <c r="KYP88" s="864"/>
      <c r="KYQ88" s="863"/>
      <c r="KYR88" s="864"/>
      <c r="KYS88" s="863"/>
      <c r="KYT88" s="864"/>
      <c r="KYU88" s="863"/>
      <c r="KYV88" s="864"/>
      <c r="KYW88" s="863"/>
      <c r="KYX88" s="864"/>
      <c r="KYY88" s="863"/>
      <c r="KYZ88" s="864"/>
      <c r="KZA88" s="863"/>
      <c r="KZB88" s="864"/>
      <c r="KZC88" s="863"/>
      <c r="KZD88" s="864"/>
      <c r="KZE88" s="863"/>
      <c r="KZF88" s="864"/>
      <c r="KZG88" s="863"/>
      <c r="KZH88" s="864"/>
      <c r="KZI88" s="863"/>
      <c r="KZJ88" s="864"/>
      <c r="KZK88" s="863"/>
      <c r="KZL88" s="864"/>
      <c r="KZM88" s="863"/>
      <c r="KZN88" s="864"/>
      <c r="KZO88" s="863"/>
      <c r="KZP88" s="864"/>
      <c r="KZQ88" s="863"/>
      <c r="KZR88" s="864"/>
      <c r="KZS88" s="863"/>
      <c r="KZT88" s="864"/>
      <c r="KZU88" s="863"/>
      <c r="KZV88" s="864"/>
      <c r="KZW88" s="863"/>
      <c r="KZX88" s="864"/>
      <c r="KZY88" s="863"/>
      <c r="KZZ88" s="864"/>
      <c r="LAA88" s="863"/>
      <c r="LAB88" s="864"/>
      <c r="LAC88" s="863"/>
      <c r="LAD88" s="864"/>
      <c r="LAE88" s="863"/>
      <c r="LAF88" s="864"/>
      <c r="LAG88" s="863"/>
      <c r="LAH88" s="864"/>
      <c r="LAI88" s="863"/>
      <c r="LAJ88" s="864"/>
      <c r="LAK88" s="863"/>
      <c r="LAL88" s="864"/>
      <c r="LAM88" s="863"/>
      <c r="LAN88" s="864"/>
      <c r="LAO88" s="863"/>
      <c r="LAP88" s="864"/>
      <c r="LAQ88" s="863"/>
      <c r="LAR88" s="864"/>
      <c r="LAS88" s="863"/>
      <c r="LAT88" s="864"/>
      <c r="LAU88" s="863"/>
      <c r="LAV88" s="864"/>
      <c r="LAW88" s="863"/>
      <c r="LAX88" s="864"/>
      <c r="LAY88" s="863"/>
      <c r="LAZ88" s="864"/>
      <c r="LBA88" s="863"/>
      <c r="LBB88" s="864"/>
      <c r="LBC88" s="863"/>
      <c r="LBD88" s="864"/>
      <c r="LBE88" s="863"/>
      <c r="LBF88" s="864"/>
      <c r="LBG88" s="863"/>
      <c r="LBH88" s="864"/>
      <c r="LBI88" s="863"/>
      <c r="LBJ88" s="864"/>
      <c r="LBK88" s="863"/>
      <c r="LBL88" s="864"/>
      <c r="LBM88" s="863"/>
      <c r="LBN88" s="864"/>
      <c r="LBO88" s="863"/>
      <c r="LBP88" s="864"/>
      <c r="LBQ88" s="863"/>
      <c r="LBR88" s="864"/>
      <c r="LBS88" s="863"/>
      <c r="LBT88" s="864"/>
      <c r="LBU88" s="863"/>
      <c r="LBV88" s="864"/>
      <c r="LBW88" s="863"/>
      <c r="LBX88" s="864"/>
      <c r="LBY88" s="863"/>
      <c r="LBZ88" s="864"/>
      <c r="LCA88" s="863"/>
      <c r="LCB88" s="864"/>
      <c r="LCC88" s="863"/>
      <c r="LCD88" s="864"/>
      <c r="LCE88" s="863"/>
      <c r="LCF88" s="864"/>
      <c r="LCG88" s="863"/>
      <c r="LCH88" s="864"/>
      <c r="LCI88" s="863"/>
      <c r="LCJ88" s="864"/>
      <c r="LCK88" s="863"/>
      <c r="LCL88" s="864"/>
      <c r="LCM88" s="863"/>
      <c r="LCN88" s="864"/>
      <c r="LCO88" s="863"/>
      <c r="LCP88" s="864"/>
      <c r="LCQ88" s="863"/>
      <c r="LCR88" s="864"/>
      <c r="LCS88" s="863"/>
      <c r="LCT88" s="864"/>
      <c r="LCU88" s="863"/>
      <c r="LCV88" s="864"/>
      <c r="LCW88" s="863"/>
      <c r="LCX88" s="864"/>
      <c r="LCY88" s="863"/>
      <c r="LCZ88" s="864"/>
      <c r="LDA88" s="863"/>
      <c r="LDB88" s="864"/>
      <c r="LDC88" s="863"/>
      <c r="LDD88" s="864"/>
      <c r="LDE88" s="863"/>
      <c r="LDF88" s="864"/>
      <c r="LDG88" s="863"/>
      <c r="LDH88" s="864"/>
      <c r="LDI88" s="863"/>
      <c r="LDJ88" s="864"/>
      <c r="LDK88" s="863"/>
      <c r="LDL88" s="864"/>
      <c r="LDM88" s="863"/>
      <c r="LDN88" s="864"/>
      <c r="LDO88" s="863"/>
      <c r="LDP88" s="864"/>
      <c r="LDQ88" s="863"/>
      <c r="LDR88" s="864"/>
      <c r="LDS88" s="863"/>
      <c r="LDT88" s="864"/>
      <c r="LDU88" s="863"/>
      <c r="LDV88" s="864"/>
      <c r="LDW88" s="863"/>
      <c r="LDX88" s="864"/>
      <c r="LDY88" s="863"/>
      <c r="LDZ88" s="864"/>
      <c r="LEA88" s="863"/>
      <c r="LEB88" s="864"/>
      <c r="LEC88" s="863"/>
      <c r="LED88" s="864"/>
      <c r="LEE88" s="863"/>
      <c r="LEF88" s="864"/>
      <c r="LEG88" s="863"/>
      <c r="LEH88" s="864"/>
      <c r="LEI88" s="863"/>
      <c r="LEJ88" s="864"/>
      <c r="LEK88" s="863"/>
      <c r="LEL88" s="864"/>
      <c r="LEM88" s="863"/>
      <c r="LEN88" s="864"/>
      <c r="LEO88" s="863"/>
      <c r="LEP88" s="864"/>
      <c r="LEQ88" s="863"/>
      <c r="LER88" s="864"/>
      <c r="LES88" s="863"/>
      <c r="LET88" s="864"/>
      <c r="LEU88" s="863"/>
      <c r="LEV88" s="864"/>
      <c r="LEW88" s="863"/>
      <c r="LEX88" s="864"/>
      <c r="LEY88" s="863"/>
      <c r="LEZ88" s="864"/>
      <c r="LFA88" s="863"/>
      <c r="LFB88" s="864"/>
      <c r="LFC88" s="863"/>
      <c r="LFD88" s="864"/>
      <c r="LFE88" s="863"/>
      <c r="LFF88" s="864"/>
      <c r="LFG88" s="863"/>
      <c r="LFH88" s="864"/>
      <c r="LFI88" s="863"/>
      <c r="LFJ88" s="864"/>
      <c r="LFK88" s="863"/>
      <c r="LFL88" s="864"/>
      <c r="LFM88" s="863"/>
      <c r="LFN88" s="864"/>
      <c r="LFO88" s="863"/>
      <c r="LFP88" s="864"/>
      <c r="LFQ88" s="863"/>
      <c r="LFR88" s="864"/>
      <c r="LFS88" s="863"/>
      <c r="LFT88" s="864"/>
      <c r="LFU88" s="863"/>
      <c r="LFV88" s="864"/>
      <c r="LFW88" s="863"/>
      <c r="LFX88" s="864"/>
      <c r="LFY88" s="863"/>
      <c r="LFZ88" s="864"/>
      <c r="LGA88" s="863"/>
      <c r="LGB88" s="864"/>
      <c r="LGC88" s="863"/>
      <c r="LGD88" s="864"/>
      <c r="LGE88" s="863"/>
      <c r="LGF88" s="864"/>
      <c r="LGG88" s="863"/>
      <c r="LGH88" s="864"/>
      <c r="LGI88" s="863"/>
      <c r="LGJ88" s="864"/>
      <c r="LGK88" s="863"/>
      <c r="LGL88" s="864"/>
      <c r="LGM88" s="863"/>
      <c r="LGN88" s="864"/>
      <c r="LGO88" s="863"/>
      <c r="LGP88" s="864"/>
      <c r="LGQ88" s="863"/>
      <c r="LGR88" s="864"/>
      <c r="LGS88" s="863"/>
      <c r="LGT88" s="864"/>
      <c r="LGU88" s="863"/>
      <c r="LGV88" s="864"/>
      <c r="LGW88" s="863"/>
      <c r="LGX88" s="864"/>
      <c r="LGY88" s="863"/>
      <c r="LGZ88" s="864"/>
      <c r="LHA88" s="863"/>
      <c r="LHB88" s="864"/>
      <c r="LHC88" s="863"/>
      <c r="LHD88" s="864"/>
      <c r="LHE88" s="863"/>
      <c r="LHF88" s="864"/>
      <c r="LHG88" s="863"/>
      <c r="LHH88" s="864"/>
      <c r="LHI88" s="863"/>
      <c r="LHJ88" s="864"/>
      <c r="LHK88" s="863"/>
      <c r="LHL88" s="864"/>
      <c r="LHM88" s="863"/>
      <c r="LHN88" s="864"/>
      <c r="LHO88" s="863"/>
      <c r="LHP88" s="864"/>
      <c r="LHQ88" s="863"/>
      <c r="LHR88" s="864"/>
      <c r="LHS88" s="863"/>
      <c r="LHT88" s="864"/>
      <c r="LHU88" s="863"/>
      <c r="LHV88" s="864"/>
      <c r="LHW88" s="863"/>
      <c r="LHX88" s="864"/>
      <c r="LHY88" s="863"/>
      <c r="LHZ88" s="864"/>
      <c r="LIA88" s="863"/>
      <c r="LIB88" s="864"/>
      <c r="LIC88" s="863"/>
      <c r="LID88" s="864"/>
      <c r="LIE88" s="863"/>
      <c r="LIF88" s="864"/>
      <c r="LIG88" s="863"/>
      <c r="LIH88" s="864"/>
      <c r="LII88" s="863"/>
      <c r="LIJ88" s="864"/>
      <c r="LIK88" s="863"/>
      <c r="LIL88" s="864"/>
      <c r="LIM88" s="863"/>
      <c r="LIN88" s="864"/>
      <c r="LIO88" s="863"/>
      <c r="LIP88" s="864"/>
      <c r="LIQ88" s="863"/>
      <c r="LIR88" s="864"/>
      <c r="LIS88" s="863"/>
      <c r="LIT88" s="864"/>
      <c r="LIU88" s="863"/>
      <c r="LIV88" s="864"/>
      <c r="LIW88" s="863"/>
      <c r="LIX88" s="864"/>
      <c r="LIY88" s="863"/>
      <c r="LIZ88" s="864"/>
      <c r="LJA88" s="863"/>
      <c r="LJB88" s="864"/>
      <c r="LJC88" s="863"/>
      <c r="LJD88" s="864"/>
      <c r="LJE88" s="863"/>
      <c r="LJF88" s="864"/>
      <c r="LJG88" s="863"/>
      <c r="LJH88" s="864"/>
      <c r="LJI88" s="863"/>
      <c r="LJJ88" s="864"/>
      <c r="LJK88" s="863"/>
      <c r="LJL88" s="864"/>
      <c r="LJM88" s="863"/>
      <c r="LJN88" s="864"/>
      <c r="LJO88" s="863"/>
      <c r="LJP88" s="864"/>
      <c r="LJQ88" s="863"/>
      <c r="LJR88" s="864"/>
      <c r="LJS88" s="863"/>
      <c r="LJT88" s="864"/>
      <c r="LJU88" s="863"/>
      <c r="LJV88" s="864"/>
      <c r="LJW88" s="863"/>
      <c r="LJX88" s="864"/>
      <c r="LJY88" s="863"/>
      <c r="LJZ88" s="864"/>
      <c r="LKA88" s="863"/>
      <c r="LKB88" s="864"/>
      <c r="LKC88" s="863"/>
      <c r="LKD88" s="864"/>
      <c r="LKE88" s="863"/>
      <c r="LKF88" s="864"/>
      <c r="LKG88" s="863"/>
      <c r="LKH88" s="864"/>
      <c r="LKI88" s="863"/>
      <c r="LKJ88" s="864"/>
      <c r="LKK88" s="863"/>
      <c r="LKL88" s="864"/>
      <c r="LKM88" s="863"/>
      <c r="LKN88" s="864"/>
      <c r="LKO88" s="863"/>
      <c r="LKP88" s="864"/>
      <c r="LKQ88" s="863"/>
      <c r="LKR88" s="864"/>
      <c r="LKS88" s="863"/>
      <c r="LKT88" s="864"/>
      <c r="LKU88" s="863"/>
      <c r="LKV88" s="864"/>
      <c r="LKW88" s="863"/>
      <c r="LKX88" s="864"/>
      <c r="LKY88" s="863"/>
      <c r="LKZ88" s="864"/>
      <c r="LLA88" s="863"/>
      <c r="LLB88" s="864"/>
      <c r="LLC88" s="863"/>
      <c r="LLD88" s="864"/>
      <c r="LLE88" s="863"/>
      <c r="LLF88" s="864"/>
      <c r="LLG88" s="863"/>
      <c r="LLH88" s="864"/>
      <c r="LLI88" s="863"/>
      <c r="LLJ88" s="864"/>
      <c r="LLK88" s="863"/>
      <c r="LLL88" s="864"/>
      <c r="LLM88" s="863"/>
      <c r="LLN88" s="864"/>
      <c r="LLO88" s="863"/>
      <c r="LLP88" s="864"/>
      <c r="LLQ88" s="863"/>
      <c r="LLR88" s="864"/>
      <c r="LLS88" s="863"/>
      <c r="LLT88" s="864"/>
      <c r="LLU88" s="863"/>
      <c r="LLV88" s="864"/>
      <c r="LLW88" s="863"/>
      <c r="LLX88" s="864"/>
      <c r="LLY88" s="863"/>
      <c r="LLZ88" s="864"/>
      <c r="LMA88" s="863"/>
      <c r="LMB88" s="864"/>
      <c r="LMC88" s="863"/>
      <c r="LMD88" s="864"/>
      <c r="LME88" s="863"/>
      <c r="LMF88" s="864"/>
      <c r="LMG88" s="863"/>
      <c r="LMH88" s="864"/>
      <c r="LMI88" s="863"/>
      <c r="LMJ88" s="864"/>
      <c r="LMK88" s="863"/>
      <c r="LML88" s="864"/>
      <c r="LMM88" s="863"/>
      <c r="LMN88" s="864"/>
      <c r="LMO88" s="863"/>
      <c r="LMP88" s="864"/>
      <c r="LMQ88" s="863"/>
      <c r="LMR88" s="864"/>
      <c r="LMS88" s="863"/>
      <c r="LMT88" s="864"/>
      <c r="LMU88" s="863"/>
      <c r="LMV88" s="864"/>
      <c r="LMW88" s="863"/>
      <c r="LMX88" s="864"/>
      <c r="LMY88" s="863"/>
      <c r="LMZ88" s="864"/>
      <c r="LNA88" s="863"/>
      <c r="LNB88" s="864"/>
      <c r="LNC88" s="863"/>
      <c r="LND88" s="864"/>
      <c r="LNE88" s="863"/>
      <c r="LNF88" s="864"/>
      <c r="LNG88" s="863"/>
      <c r="LNH88" s="864"/>
      <c r="LNI88" s="863"/>
      <c r="LNJ88" s="864"/>
      <c r="LNK88" s="863"/>
      <c r="LNL88" s="864"/>
      <c r="LNM88" s="863"/>
      <c r="LNN88" s="864"/>
      <c r="LNO88" s="863"/>
      <c r="LNP88" s="864"/>
      <c r="LNQ88" s="863"/>
      <c r="LNR88" s="864"/>
      <c r="LNS88" s="863"/>
      <c r="LNT88" s="864"/>
      <c r="LNU88" s="863"/>
      <c r="LNV88" s="864"/>
      <c r="LNW88" s="863"/>
      <c r="LNX88" s="864"/>
      <c r="LNY88" s="863"/>
      <c r="LNZ88" s="864"/>
      <c r="LOA88" s="863"/>
      <c r="LOB88" s="864"/>
      <c r="LOC88" s="863"/>
      <c r="LOD88" s="864"/>
      <c r="LOE88" s="863"/>
      <c r="LOF88" s="864"/>
      <c r="LOG88" s="863"/>
      <c r="LOH88" s="864"/>
      <c r="LOI88" s="863"/>
      <c r="LOJ88" s="864"/>
      <c r="LOK88" s="863"/>
      <c r="LOL88" s="864"/>
      <c r="LOM88" s="863"/>
      <c r="LON88" s="864"/>
      <c r="LOO88" s="863"/>
      <c r="LOP88" s="864"/>
      <c r="LOQ88" s="863"/>
      <c r="LOR88" s="864"/>
      <c r="LOS88" s="863"/>
      <c r="LOT88" s="864"/>
      <c r="LOU88" s="863"/>
      <c r="LOV88" s="864"/>
      <c r="LOW88" s="863"/>
      <c r="LOX88" s="864"/>
      <c r="LOY88" s="863"/>
      <c r="LOZ88" s="864"/>
      <c r="LPA88" s="863"/>
      <c r="LPB88" s="864"/>
      <c r="LPC88" s="863"/>
      <c r="LPD88" s="864"/>
      <c r="LPE88" s="863"/>
      <c r="LPF88" s="864"/>
      <c r="LPG88" s="863"/>
      <c r="LPH88" s="864"/>
      <c r="LPI88" s="863"/>
      <c r="LPJ88" s="864"/>
      <c r="LPK88" s="863"/>
      <c r="LPL88" s="864"/>
      <c r="LPM88" s="863"/>
      <c r="LPN88" s="864"/>
      <c r="LPO88" s="863"/>
      <c r="LPP88" s="864"/>
      <c r="LPQ88" s="863"/>
      <c r="LPR88" s="864"/>
      <c r="LPS88" s="863"/>
      <c r="LPT88" s="864"/>
      <c r="LPU88" s="863"/>
      <c r="LPV88" s="864"/>
      <c r="LPW88" s="863"/>
      <c r="LPX88" s="864"/>
      <c r="LPY88" s="863"/>
      <c r="LPZ88" s="864"/>
      <c r="LQA88" s="863"/>
      <c r="LQB88" s="864"/>
      <c r="LQC88" s="863"/>
      <c r="LQD88" s="864"/>
      <c r="LQE88" s="863"/>
      <c r="LQF88" s="864"/>
      <c r="LQG88" s="863"/>
      <c r="LQH88" s="864"/>
      <c r="LQI88" s="863"/>
      <c r="LQJ88" s="864"/>
      <c r="LQK88" s="863"/>
      <c r="LQL88" s="864"/>
      <c r="LQM88" s="863"/>
      <c r="LQN88" s="864"/>
      <c r="LQO88" s="863"/>
      <c r="LQP88" s="864"/>
      <c r="LQQ88" s="863"/>
      <c r="LQR88" s="864"/>
      <c r="LQS88" s="863"/>
      <c r="LQT88" s="864"/>
      <c r="LQU88" s="863"/>
      <c r="LQV88" s="864"/>
      <c r="LQW88" s="863"/>
      <c r="LQX88" s="864"/>
      <c r="LQY88" s="863"/>
      <c r="LQZ88" s="864"/>
      <c r="LRA88" s="863"/>
      <c r="LRB88" s="864"/>
      <c r="LRC88" s="863"/>
      <c r="LRD88" s="864"/>
      <c r="LRE88" s="863"/>
      <c r="LRF88" s="864"/>
      <c r="LRG88" s="863"/>
      <c r="LRH88" s="864"/>
      <c r="LRI88" s="863"/>
      <c r="LRJ88" s="864"/>
      <c r="LRK88" s="863"/>
      <c r="LRL88" s="864"/>
      <c r="LRM88" s="863"/>
      <c r="LRN88" s="864"/>
      <c r="LRO88" s="863"/>
      <c r="LRP88" s="864"/>
      <c r="LRQ88" s="863"/>
      <c r="LRR88" s="864"/>
      <c r="LRS88" s="863"/>
      <c r="LRT88" s="864"/>
      <c r="LRU88" s="863"/>
      <c r="LRV88" s="864"/>
      <c r="LRW88" s="863"/>
      <c r="LRX88" s="864"/>
      <c r="LRY88" s="863"/>
      <c r="LRZ88" s="864"/>
      <c r="LSA88" s="863"/>
      <c r="LSB88" s="864"/>
      <c r="LSC88" s="863"/>
      <c r="LSD88" s="864"/>
      <c r="LSE88" s="863"/>
      <c r="LSF88" s="864"/>
      <c r="LSG88" s="863"/>
      <c r="LSH88" s="864"/>
      <c r="LSI88" s="863"/>
      <c r="LSJ88" s="864"/>
      <c r="LSK88" s="863"/>
      <c r="LSL88" s="864"/>
      <c r="LSM88" s="863"/>
      <c r="LSN88" s="864"/>
      <c r="LSO88" s="863"/>
      <c r="LSP88" s="864"/>
      <c r="LSQ88" s="863"/>
      <c r="LSR88" s="864"/>
      <c r="LSS88" s="863"/>
      <c r="LST88" s="864"/>
      <c r="LSU88" s="863"/>
      <c r="LSV88" s="864"/>
      <c r="LSW88" s="863"/>
      <c r="LSX88" s="864"/>
      <c r="LSY88" s="863"/>
      <c r="LSZ88" s="864"/>
      <c r="LTA88" s="863"/>
      <c r="LTB88" s="864"/>
      <c r="LTC88" s="863"/>
      <c r="LTD88" s="864"/>
      <c r="LTE88" s="863"/>
      <c r="LTF88" s="864"/>
      <c r="LTG88" s="863"/>
      <c r="LTH88" s="864"/>
      <c r="LTI88" s="863"/>
      <c r="LTJ88" s="864"/>
      <c r="LTK88" s="863"/>
      <c r="LTL88" s="864"/>
      <c r="LTM88" s="863"/>
      <c r="LTN88" s="864"/>
      <c r="LTO88" s="863"/>
      <c r="LTP88" s="864"/>
      <c r="LTQ88" s="863"/>
      <c r="LTR88" s="864"/>
      <c r="LTS88" s="863"/>
      <c r="LTT88" s="864"/>
      <c r="LTU88" s="863"/>
      <c r="LTV88" s="864"/>
      <c r="LTW88" s="863"/>
      <c r="LTX88" s="864"/>
      <c r="LTY88" s="863"/>
      <c r="LTZ88" s="864"/>
      <c r="LUA88" s="863"/>
      <c r="LUB88" s="864"/>
      <c r="LUC88" s="863"/>
      <c r="LUD88" s="864"/>
      <c r="LUE88" s="863"/>
      <c r="LUF88" s="864"/>
      <c r="LUG88" s="863"/>
      <c r="LUH88" s="864"/>
      <c r="LUI88" s="863"/>
      <c r="LUJ88" s="864"/>
      <c r="LUK88" s="863"/>
      <c r="LUL88" s="864"/>
      <c r="LUM88" s="863"/>
      <c r="LUN88" s="864"/>
      <c r="LUO88" s="863"/>
      <c r="LUP88" s="864"/>
      <c r="LUQ88" s="863"/>
      <c r="LUR88" s="864"/>
      <c r="LUS88" s="863"/>
      <c r="LUT88" s="864"/>
      <c r="LUU88" s="863"/>
      <c r="LUV88" s="864"/>
      <c r="LUW88" s="863"/>
      <c r="LUX88" s="864"/>
      <c r="LUY88" s="863"/>
      <c r="LUZ88" s="864"/>
      <c r="LVA88" s="863"/>
      <c r="LVB88" s="864"/>
      <c r="LVC88" s="863"/>
      <c r="LVD88" s="864"/>
      <c r="LVE88" s="863"/>
      <c r="LVF88" s="864"/>
      <c r="LVG88" s="863"/>
      <c r="LVH88" s="864"/>
      <c r="LVI88" s="863"/>
      <c r="LVJ88" s="864"/>
      <c r="LVK88" s="863"/>
      <c r="LVL88" s="864"/>
      <c r="LVM88" s="863"/>
      <c r="LVN88" s="864"/>
      <c r="LVO88" s="863"/>
      <c r="LVP88" s="864"/>
      <c r="LVQ88" s="863"/>
      <c r="LVR88" s="864"/>
      <c r="LVS88" s="863"/>
      <c r="LVT88" s="864"/>
      <c r="LVU88" s="863"/>
      <c r="LVV88" s="864"/>
      <c r="LVW88" s="863"/>
      <c r="LVX88" s="864"/>
      <c r="LVY88" s="863"/>
      <c r="LVZ88" s="864"/>
      <c r="LWA88" s="863"/>
      <c r="LWB88" s="864"/>
      <c r="LWC88" s="863"/>
      <c r="LWD88" s="864"/>
      <c r="LWE88" s="863"/>
      <c r="LWF88" s="864"/>
      <c r="LWG88" s="863"/>
      <c r="LWH88" s="864"/>
      <c r="LWI88" s="863"/>
      <c r="LWJ88" s="864"/>
      <c r="LWK88" s="863"/>
      <c r="LWL88" s="864"/>
      <c r="LWM88" s="863"/>
      <c r="LWN88" s="864"/>
      <c r="LWO88" s="863"/>
      <c r="LWP88" s="864"/>
      <c r="LWQ88" s="863"/>
      <c r="LWR88" s="864"/>
      <c r="LWS88" s="863"/>
      <c r="LWT88" s="864"/>
      <c r="LWU88" s="863"/>
      <c r="LWV88" s="864"/>
      <c r="LWW88" s="863"/>
      <c r="LWX88" s="864"/>
      <c r="LWY88" s="863"/>
      <c r="LWZ88" s="864"/>
      <c r="LXA88" s="863"/>
      <c r="LXB88" s="864"/>
      <c r="LXC88" s="863"/>
      <c r="LXD88" s="864"/>
      <c r="LXE88" s="863"/>
      <c r="LXF88" s="864"/>
      <c r="LXG88" s="863"/>
      <c r="LXH88" s="864"/>
      <c r="LXI88" s="863"/>
      <c r="LXJ88" s="864"/>
      <c r="LXK88" s="863"/>
      <c r="LXL88" s="864"/>
      <c r="LXM88" s="863"/>
      <c r="LXN88" s="864"/>
      <c r="LXO88" s="863"/>
      <c r="LXP88" s="864"/>
      <c r="LXQ88" s="863"/>
      <c r="LXR88" s="864"/>
      <c r="LXS88" s="863"/>
      <c r="LXT88" s="864"/>
      <c r="LXU88" s="863"/>
      <c r="LXV88" s="864"/>
      <c r="LXW88" s="863"/>
      <c r="LXX88" s="864"/>
      <c r="LXY88" s="863"/>
      <c r="LXZ88" s="864"/>
      <c r="LYA88" s="863"/>
      <c r="LYB88" s="864"/>
      <c r="LYC88" s="863"/>
      <c r="LYD88" s="864"/>
      <c r="LYE88" s="863"/>
      <c r="LYF88" s="864"/>
      <c r="LYG88" s="863"/>
      <c r="LYH88" s="864"/>
      <c r="LYI88" s="863"/>
      <c r="LYJ88" s="864"/>
      <c r="LYK88" s="863"/>
      <c r="LYL88" s="864"/>
      <c r="LYM88" s="863"/>
      <c r="LYN88" s="864"/>
      <c r="LYO88" s="863"/>
      <c r="LYP88" s="864"/>
      <c r="LYQ88" s="863"/>
      <c r="LYR88" s="864"/>
      <c r="LYS88" s="863"/>
      <c r="LYT88" s="864"/>
      <c r="LYU88" s="863"/>
      <c r="LYV88" s="864"/>
      <c r="LYW88" s="863"/>
      <c r="LYX88" s="864"/>
      <c r="LYY88" s="863"/>
      <c r="LYZ88" s="864"/>
      <c r="LZA88" s="863"/>
      <c r="LZB88" s="864"/>
      <c r="LZC88" s="863"/>
      <c r="LZD88" s="864"/>
      <c r="LZE88" s="863"/>
      <c r="LZF88" s="864"/>
      <c r="LZG88" s="863"/>
      <c r="LZH88" s="864"/>
      <c r="LZI88" s="863"/>
      <c r="LZJ88" s="864"/>
      <c r="LZK88" s="863"/>
      <c r="LZL88" s="864"/>
      <c r="LZM88" s="863"/>
      <c r="LZN88" s="864"/>
      <c r="LZO88" s="863"/>
      <c r="LZP88" s="864"/>
      <c r="LZQ88" s="863"/>
      <c r="LZR88" s="864"/>
      <c r="LZS88" s="863"/>
      <c r="LZT88" s="864"/>
      <c r="LZU88" s="863"/>
      <c r="LZV88" s="864"/>
      <c r="LZW88" s="863"/>
      <c r="LZX88" s="864"/>
      <c r="LZY88" s="863"/>
      <c r="LZZ88" s="864"/>
      <c r="MAA88" s="863"/>
      <c r="MAB88" s="864"/>
      <c r="MAC88" s="863"/>
      <c r="MAD88" s="864"/>
      <c r="MAE88" s="863"/>
      <c r="MAF88" s="864"/>
      <c r="MAG88" s="863"/>
      <c r="MAH88" s="864"/>
      <c r="MAI88" s="863"/>
      <c r="MAJ88" s="864"/>
      <c r="MAK88" s="863"/>
      <c r="MAL88" s="864"/>
      <c r="MAM88" s="863"/>
      <c r="MAN88" s="864"/>
      <c r="MAO88" s="863"/>
      <c r="MAP88" s="864"/>
      <c r="MAQ88" s="863"/>
      <c r="MAR88" s="864"/>
      <c r="MAS88" s="863"/>
      <c r="MAT88" s="864"/>
      <c r="MAU88" s="863"/>
      <c r="MAV88" s="864"/>
      <c r="MAW88" s="863"/>
      <c r="MAX88" s="864"/>
      <c r="MAY88" s="863"/>
      <c r="MAZ88" s="864"/>
      <c r="MBA88" s="863"/>
      <c r="MBB88" s="864"/>
      <c r="MBC88" s="863"/>
      <c r="MBD88" s="864"/>
      <c r="MBE88" s="863"/>
      <c r="MBF88" s="864"/>
      <c r="MBG88" s="863"/>
      <c r="MBH88" s="864"/>
      <c r="MBI88" s="863"/>
      <c r="MBJ88" s="864"/>
      <c r="MBK88" s="863"/>
      <c r="MBL88" s="864"/>
      <c r="MBM88" s="863"/>
      <c r="MBN88" s="864"/>
      <c r="MBO88" s="863"/>
      <c r="MBP88" s="864"/>
      <c r="MBQ88" s="863"/>
      <c r="MBR88" s="864"/>
      <c r="MBS88" s="863"/>
      <c r="MBT88" s="864"/>
      <c r="MBU88" s="863"/>
      <c r="MBV88" s="864"/>
      <c r="MBW88" s="863"/>
      <c r="MBX88" s="864"/>
      <c r="MBY88" s="863"/>
      <c r="MBZ88" s="864"/>
      <c r="MCA88" s="863"/>
      <c r="MCB88" s="864"/>
      <c r="MCC88" s="863"/>
      <c r="MCD88" s="864"/>
      <c r="MCE88" s="863"/>
      <c r="MCF88" s="864"/>
      <c r="MCG88" s="863"/>
      <c r="MCH88" s="864"/>
      <c r="MCI88" s="863"/>
      <c r="MCJ88" s="864"/>
      <c r="MCK88" s="863"/>
      <c r="MCL88" s="864"/>
      <c r="MCM88" s="863"/>
      <c r="MCN88" s="864"/>
      <c r="MCO88" s="863"/>
      <c r="MCP88" s="864"/>
      <c r="MCQ88" s="863"/>
      <c r="MCR88" s="864"/>
      <c r="MCS88" s="863"/>
      <c r="MCT88" s="864"/>
      <c r="MCU88" s="863"/>
      <c r="MCV88" s="864"/>
      <c r="MCW88" s="863"/>
      <c r="MCX88" s="864"/>
      <c r="MCY88" s="863"/>
      <c r="MCZ88" s="864"/>
      <c r="MDA88" s="863"/>
      <c r="MDB88" s="864"/>
      <c r="MDC88" s="863"/>
      <c r="MDD88" s="864"/>
      <c r="MDE88" s="863"/>
      <c r="MDF88" s="864"/>
      <c r="MDG88" s="863"/>
      <c r="MDH88" s="864"/>
      <c r="MDI88" s="863"/>
      <c r="MDJ88" s="864"/>
      <c r="MDK88" s="863"/>
      <c r="MDL88" s="864"/>
      <c r="MDM88" s="863"/>
      <c r="MDN88" s="864"/>
      <c r="MDO88" s="863"/>
      <c r="MDP88" s="864"/>
      <c r="MDQ88" s="863"/>
      <c r="MDR88" s="864"/>
      <c r="MDS88" s="863"/>
      <c r="MDT88" s="864"/>
      <c r="MDU88" s="863"/>
      <c r="MDV88" s="864"/>
      <c r="MDW88" s="863"/>
      <c r="MDX88" s="864"/>
      <c r="MDY88" s="863"/>
      <c r="MDZ88" s="864"/>
      <c r="MEA88" s="863"/>
      <c r="MEB88" s="864"/>
      <c r="MEC88" s="863"/>
      <c r="MED88" s="864"/>
      <c r="MEE88" s="863"/>
      <c r="MEF88" s="864"/>
      <c r="MEG88" s="863"/>
      <c r="MEH88" s="864"/>
      <c r="MEI88" s="863"/>
      <c r="MEJ88" s="864"/>
      <c r="MEK88" s="863"/>
      <c r="MEL88" s="864"/>
      <c r="MEM88" s="863"/>
      <c r="MEN88" s="864"/>
      <c r="MEO88" s="863"/>
      <c r="MEP88" s="864"/>
      <c r="MEQ88" s="863"/>
      <c r="MER88" s="864"/>
      <c r="MES88" s="863"/>
      <c r="MET88" s="864"/>
      <c r="MEU88" s="863"/>
      <c r="MEV88" s="864"/>
      <c r="MEW88" s="863"/>
      <c r="MEX88" s="864"/>
      <c r="MEY88" s="863"/>
      <c r="MEZ88" s="864"/>
      <c r="MFA88" s="863"/>
      <c r="MFB88" s="864"/>
      <c r="MFC88" s="863"/>
      <c r="MFD88" s="864"/>
      <c r="MFE88" s="863"/>
      <c r="MFF88" s="864"/>
      <c r="MFG88" s="863"/>
      <c r="MFH88" s="864"/>
      <c r="MFI88" s="863"/>
      <c r="MFJ88" s="864"/>
      <c r="MFK88" s="863"/>
      <c r="MFL88" s="864"/>
      <c r="MFM88" s="863"/>
      <c r="MFN88" s="864"/>
      <c r="MFO88" s="863"/>
      <c r="MFP88" s="864"/>
      <c r="MFQ88" s="863"/>
      <c r="MFR88" s="864"/>
      <c r="MFS88" s="863"/>
      <c r="MFT88" s="864"/>
      <c r="MFU88" s="863"/>
      <c r="MFV88" s="864"/>
      <c r="MFW88" s="863"/>
      <c r="MFX88" s="864"/>
      <c r="MFY88" s="863"/>
      <c r="MFZ88" s="864"/>
      <c r="MGA88" s="863"/>
      <c r="MGB88" s="864"/>
      <c r="MGC88" s="863"/>
      <c r="MGD88" s="864"/>
      <c r="MGE88" s="863"/>
      <c r="MGF88" s="864"/>
      <c r="MGG88" s="863"/>
      <c r="MGH88" s="864"/>
      <c r="MGI88" s="863"/>
      <c r="MGJ88" s="864"/>
      <c r="MGK88" s="863"/>
      <c r="MGL88" s="864"/>
      <c r="MGM88" s="863"/>
      <c r="MGN88" s="864"/>
      <c r="MGO88" s="863"/>
      <c r="MGP88" s="864"/>
      <c r="MGQ88" s="863"/>
      <c r="MGR88" s="864"/>
      <c r="MGS88" s="863"/>
      <c r="MGT88" s="864"/>
      <c r="MGU88" s="863"/>
      <c r="MGV88" s="864"/>
      <c r="MGW88" s="863"/>
      <c r="MGX88" s="864"/>
      <c r="MGY88" s="863"/>
      <c r="MGZ88" s="864"/>
      <c r="MHA88" s="863"/>
      <c r="MHB88" s="864"/>
      <c r="MHC88" s="863"/>
      <c r="MHD88" s="864"/>
      <c r="MHE88" s="863"/>
      <c r="MHF88" s="864"/>
      <c r="MHG88" s="863"/>
      <c r="MHH88" s="864"/>
      <c r="MHI88" s="863"/>
      <c r="MHJ88" s="864"/>
      <c r="MHK88" s="863"/>
      <c r="MHL88" s="864"/>
      <c r="MHM88" s="863"/>
      <c r="MHN88" s="864"/>
      <c r="MHO88" s="863"/>
      <c r="MHP88" s="864"/>
      <c r="MHQ88" s="863"/>
      <c r="MHR88" s="864"/>
      <c r="MHS88" s="863"/>
      <c r="MHT88" s="864"/>
      <c r="MHU88" s="863"/>
      <c r="MHV88" s="864"/>
      <c r="MHW88" s="863"/>
      <c r="MHX88" s="864"/>
      <c r="MHY88" s="863"/>
      <c r="MHZ88" s="864"/>
      <c r="MIA88" s="863"/>
      <c r="MIB88" s="864"/>
      <c r="MIC88" s="863"/>
      <c r="MID88" s="864"/>
      <c r="MIE88" s="863"/>
      <c r="MIF88" s="864"/>
      <c r="MIG88" s="863"/>
      <c r="MIH88" s="864"/>
      <c r="MII88" s="863"/>
      <c r="MIJ88" s="864"/>
      <c r="MIK88" s="863"/>
      <c r="MIL88" s="864"/>
      <c r="MIM88" s="863"/>
      <c r="MIN88" s="864"/>
      <c r="MIO88" s="863"/>
      <c r="MIP88" s="864"/>
      <c r="MIQ88" s="863"/>
      <c r="MIR88" s="864"/>
      <c r="MIS88" s="863"/>
      <c r="MIT88" s="864"/>
      <c r="MIU88" s="863"/>
      <c r="MIV88" s="864"/>
      <c r="MIW88" s="863"/>
      <c r="MIX88" s="864"/>
      <c r="MIY88" s="863"/>
      <c r="MIZ88" s="864"/>
      <c r="MJA88" s="863"/>
      <c r="MJB88" s="864"/>
      <c r="MJC88" s="863"/>
      <c r="MJD88" s="864"/>
      <c r="MJE88" s="863"/>
      <c r="MJF88" s="864"/>
      <c r="MJG88" s="863"/>
      <c r="MJH88" s="864"/>
      <c r="MJI88" s="863"/>
      <c r="MJJ88" s="864"/>
      <c r="MJK88" s="863"/>
      <c r="MJL88" s="864"/>
      <c r="MJM88" s="863"/>
      <c r="MJN88" s="864"/>
      <c r="MJO88" s="863"/>
      <c r="MJP88" s="864"/>
      <c r="MJQ88" s="863"/>
      <c r="MJR88" s="864"/>
      <c r="MJS88" s="863"/>
      <c r="MJT88" s="864"/>
      <c r="MJU88" s="863"/>
      <c r="MJV88" s="864"/>
      <c r="MJW88" s="863"/>
      <c r="MJX88" s="864"/>
      <c r="MJY88" s="863"/>
      <c r="MJZ88" s="864"/>
      <c r="MKA88" s="863"/>
      <c r="MKB88" s="864"/>
      <c r="MKC88" s="863"/>
      <c r="MKD88" s="864"/>
      <c r="MKE88" s="863"/>
      <c r="MKF88" s="864"/>
      <c r="MKG88" s="863"/>
      <c r="MKH88" s="864"/>
      <c r="MKI88" s="863"/>
      <c r="MKJ88" s="864"/>
      <c r="MKK88" s="863"/>
      <c r="MKL88" s="864"/>
      <c r="MKM88" s="863"/>
      <c r="MKN88" s="864"/>
      <c r="MKO88" s="863"/>
      <c r="MKP88" s="864"/>
      <c r="MKQ88" s="863"/>
      <c r="MKR88" s="864"/>
      <c r="MKS88" s="863"/>
      <c r="MKT88" s="864"/>
      <c r="MKU88" s="863"/>
      <c r="MKV88" s="864"/>
      <c r="MKW88" s="863"/>
      <c r="MKX88" s="864"/>
      <c r="MKY88" s="863"/>
      <c r="MKZ88" s="864"/>
      <c r="MLA88" s="863"/>
      <c r="MLB88" s="864"/>
      <c r="MLC88" s="863"/>
      <c r="MLD88" s="864"/>
      <c r="MLE88" s="863"/>
      <c r="MLF88" s="864"/>
      <c r="MLG88" s="863"/>
      <c r="MLH88" s="864"/>
      <c r="MLI88" s="863"/>
      <c r="MLJ88" s="864"/>
      <c r="MLK88" s="863"/>
      <c r="MLL88" s="864"/>
      <c r="MLM88" s="863"/>
      <c r="MLN88" s="864"/>
      <c r="MLO88" s="863"/>
      <c r="MLP88" s="864"/>
      <c r="MLQ88" s="863"/>
      <c r="MLR88" s="864"/>
      <c r="MLS88" s="863"/>
      <c r="MLT88" s="864"/>
      <c r="MLU88" s="863"/>
      <c r="MLV88" s="864"/>
      <c r="MLW88" s="863"/>
      <c r="MLX88" s="864"/>
      <c r="MLY88" s="863"/>
      <c r="MLZ88" s="864"/>
      <c r="MMA88" s="863"/>
      <c r="MMB88" s="864"/>
      <c r="MMC88" s="863"/>
      <c r="MMD88" s="864"/>
      <c r="MME88" s="863"/>
      <c r="MMF88" s="864"/>
      <c r="MMG88" s="863"/>
      <c r="MMH88" s="864"/>
      <c r="MMI88" s="863"/>
      <c r="MMJ88" s="864"/>
      <c r="MMK88" s="863"/>
      <c r="MML88" s="864"/>
      <c r="MMM88" s="863"/>
      <c r="MMN88" s="864"/>
      <c r="MMO88" s="863"/>
      <c r="MMP88" s="864"/>
      <c r="MMQ88" s="863"/>
      <c r="MMR88" s="864"/>
      <c r="MMS88" s="863"/>
      <c r="MMT88" s="864"/>
      <c r="MMU88" s="863"/>
      <c r="MMV88" s="864"/>
      <c r="MMW88" s="863"/>
      <c r="MMX88" s="864"/>
      <c r="MMY88" s="863"/>
      <c r="MMZ88" s="864"/>
      <c r="MNA88" s="863"/>
      <c r="MNB88" s="864"/>
      <c r="MNC88" s="863"/>
      <c r="MND88" s="864"/>
      <c r="MNE88" s="863"/>
      <c r="MNF88" s="864"/>
      <c r="MNG88" s="863"/>
      <c r="MNH88" s="864"/>
      <c r="MNI88" s="863"/>
      <c r="MNJ88" s="864"/>
      <c r="MNK88" s="863"/>
      <c r="MNL88" s="864"/>
      <c r="MNM88" s="863"/>
      <c r="MNN88" s="864"/>
      <c r="MNO88" s="863"/>
      <c r="MNP88" s="864"/>
      <c r="MNQ88" s="863"/>
      <c r="MNR88" s="864"/>
      <c r="MNS88" s="863"/>
      <c r="MNT88" s="864"/>
      <c r="MNU88" s="863"/>
      <c r="MNV88" s="864"/>
      <c r="MNW88" s="863"/>
      <c r="MNX88" s="864"/>
      <c r="MNY88" s="863"/>
      <c r="MNZ88" s="864"/>
      <c r="MOA88" s="863"/>
      <c r="MOB88" s="864"/>
      <c r="MOC88" s="863"/>
      <c r="MOD88" s="864"/>
      <c r="MOE88" s="863"/>
      <c r="MOF88" s="864"/>
      <c r="MOG88" s="863"/>
      <c r="MOH88" s="864"/>
      <c r="MOI88" s="863"/>
      <c r="MOJ88" s="864"/>
      <c r="MOK88" s="863"/>
      <c r="MOL88" s="864"/>
      <c r="MOM88" s="863"/>
      <c r="MON88" s="864"/>
      <c r="MOO88" s="863"/>
      <c r="MOP88" s="864"/>
      <c r="MOQ88" s="863"/>
      <c r="MOR88" s="864"/>
      <c r="MOS88" s="863"/>
      <c r="MOT88" s="864"/>
      <c r="MOU88" s="863"/>
      <c r="MOV88" s="864"/>
      <c r="MOW88" s="863"/>
      <c r="MOX88" s="864"/>
      <c r="MOY88" s="863"/>
      <c r="MOZ88" s="864"/>
      <c r="MPA88" s="863"/>
      <c r="MPB88" s="864"/>
      <c r="MPC88" s="863"/>
      <c r="MPD88" s="864"/>
      <c r="MPE88" s="863"/>
      <c r="MPF88" s="864"/>
      <c r="MPG88" s="863"/>
      <c r="MPH88" s="864"/>
      <c r="MPI88" s="863"/>
      <c r="MPJ88" s="864"/>
      <c r="MPK88" s="863"/>
      <c r="MPL88" s="864"/>
      <c r="MPM88" s="863"/>
      <c r="MPN88" s="864"/>
      <c r="MPO88" s="863"/>
      <c r="MPP88" s="864"/>
      <c r="MPQ88" s="863"/>
      <c r="MPR88" s="864"/>
      <c r="MPS88" s="863"/>
      <c r="MPT88" s="864"/>
      <c r="MPU88" s="863"/>
      <c r="MPV88" s="864"/>
      <c r="MPW88" s="863"/>
      <c r="MPX88" s="864"/>
      <c r="MPY88" s="863"/>
      <c r="MPZ88" s="864"/>
      <c r="MQA88" s="863"/>
      <c r="MQB88" s="864"/>
      <c r="MQC88" s="863"/>
      <c r="MQD88" s="864"/>
      <c r="MQE88" s="863"/>
      <c r="MQF88" s="864"/>
      <c r="MQG88" s="863"/>
      <c r="MQH88" s="864"/>
      <c r="MQI88" s="863"/>
      <c r="MQJ88" s="864"/>
      <c r="MQK88" s="863"/>
      <c r="MQL88" s="864"/>
      <c r="MQM88" s="863"/>
      <c r="MQN88" s="864"/>
      <c r="MQO88" s="863"/>
      <c r="MQP88" s="864"/>
      <c r="MQQ88" s="863"/>
      <c r="MQR88" s="864"/>
      <c r="MQS88" s="863"/>
      <c r="MQT88" s="864"/>
      <c r="MQU88" s="863"/>
      <c r="MQV88" s="864"/>
      <c r="MQW88" s="863"/>
      <c r="MQX88" s="864"/>
      <c r="MQY88" s="863"/>
      <c r="MQZ88" s="864"/>
      <c r="MRA88" s="863"/>
      <c r="MRB88" s="864"/>
      <c r="MRC88" s="863"/>
      <c r="MRD88" s="864"/>
      <c r="MRE88" s="863"/>
      <c r="MRF88" s="864"/>
      <c r="MRG88" s="863"/>
      <c r="MRH88" s="864"/>
      <c r="MRI88" s="863"/>
      <c r="MRJ88" s="864"/>
      <c r="MRK88" s="863"/>
      <c r="MRL88" s="864"/>
      <c r="MRM88" s="863"/>
      <c r="MRN88" s="864"/>
      <c r="MRO88" s="863"/>
      <c r="MRP88" s="864"/>
      <c r="MRQ88" s="863"/>
      <c r="MRR88" s="864"/>
      <c r="MRS88" s="863"/>
      <c r="MRT88" s="864"/>
      <c r="MRU88" s="863"/>
      <c r="MRV88" s="864"/>
      <c r="MRW88" s="863"/>
      <c r="MRX88" s="864"/>
      <c r="MRY88" s="863"/>
      <c r="MRZ88" s="864"/>
      <c r="MSA88" s="863"/>
      <c r="MSB88" s="864"/>
      <c r="MSC88" s="863"/>
      <c r="MSD88" s="864"/>
      <c r="MSE88" s="863"/>
      <c r="MSF88" s="864"/>
      <c r="MSG88" s="863"/>
      <c r="MSH88" s="864"/>
      <c r="MSI88" s="863"/>
      <c r="MSJ88" s="864"/>
      <c r="MSK88" s="863"/>
      <c r="MSL88" s="864"/>
      <c r="MSM88" s="863"/>
      <c r="MSN88" s="864"/>
      <c r="MSO88" s="863"/>
      <c r="MSP88" s="864"/>
      <c r="MSQ88" s="863"/>
      <c r="MSR88" s="864"/>
      <c r="MSS88" s="863"/>
      <c r="MST88" s="864"/>
      <c r="MSU88" s="863"/>
      <c r="MSV88" s="864"/>
      <c r="MSW88" s="863"/>
      <c r="MSX88" s="864"/>
      <c r="MSY88" s="863"/>
      <c r="MSZ88" s="864"/>
      <c r="MTA88" s="863"/>
      <c r="MTB88" s="864"/>
      <c r="MTC88" s="863"/>
      <c r="MTD88" s="864"/>
      <c r="MTE88" s="863"/>
      <c r="MTF88" s="864"/>
      <c r="MTG88" s="863"/>
      <c r="MTH88" s="864"/>
      <c r="MTI88" s="863"/>
      <c r="MTJ88" s="864"/>
      <c r="MTK88" s="863"/>
      <c r="MTL88" s="864"/>
      <c r="MTM88" s="863"/>
      <c r="MTN88" s="864"/>
      <c r="MTO88" s="863"/>
      <c r="MTP88" s="864"/>
      <c r="MTQ88" s="863"/>
      <c r="MTR88" s="864"/>
      <c r="MTS88" s="863"/>
      <c r="MTT88" s="864"/>
      <c r="MTU88" s="863"/>
      <c r="MTV88" s="864"/>
      <c r="MTW88" s="863"/>
      <c r="MTX88" s="864"/>
      <c r="MTY88" s="863"/>
      <c r="MTZ88" s="864"/>
      <c r="MUA88" s="863"/>
      <c r="MUB88" s="864"/>
      <c r="MUC88" s="863"/>
      <c r="MUD88" s="864"/>
      <c r="MUE88" s="863"/>
      <c r="MUF88" s="864"/>
      <c r="MUG88" s="863"/>
      <c r="MUH88" s="864"/>
      <c r="MUI88" s="863"/>
      <c r="MUJ88" s="864"/>
      <c r="MUK88" s="863"/>
      <c r="MUL88" s="864"/>
      <c r="MUM88" s="863"/>
      <c r="MUN88" s="864"/>
      <c r="MUO88" s="863"/>
      <c r="MUP88" s="864"/>
      <c r="MUQ88" s="863"/>
      <c r="MUR88" s="864"/>
      <c r="MUS88" s="863"/>
      <c r="MUT88" s="864"/>
      <c r="MUU88" s="863"/>
      <c r="MUV88" s="864"/>
      <c r="MUW88" s="863"/>
      <c r="MUX88" s="864"/>
      <c r="MUY88" s="863"/>
      <c r="MUZ88" s="864"/>
      <c r="MVA88" s="863"/>
      <c r="MVB88" s="864"/>
      <c r="MVC88" s="863"/>
      <c r="MVD88" s="864"/>
      <c r="MVE88" s="863"/>
      <c r="MVF88" s="864"/>
      <c r="MVG88" s="863"/>
      <c r="MVH88" s="864"/>
      <c r="MVI88" s="863"/>
      <c r="MVJ88" s="864"/>
      <c r="MVK88" s="863"/>
      <c r="MVL88" s="864"/>
      <c r="MVM88" s="863"/>
      <c r="MVN88" s="864"/>
      <c r="MVO88" s="863"/>
      <c r="MVP88" s="864"/>
      <c r="MVQ88" s="863"/>
      <c r="MVR88" s="864"/>
      <c r="MVS88" s="863"/>
      <c r="MVT88" s="864"/>
      <c r="MVU88" s="863"/>
      <c r="MVV88" s="864"/>
      <c r="MVW88" s="863"/>
      <c r="MVX88" s="864"/>
      <c r="MVY88" s="863"/>
      <c r="MVZ88" s="864"/>
      <c r="MWA88" s="863"/>
      <c r="MWB88" s="864"/>
      <c r="MWC88" s="863"/>
      <c r="MWD88" s="864"/>
      <c r="MWE88" s="863"/>
      <c r="MWF88" s="864"/>
      <c r="MWG88" s="863"/>
      <c r="MWH88" s="864"/>
      <c r="MWI88" s="863"/>
      <c r="MWJ88" s="864"/>
      <c r="MWK88" s="863"/>
      <c r="MWL88" s="864"/>
      <c r="MWM88" s="863"/>
      <c r="MWN88" s="864"/>
      <c r="MWO88" s="863"/>
      <c r="MWP88" s="864"/>
      <c r="MWQ88" s="863"/>
      <c r="MWR88" s="864"/>
      <c r="MWS88" s="863"/>
      <c r="MWT88" s="864"/>
      <c r="MWU88" s="863"/>
      <c r="MWV88" s="864"/>
      <c r="MWW88" s="863"/>
      <c r="MWX88" s="864"/>
      <c r="MWY88" s="863"/>
      <c r="MWZ88" s="864"/>
      <c r="MXA88" s="863"/>
      <c r="MXB88" s="864"/>
      <c r="MXC88" s="863"/>
      <c r="MXD88" s="864"/>
      <c r="MXE88" s="863"/>
      <c r="MXF88" s="864"/>
      <c r="MXG88" s="863"/>
      <c r="MXH88" s="864"/>
      <c r="MXI88" s="863"/>
      <c r="MXJ88" s="864"/>
      <c r="MXK88" s="863"/>
      <c r="MXL88" s="864"/>
      <c r="MXM88" s="863"/>
      <c r="MXN88" s="864"/>
      <c r="MXO88" s="863"/>
      <c r="MXP88" s="864"/>
      <c r="MXQ88" s="863"/>
      <c r="MXR88" s="864"/>
      <c r="MXS88" s="863"/>
      <c r="MXT88" s="864"/>
      <c r="MXU88" s="863"/>
      <c r="MXV88" s="864"/>
      <c r="MXW88" s="863"/>
      <c r="MXX88" s="864"/>
      <c r="MXY88" s="863"/>
      <c r="MXZ88" s="864"/>
      <c r="MYA88" s="863"/>
      <c r="MYB88" s="864"/>
      <c r="MYC88" s="863"/>
      <c r="MYD88" s="864"/>
      <c r="MYE88" s="863"/>
      <c r="MYF88" s="864"/>
      <c r="MYG88" s="863"/>
      <c r="MYH88" s="864"/>
      <c r="MYI88" s="863"/>
      <c r="MYJ88" s="864"/>
      <c r="MYK88" s="863"/>
      <c r="MYL88" s="864"/>
      <c r="MYM88" s="863"/>
      <c r="MYN88" s="864"/>
      <c r="MYO88" s="863"/>
      <c r="MYP88" s="864"/>
      <c r="MYQ88" s="863"/>
      <c r="MYR88" s="864"/>
      <c r="MYS88" s="863"/>
      <c r="MYT88" s="864"/>
      <c r="MYU88" s="863"/>
      <c r="MYV88" s="864"/>
      <c r="MYW88" s="863"/>
      <c r="MYX88" s="864"/>
      <c r="MYY88" s="863"/>
      <c r="MYZ88" s="864"/>
      <c r="MZA88" s="863"/>
      <c r="MZB88" s="864"/>
      <c r="MZC88" s="863"/>
      <c r="MZD88" s="864"/>
      <c r="MZE88" s="863"/>
      <c r="MZF88" s="864"/>
      <c r="MZG88" s="863"/>
      <c r="MZH88" s="864"/>
      <c r="MZI88" s="863"/>
      <c r="MZJ88" s="864"/>
      <c r="MZK88" s="863"/>
      <c r="MZL88" s="864"/>
      <c r="MZM88" s="863"/>
      <c r="MZN88" s="864"/>
      <c r="MZO88" s="863"/>
      <c r="MZP88" s="864"/>
      <c r="MZQ88" s="863"/>
      <c r="MZR88" s="864"/>
      <c r="MZS88" s="863"/>
      <c r="MZT88" s="864"/>
      <c r="MZU88" s="863"/>
      <c r="MZV88" s="864"/>
      <c r="MZW88" s="863"/>
      <c r="MZX88" s="864"/>
      <c r="MZY88" s="863"/>
      <c r="MZZ88" s="864"/>
      <c r="NAA88" s="863"/>
      <c r="NAB88" s="864"/>
      <c r="NAC88" s="863"/>
      <c r="NAD88" s="864"/>
      <c r="NAE88" s="863"/>
      <c r="NAF88" s="864"/>
      <c r="NAG88" s="863"/>
      <c r="NAH88" s="864"/>
      <c r="NAI88" s="863"/>
      <c r="NAJ88" s="864"/>
      <c r="NAK88" s="863"/>
      <c r="NAL88" s="864"/>
      <c r="NAM88" s="863"/>
      <c r="NAN88" s="864"/>
      <c r="NAO88" s="863"/>
      <c r="NAP88" s="864"/>
      <c r="NAQ88" s="863"/>
      <c r="NAR88" s="864"/>
      <c r="NAS88" s="863"/>
      <c r="NAT88" s="864"/>
      <c r="NAU88" s="863"/>
      <c r="NAV88" s="864"/>
      <c r="NAW88" s="863"/>
      <c r="NAX88" s="864"/>
      <c r="NAY88" s="863"/>
      <c r="NAZ88" s="864"/>
      <c r="NBA88" s="863"/>
      <c r="NBB88" s="864"/>
      <c r="NBC88" s="863"/>
      <c r="NBD88" s="864"/>
      <c r="NBE88" s="863"/>
      <c r="NBF88" s="864"/>
      <c r="NBG88" s="863"/>
      <c r="NBH88" s="864"/>
      <c r="NBI88" s="863"/>
      <c r="NBJ88" s="864"/>
      <c r="NBK88" s="863"/>
      <c r="NBL88" s="864"/>
      <c r="NBM88" s="863"/>
      <c r="NBN88" s="864"/>
      <c r="NBO88" s="863"/>
      <c r="NBP88" s="864"/>
      <c r="NBQ88" s="863"/>
      <c r="NBR88" s="864"/>
      <c r="NBS88" s="863"/>
      <c r="NBT88" s="864"/>
      <c r="NBU88" s="863"/>
      <c r="NBV88" s="864"/>
      <c r="NBW88" s="863"/>
      <c r="NBX88" s="864"/>
      <c r="NBY88" s="863"/>
      <c r="NBZ88" s="864"/>
      <c r="NCA88" s="863"/>
      <c r="NCB88" s="864"/>
      <c r="NCC88" s="863"/>
      <c r="NCD88" s="864"/>
      <c r="NCE88" s="863"/>
      <c r="NCF88" s="864"/>
      <c r="NCG88" s="863"/>
      <c r="NCH88" s="864"/>
      <c r="NCI88" s="863"/>
      <c r="NCJ88" s="864"/>
      <c r="NCK88" s="863"/>
      <c r="NCL88" s="864"/>
      <c r="NCM88" s="863"/>
      <c r="NCN88" s="864"/>
      <c r="NCO88" s="863"/>
      <c r="NCP88" s="864"/>
      <c r="NCQ88" s="863"/>
      <c r="NCR88" s="864"/>
      <c r="NCS88" s="863"/>
      <c r="NCT88" s="864"/>
      <c r="NCU88" s="863"/>
      <c r="NCV88" s="864"/>
      <c r="NCW88" s="863"/>
      <c r="NCX88" s="864"/>
      <c r="NCY88" s="863"/>
      <c r="NCZ88" s="864"/>
      <c r="NDA88" s="863"/>
      <c r="NDB88" s="864"/>
      <c r="NDC88" s="863"/>
      <c r="NDD88" s="864"/>
      <c r="NDE88" s="863"/>
      <c r="NDF88" s="864"/>
      <c r="NDG88" s="863"/>
      <c r="NDH88" s="864"/>
      <c r="NDI88" s="863"/>
      <c r="NDJ88" s="864"/>
      <c r="NDK88" s="863"/>
      <c r="NDL88" s="864"/>
      <c r="NDM88" s="863"/>
      <c r="NDN88" s="864"/>
      <c r="NDO88" s="863"/>
      <c r="NDP88" s="864"/>
      <c r="NDQ88" s="863"/>
      <c r="NDR88" s="864"/>
      <c r="NDS88" s="863"/>
      <c r="NDT88" s="864"/>
      <c r="NDU88" s="863"/>
      <c r="NDV88" s="864"/>
      <c r="NDW88" s="863"/>
      <c r="NDX88" s="864"/>
      <c r="NDY88" s="863"/>
      <c r="NDZ88" s="864"/>
      <c r="NEA88" s="863"/>
      <c r="NEB88" s="864"/>
      <c r="NEC88" s="863"/>
      <c r="NED88" s="864"/>
      <c r="NEE88" s="863"/>
      <c r="NEF88" s="864"/>
      <c r="NEG88" s="863"/>
      <c r="NEH88" s="864"/>
      <c r="NEI88" s="863"/>
      <c r="NEJ88" s="864"/>
      <c r="NEK88" s="863"/>
      <c r="NEL88" s="864"/>
      <c r="NEM88" s="863"/>
      <c r="NEN88" s="864"/>
      <c r="NEO88" s="863"/>
      <c r="NEP88" s="864"/>
      <c r="NEQ88" s="863"/>
      <c r="NER88" s="864"/>
      <c r="NES88" s="863"/>
      <c r="NET88" s="864"/>
      <c r="NEU88" s="863"/>
      <c r="NEV88" s="864"/>
      <c r="NEW88" s="863"/>
      <c r="NEX88" s="864"/>
      <c r="NEY88" s="863"/>
      <c r="NEZ88" s="864"/>
      <c r="NFA88" s="863"/>
      <c r="NFB88" s="864"/>
      <c r="NFC88" s="863"/>
      <c r="NFD88" s="864"/>
      <c r="NFE88" s="863"/>
      <c r="NFF88" s="864"/>
      <c r="NFG88" s="863"/>
      <c r="NFH88" s="864"/>
      <c r="NFI88" s="863"/>
      <c r="NFJ88" s="864"/>
      <c r="NFK88" s="863"/>
      <c r="NFL88" s="864"/>
      <c r="NFM88" s="863"/>
      <c r="NFN88" s="864"/>
      <c r="NFO88" s="863"/>
      <c r="NFP88" s="864"/>
      <c r="NFQ88" s="863"/>
      <c r="NFR88" s="864"/>
      <c r="NFS88" s="863"/>
      <c r="NFT88" s="864"/>
      <c r="NFU88" s="863"/>
      <c r="NFV88" s="864"/>
      <c r="NFW88" s="863"/>
      <c r="NFX88" s="864"/>
      <c r="NFY88" s="863"/>
      <c r="NFZ88" s="864"/>
      <c r="NGA88" s="863"/>
      <c r="NGB88" s="864"/>
      <c r="NGC88" s="863"/>
      <c r="NGD88" s="864"/>
      <c r="NGE88" s="863"/>
      <c r="NGF88" s="864"/>
      <c r="NGG88" s="863"/>
      <c r="NGH88" s="864"/>
      <c r="NGI88" s="863"/>
      <c r="NGJ88" s="864"/>
      <c r="NGK88" s="863"/>
      <c r="NGL88" s="864"/>
      <c r="NGM88" s="863"/>
      <c r="NGN88" s="864"/>
      <c r="NGO88" s="863"/>
      <c r="NGP88" s="864"/>
      <c r="NGQ88" s="863"/>
      <c r="NGR88" s="864"/>
      <c r="NGS88" s="863"/>
      <c r="NGT88" s="864"/>
      <c r="NGU88" s="863"/>
      <c r="NGV88" s="864"/>
      <c r="NGW88" s="863"/>
      <c r="NGX88" s="864"/>
      <c r="NGY88" s="863"/>
      <c r="NGZ88" s="864"/>
      <c r="NHA88" s="863"/>
      <c r="NHB88" s="864"/>
      <c r="NHC88" s="863"/>
      <c r="NHD88" s="864"/>
      <c r="NHE88" s="863"/>
      <c r="NHF88" s="864"/>
      <c r="NHG88" s="863"/>
      <c r="NHH88" s="864"/>
      <c r="NHI88" s="863"/>
      <c r="NHJ88" s="864"/>
      <c r="NHK88" s="863"/>
      <c r="NHL88" s="864"/>
      <c r="NHM88" s="863"/>
      <c r="NHN88" s="864"/>
      <c r="NHO88" s="863"/>
      <c r="NHP88" s="864"/>
      <c r="NHQ88" s="863"/>
      <c r="NHR88" s="864"/>
      <c r="NHS88" s="863"/>
      <c r="NHT88" s="864"/>
      <c r="NHU88" s="863"/>
      <c r="NHV88" s="864"/>
      <c r="NHW88" s="863"/>
      <c r="NHX88" s="864"/>
      <c r="NHY88" s="863"/>
      <c r="NHZ88" s="864"/>
      <c r="NIA88" s="863"/>
      <c r="NIB88" s="864"/>
      <c r="NIC88" s="863"/>
      <c r="NID88" s="864"/>
      <c r="NIE88" s="863"/>
      <c r="NIF88" s="864"/>
      <c r="NIG88" s="863"/>
      <c r="NIH88" s="864"/>
      <c r="NII88" s="863"/>
      <c r="NIJ88" s="864"/>
      <c r="NIK88" s="863"/>
      <c r="NIL88" s="864"/>
      <c r="NIM88" s="863"/>
      <c r="NIN88" s="864"/>
      <c r="NIO88" s="863"/>
      <c r="NIP88" s="864"/>
      <c r="NIQ88" s="863"/>
      <c r="NIR88" s="864"/>
      <c r="NIS88" s="863"/>
      <c r="NIT88" s="864"/>
      <c r="NIU88" s="863"/>
      <c r="NIV88" s="864"/>
      <c r="NIW88" s="863"/>
      <c r="NIX88" s="864"/>
      <c r="NIY88" s="863"/>
      <c r="NIZ88" s="864"/>
      <c r="NJA88" s="863"/>
      <c r="NJB88" s="864"/>
      <c r="NJC88" s="863"/>
      <c r="NJD88" s="864"/>
      <c r="NJE88" s="863"/>
      <c r="NJF88" s="864"/>
      <c r="NJG88" s="863"/>
      <c r="NJH88" s="864"/>
      <c r="NJI88" s="863"/>
      <c r="NJJ88" s="864"/>
      <c r="NJK88" s="863"/>
      <c r="NJL88" s="864"/>
      <c r="NJM88" s="863"/>
      <c r="NJN88" s="864"/>
      <c r="NJO88" s="863"/>
      <c r="NJP88" s="864"/>
      <c r="NJQ88" s="863"/>
      <c r="NJR88" s="864"/>
      <c r="NJS88" s="863"/>
      <c r="NJT88" s="864"/>
      <c r="NJU88" s="863"/>
      <c r="NJV88" s="864"/>
      <c r="NJW88" s="863"/>
      <c r="NJX88" s="864"/>
      <c r="NJY88" s="863"/>
      <c r="NJZ88" s="864"/>
      <c r="NKA88" s="863"/>
      <c r="NKB88" s="864"/>
      <c r="NKC88" s="863"/>
      <c r="NKD88" s="864"/>
      <c r="NKE88" s="863"/>
      <c r="NKF88" s="864"/>
      <c r="NKG88" s="863"/>
      <c r="NKH88" s="864"/>
      <c r="NKI88" s="863"/>
      <c r="NKJ88" s="864"/>
      <c r="NKK88" s="863"/>
      <c r="NKL88" s="864"/>
      <c r="NKM88" s="863"/>
      <c r="NKN88" s="864"/>
      <c r="NKO88" s="863"/>
      <c r="NKP88" s="864"/>
      <c r="NKQ88" s="863"/>
      <c r="NKR88" s="864"/>
      <c r="NKS88" s="863"/>
      <c r="NKT88" s="864"/>
      <c r="NKU88" s="863"/>
      <c r="NKV88" s="864"/>
      <c r="NKW88" s="863"/>
      <c r="NKX88" s="864"/>
      <c r="NKY88" s="863"/>
      <c r="NKZ88" s="864"/>
      <c r="NLA88" s="863"/>
      <c r="NLB88" s="864"/>
      <c r="NLC88" s="863"/>
      <c r="NLD88" s="864"/>
      <c r="NLE88" s="863"/>
      <c r="NLF88" s="864"/>
      <c r="NLG88" s="863"/>
      <c r="NLH88" s="864"/>
      <c r="NLI88" s="863"/>
      <c r="NLJ88" s="864"/>
      <c r="NLK88" s="863"/>
      <c r="NLL88" s="864"/>
      <c r="NLM88" s="863"/>
      <c r="NLN88" s="864"/>
      <c r="NLO88" s="863"/>
      <c r="NLP88" s="864"/>
      <c r="NLQ88" s="863"/>
      <c r="NLR88" s="864"/>
      <c r="NLS88" s="863"/>
      <c r="NLT88" s="864"/>
      <c r="NLU88" s="863"/>
      <c r="NLV88" s="864"/>
      <c r="NLW88" s="863"/>
      <c r="NLX88" s="864"/>
      <c r="NLY88" s="863"/>
      <c r="NLZ88" s="864"/>
      <c r="NMA88" s="863"/>
      <c r="NMB88" s="864"/>
      <c r="NMC88" s="863"/>
      <c r="NMD88" s="864"/>
      <c r="NME88" s="863"/>
      <c r="NMF88" s="864"/>
      <c r="NMG88" s="863"/>
      <c r="NMH88" s="864"/>
      <c r="NMI88" s="863"/>
      <c r="NMJ88" s="864"/>
      <c r="NMK88" s="863"/>
      <c r="NML88" s="864"/>
      <c r="NMM88" s="863"/>
      <c r="NMN88" s="864"/>
      <c r="NMO88" s="863"/>
      <c r="NMP88" s="864"/>
      <c r="NMQ88" s="863"/>
      <c r="NMR88" s="864"/>
      <c r="NMS88" s="863"/>
      <c r="NMT88" s="864"/>
      <c r="NMU88" s="863"/>
      <c r="NMV88" s="864"/>
      <c r="NMW88" s="863"/>
      <c r="NMX88" s="864"/>
      <c r="NMY88" s="863"/>
      <c r="NMZ88" s="864"/>
      <c r="NNA88" s="863"/>
      <c r="NNB88" s="864"/>
      <c r="NNC88" s="863"/>
      <c r="NND88" s="864"/>
      <c r="NNE88" s="863"/>
      <c r="NNF88" s="864"/>
      <c r="NNG88" s="863"/>
      <c r="NNH88" s="864"/>
      <c r="NNI88" s="863"/>
      <c r="NNJ88" s="864"/>
      <c r="NNK88" s="863"/>
      <c r="NNL88" s="864"/>
      <c r="NNM88" s="863"/>
      <c r="NNN88" s="864"/>
      <c r="NNO88" s="863"/>
      <c r="NNP88" s="864"/>
      <c r="NNQ88" s="863"/>
      <c r="NNR88" s="864"/>
      <c r="NNS88" s="863"/>
      <c r="NNT88" s="864"/>
      <c r="NNU88" s="863"/>
      <c r="NNV88" s="864"/>
      <c r="NNW88" s="863"/>
      <c r="NNX88" s="864"/>
      <c r="NNY88" s="863"/>
      <c r="NNZ88" s="864"/>
      <c r="NOA88" s="863"/>
      <c r="NOB88" s="864"/>
      <c r="NOC88" s="863"/>
      <c r="NOD88" s="864"/>
      <c r="NOE88" s="863"/>
      <c r="NOF88" s="864"/>
      <c r="NOG88" s="863"/>
      <c r="NOH88" s="864"/>
      <c r="NOI88" s="863"/>
      <c r="NOJ88" s="864"/>
      <c r="NOK88" s="863"/>
      <c r="NOL88" s="864"/>
      <c r="NOM88" s="863"/>
      <c r="NON88" s="864"/>
      <c r="NOO88" s="863"/>
      <c r="NOP88" s="864"/>
      <c r="NOQ88" s="863"/>
      <c r="NOR88" s="864"/>
      <c r="NOS88" s="863"/>
      <c r="NOT88" s="864"/>
      <c r="NOU88" s="863"/>
      <c r="NOV88" s="864"/>
      <c r="NOW88" s="863"/>
      <c r="NOX88" s="864"/>
      <c r="NOY88" s="863"/>
      <c r="NOZ88" s="864"/>
      <c r="NPA88" s="863"/>
      <c r="NPB88" s="864"/>
      <c r="NPC88" s="863"/>
      <c r="NPD88" s="864"/>
      <c r="NPE88" s="863"/>
      <c r="NPF88" s="864"/>
      <c r="NPG88" s="863"/>
      <c r="NPH88" s="864"/>
      <c r="NPI88" s="863"/>
      <c r="NPJ88" s="864"/>
      <c r="NPK88" s="863"/>
      <c r="NPL88" s="864"/>
      <c r="NPM88" s="863"/>
      <c r="NPN88" s="864"/>
      <c r="NPO88" s="863"/>
      <c r="NPP88" s="864"/>
      <c r="NPQ88" s="863"/>
      <c r="NPR88" s="864"/>
      <c r="NPS88" s="863"/>
      <c r="NPT88" s="864"/>
      <c r="NPU88" s="863"/>
      <c r="NPV88" s="864"/>
      <c r="NPW88" s="863"/>
      <c r="NPX88" s="864"/>
      <c r="NPY88" s="863"/>
      <c r="NPZ88" s="864"/>
      <c r="NQA88" s="863"/>
      <c r="NQB88" s="864"/>
      <c r="NQC88" s="863"/>
      <c r="NQD88" s="864"/>
      <c r="NQE88" s="863"/>
      <c r="NQF88" s="864"/>
      <c r="NQG88" s="863"/>
      <c r="NQH88" s="864"/>
      <c r="NQI88" s="863"/>
      <c r="NQJ88" s="864"/>
      <c r="NQK88" s="863"/>
      <c r="NQL88" s="864"/>
      <c r="NQM88" s="863"/>
      <c r="NQN88" s="864"/>
      <c r="NQO88" s="863"/>
      <c r="NQP88" s="864"/>
      <c r="NQQ88" s="863"/>
      <c r="NQR88" s="864"/>
      <c r="NQS88" s="863"/>
      <c r="NQT88" s="864"/>
      <c r="NQU88" s="863"/>
      <c r="NQV88" s="864"/>
      <c r="NQW88" s="863"/>
      <c r="NQX88" s="864"/>
      <c r="NQY88" s="863"/>
      <c r="NQZ88" s="864"/>
      <c r="NRA88" s="863"/>
      <c r="NRB88" s="864"/>
      <c r="NRC88" s="863"/>
      <c r="NRD88" s="864"/>
      <c r="NRE88" s="863"/>
      <c r="NRF88" s="864"/>
      <c r="NRG88" s="863"/>
      <c r="NRH88" s="864"/>
      <c r="NRI88" s="863"/>
      <c r="NRJ88" s="864"/>
      <c r="NRK88" s="863"/>
      <c r="NRL88" s="864"/>
      <c r="NRM88" s="863"/>
      <c r="NRN88" s="864"/>
      <c r="NRO88" s="863"/>
      <c r="NRP88" s="864"/>
      <c r="NRQ88" s="863"/>
      <c r="NRR88" s="864"/>
      <c r="NRS88" s="863"/>
      <c r="NRT88" s="864"/>
      <c r="NRU88" s="863"/>
      <c r="NRV88" s="864"/>
      <c r="NRW88" s="863"/>
      <c r="NRX88" s="864"/>
      <c r="NRY88" s="863"/>
      <c r="NRZ88" s="864"/>
      <c r="NSA88" s="863"/>
      <c r="NSB88" s="864"/>
      <c r="NSC88" s="863"/>
      <c r="NSD88" s="864"/>
      <c r="NSE88" s="863"/>
      <c r="NSF88" s="864"/>
      <c r="NSG88" s="863"/>
      <c r="NSH88" s="864"/>
      <c r="NSI88" s="863"/>
      <c r="NSJ88" s="864"/>
      <c r="NSK88" s="863"/>
      <c r="NSL88" s="864"/>
      <c r="NSM88" s="863"/>
      <c r="NSN88" s="864"/>
      <c r="NSO88" s="863"/>
      <c r="NSP88" s="864"/>
      <c r="NSQ88" s="863"/>
      <c r="NSR88" s="864"/>
      <c r="NSS88" s="863"/>
      <c r="NST88" s="864"/>
      <c r="NSU88" s="863"/>
      <c r="NSV88" s="864"/>
      <c r="NSW88" s="863"/>
      <c r="NSX88" s="864"/>
      <c r="NSY88" s="863"/>
      <c r="NSZ88" s="864"/>
      <c r="NTA88" s="863"/>
      <c r="NTB88" s="864"/>
      <c r="NTC88" s="863"/>
      <c r="NTD88" s="864"/>
      <c r="NTE88" s="863"/>
      <c r="NTF88" s="864"/>
      <c r="NTG88" s="863"/>
      <c r="NTH88" s="864"/>
      <c r="NTI88" s="863"/>
      <c r="NTJ88" s="864"/>
      <c r="NTK88" s="863"/>
      <c r="NTL88" s="864"/>
      <c r="NTM88" s="863"/>
      <c r="NTN88" s="864"/>
      <c r="NTO88" s="863"/>
      <c r="NTP88" s="864"/>
      <c r="NTQ88" s="863"/>
      <c r="NTR88" s="864"/>
      <c r="NTS88" s="863"/>
      <c r="NTT88" s="864"/>
      <c r="NTU88" s="863"/>
      <c r="NTV88" s="864"/>
      <c r="NTW88" s="863"/>
      <c r="NTX88" s="864"/>
      <c r="NTY88" s="863"/>
      <c r="NTZ88" s="864"/>
      <c r="NUA88" s="863"/>
      <c r="NUB88" s="864"/>
      <c r="NUC88" s="863"/>
      <c r="NUD88" s="864"/>
      <c r="NUE88" s="863"/>
      <c r="NUF88" s="864"/>
      <c r="NUG88" s="863"/>
      <c r="NUH88" s="864"/>
      <c r="NUI88" s="863"/>
      <c r="NUJ88" s="864"/>
      <c r="NUK88" s="863"/>
      <c r="NUL88" s="864"/>
      <c r="NUM88" s="863"/>
      <c r="NUN88" s="864"/>
      <c r="NUO88" s="863"/>
      <c r="NUP88" s="864"/>
      <c r="NUQ88" s="863"/>
      <c r="NUR88" s="864"/>
      <c r="NUS88" s="863"/>
      <c r="NUT88" s="864"/>
      <c r="NUU88" s="863"/>
      <c r="NUV88" s="864"/>
      <c r="NUW88" s="863"/>
      <c r="NUX88" s="864"/>
      <c r="NUY88" s="863"/>
      <c r="NUZ88" s="864"/>
      <c r="NVA88" s="863"/>
      <c r="NVB88" s="864"/>
      <c r="NVC88" s="863"/>
      <c r="NVD88" s="864"/>
      <c r="NVE88" s="863"/>
      <c r="NVF88" s="864"/>
      <c r="NVG88" s="863"/>
      <c r="NVH88" s="864"/>
      <c r="NVI88" s="863"/>
      <c r="NVJ88" s="864"/>
      <c r="NVK88" s="863"/>
      <c r="NVL88" s="864"/>
      <c r="NVM88" s="863"/>
      <c r="NVN88" s="864"/>
      <c r="NVO88" s="863"/>
      <c r="NVP88" s="864"/>
      <c r="NVQ88" s="863"/>
      <c r="NVR88" s="864"/>
      <c r="NVS88" s="863"/>
      <c r="NVT88" s="864"/>
      <c r="NVU88" s="863"/>
      <c r="NVV88" s="864"/>
      <c r="NVW88" s="863"/>
      <c r="NVX88" s="864"/>
      <c r="NVY88" s="863"/>
      <c r="NVZ88" s="864"/>
      <c r="NWA88" s="863"/>
      <c r="NWB88" s="864"/>
      <c r="NWC88" s="863"/>
      <c r="NWD88" s="864"/>
      <c r="NWE88" s="863"/>
      <c r="NWF88" s="864"/>
      <c r="NWG88" s="863"/>
      <c r="NWH88" s="864"/>
      <c r="NWI88" s="863"/>
      <c r="NWJ88" s="864"/>
      <c r="NWK88" s="863"/>
      <c r="NWL88" s="864"/>
      <c r="NWM88" s="863"/>
      <c r="NWN88" s="864"/>
      <c r="NWO88" s="863"/>
      <c r="NWP88" s="864"/>
      <c r="NWQ88" s="863"/>
      <c r="NWR88" s="864"/>
      <c r="NWS88" s="863"/>
      <c r="NWT88" s="864"/>
      <c r="NWU88" s="863"/>
      <c r="NWV88" s="864"/>
      <c r="NWW88" s="863"/>
      <c r="NWX88" s="864"/>
      <c r="NWY88" s="863"/>
      <c r="NWZ88" s="864"/>
      <c r="NXA88" s="863"/>
      <c r="NXB88" s="864"/>
      <c r="NXC88" s="863"/>
      <c r="NXD88" s="864"/>
      <c r="NXE88" s="863"/>
      <c r="NXF88" s="864"/>
      <c r="NXG88" s="863"/>
      <c r="NXH88" s="864"/>
      <c r="NXI88" s="863"/>
      <c r="NXJ88" s="864"/>
      <c r="NXK88" s="863"/>
      <c r="NXL88" s="864"/>
      <c r="NXM88" s="863"/>
      <c r="NXN88" s="864"/>
      <c r="NXO88" s="863"/>
      <c r="NXP88" s="864"/>
      <c r="NXQ88" s="863"/>
      <c r="NXR88" s="864"/>
      <c r="NXS88" s="863"/>
      <c r="NXT88" s="864"/>
      <c r="NXU88" s="863"/>
      <c r="NXV88" s="864"/>
      <c r="NXW88" s="863"/>
      <c r="NXX88" s="864"/>
      <c r="NXY88" s="863"/>
      <c r="NXZ88" s="864"/>
      <c r="NYA88" s="863"/>
      <c r="NYB88" s="864"/>
      <c r="NYC88" s="863"/>
      <c r="NYD88" s="864"/>
      <c r="NYE88" s="863"/>
      <c r="NYF88" s="864"/>
      <c r="NYG88" s="863"/>
      <c r="NYH88" s="864"/>
      <c r="NYI88" s="863"/>
      <c r="NYJ88" s="864"/>
      <c r="NYK88" s="863"/>
      <c r="NYL88" s="864"/>
      <c r="NYM88" s="863"/>
      <c r="NYN88" s="864"/>
      <c r="NYO88" s="863"/>
      <c r="NYP88" s="864"/>
      <c r="NYQ88" s="863"/>
      <c r="NYR88" s="864"/>
      <c r="NYS88" s="863"/>
      <c r="NYT88" s="864"/>
      <c r="NYU88" s="863"/>
      <c r="NYV88" s="864"/>
      <c r="NYW88" s="863"/>
      <c r="NYX88" s="864"/>
      <c r="NYY88" s="863"/>
      <c r="NYZ88" s="864"/>
      <c r="NZA88" s="863"/>
      <c r="NZB88" s="864"/>
      <c r="NZC88" s="863"/>
      <c r="NZD88" s="864"/>
      <c r="NZE88" s="863"/>
      <c r="NZF88" s="864"/>
      <c r="NZG88" s="863"/>
      <c r="NZH88" s="864"/>
      <c r="NZI88" s="863"/>
      <c r="NZJ88" s="864"/>
      <c r="NZK88" s="863"/>
      <c r="NZL88" s="864"/>
      <c r="NZM88" s="863"/>
      <c r="NZN88" s="864"/>
      <c r="NZO88" s="863"/>
      <c r="NZP88" s="864"/>
      <c r="NZQ88" s="863"/>
      <c r="NZR88" s="864"/>
      <c r="NZS88" s="863"/>
      <c r="NZT88" s="864"/>
      <c r="NZU88" s="863"/>
      <c r="NZV88" s="864"/>
      <c r="NZW88" s="863"/>
      <c r="NZX88" s="864"/>
      <c r="NZY88" s="863"/>
      <c r="NZZ88" s="864"/>
      <c r="OAA88" s="863"/>
      <c r="OAB88" s="864"/>
      <c r="OAC88" s="863"/>
      <c r="OAD88" s="864"/>
      <c r="OAE88" s="863"/>
      <c r="OAF88" s="864"/>
      <c r="OAG88" s="863"/>
      <c r="OAH88" s="864"/>
      <c r="OAI88" s="863"/>
      <c r="OAJ88" s="864"/>
      <c r="OAK88" s="863"/>
      <c r="OAL88" s="864"/>
      <c r="OAM88" s="863"/>
      <c r="OAN88" s="864"/>
      <c r="OAO88" s="863"/>
      <c r="OAP88" s="864"/>
      <c r="OAQ88" s="863"/>
      <c r="OAR88" s="864"/>
      <c r="OAS88" s="863"/>
      <c r="OAT88" s="864"/>
      <c r="OAU88" s="863"/>
      <c r="OAV88" s="864"/>
      <c r="OAW88" s="863"/>
      <c r="OAX88" s="864"/>
      <c r="OAY88" s="863"/>
      <c r="OAZ88" s="864"/>
      <c r="OBA88" s="863"/>
      <c r="OBB88" s="864"/>
      <c r="OBC88" s="863"/>
      <c r="OBD88" s="864"/>
      <c r="OBE88" s="863"/>
      <c r="OBF88" s="864"/>
      <c r="OBG88" s="863"/>
      <c r="OBH88" s="864"/>
      <c r="OBI88" s="863"/>
      <c r="OBJ88" s="864"/>
      <c r="OBK88" s="863"/>
      <c r="OBL88" s="864"/>
      <c r="OBM88" s="863"/>
      <c r="OBN88" s="864"/>
      <c r="OBO88" s="863"/>
      <c r="OBP88" s="864"/>
      <c r="OBQ88" s="863"/>
      <c r="OBR88" s="864"/>
      <c r="OBS88" s="863"/>
      <c r="OBT88" s="864"/>
      <c r="OBU88" s="863"/>
      <c r="OBV88" s="864"/>
      <c r="OBW88" s="863"/>
      <c r="OBX88" s="864"/>
      <c r="OBY88" s="863"/>
      <c r="OBZ88" s="864"/>
      <c r="OCA88" s="863"/>
      <c r="OCB88" s="864"/>
      <c r="OCC88" s="863"/>
      <c r="OCD88" s="864"/>
      <c r="OCE88" s="863"/>
      <c r="OCF88" s="864"/>
      <c r="OCG88" s="863"/>
      <c r="OCH88" s="864"/>
      <c r="OCI88" s="863"/>
      <c r="OCJ88" s="864"/>
      <c r="OCK88" s="863"/>
      <c r="OCL88" s="864"/>
      <c r="OCM88" s="863"/>
      <c r="OCN88" s="864"/>
      <c r="OCO88" s="863"/>
      <c r="OCP88" s="864"/>
      <c r="OCQ88" s="863"/>
      <c r="OCR88" s="864"/>
      <c r="OCS88" s="863"/>
      <c r="OCT88" s="864"/>
      <c r="OCU88" s="863"/>
      <c r="OCV88" s="864"/>
      <c r="OCW88" s="863"/>
      <c r="OCX88" s="864"/>
      <c r="OCY88" s="863"/>
      <c r="OCZ88" s="864"/>
      <c r="ODA88" s="863"/>
      <c r="ODB88" s="864"/>
      <c r="ODC88" s="863"/>
      <c r="ODD88" s="864"/>
      <c r="ODE88" s="863"/>
      <c r="ODF88" s="864"/>
      <c r="ODG88" s="863"/>
      <c r="ODH88" s="864"/>
      <c r="ODI88" s="863"/>
      <c r="ODJ88" s="864"/>
      <c r="ODK88" s="863"/>
      <c r="ODL88" s="864"/>
      <c r="ODM88" s="863"/>
      <c r="ODN88" s="864"/>
      <c r="ODO88" s="863"/>
      <c r="ODP88" s="864"/>
      <c r="ODQ88" s="863"/>
      <c r="ODR88" s="864"/>
      <c r="ODS88" s="863"/>
      <c r="ODT88" s="864"/>
      <c r="ODU88" s="863"/>
      <c r="ODV88" s="864"/>
      <c r="ODW88" s="863"/>
      <c r="ODX88" s="864"/>
      <c r="ODY88" s="863"/>
      <c r="ODZ88" s="864"/>
      <c r="OEA88" s="863"/>
      <c r="OEB88" s="864"/>
      <c r="OEC88" s="863"/>
      <c r="OED88" s="864"/>
      <c r="OEE88" s="863"/>
      <c r="OEF88" s="864"/>
      <c r="OEG88" s="863"/>
      <c r="OEH88" s="864"/>
      <c r="OEI88" s="863"/>
      <c r="OEJ88" s="864"/>
      <c r="OEK88" s="863"/>
      <c r="OEL88" s="864"/>
      <c r="OEM88" s="863"/>
      <c r="OEN88" s="864"/>
      <c r="OEO88" s="863"/>
      <c r="OEP88" s="864"/>
      <c r="OEQ88" s="863"/>
      <c r="OER88" s="864"/>
      <c r="OES88" s="863"/>
      <c r="OET88" s="864"/>
      <c r="OEU88" s="863"/>
      <c r="OEV88" s="864"/>
      <c r="OEW88" s="863"/>
      <c r="OEX88" s="864"/>
      <c r="OEY88" s="863"/>
      <c r="OEZ88" s="864"/>
      <c r="OFA88" s="863"/>
      <c r="OFB88" s="864"/>
      <c r="OFC88" s="863"/>
      <c r="OFD88" s="864"/>
      <c r="OFE88" s="863"/>
      <c r="OFF88" s="864"/>
      <c r="OFG88" s="863"/>
      <c r="OFH88" s="864"/>
      <c r="OFI88" s="863"/>
      <c r="OFJ88" s="864"/>
      <c r="OFK88" s="863"/>
      <c r="OFL88" s="864"/>
      <c r="OFM88" s="863"/>
      <c r="OFN88" s="864"/>
      <c r="OFO88" s="863"/>
      <c r="OFP88" s="864"/>
      <c r="OFQ88" s="863"/>
      <c r="OFR88" s="864"/>
      <c r="OFS88" s="863"/>
      <c r="OFT88" s="864"/>
      <c r="OFU88" s="863"/>
      <c r="OFV88" s="864"/>
      <c r="OFW88" s="863"/>
      <c r="OFX88" s="864"/>
      <c r="OFY88" s="863"/>
      <c r="OFZ88" s="864"/>
      <c r="OGA88" s="863"/>
      <c r="OGB88" s="864"/>
      <c r="OGC88" s="863"/>
      <c r="OGD88" s="864"/>
      <c r="OGE88" s="863"/>
      <c r="OGF88" s="864"/>
      <c r="OGG88" s="863"/>
      <c r="OGH88" s="864"/>
      <c r="OGI88" s="863"/>
      <c r="OGJ88" s="864"/>
      <c r="OGK88" s="863"/>
      <c r="OGL88" s="864"/>
      <c r="OGM88" s="863"/>
      <c r="OGN88" s="864"/>
      <c r="OGO88" s="863"/>
      <c r="OGP88" s="864"/>
      <c r="OGQ88" s="863"/>
      <c r="OGR88" s="864"/>
      <c r="OGS88" s="863"/>
      <c r="OGT88" s="864"/>
      <c r="OGU88" s="863"/>
      <c r="OGV88" s="864"/>
      <c r="OGW88" s="863"/>
      <c r="OGX88" s="864"/>
      <c r="OGY88" s="863"/>
      <c r="OGZ88" s="864"/>
      <c r="OHA88" s="863"/>
      <c r="OHB88" s="864"/>
      <c r="OHC88" s="863"/>
      <c r="OHD88" s="864"/>
      <c r="OHE88" s="863"/>
      <c r="OHF88" s="864"/>
      <c r="OHG88" s="863"/>
      <c r="OHH88" s="864"/>
      <c r="OHI88" s="863"/>
      <c r="OHJ88" s="864"/>
      <c r="OHK88" s="863"/>
      <c r="OHL88" s="864"/>
      <c r="OHM88" s="863"/>
      <c r="OHN88" s="864"/>
      <c r="OHO88" s="863"/>
      <c r="OHP88" s="864"/>
      <c r="OHQ88" s="863"/>
      <c r="OHR88" s="864"/>
      <c r="OHS88" s="863"/>
      <c r="OHT88" s="864"/>
      <c r="OHU88" s="863"/>
      <c r="OHV88" s="864"/>
      <c r="OHW88" s="863"/>
      <c r="OHX88" s="864"/>
      <c r="OHY88" s="863"/>
      <c r="OHZ88" s="864"/>
      <c r="OIA88" s="863"/>
      <c r="OIB88" s="864"/>
      <c r="OIC88" s="863"/>
      <c r="OID88" s="864"/>
      <c r="OIE88" s="863"/>
      <c r="OIF88" s="864"/>
      <c r="OIG88" s="863"/>
      <c r="OIH88" s="864"/>
      <c r="OII88" s="863"/>
      <c r="OIJ88" s="864"/>
      <c r="OIK88" s="863"/>
      <c r="OIL88" s="864"/>
      <c r="OIM88" s="863"/>
      <c r="OIN88" s="864"/>
      <c r="OIO88" s="863"/>
      <c r="OIP88" s="864"/>
      <c r="OIQ88" s="863"/>
      <c r="OIR88" s="864"/>
      <c r="OIS88" s="863"/>
      <c r="OIT88" s="864"/>
      <c r="OIU88" s="863"/>
      <c r="OIV88" s="864"/>
      <c r="OIW88" s="863"/>
      <c r="OIX88" s="864"/>
      <c r="OIY88" s="863"/>
      <c r="OIZ88" s="864"/>
      <c r="OJA88" s="863"/>
      <c r="OJB88" s="864"/>
      <c r="OJC88" s="863"/>
      <c r="OJD88" s="864"/>
      <c r="OJE88" s="863"/>
      <c r="OJF88" s="864"/>
      <c r="OJG88" s="863"/>
      <c r="OJH88" s="864"/>
      <c r="OJI88" s="863"/>
      <c r="OJJ88" s="864"/>
      <c r="OJK88" s="863"/>
      <c r="OJL88" s="864"/>
      <c r="OJM88" s="863"/>
      <c r="OJN88" s="864"/>
      <c r="OJO88" s="863"/>
      <c r="OJP88" s="864"/>
      <c r="OJQ88" s="863"/>
      <c r="OJR88" s="864"/>
      <c r="OJS88" s="863"/>
      <c r="OJT88" s="864"/>
      <c r="OJU88" s="863"/>
      <c r="OJV88" s="864"/>
      <c r="OJW88" s="863"/>
      <c r="OJX88" s="864"/>
      <c r="OJY88" s="863"/>
      <c r="OJZ88" s="864"/>
      <c r="OKA88" s="863"/>
      <c r="OKB88" s="864"/>
      <c r="OKC88" s="863"/>
      <c r="OKD88" s="864"/>
      <c r="OKE88" s="863"/>
      <c r="OKF88" s="864"/>
      <c r="OKG88" s="863"/>
      <c r="OKH88" s="864"/>
      <c r="OKI88" s="863"/>
      <c r="OKJ88" s="864"/>
      <c r="OKK88" s="863"/>
      <c r="OKL88" s="864"/>
      <c r="OKM88" s="863"/>
      <c r="OKN88" s="864"/>
      <c r="OKO88" s="863"/>
      <c r="OKP88" s="864"/>
      <c r="OKQ88" s="863"/>
      <c r="OKR88" s="864"/>
      <c r="OKS88" s="863"/>
      <c r="OKT88" s="864"/>
      <c r="OKU88" s="863"/>
      <c r="OKV88" s="864"/>
      <c r="OKW88" s="863"/>
      <c r="OKX88" s="864"/>
      <c r="OKY88" s="863"/>
      <c r="OKZ88" s="864"/>
      <c r="OLA88" s="863"/>
      <c r="OLB88" s="864"/>
      <c r="OLC88" s="863"/>
      <c r="OLD88" s="864"/>
      <c r="OLE88" s="863"/>
      <c r="OLF88" s="864"/>
      <c r="OLG88" s="863"/>
      <c r="OLH88" s="864"/>
      <c r="OLI88" s="863"/>
      <c r="OLJ88" s="864"/>
      <c r="OLK88" s="863"/>
      <c r="OLL88" s="864"/>
      <c r="OLM88" s="863"/>
      <c r="OLN88" s="864"/>
      <c r="OLO88" s="863"/>
      <c r="OLP88" s="864"/>
      <c r="OLQ88" s="863"/>
      <c r="OLR88" s="864"/>
      <c r="OLS88" s="863"/>
      <c r="OLT88" s="864"/>
      <c r="OLU88" s="863"/>
      <c r="OLV88" s="864"/>
      <c r="OLW88" s="863"/>
      <c r="OLX88" s="864"/>
      <c r="OLY88" s="863"/>
      <c r="OLZ88" s="864"/>
      <c r="OMA88" s="863"/>
      <c r="OMB88" s="864"/>
      <c r="OMC88" s="863"/>
      <c r="OMD88" s="864"/>
      <c r="OME88" s="863"/>
      <c r="OMF88" s="864"/>
      <c r="OMG88" s="863"/>
      <c r="OMH88" s="864"/>
      <c r="OMI88" s="863"/>
      <c r="OMJ88" s="864"/>
      <c r="OMK88" s="863"/>
      <c r="OML88" s="864"/>
      <c r="OMM88" s="863"/>
      <c r="OMN88" s="864"/>
      <c r="OMO88" s="863"/>
      <c r="OMP88" s="864"/>
      <c r="OMQ88" s="863"/>
      <c r="OMR88" s="864"/>
      <c r="OMS88" s="863"/>
      <c r="OMT88" s="864"/>
      <c r="OMU88" s="863"/>
      <c r="OMV88" s="864"/>
      <c r="OMW88" s="863"/>
      <c r="OMX88" s="864"/>
      <c r="OMY88" s="863"/>
      <c r="OMZ88" s="864"/>
      <c r="ONA88" s="863"/>
      <c r="ONB88" s="864"/>
      <c r="ONC88" s="863"/>
      <c r="OND88" s="864"/>
      <c r="ONE88" s="863"/>
      <c r="ONF88" s="864"/>
      <c r="ONG88" s="863"/>
      <c r="ONH88" s="864"/>
      <c r="ONI88" s="863"/>
      <c r="ONJ88" s="864"/>
      <c r="ONK88" s="863"/>
      <c r="ONL88" s="864"/>
      <c r="ONM88" s="863"/>
      <c r="ONN88" s="864"/>
      <c r="ONO88" s="863"/>
      <c r="ONP88" s="864"/>
      <c r="ONQ88" s="863"/>
      <c r="ONR88" s="864"/>
      <c r="ONS88" s="863"/>
      <c r="ONT88" s="864"/>
      <c r="ONU88" s="863"/>
      <c r="ONV88" s="864"/>
      <c r="ONW88" s="863"/>
      <c r="ONX88" s="864"/>
      <c r="ONY88" s="863"/>
      <c r="ONZ88" s="864"/>
      <c r="OOA88" s="863"/>
      <c r="OOB88" s="864"/>
      <c r="OOC88" s="863"/>
      <c r="OOD88" s="864"/>
      <c r="OOE88" s="863"/>
      <c r="OOF88" s="864"/>
      <c r="OOG88" s="863"/>
      <c r="OOH88" s="864"/>
      <c r="OOI88" s="863"/>
      <c r="OOJ88" s="864"/>
      <c r="OOK88" s="863"/>
      <c r="OOL88" s="864"/>
      <c r="OOM88" s="863"/>
      <c r="OON88" s="864"/>
      <c r="OOO88" s="863"/>
      <c r="OOP88" s="864"/>
      <c r="OOQ88" s="863"/>
      <c r="OOR88" s="864"/>
      <c r="OOS88" s="863"/>
      <c r="OOT88" s="864"/>
      <c r="OOU88" s="863"/>
      <c r="OOV88" s="864"/>
      <c r="OOW88" s="863"/>
      <c r="OOX88" s="864"/>
      <c r="OOY88" s="863"/>
      <c r="OOZ88" s="864"/>
      <c r="OPA88" s="863"/>
      <c r="OPB88" s="864"/>
      <c r="OPC88" s="863"/>
      <c r="OPD88" s="864"/>
      <c r="OPE88" s="863"/>
      <c r="OPF88" s="864"/>
      <c r="OPG88" s="863"/>
      <c r="OPH88" s="864"/>
      <c r="OPI88" s="863"/>
      <c r="OPJ88" s="864"/>
      <c r="OPK88" s="863"/>
      <c r="OPL88" s="864"/>
      <c r="OPM88" s="863"/>
      <c r="OPN88" s="864"/>
      <c r="OPO88" s="863"/>
      <c r="OPP88" s="864"/>
      <c r="OPQ88" s="863"/>
      <c r="OPR88" s="864"/>
      <c r="OPS88" s="863"/>
      <c r="OPT88" s="864"/>
      <c r="OPU88" s="863"/>
      <c r="OPV88" s="864"/>
      <c r="OPW88" s="863"/>
      <c r="OPX88" s="864"/>
      <c r="OPY88" s="863"/>
      <c r="OPZ88" s="864"/>
      <c r="OQA88" s="863"/>
      <c r="OQB88" s="864"/>
      <c r="OQC88" s="863"/>
      <c r="OQD88" s="864"/>
      <c r="OQE88" s="863"/>
      <c r="OQF88" s="864"/>
      <c r="OQG88" s="863"/>
      <c r="OQH88" s="864"/>
      <c r="OQI88" s="863"/>
      <c r="OQJ88" s="864"/>
      <c r="OQK88" s="863"/>
      <c r="OQL88" s="864"/>
      <c r="OQM88" s="863"/>
      <c r="OQN88" s="864"/>
      <c r="OQO88" s="863"/>
      <c r="OQP88" s="864"/>
      <c r="OQQ88" s="863"/>
      <c r="OQR88" s="864"/>
      <c r="OQS88" s="863"/>
      <c r="OQT88" s="864"/>
      <c r="OQU88" s="863"/>
      <c r="OQV88" s="864"/>
      <c r="OQW88" s="863"/>
      <c r="OQX88" s="864"/>
      <c r="OQY88" s="863"/>
      <c r="OQZ88" s="864"/>
      <c r="ORA88" s="863"/>
      <c r="ORB88" s="864"/>
      <c r="ORC88" s="863"/>
      <c r="ORD88" s="864"/>
      <c r="ORE88" s="863"/>
      <c r="ORF88" s="864"/>
      <c r="ORG88" s="863"/>
      <c r="ORH88" s="864"/>
      <c r="ORI88" s="863"/>
      <c r="ORJ88" s="864"/>
      <c r="ORK88" s="863"/>
      <c r="ORL88" s="864"/>
      <c r="ORM88" s="863"/>
      <c r="ORN88" s="864"/>
      <c r="ORO88" s="863"/>
      <c r="ORP88" s="864"/>
      <c r="ORQ88" s="863"/>
      <c r="ORR88" s="864"/>
      <c r="ORS88" s="863"/>
      <c r="ORT88" s="864"/>
      <c r="ORU88" s="863"/>
      <c r="ORV88" s="864"/>
      <c r="ORW88" s="863"/>
      <c r="ORX88" s="864"/>
      <c r="ORY88" s="863"/>
      <c r="ORZ88" s="864"/>
      <c r="OSA88" s="863"/>
      <c r="OSB88" s="864"/>
      <c r="OSC88" s="863"/>
      <c r="OSD88" s="864"/>
      <c r="OSE88" s="863"/>
      <c r="OSF88" s="864"/>
      <c r="OSG88" s="863"/>
      <c r="OSH88" s="864"/>
      <c r="OSI88" s="863"/>
      <c r="OSJ88" s="864"/>
      <c r="OSK88" s="863"/>
      <c r="OSL88" s="864"/>
      <c r="OSM88" s="863"/>
      <c r="OSN88" s="864"/>
      <c r="OSO88" s="863"/>
      <c r="OSP88" s="864"/>
      <c r="OSQ88" s="863"/>
      <c r="OSR88" s="864"/>
      <c r="OSS88" s="863"/>
      <c r="OST88" s="864"/>
      <c r="OSU88" s="863"/>
      <c r="OSV88" s="864"/>
      <c r="OSW88" s="863"/>
      <c r="OSX88" s="864"/>
      <c r="OSY88" s="863"/>
      <c r="OSZ88" s="864"/>
      <c r="OTA88" s="863"/>
      <c r="OTB88" s="864"/>
      <c r="OTC88" s="863"/>
      <c r="OTD88" s="864"/>
      <c r="OTE88" s="863"/>
      <c r="OTF88" s="864"/>
      <c r="OTG88" s="863"/>
      <c r="OTH88" s="864"/>
      <c r="OTI88" s="863"/>
      <c r="OTJ88" s="864"/>
      <c r="OTK88" s="863"/>
      <c r="OTL88" s="864"/>
      <c r="OTM88" s="863"/>
      <c r="OTN88" s="864"/>
      <c r="OTO88" s="863"/>
      <c r="OTP88" s="864"/>
      <c r="OTQ88" s="863"/>
      <c r="OTR88" s="864"/>
      <c r="OTS88" s="863"/>
      <c r="OTT88" s="864"/>
      <c r="OTU88" s="863"/>
      <c r="OTV88" s="864"/>
      <c r="OTW88" s="863"/>
      <c r="OTX88" s="864"/>
      <c r="OTY88" s="863"/>
      <c r="OTZ88" s="864"/>
      <c r="OUA88" s="863"/>
      <c r="OUB88" s="864"/>
      <c r="OUC88" s="863"/>
      <c r="OUD88" s="864"/>
      <c r="OUE88" s="863"/>
      <c r="OUF88" s="864"/>
      <c r="OUG88" s="863"/>
      <c r="OUH88" s="864"/>
      <c r="OUI88" s="863"/>
      <c r="OUJ88" s="864"/>
      <c r="OUK88" s="863"/>
      <c r="OUL88" s="864"/>
      <c r="OUM88" s="863"/>
      <c r="OUN88" s="864"/>
      <c r="OUO88" s="863"/>
      <c r="OUP88" s="864"/>
      <c r="OUQ88" s="863"/>
      <c r="OUR88" s="864"/>
      <c r="OUS88" s="863"/>
      <c r="OUT88" s="864"/>
      <c r="OUU88" s="863"/>
      <c r="OUV88" s="864"/>
      <c r="OUW88" s="863"/>
      <c r="OUX88" s="864"/>
      <c r="OUY88" s="863"/>
      <c r="OUZ88" s="864"/>
      <c r="OVA88" s="863"/>
      <c r="OVB88" s="864"/>
      <c r="OVC88" s="863"/>
      <c r="OVD88" s="864"/>
      <c r="OVE88" s="863"/>
      <c r="OVF88" s="864"/>
      <c r="OVG88" s="863"/>
      <c r="OVH88" s="864"/>
      <c r="OVI88" s="863"/>
      <c r="OVJ88" s="864"/>
      <c r="OVK88" s="863"/>
      <c r="OVL88" s="864"/>
      <c r="OVM88" s="863"/>
      <c r="OVN88" s="864"/>
      <c r="OVO88" s="863"/>
      <c r="OVP88" s="864"/>
      <c r="OVQ88" s="863"/>
      <c r="OVR88" s="864"/>
      <c r="OVS88" s="863"/>
      <c r="OVT88" s="864"/>
      <c r="OVU88" s="863"/>
      <c r="OVV88" s="864"/>
      <c r="OVW88" s="863"/>
      <c r="OVX88" s="864"/>
      <c r="OVY88" s="863"/>
      <c r="OVZ88" s="864"/>
      <c r="OWA88" s="863"/>
      <c r="OWB88" s="864"/>
      <c r="OWC88" s="863"/>
      <c r="OWD88" s="864"/>
      <c r="OWE88" s="863"/>
      <c r="OWF88" s="864"/>
      <c r="OWG88" s="863"/>
      <c r="OWH88" s="864"/>
      <c r="OWI88" s="863"/>
      <c r="OWJ88" s="864"/>
      <c r="OWK88" s="863"/>
      <c r="OWL88" s="864"/>
      <c r="OWM88" s="863"/>
      <c r="OWN88" s="864"/>
      <c r="OWO88" s="863"/>
      <c r="OWP88" s="864"/>
      <c r="OWQ88" s="863"/>
      <c r="OWR88" s="864"/>
      <c r="OWS88" s="863"/>
      <c r="OWT88" s="864"/>
      <c r="OWU88" s="863"/>
      <c r="OWV88" s="864"/>
      <c r="OWW88" s="863"/>
      <c r="OWX88" s="864"/>
      <c r="OWY88" s="863"/>
      <c r="OWZ88" s="864"/>
      <c r="OXA88" s="863"/>
      <c r="OXB88" s="864"/>
      <c r="OXC88" s="863"/>
      <c r="OXD88" s="864"/>
      <c r="OXE88" s="863"/>
      <c r="OXF88" s="864"/>
      <c r="OXG88" s="863"/>
      <c r="OXH88" s="864"/>
      <c r="OXI88" s="863"/>
      <c r="OXJ88" s="864"/>
      <c r="OXK88" s="863"/>
      <c r="OXL88" s="864"/>
      <c r="OXM88" s="863"/>
      <c r="OXN88" s="864"/>
      <c r="OXO88" s="863"/>
      <c r="OXP88" s="864"/>
      <c r="OXQ88" s="863"/>
      <c r="OXR88" s="864"/>
      <c r="OXS88" s="863"/>
      <c r="OXT88" s="864"/>
      <c r="OXU88" s="863"/>
      <c r="OXV88" s="864"/>
      <c r="OXW88" s="863"/>
      <c r="OXX88" s="864"/>
      <c r="OXY88" s="863"/>
      <c r="OXZ88" s="864"/>
      <c r="OYA88" s="863"/>
      <c r="OYB88" s="864"/>
      <c r="OYC88" s="863"/>
      <c r="OYD88" s="864"/>
      <c r="OYE88" s="863"/>
      <c r="OYF88" s="864"/>
      <c r="OYG88" s="863"/>
      <c r="OYH88" s="864"/>
      <c r="OYI88" s="863"/>
      <c r="OYJ88" s="864"/>
      <c r="OYK88" s="863"/>
      <c r="OYL88" s="864"/>
      <c r="OYM88" s="863"/>
      <c r="OYN88" s="864"/>
      <c r="OYO88" s="863"/>
      <c r="OYP88" s="864"/>
      <c r="OYQ88" s="863"/>
      <c r="OYR88" s="864"/>
      <c r="OYS88" s="863"/>
      <c r="OYT88" s="864"/>
      <c r="OYU88" s="863"/>
      <c r="OYV88" s="864"/>
      <c r="OYW88" s="863"/>
      <c r="OYX88" s="864"/>
      <c r="OYY88" s="863"/>
      <c r="OYZ88" s="864"/>
      <c r="OZA88" s="863"/>
      <c r="OZB88" s="864"/>
      <c r="OZC88" s="863"/>
      <c r="OZD88" s="864"/>
      <c r="OZE88" s="863"/>
      <c r="OZF88" s="864"/>
      <c r="OZG88" s="863"/>
      <c r="OZH88" s="864"/>
      <c r="OZI88" s="863"/>
      <c r="OZJ88" s="864"/>
      <c r="OZK88" s="863"/>
      <c r="OZL88" s="864"/>
      <c r="OZM88" s="863"/>
      <c r="OZN88" s="864"/>
      <c r="OZO88" s="863"/>
      <c r="OZP88" s="864"/>
      <c r="OZQ88" s="863"/>
      <c r="OZR88" s="864"/>
      <c r="OZS88" s="863"/>
      <c r="OZT88" s="864"/>
      <c r="OZU88" s="863"/>
      <c r="OZV88" s="864"/>
      <c r="OZW88" s="863"/>
      <c r="OZX88" s="864"/>
      <c r="OZY88" s="863"/>
      <c r="OZZ88" s="864"/>
      <c r="PAA88" s="863"/>
      <c r="PAB88" s="864"/>
      <c r="PAC88" s="863"/>
      <c r="PAD88" s="864"/>
      <c r="PAE88" s="863"/>
      <c r="PAF88" s="864"/>
      <c r="PAG88" s="863"/>
      <c r="PAH88" s="864"/>
      <c r="PAI88" s="863"/>
      <c r="PAJ88" s="864"/>
      <c r="PAK88" s="863"/>
      <c r="PAL88" s="864"/>
      <c r="PAM88" s="863"/>
      <c r="PAN88" s="864"/>
      <c r="PAO88" s="863"/>
      <c r="PAP88" s="864"/>
      <c r="PAQ88" s="863"/>
      <c r="PAR88" s="864"/>
      <c r="PAS88" s="863"/>
      <c r="PAT88" s="864"/>
      <c r="PAU88" s="863"/>
      <c r="PAV88" s="864"/>
      <c r="PAW88" s="863"/>
      <c r="PAX88" s="864"/>
      <c r="PAY88" s="863"/>
      <c r="PAZ88" s="864"/>
      <c r="PBA88" s="863"/>
      <c r="PBB88" s="864"/>
      <c r="PBC88" s="863"/>
      <c r="PBD88" s="864"/>
      <c r="PBE88" s="863"/>
      <c r="PBF88" s="864"/>
      <c r="PBG88" s="863"/>
      <c r="PBH88" s="864"/>
      <c r="PBI88" s="863"/>
      <c r="PBJ88" s="864"/>
      <c r="PBK88" s="863"/>
      <c r="PBL88" s="864"/>
      <c r="PBM88" s="863"/>
      <c r="PBN88" s="864"/>
      <c r="PBO88" s="863"/>
      <c r="PBP88" s="864"/>
      <c r="PBQ88" s="863"/>
      <c r="PBR88" s="864"/>
      <c r="PBS88" s="863"/>
      <c r="PBT88" s="864"/>
      <c r="PBU88" s="863"/>
      <c r="PBV88" s="864"/>
      <c r="PBW88" s="863"/>
      <c r="PBX88" s="864"/>
      <c r="PBY88" s="863"/>
      <c r="PBZ88" s="864"/>
      <c r="PCA88" s="863"/>
      <c r="PCB88" s="864"/>
      <c r="PCC88" s="863"/>
      <c r="PCD88" s="864"/>
      <c r="PCE88" s="863"/>
      <c r="PCF88" s="864"/>
      <c r="PCG88" s="863"/>
      <c r="PCH88" s="864"/>
      <c r="PCI88" s="863"/>
      <c r="PCJ88" s="864"/>
      <c r="PCK88" s="863"/>
      <c r="PCL88" s="864"/>
      <c r="PCM88" s="863"/>
      <c r="PCN88" s="864"/>
      <c r="PCO88" s="863"/>
      <c r="PCP88" s="864"/>
      <c r="PCQ88" s="863"/>
      <c r="PCR88" s="864"/>
      <c r="PCS88" s="863"/>
      <c r="PCT88" s="864"/>
      <c r="PCU88" s="863"/>
      <c r="PCV88" s="864"/>
      <c r="PCW88" s="863"/>
      <c r="PCX88" s="864"/>
      <c r="PCY88" s="863"/>
      <c r="PCZ88" s="864"/>
      <c r="PDA88" s="863"/>
      <c r="PDB88" s="864"/>
      <c r="PDC88" s="863"/>
      <c r="PDD88" s="864"/>
      <c r="PDE88" s="863"/>
      <c r="PDF88" s="864"/>
      <c r="PDG88" s="863"/>
      <c r="PDH88" s="864"/>
      <c r="PDI88" s="863"/>
      <c r="PDJ88" s="864"/>
      <c r="PDK88" s="863"/>
      <c r="PDL88" s="864"/>
      <c r="PDM88" s="863"/>
      <c r="PDN88" s="864"/>
      <c r="PDO88" s="863"/>
      <c r="PDP88" s="864"/>
      <c r="PDQ88" s="863"/>
      <c r="PDR88" s="864"/>
      <c r="PDS88" s="863"/>
      <c r="PDT88" s="864"/>
      <c r="PDU88" s="863"/>
      <c r="PDV88" s="864"/>
      <c r="PDW88" s="863"/>
      <c r="PDX88" s="864"/>
      <c r="PDY88" s="863"/>
      <c r="PDZ88" s="864"/>
      <c r="PEA88" s="863"/>
      <c r="PEB88" s="864"/>
      <c r="PEC88" s="863"/>
      <c r="PED88" s="864"/>
      <c r="PEE88" s="863"/>
      <c r="PEF88" s="864"/>
      <c r="PEG88" s="863"/>
      <c r="PEH88" s="864"/>
      <c r="PEI88" s="863"/>
      <c r="PEJ88" s="864"/>
      <c r="PEK88" s="863"/>
      <c r="PEL88" s="864"/>
      <c r="PEM88" s="863"/>
      <c r="PEN88" s="864"/>
      <c r="PEO88" s="863"/>
      <c r="PEP88" s="864"/>
      <c r="PEQ88" s="863"/>
      <c r="PER88" s="864"/>
      <c r="PES88" s="863"/>
      <c r="PET88" s="864"/>
      <c r="PEU88" s="863"/>
      <c r="PEV88" s="864"/>
      <c r="PEW88" s="863"/>
      <c r="PEX88" s="864"/>
      <c r="PEY88" s="863"/>
      <c r="PEZ88" s="864"/>
      <c r="PFA88" s="863"/>
      <c r="PFB88" s="864"/>
      <c r="PFC88" s="863"/>
      <c r="PFD88" s="864"/>
      <c r="PFE88" s="863"/>
      <c r="PFF88" s="864"/>
      <c r="PFG88" s="863"/>
      <c r="PFH88" s="864"/>
      <c r="PFI88" s="863"/>
      <c r="PFJ88" s="864"/>
      <c r="PFK88" s="863"/>
      <c r="PFL88" s="864"/>
      <c r="PFM88" s="863"/>
      <c r="PFN88" s="864"/>
      <c r="PFO88" s="863"/>
      <c r="PFP88" s="864"/>
      <c r="PFQ88" s="863"/>
      <c r="PFR88" s="864"/>
      <c r="PFS88" s="863"/>
      <c r="PFT88" s="864"/>
      <c r="PFU88" s="863"/>
      <c r="PFV88" s="864"/>
      <c r="PFW88" s="863"/>
      <c r="PFX88" s="864"/>
      <c r="PFY88" s="863"/>
      <c r="PFZ88" s="864"/>
      <c r="PGA88" s="863"/>
      <c r="PGB88" s="864"/>
      <c r="PGC88" s="863"/>
      <c r="PGD88" s="864"/>
      <c r="PGE88" s="863"/>
      <c r="PGF88" s="864"/>
      <c r="PGG88" s="863"/>
      <c r="PGH88" s="864"/>
      <c r="PGI88" s="863"/>
      <c r="PGJ88" s="864"/>
      <c r="PGK88" s="863"/>
      <c r="PGL88" s="864"/>
      <c r="PGM88" s="863"/>
      <c r="PGN88" s="864"/>
      <c r="PGO88" s="863"/>
      <c r="PGP88" s="864"/>
      <c r="PGQ88" s="863"/>
      <c r="PGR88" s="864"/>
      <c r="PGS88" s="863"/>
      <c r="PGT88" s="864"/>
      <c r="PGU88" s="863"/>
      <c r="PGV88" s="864"/>
      <c r="PGW88" s="863"/>
      <c r="PGX88" s="864"/>
      <c r="PGY88" s="863"/>
      <c r="PGZ88" s="864"/>
      <c r="PHA88" s="863"/>
      <c r="PHB88" s="864"/>
      <c r="PHC88" s="863"/>
      <c r="PHD88" s="864"/>
      <c r="PHE88" s="863"/>
      <c r="PHF88" s="864"/>
      <c r="PHG88" s="863"/>
      <c r="PHH88" s="864"/>
      <c r="PHI88" s="863"/>
      <c r="PHJ88" s="864"/>
      <c r="PHK88" s="863"/>
      <c r="PHL88" s="864"/>
      <c r="PHM88" s="863"/>
      <c r="PHN88" s="864"/>
      <c r="PHO88" s="863"/>
      <c r="PHP88" s="864"/>
      <c r="PHQ88" s="863"/>
      <c r="PHR88" s="864"/>
      <c r="PHS88" s="863"/>
      <c r="PHT88" s="864"/>
      <c r="PHU88" s="863"/>
      <c r="PHV88" s="864"/>
      <c r="PHW88" s="863"/>
      <c r="PHX88" s="864"/>
      <c r="PHY88" s="863"/>
      <c r="PHZ88" s="864"/>
      <c r="PIA88" s="863"/>
      <c r="PIB88" s="864"/>
      <c r="PIC88" s="863"/>
      <c r="PID88" s="864"/>
      <c r="PIE88" s="863"/>
      <c r="PIF88" s="864"/>
      <c r="PIG88" s="863"/>
      <c r="PIH88" s="864"/>
      <c r="PII88" s="863"/>
      <c r="PIJ88" s="864"/>
      <c r="PIK88" s="863"/>
      <c r="PIL88" s="864"/>
      <c r="PIM88" s="863"/>
      <c r="PIN88" s="864"/>
      <c r="PIO88" s="863"/>
      <c r="PIP88" s="864"/>
      <c r="PIQ88" s="863"/>
      <c r="PIR88" s="864"/>
      <c r="PIS88" s="863"/>
      <c r="PIT88" s="864"/>
      <c r="PIU88" s="863"/>
      <c r="PIV88" s="864"/>
      <c r="PIW88" s="863"/>
      <c r="PIX88" s="864"/>
      <c r="PIY88" s="863"/>
      <c r="PIZ88" s="864"/>
      <c r="PJA88" s="863"/>
      <c r="PJB88" s="864"/>
      <c r="PJC88" s="863"/>
      <c r="PJD88" s="864"/>
      <c r="PJE88" s="863"/>
      <c r="PJF88" s="864"/>
      <c r="PJG88" s="863"/>
      <c r="PJH88" s="864"/>
      <c r="PJI88" s="863"/>
      <c r="PJJ88" s="864"/>
      <c r="PJK88" s="863"/>
      <c r="PJL88" s="864"/>
      <c r="PJM88" s="863"/>
      <c r="PJN88" s="864"/>
      <c r="PJO88" s="863"/>
      <c r="PJP88" s="864"/>
      <c r="PJQ88" s="863"/>
      <c r="PJR88" s="864"/>
      <c r="PJS88" s="863"/>
      <c r="PJT88" s="864"/>
      <c r="PJU88" s="863"/>
      <c r="PJV88" s="864"/>
      <c r="PJW88" s="863"/>
      <c r="PJX88" s="864"/>
      <c r="PJY88" s="863"/>
      <c r="PJZ88" s="864"/>
      <c r="PKA88" s="863"/>
      <c r="PKB88" s="864"/>
      <c r="PKC88" s="863"/>
      <c r="PKD88" s="864"/>
      <c r="PKE88" s="863"/>
      <c r="PKF88" s="864"/>
      <c r="PKG88" s="863"/>
      <c r="PKH88" s="864"/>
      <c r="PKI88" s="863"/>
      <c r="PKJ88" s="864"/>
      <c r="PKK88" s="863"/>
      <c r="PKL88" s="864"/>
      <c r="PKM88" s="863"/>
      <c r="PKN88" s="864"/>
      <c r="PKO88" s="863"/>
      <c r="PKP88" s="864"/>
      <c r="PKQ88" s="863"/>
      <c r="PKR88" s="864"/>
      <c r="PKS88" s="863"/>
      <c r="PKT88" s="864"/>
      <c r="PKU88" s="863"/>
      <c r="PKV88" s="864"/>
      <c r="PKW88" s="863"/>
      <c r="PKX88" s="864"/>
      <c r="PKY88" s="863"/>
      <c r="PKZ88" s="864"/>
      <c r="PLA88" s="863"/>
      <c r="PLB88" s="864"/>
      <c r="PLC88" s="863"/>
      <c r="PLD88" s="864"/>
      <c r="PLE88" s="863"/>
      <c r="PLF88" s="864"/>
      <c r="PLG88" s="863"/>
      <c r="PLH88" s="864"/>
      <c r="PLI88" s="863"/>
      <c r="PLJ88" s="864"/>
      <c r="PLK88" s="863"/>
      <c r="PLL88" s="864"/>
      <c r="PLM88" s="863"/>
      <c r="PLN88" s="864"/>
      <c r="PLO88" s="863"/>
      <c r="PLP88" s="864"/>
      <c r="PLQ88" s="863"/>
      <c r="PLR88" s="864"/>
      <c r="PLS88" s="863"/>
      <c r="PLT88" s="864"/>
      <c r="PLU88" s="863"/>
      <c r="PLV88" s="864"/>
      <c r="PLW88" s="863"/>
      <c r="PLX88" s="864"/>
      <c r="PLY88" s="863"/>
      <c r="PLZ88" s="864"/>
      <c r="PMA88" s="863"/>
      <c r="PMB88" s="864"/>
      <c r="PMC88" s="863"/>
      <c r="PMD88" s="864"/>
      <c r="PME88" s="863"/>
      <c r="PMF88" s="864"/>
      <c r="PMG88" s="863"/>
      <c r="PMH88" s="864"/>
      <c r="PMI88" s="863"/>
      <c r="PMJ88" s="864"/>
      <c r="PMK88" s="863"/>
      <c r="PML88" s="864"/>
      <c r="PMM88" s="863"/>
      <c r="PMN88" s="864"/>
      <c r="PMO88" s="863"/>
      <c r="PMP88" s="864"/>
      <c r="PMQ88" s="863"/>
      <c r="PMR88" s="864"/>
      <c r="PMS88" s="863"/>
      <c r="PMT88" s="864"/>
      <c r="PMU88" s="863"/>
      <c r="PMV88" s="864"/>
      <c r="PMW88" s="863"/>
      <c r="PMX88" s="864"/>
      <c r="PMY88" s="863"/>
      <c r="PMZ88" s="864"/>
      <c r="PNA88" s="863"/>
      <c r="PNB88" s="864"/>
      <c r="PNC88" s="863"/>
      <c r="PND88" s="864"/>
      <c r="PNE88" s="863"/>
      <c r="PNF88" s="864"/>
      <c r="PNG88" s="863"/>
      <c r="PNH88" s="864"/>
      <c r="PNI88" s="863"/>
      <c r="PNJ88" s="864"/>
      <c r="PNK88" s="863"/>
      <c r="PNL88" s="864"/>
      <c r="PNM88" s="863"/>
      <c r="PNN88" s="864"/>
      <c r="PNO88" s="863"/>
      <c r="PNP88" s="864"/>
      <c r="PNQ88" s="863"/>
      <c r="PNR88" s="864"/>
      <c r="PNS88" s="863"/>
      <c r="PNT88" s="864"/>
      <c r="PNU88" s="863"/>
      <c r="PNV88" s="864"/>
      <c r="PNW88" s="863"/>
      <c r="PNX88" s="864"/>
      <c r="PNY88" s="863"/>
      <c r="PNZ88" s="864"/>
      <c r="POA88" s="863"/>
      <c r="POB88" s="864"/>
      <c r="POC88" s="863"/>
      <c r="POD88" s="864"/>
      <c r="POE88" s="863"/>
      <c r="POF88" s="864"/>
      <c r="POG88" s="863"/>
      <c r="POH88" s="864"/>
      <c r="POI88" s="863"/>
      <c r="POJ88" s="864"/>
      <c r="POK88" s="863"/>
      <c r="POL88" s="864"/>
      <c r="POM88" s="863"/>
      <c r="PON88" s="864"/>
      <c r="POO88" s="863"/>
      <c r="POP88" s="864"/>
      <c r="POQ88" s="863"/>
      <c r="POR88" s="864"/>
      <c r="POS88" s="863"/>
      <c r="POT88" s="864"/>
      <c r="POU88" s="863"/>
      <c r="POV88" s="864"/>
      <c r="POW88" s="863"/>
      <c r="POX88" s="864"/>
      <c r="POY88" s="863"/>
      <c r="POZ88" s="864"/>
      <c r="PPA88" s="863"/>
      <c r="PPB88" s="864"/>
      <c r="PPC88" s="863"/>
      <c r="PPD88" s="864"/>
      <c r="PPE88" s="863"/>
      <c r="PPF88" s="864"/>
      <c r="PPG88" s="863"/>
      <c r="PPH88" s="864"/>
      <c r="PPI88" s="863"/>
      <c r="PPJ88" s="864"/>
      <c r="PPK88" s="863"/>
      <c r="PPL88" s="864"/>
      <c r="PPM88" s="863"/>
      <c r="PPN88" s="864"/>
      <c r="PPO88" s="863"/>
      <c r="PPP88" s="864"/>
      <c r="PPQ88" s="863"/>
      <c r="PPR88" s="864"/>
      <c r="PPS88" s="863"/>
      <c r="PPT88" s="864"/>
      <c r="PPU88" s="863"/>
      <c r="PPV88" s="864"/>
      <c r="PPW88" s="863"/>
      <c r="PPX88" s="864"/>
      <c r="PPY88" s="863"/>
      <c r="PPZ88" s="864"/>
      <c r="PQA88" s="863"/>
      <c r="PQB88" s="864"/>
      <c r="PQC88" s="863"/>
      <c r="PQD88" s="864"/>
      <c r="PQE88" s="863"/>
      <c r="PQF88" s="864"/>
      <c r="PQG88" s="863"/>
      <c r="PQH88" s="864"/>
      <c r="PQI88" s="863"/>
      <c r="PQJ88" s="864"/>
      <c r="PQK88" s="863"/>
      <c r="PQL88" s="864"/>
      <c r="PQM88" s="863"/>
      <c r="PQN88" s="864"/>
      <c r="PQO88" s="863"/>
      <c r="PQP88" s="864"/>
      <c r="PQQ88" s="863"/>
      <c r="PQR88" s="864"/>
      <c r="PQS88" s="863"/>
      <c r="PQT88" s="864"/>
      <c r="PQU88" s="863"/>
      <c r="PQV88" s="864"/>
      <c r="PQW88" s="863"/>
      <c r="PQX88" s="864"/>
      <c r="PQY88" s="863"/>
      <c r="PQZ88" s="864"/>
      <c r="PRA88" s="863"/>
      <c r="PRB88" s="864"/>
      <c r="PRC88" s="863"/>
      <c r="PRD88" s="864"/>
      <c r="PRE88" s="863"/>
      <c r="PRF88" s="864"/>
      <c r="PRG88" s="863"/>
      <c r="PRH88" s="864"/>
      <c r="PRI88" s="863"/>
      <c r="PRJ88" s="864"/>
      <c r="PRK88" s="863"/>
      <c r="PRL88" s="864"/>
      <c r="PRM88" s="863"/>
      <c r="PRN88" s="864"/>
      <c r="PRO88" s="863"/>
      <c r="PRP88" s="864"/>
      <c r="PRQ88" s="863"/>
      <c r="PRR88" s="864"/>
      <c r="PRS88" s="863"/>
      <c r="PRT88" s="864"/>
      <c r="PRU88" s="863"/>
      <c r="PRV88" s="864"/>
      <c r="PRW88" s="863"/>
      <c r="PRX88" s="864"/>
      <c r="PRY88" s="863"/>
      <c r="PRZ88" s="864"/>
      <c r="PSA88" s="863"/>
      <c r="PSB88" s="864"/>
      <c r="PSC88" s="863"/>
      <c r="PSD88" s="864"/>
      <c r="PSE88" s="863"/>
      <c r="PSF88" s="864"/>
      <c r="PSG88" s="863"/>
      <c r="PSH88" s="864"/>
      <c r="PSI88" s="863"/>
      <c r="PSJ88" s="864"/>
      <c r="PSK88" s="863"/>
      <c r="PSL88" s="864"/>
      <c r="PSM88" s="863"/>
      <c r="PSN88" s="864"/>
      <c r="PSO88" s="863"/>
      <c r="PSP88" s="864"/>
      <c r="PSQ88" s="863"/>
      <c r="PSR88" s="864"/>
      <c r="PSS88" s="863"/>
      <c r="PST88" s="864"/>
      <c r="PSU88" s="863"/>
      <c r="PSV88" s="864"/>
      <c r="PSW88" s="863"/>
      <c r="PSX88" s="864"/>
      <c r="PSY88" s="863"/>
      <c r="PSZ88" s="864"/>
      <c r="PTA88" s="863"/>
      <c r="PTB88" s="864"/>
      <c r="PTC88" s="863"/>
      <c r="PTD88" s="864"/>
      <c r="PTE88" s="863"/>
      <c r="PTF88" s="864"/>
      <c r="PTG88" s="863"/>
      <c r="PTH88" s="864"/>
      <c r="PTI88" s="863"/>
      <c r="PTJ88" s="864"/>
      <c r="PTK88" s="863"/>
      <c r="PTL88" s="864"/>
      <c r="PTM88" s="863"/>
      <c r="PTN88" s="864"/>
      <c r="PTO88" s="863"/>
      <c r="PTP88" s="864"/>
      <c r="PTQ88" s="863"/>
      <c r="PTR88" s="864"/>
      <c r="PTS88" s="863"/>
      <c r="PTT88" s="864"/>
      <c r="PTU88" s="863"/>
      <c r="PTV88" s="864"/>
      <c r="PTW88" s="863"/>
      <c r="PTX88" s="864"/>
      <c r="PTY88" s="863"/>
      <c r="PTZ88" s="864"/>
      <c r="PUA88" s="863"/>
      <c r="PUB88" s="864"/>
      <c r="PUC88" s="863"/>
      <c r="PUD88" s="864"/>
      <c r="PUE88" s="863"/>
      <c r="PUF88" s="864"/>
      <c r="PUG88" s="863"/>
      <c r="PUH88" s="864"/>
      <c r="PUI88" s="863"/>
      <c r="PUJ88" s="864"/>
      <c r="PUK88" s="863"/>
      <c r="PUL88" s="864"/>
      <c r="PUM88" s="863"/>
      <c r="PUN88" s="864"/>
      <c r="PUO88" s="863"/>
      <c r="PUP88" s="864"/>
      <c r="PUQ88" s="863"/>
      <c r="PUR88" s="864"/>
      <c r="PUS88" s="863"/>
      <c r="PUT88" s="864"/>
      <c r="PUU88" s="863"/>
      <c r="PUV88" s="864"/>
      <c r="PUW88" s="863"/>
      <c r="PUX88" s="864"/>
      <c r="PUY88" s="863"/>
      <c r="PUZ88" s="864"/>
      <c r="PVA88" s="863"/>
      <c r="PVB88" s="864"/>
      <c r="PVC88" s="863"/>
      <c r="PVD88" s="864"/>
      <c r="PVE88" s="863"/>
      <c r="PVF88" s="864"/>
      <c r="PVG88" s="863"/>
      <c r="PVH88" s="864"/>
      <c r="PVI88" s="863"/>
      <c r="PVJ88" s="864"/>
      <c r="PVK88" s="863"/>
      <c r="PVL88" s="864"/>
      <c r="PVM88" s="863"/>
      <c r="PVN88" s="864"/>
      <c r="PVO88" s="863"/>
      <c r="PVP88" s="864"/>
      <c r="PVQ88" s="863"/>
      <c r="PVR88" s="864"/>
      <c r="PVS88" s="863"/>
      <c r="PVT88" s="864"/>
      <c r="PVU88" s="863"/>
      <c r="PVV88" s="864"/>
      <c r="PVW88" s="863"/>
      <c r="PVX88" s="864"/>
      <c r="PVY88" s="863"/>
      <c r="PVZ88" s="864"/>
      <c r="PWA88" s="863"/>
      <c r="PWB88" s="864"/>
      <c r="PWC88" s="863"/>
      <c r="PWD88" s="864"/>
      <c r="PWE88" s="863"/>
      <c r="PWF88" s="864"/>
      <c r="PWG88" s="863"/>
      <c r="PWH88" s="864"/>
      <c r="PWI88" s="863"/>
      <c r="PWJ88" s="864"/>
      <c r="PWK88" s="863"/>
      <c r="PWL88" s="864"/>
      <c r="PWM88" s="863"/>
      <c r="PWN88" s="864"/>
      <c r="PWO88" s="863"/>
      <c r="PWP88" s="864"/>
      <c r="PWQ88" s="863"/>
      <c r="PWR88" s="864"/>
      <c r="PWS88" s="863"/>
      <c r="PWT88" s="864"/>
      <c r="PWU88" s="863"/>
      <c r="PWV88" s="864"/>
      <c r="PWW88" s="863"/>
      <c r="PWX88" s="864"/>
      <c r="PWY88" s="863"/>
      <c r="PWZ88" s="864"/>
      <c r="PXA88" s="863"/>
      <c r="PXB88" s="864"/>
      <c r="PXC88" s="863"/>
      <c r="PXD88" s="864"/>
      <c r="PXE88" s="863"/>
      <c r="PXF88" s="864"/>
      <c r="PXG88" s="863"/>
      <c r="PXH88" s="864"/>
      <c r="PXI88" s="863"/>
      <c r="PXJ88" s="864"/>
      <c r="PXK88" s="863"/>
      <c r="PXL88" s="864"/>
      <c r="PXM88" s="863"/>
      <c r="PXN88" s="864"/>
      <c r="PXO88" s="863"/>
      <c r="PXP88" s="864"/>
      <c r="PXQ88" s="863"/>
      <c r="PXR88" s="864"/>
      <c r="PXS88" s="863"/>
      <c r="PXT88" s="864"/>
      <c r="PXU88" s="863"/>
      <c r="PXV88" s="864"/>
      <c r="PXW88" s="863"/>
      <c r="PXX88" s="864"/>
      <c r="PXY88" s="863"/>
      <c r="PXZ88" s="864"/>
      <c r="PYA88" s="863"/>
      <c r="PYB88" s="864"/>
      <c r="PYC88" s="863"/>
      <c r="PYD88" s="864"/>
      <c r="PYE88" s="863"/>
      <c r="PYF88" s="864"/>
      <c r="PYG88" s="863"/>
      <c r="PYH88" s="864"/>
      <c r="PYI88" s="863"/>
      <c r="PYJ88" s="864"/>
      <c r="PYK88" s="863"/>
      <c r="PYL88" s="864"/>
      <c r="PYM88" s="863"/>
      <c r="PYN88" s="864"/>
      <c r="PYO88" s="863"/>
      <c r="PYP88" s="864"/>
      <c r="PYQ88" s="863"/>
      <c r="PYR88" s="864"/>
      <c r="PYS88" s="863"/>
      <c r="PYT88" s="864"/>
      <c r="PYU88" s="863"/>
      <c r="PYV88" s="864"/>
      <c r="PYW88" s="863"/>
      <c r="PYX88" s="864"/>
      <c r="PYY88" s="863"/>
      <c r="PYZ88" s="864"/>
      <c r="PZA88" s="863"/>
      <c r="PZB88" s="864"/>
      <c r="PZC88" s="863"/>
      <c r="PZD88" s="864"/>
      <c r="PZE88" s="863"/>
      <c r="PZF88" s="864"/>
      <c r="PZG88" s="863"/>
      <c r="PZH88" s="864"/>
      <c r="PZI88" s="863"/>
      <c r="PZJ88" s="864"/>
      <c r="PZK88" s="863"/>
      <c r="PZL88" s="864"/>
      <c r="PZM88" s="863"/>
      <c r="PZN88" s="864"/>
      <c r="PZO88" s="863"/>
      <c r="PZP88" s="864"/>
      <c r="PZQ88" s="863"/>
      <c r="PZR88" s="864"/>
      <c r="PZS88" s="863"/>
      <c r="PZT88" s="864"/>
      <c r="PZU88" s="863"/>
      <c r="PZV88" s="864"/>
      <c r="PZW88" s="863"/>
      <c r="PZX88" s="864"/>
      <c r="PZY88" s="863"/>
      <c r="PZZ88" s="864"/>
      <c r="QAA88" s="863"/>
      <c r="QAB88" s="864"/>
      <c r="QAC88" s="863"/>
      <c r="QAD88" s="864"/>
      <c r="QAE88" s="863"/>
      <c r="QAF88" s="864"/>
      <c r="QAG88" s="863"/>
      <c r="QAH88" s="864"/>
      <c r="QAI88" s="863"/>
      <c r="QAJ88" s="864"/>
      <c r="QAK88" s="863"/>
      <c r="QAL88" s="864"/>
      <c r="QAM88" s="863"/>
      <c r="QAN88" s="864"/>
      <c r="QAO88" s="863"/>
      <c r="QAP88" s="864"/>
      <c r="QAQ88" s="863"/>
      <c r="QAR88" s="864"/>
      <c r="QAS88" s="863"/>
      <c r="QAT88" s="864"/>
      <c r="QAU88" s="863"/>
      <c r="QAV88" s="864"/>
      <c r="QAW88" s="863"/>
      <c r="QAX88" s="864"/>
      <c r="QAY88" s="863"/>
      <c r="QAZ88" s="864"/>
      <c r="QBA88" s="863"/>
      <c r="QBB88" s="864"/>
      <c r="QBC88" s="863"/>
      <c r="QBD88" s="864"/>
      <c r="QBE88" s="863"/>
      <c r="QBF88" s="864"/>
      <c r="QBG88" s="863"/>
      <c r="QBH88" s="864"/>
      <c r="QBI88" s="863"/>
      <c r="QBJ88" s="864"/>
      <c r="QBK88" s="863"/>
      <c r="QBL88" s="864"/>
      <c r="QBM88" s="863"/>
      <c r="QBN88" s="864"/>
      <c r="QBO88" s="863"/>
      <c r="QBP88" s="864"/>
      <c r="QBQ88" s="863"/>
      <c r="QBR88" s="864"/>
      <c r="QBS88" s="863"/>
      <c r="QBT88" s="864"/>
      <c r="QBU88" s="863"/>
      <c r="QBV88" s="864"/>
      <c r="QBW88" s="863"/>
      <c r="QBX88" s="864"/>
      <c r="QBY88" s="863"/>
      <c r="QBZ88" s="864"/>
      <c r="QCA88" s="863"/>
      <c r="QCB88" s="864"/>
      <c r="QCC88" s="863"/>
      <c r="QCD88" s="864"/>
      <c r="QCE88" s="863"/>
      <c r="QCF88" s="864"/>
      <c r="QCG88" s="863"/>
      <c r="QCH88" s="864"/>
      <c r="QCI88" s="863"/>
      <c r="QCJ88" s="864"/>
      <c r="QCK88" s="863"/>
      <c r="QCL88" s="864"/>
      <c r="QCM88" s="863"/>
      <c r="QCN88" s="864"/>
      <c r="QCO88" s="863"/>
      <c r="QCP88" s="864"/>
      <c r="QCQ88" s="863"/>
      <c r="QCR88" s="864"/>
      <c r="QCS88" s="863"/>
      <c r="QCT88" s="864"/>
      <c r="QCU88" s="863"/>
      <c r="QCV88" s="864"/>
      <c r="QCW88" s="863"/>
      <c r="QCX88" s="864"/>
      <c r="QCY88" s="863"/>
      <c r="QCZ88" s="864"/>
      <c r="QDA88" s="863"/>
      <c r="QDB88" s="864"/>
      <c r="QDC88" s="863"/>
      <c r="QDD88" s="864"/>
      <c r="QDE88" s="863"/>
      <c r="QDF88" s="864"/>
      <c r="QDG88" s="863"/>
      <c r="QDH88" s="864"/>
      <c r="QDI88" s="863"/>
      <c r="QDJ88" s="864"/>
      <c r="QDK88" s="863"/>
      <c r="QDL88" s="864"/>
      <c r="QDM88" s="863"/>
      <c r="QDN88" s="864"/>
      <c r="QDO88" s="863"/>
      <c r="QDP88" s="864"/>
      <c r="QDQ88" s="863"/>
      <c r="QDR88" s="864"/>
      <c r="QDS88" s="863"/>
      <c r="QDT88" s="864"/>
      <c r="QDU88" s="863"/>
      <c r="QDV88" s="864"/>
      <c r="QDW88" s="863"/>
      <c r="QDX88" s="864"/>
      <c r="QDY88" s="863"/>
      <c r="QDZ88" s="864"/>
      <c r="QEA88" s="863"/>
      <c r="QEB88" s="864"/>
      <c r="QEC88" s="863"/>
      <c r="QED88" s="864"/>
      <c r="QEE88" s="863"/>
      <c r="QEF88" s="864"/>
      <c r="QEG88" s="863"/>
      <c r="QEH88" s="864"/>
      <c r="QEI88" s="863"/>
      <c r="QEJ88" s="864"/>
      <c r="QEK88" s="863"/>
      <c r="QEL88" s="864"/>
      <c r="QEM88" s="863"/>
      <c r="QEN88" s="864"/>
      <c r="QEO88" s="863"/>
      <c r="QEP88" s="864"/>
      <c r="QEQ88" s="863"/>
      <c r="QER88" s="864"/>
      <c r="QES88" s="863"/>
      <c r="QET88" s="864"/>
      <c r="QEU88" s="863"/>
      <c r="QEV88" s="864"/>
      <c r="QEW88" s="863"/>
      <c r="QEX88" s="864"/>
      <c r="QEY88" s="863"/>
      <c r="QEZ88" s="864"/>
      <c r="QFA88" s="863"/>
      <c r="QFB88" s="864"/>
      <c r="QFC88" s="863"/>
      <c r="QFD88" s="864"/>
      <c r="QFE88" s="863"/>
      <c r="QFF88" s="864"/>
      <c r="QFG88" s="863"/>
      <c r="QFH88" s="864"/>
      <c r="QFI88" s="863"/>
      <c r="QFJ88" s="864"/>
      <c r="QFK88" s="863"/>
      <c r="QFL88" s="864"/>
      <c r="QFM88" s="863"/>
      <c r="QFN88" s="864"/>
      <c r="QFO88" s="863"/>
      <c r="QFP88" s="864"/>
      <c r="QFQ88" s="863"/>
      <c r="QFR88" s="864"/>
      <c r="QFS88" s="863"/>
      <c r="QFT88" s="864"/>
      <c r="QFU88" s="863"/>
      <c r="QFV88" s="864"/>
      <c r="QFW88" s="863"/>
      <c r="QFX88" s="864"/>
      <c r="QFY88" s="863"/>
      <c r="QFZ88" s="864"/>
      <c r="QGA88" s="863"/>
      <c r="QGB88" s="864"/>
      <c r="QGC88" s="863"/>
      <c r="QGD88" s="864"/>
      <c r="QGE88" s="863"/>
      <c r="QGF88" s="864"/>
      <c r="QGG88" s="863"/>
      <c r="QGH88" s="864"/>
      <c r="QGI88" s="863"/>
      <c r="QGJ88" s="864"/>
      <c r="QGK88" s="863"/>
      <c r="QGL88" s="864"/>
      <c r="QGM88" s="863"/>
      <c r="QGN88" s="864"/>
      <c r="QGO88" s="863"/>
      <c r="QGP88" s="864"/>
      <c r="QGQ88" s="863"/>
      <c r="QGR88" s="864"/>
      <c r="QGS88" s="863"/>
      <c r="QGT88" s="864"/>
      <c r="QGU88" s="863"/>
      <c r="QGV88" s="864"/>
      <c r="QGW88" s="863"/>
      <c r="QGX88" s="864"/>
      <c r="QGY88" s="863"/>
      <c r="QGZ88" s="864"/>
      <c r="QHA88" s="863"/>
      <c r="QHB88" s="864"/>
      <c r="QHC88" s="863"/>
      <c r="QHD88" s="864"/>
      <c r="QHE88" s="863"/>
      <c r="QHF88" s="864"/>
      <c r="QHG88" s="863"/>
      <c r="QHH88" s="864"/>
      <c r="QHI88" s="863"/>
      <c r="QHJ88" s="864"/>
      <c r="QHK88" s="863"/>
      <c r="QHL88" s="864"/>
      <c r="QHM88" s="863"/>
      <c r="QHN88" s="864"/>
      <c r="QHO88" s="863"/>
      <c r="QHP88" s="864"/>
      <c r="QHQ88" s="863"/>
      <c r="QHR88" s="864"/>
      <c r="QHS88" s="863"/>
      <c r="QHT88" s="864"/>
      <c r="QHU88" s="863"/>
      <c r="QHV88" s="864"/>
      <c r="QHW88" s="863"/>
      <c r="QHX88" s="864"/>
      <c r="QHY88" s="863"/>
      <c r="QHZ88" s="864"/>
      <c r="QIA88" s="863"/>
      <c r="QIB88" s="864"/>
      <c r="QIC88" s="863"/>
      <c r="QID88" s="864"/>
      <c r="QIE88" s="863"/>
      <c r="QIF88" s="864"/>
      <c r="QIG88" s="863"/>
      <c r="QIH88" s="864"/>
      <c r="QII88" s="863"/>
      <c r="QIJ88" s="864"/>
      <c r="QIK88" s="863"/>
      <c r="QIL88" s="864"/>
      <c r="QIM88" s="863"/>
      <c r="QIN88" s="864"/>
      <c r="QIO88" s="863"/>
      <c r="QIP88" s="864"/>
      <c r="QIQ88" s="863"/>
      <c r="QIR88" s="864"/>
      <c r="QIS88" s="863"/>
      <c r="QIT88" s="864"/>
      <c r="QIU88" s="863"/>
      <c r="QIV88" s="864"/>
      <c r="QIW88" s="863"/>
      <c r="QIX88" s="864"/>
      <c r="QIY88" s="863"/>
      <c r="QIZ88" s="864"/>
      <c r="QJA88" s="863"/>
      <c r="QJB88" s="864"/>
      <c r="QJC88" s="863"/>
      <c r="QJD88" s="864"/>
      <c r="QJE88" s="863"/>
      <c r="QJF88" s="864"/>
      <c r="QJG88" s="863"/>
      <c r="QJH88" s="864"/>
      <c r="QJI88" s="863"/>
      <c r="QJJ88" s="864"/>
      <c r="QJK88" s="863"/>
      <c r="QJL88" s="864"/>
      <c r="QJM88" s="863"/>
      <c r="QJN88" s="864"/>
      <c r="QJO88" s="863"/>
      <c r="QJP88" s="864"/>
      <c r="QJQ88" s="863"/>
      <c r="QJR88" s="864"/>
      <c r="QJS88" s="863"/>
      <c r="QJT88" s="864"/>
      <c r="QJU88" s="863"/>
      <c r="QJV88" s="864"/>
      <c r="QJW88" s="863"/>
      <c r="QJX88" s="864"/>
      <c r="QJY88" s="863"/>
      <c r="QJZ88" s="864"/>
      <c r="QKA88" s="863"/>
      <c r="QKB88" s="864"/>
      <c r="QKC88" s="863"/>
      <c r="QKD88" s="864"/>
      <c r="QKE88" s="863"/>
      <c r="QKF88" s="864"/>
      <c r="QKG88" s="863"/>
      <c r="QKH88" s="864"/>
      <c r="QKI88" s="863"/>
      <c r="QKJ88" s="864"/>
      <c r="QKK88" s="863"/>
      <c r="QKL88" s="864"/>
      <c r="QKM88" s="863"/>
      <c r="QKN88" s="864"/>
      <c r="QKO88" s="863"/>
      <c r="QKP88" s="864"/>
      <c r="QKQ88" s="863"/>
      <c r="QKR88" s="864"/>
      <c r="QKS88" s="863"/>
      <c r="QKT88" s="864"/>
      <c r="QKU88" s="863"/>
      <c r="QKV88" s="864"/>
      <c r="QKW88" s="863"/>
      <c r="QKX88" s="864"/>
      <c r="QKY88" s="863"/>
      <c r="QKZ88" s="864"/>
      <c r="QLA88" s="863"/>
      <c r="QLB88" s="864"/>
      <c r="QLC88" s="863"/>
      <c r="QLD88" s="864"/>
      <c r="QLE88" s="863"/>
      <c r="QLF88" s="864"/>
      <c r="QLG88" s="863"/>
      <c r="QLH88" s="864"/>
      <c r="QLI88" s="863"/>
      <c r="QLJ88" s="864"/>
      <c r="QLK88" s="863"/>
      <c r="QLL88" s="864"/>
      <c r="QLM88" s="863"/>
      <c r="QLN88" s="864"/>
      <c r="QLO88" s="863"/>
      <c r="QLP88" s="864"/>
      <c r="QLQ88" s="863"/>
      <c r="QLR88" s="864"/>
      <c r="QLS88" s="863"/>
      <c r="QLT88" s="864"/>
      <c r="QLU88" s="863"/>
      <c r="QLV88" s="864"/>
      <c r="QLW88" s="863"/>
      <c r="QLX88" s="864"/>
      <c r="QLY88" s="863"/>
      <c r="QLZ88" s="864"/>
      <c r="QMA88" s="863"/>
      <c r="QMB88" s="864"/>
      <c r="QMC88" s="863"/>
      <c r="QMD88" s="864"/>
      <c r="QME88" s="863"/>
      <c r="QMF88" s="864"/>
      <c r="QMG88" s="863"/>
      <c r="QMH88" s="864"/>
      <c r="QMI88" s="863"/>
      <c r="QMJ88" s="864"/>
      <c r="QMK88" s="863"/>
      <c r="QML88" s="864"/>
      <c r="QMM88" s="863"/>
      <c r="QMN88" s="864"/>
      <c r="QMO88" s="863"/>
      <c r="QMP88" s="864"/>
      <c r="QMQ88" s="863"/>
      <c r="QMR88" s="864"/>
      <c r="QMS88" s="863"/>
      <c r="QMT88" s="864"/>
      <c r="QMU88" s="863"/>
      <c r="QMV88" s="864"/>
      <c r="QMW88" s="863"/>
      <c r="QMX88" s="864"/>
      <c r="QMY88" s="863"/>
      <c r="QMZ88" s="864"/>
      <c r="QNA88" s="863"/>
      <c r="QNB88" s="864"/>
      <c r="QNC88" s="863"/>
      <c r="QND88" s="864"/>
      <c r="QNE88" s="863"/>
      <c r="QNF88" s="864"/>
      <c r="QNG88" s="863"/>
      <c r="QNH88" s="864"/>
      <c r="QNI88" s="863"/>
      <c r="QNJ88" s="864"/>
      <c r="QNK88" s="863"/>
      <c r="QNL88" s="864"/>
      <c r="QNM88" s="863"/>
      <c r="QNN88" s="864"/>
      <c r="QNO88" s="863"/>
      <c r="QNP88" s="864"/>
      <c r="QNQ88" s="863"/>
      <c r="QNR88" s="864"/>
      <c r="QNS88" s="863"/>
      <c r="QNT88" s="864"/>
      <c r="QNU88" s="863"/>
      <c r="QNV88" s="864"/>
      <c r="QNW88" s="863"/>
      <c r="QNX88" s="864"/>
      <c r="QNY88" s="863"/>
      <c r="QNZ88" s="864"/>
      <c r="QOA88" s="863"/>
      <c r="QOB88" s="864"/>
      <c r="QOC88" s="863"/>
      <c r="QOD88" s="864"/>
      <c r="QOE88" s="863"/>
      <c r="QOF88" s="864"/>
      <c r="QOG88" s="863"/>
      <c r="QOH88" s="864"/>
      <c r="QOI88" s="863"/>
      <c r="QOJ88" s="864"/>
      <c r="QOK88" s="863"/>
      <c r="QOL88" s="864"/>
      <c r="QOM88" s="863"/>
      <c r="QON88" s="864"/>
      <c r="QOO88" s="863"/>
      <c r="QOP88" s="864"/>
      <c r="QOQ88" s="863"/>
      <c r="QOR88" s="864"/>
      <c r="QOS88" s="863"/>
      <c r="QOT88" s="864"/>
      <c r="QOU88" s="863"/>
      <c r="QOV88" s="864"/>
      <c r="QOW88" s="863"/>
      <c r="QOX88" s="864"/>
      <c r="QOY88" s="863"/>
      <c r="QOZ88" s="864"/>
      <c r="QPA88" s="863"/>
      <c r="QPB88" s="864"/>
      <c r="QPC88" s="863"/>
      <c r="QPD88" s="864"/>
      <c r="QPE88" s="863"/>
      <c r="QPF88" s="864"/>
      <c r="QPG88" s="863"/>
      <c r="QPH88" s="864"/>
      <c r="QPI88" s="863"/>
      <c r="QPJ88" s="864"/>
      <c r="QPK88" s="863"/>
      <c r="QPL88" s="864"/>
      <c r="QPM88" s="863"/>
      <c r="QPN88" s="864"/>
      <c r="QPO88" s="863"/>
      <c r="QPP88" s="864"/>
      <c r="QPQ88" s="863"/>
      <c r="QPR88" s="864"/>
      <c r="QPS88" s="863"/>
      <c r="QPT88" s="864"/>
      <c r="QPU88" s="863"/>
      <c r="QPV88" s="864"/>
      <c r="QPW88" s="863"/>
      <c r="QPX88" s="864"/>
      <c r="QPY88" s="863"/>
      <c r="QPZ88" s="864"/>
      <c r="QQA88" s="863"/>
      <c r="QQB88" s="864"/>
      <c r="QQC88" s="863"/>
      <c r="QQD88" s="864"/>
      <c r="QQE88" s="863"/>
      <c r="QQF88" s="864"/>
      <c r="QQG88" s="863"/>
      <c r="QQH88" s="864"/>
      <c r="QQI88" s="863"/>
      <c r="QQJ88" s="864"/>
      <c r="QQK88" s="863"/>
      <c r="QQL88" s="864"/>
      <c r="QQM88" s="863"/>
      <c r="QQN88" s="864"/>
      <c r="QQO88" s="863"/>
      <c r="QQP88" s="864"/>
      <c r="QQQ88" s="863"/>
      <c r="QQR88" s="864"/>
      <c r="QQS88" s="863"/>
      <c r="QQT88" s="864"/>
      <c r="QQU88" s="863"/>
      <c r="QQV88" s="864"/>
      <c r="QQW88" s="863"/>
      <c r="QQX88" s="864"/>
      <c r="QQY88" s="863"/>
      <c r="QQZ88" s="864"/>
      <c r="QRA88" s="863"/>
      <c r="QRB88" s="864"/>
      <c r="QRC88" s="863"/>
      <c r="QRD88" s="864"/>
      <c r="QRE88" s="863"/>
      <c r="QRF88" s="864"/>
      <c r="QRG88" s="863"/>
      <c r="QRH88" s="864"/>
      <c r="QRI88" s="863"/>
      <c r="QRJ88" s="864"/>
      <c r="QRK88" s="863"/>
      <c r="QRL88" s="864"/>
      <c r="QRM88" s="863"/>
      <c r="QRN88" s="864"/>
      <c r="QRO88" s="863"/>
      <c r="QRP88" s="864"/>
      <c r="QRQ88" s="863"/>
      <c r="QRR88" s="864"/>
      <c r="QRS88" s="863"/>
      <c r="QRT88" s="864"/>
      <c r="QRU88" s="863"/>
      <c r="QRV88" s="864"/>
      <c r="QRW88" s="863"/>
      <c r="QRX88" s="864"/>
      <c r="QRY88" s="863"/>
      <c r="QRZ88" s="864"/>
      <c r="QSA88" s="863"/>
      <c r="QSB88" s="864"/>
      <c r="QSC88" s="863"/>
      <c r="QSD88" s="864"/>
      <c r="QSE88" s="863"/>
      <c r="QSF88" s="864"/>
      <c r="QSG88" s="863"/>
      <c r="QSH88" s="864"/>
      <c r="QSI88" s="863"/>
      <c r="QSJ88" s="864"/>
      <c r="QSK88" s="863"/>
      <c r="QSL88" s="864"/>
      <c r="QSM88" s="863"/>
      <c r="QSN88" s="864"/>
      <c r="QSO88" s="863"/>
      <c r="QSP88" s="864"/>
      <c r="QSQ88" s="863"/>
      <c r="QSR88" s="864"/>
      <c r="QSS88" s="863"/>
      <c r="QST88" s="864"/>
      <c r="QSU88" s="863"/>
      <c r="QSV88" s="864"/>
      <c r="QSW88" s="863"/>
      <c r="QSX88" s="864"/>
      <c r="QSY88" s="863"/>
      <c r="QSZ88" s="864"/>
      <c r="QTA88" s="863"/>
      <c r="QTB88" s="864"/>
      <c r="QTC88" s="863"/>
      <c r="QTD88" s="864"/>
      <c r="QTE88" s="863"/>
      <c r="QTF88" s="864"/>
      <c r="QTG88" s="863"/>
      <c r="QTH88" s="864"/>
      <c r="QTI88" s="863"/>
      <c r="QTJ88" s="864"/>
      <c r="QTK88" s="863"/>
      <c r="QTL88" s="864"/>
      <c r="QTM88" s="863"/>
      <c r="QTN88" s="864"/>
      <c r="QTO88" s="863"/>
      <c r="QTP88" s="864"/>
      <c r="QTQ88" s="863"/>
      <c r="QTR88" s="864"/>
      <c r="QTS88" s="863"/>
      <c r="QTT88" s="864"/>
      <c r="QTU88" s="863"/>
      <c r="QTV88" s="864"/>
      <c r="QTW88" s="863"/>
      <c r="QTX88" s="864"/>
      <c r="QTY88" s="863"/>
      <c r="QTZ88" s="864"/>
      <c r="QUA88" s="863"/>
      <c r="QUB88" s="864"/>
      <c r="QUC88" s="863"/>
      <c r="QUD88" s="864"/>
      <c r="QUE88" s="863"/>
      <c r="QUF88" s="864"/>
      <c r="QUG88" s="863"/>
      <c r="QUH88" s="864"/>
      <c r="QUI88" s="863"/>
      <c r="QUJ88" s="864"/>
      <c r="QUK88" s="863"/>
      <c r="QUL88" s="864"/>
      <c r="QUM88" s="863"/>
      <c r="QUN88" s="864"/>
      <c r="QUO88" s="863"/>
      <c r="QUP88" s="864"/>
      <c r="QUQ88" s="863"/>
      <c r="QUR88" s="864"/>
      <c r="QUS88" s="863"/>
      <c r="QUT88" s="864"/>
      <c r="QUU88" s="863"/>
      <c r="QUV88" s="864"/>
      <c r="QUW88" s="863"/>
      <c r="QUX88" s="864"/>
      <c r="QUY88" s="863"/>
      <c r="QUZ88" s="864"/>
      <c r="QVA88" s="863"/>
      <c r="QVB88" s="864"/>
      <c r="QVC88" s="863"/>
      <c r="QVD88" s="864"/>
      <c r="QVE88" s="863"/>
      <c r="QVF88" s="864"/>
      <c r="QVG88" s="863"/>
      <c r="QVH88" s="864"/>
      <c r="QVI88" s="863"/>
      <c r="QVJ88" s="864"/>
      <c r="QVK88" s="863"/>
      <c r="QVL88" s="864"/>
      <c r="QVM88" s="863"/>
      <c r="QVN88" s="864"/>
      <c r="QVO88" s="863"/>
      <c r="QVP88" s="864"/>
      <c r="QVQ88" s="863"/>
      <c r="QVR88" s="864"/>
      <c r="QVS88" s="863"/>
      <c r="QVT88" s="864"/>
      <c r="QVU88" s="863"/>
      <c r="QVV88" s="864"/>
      <c r="QVW88" s="863"/>
      <c r="QVX88" s="864"/>
      <c r="QVY88" s="863"/>
      <c r="QVZ88" s="864"/>
      <c r="QWA88" s="863"/>
      <c r="QWB88" s="864"/>
      <c r="QWC88" s="863"/>
      <c r="QWD88" s="864"/>
      <c r="QWE88" s="863"/>
      <c r="QWF88" s="864"/>
      <c r="QWG88" s="863"/>
      <c r="QWH88" s="864"/>
      <c r="QWI88" s="863"/>
      <c r="QWJ88" s="864"/>
      <c r="QWK88" s="863"/>
      <c r="QWL88" s="864"/>
      <c r="QWM88" s="863"/>
      <c r="QWN88" s="864"/>
      <c r="QWO88" s="863"/>
      <c r="QWP88" s="864"/>
      <c r="QWQ88" s="863"/>
      <c r="QWR88" s="864"/>
      <c r="QWS88" s="863"/>
      <c r="QWT88" s="864"/>
      <c r="QWU88" s="863"/>
      <c r="QWV88" s="864"/>
      <c r="QWW88" s="863"/>
      <c r="QWX88" s="864"/>
      <c r="QWY88" s="863"/>
      <c r="QWZ88" s="864"/>
      <c r="QXA88" s="863"/>
      <c r="QXB88" s="864"/>
      <c r="QXC88" s="863"/>
      <c r="QXD88" s="864"/>
      <c r="QXE88" s="863"/>
      <c r="QXF88" s="864"/>
      <c r="QXG88" s="863"/>
      <c r="QXH88" s="864"/>
      <c r="QXI88" s="863"/>
      <c r="QXJ88" s="864"/>
      <c r="QXK88" s="863"/>
      <c r="QXL88" s="864"/>
      <c r="QXM88" s="863"/>
      <c r="QXN88" s="864"/>
      <c r="QXO88" s="863"/>
      <c r="QXP88" s="864"/>
      <c r="QXQ88" s="863"/>
      <c r="QXR88" s="864"/>
      <c r="QXS88" s="863"/>
      <c r="QXT88" s="864"/>
      <c r="QXU88" s="863"/>
      <c r="QXV88" s="864"/>
      <c r="QXW88" s="863"/>
      <c r="QXX88" s="864"/>
      <c r="QXY88" s="863"/>
      <c r="QXZ88" s="864"/>
      <c r="QYA88" s="863"/>
      <c r="QYB88" s="864"/>
      <c r="QYC88" s="863"/>
      <c r="QYD88" s="864"/>
      <c r="QYE88" s="863"/>
      <c r="QYF88" s="864"/>
      <c r="QYG88" s="863"/>
      <c r="QYH88" s="864"/>
      <c r="QYI88" s="863"/>
      <c r="QYJ88" s="864"/>
      <c r="QYK88" s="863"/>
      <c r="QYL88" s="864"/>
      <c r="QYM88" s="863"/>
      <c r="QYN88" s="864"/>
      <c r="QYO88" s="863"/>
      <c r="QYP88" s="864"/>
      <c r="QYQ88" s="863"/>
      <c r="QYR88" s="864"/>
      <c r="QYS88" s="863"/>
      <c r="QYT88" s="864"/>
      <c r="QYU88" s="863"/>
      <c r="QYV88" s="864"/>
      <c r="QYW88" s="863"/>
      <c r="QYX88" s="864"/>
      <c r="QYY88" s="863"/>
      <c r="QYZ88" s="864"/>
      <c r="QZA88" s="863"/>
      <c r="QZB88" s="864"/>
      <c r="QZC88" s="863"/>
      <c r="QZD88" s="864"/>
      <c r="QZE88" s="863"/>
      <c r="QZF88" s="864"/>
      <c r="QZG88" s="863"/>
      <c r="QZH88" s="864"/>
      <c r="QZI88" s="863"/>
      <c r="QZJ88" s="864"/>
      <c r="QZK88" s="863"/>
      <c r="QZL88" s="864"/>
      <c r="QZM88" s="863"/>
      <c r="QZN88" s="864"/>
      <c r="QZO88" s="863"/>
      <c r="QZP88" s="864"/>
      <c r="QZQ88" s="863"/>
      <c r="QZR88" s="864"/>
      <c r="QZS88" s="863"/>
      <c r="QZT88" s="864"/>
      <c r="QZU88" s="863"/>
      <c r="QZV88" s="864"/>
      <c r="QZW88" s="863"/>
      <c r="QZX88" s="864"/>
      <c r="QZY88" s="863"/>
      <c r="QZZ88" s="864"/>
      <c r="RAA88" s="863"/>
      <c r="RAB88" s="864"/>
      <c r="RAC88" s="863"/>
      <c r="RAD88" s="864"/>
      <c r="RAE88" s="863"/>
      <c r="RAF88" s="864"/>
      <c r="RAG88" s="863"/>
      <c r="RAH88" s="864"/>
      <c r="RAI88" s="863"/>
      <c r="RAJ88" s="864"/>
      <c r="RAK88" s="863"/>
      <c r="RAL88" s="864"/>
      <c r="RAM88" s="863"/>
      <c r="RAN88" s="864"/>
      <c r="RAO88" s="863"/>
      <c r="RAP88" s="864"/>
      <c r="RAQ88" s="863"/>
      <c r="RAR88" s="864"/>
      <c r="RAS88" s="863"/>
      <c r="RAT88" s="864"/>
      <c r="RAU88" s="863"/>
      <c r="RAV88" s="864"/>
      <c r="RAW88" s="863"/>
      <c r="RAX88" s="864"/>
      <c r="RAY88" s="863"/>
      <c r="RAZ88" s="864"/>
      <c r="RBA88" s="863"/>
      <c r="RBB88" s="864"/>
      <c r="RBC88" s="863"/>
      <c r="RBD88" s="864"/>
      <c r="RBE88" s="863"/>
      <c r="RBF88" s="864"/>
      <c r="RBG88" s="863"/>
      <c r="RBH88" s="864"/>
      <c r="RBI88" s="863"/>
      <c r="RBJ88" s="864"/>
      <c r="RBK88" s="863"/>
      <c r="RBL88" s="864"/>
      <c r="RBM88" s="863"/>
      <c r="RBN88" s="864"/>
      <c r="RBO88" s="863"/>
      <c r="RBP88" s="864"/>
      <c r="RBQ88" s="863"/>
      <c r="RBR88" s="864"/>
      <c r="RBS88" s="863"/>
      <c r="RBT88" s="864"/>
      <c r="RBU88" s="863"/>
      <c r="RBV88" s="864"/>
      <c r="RBW88" s="863"/>
      <c r="RBX88" s="864"/>
      <c r="RBY88" s="863"/>
      <c r="RBZ88" s="864"/>
      <c r="RCA88" s="863"/>
      <c r="RCB88" s="864"/>
      <c r="RCC88" s="863"/>
      <c r="RCD88" s="864"/>
      <c r="RCE88" s="863"/>
      <c r="RCF88" s="864"/>
      <c r="RCG88" s="863"/>
      <c r="RCH88" s="864"/>
      <c r="RCI88" s="863"/>
      <c r="RCJ88" s="864"/>
      <c r="RCK88" s="863"/>
      <c r="RCL88" s="864"/>
      <c r="RCM88" s="863"/>
      <c r="RCN88" s="864"/>
      <c r="RCO88" s="863"/>
      <c r="RCP88" s="864"/>
      <c r="RCQ88" s="863"/>
      <c r="RCR88" s="864"/>
      <c r="RCS88" s="863"/>
      <c r="RCT88" s="864"/>
      <c r="RCU88" s="863"/>
      <c r="RCV88" s="864"/>
      <c r="RCW88" s="863"/>
      <c r="RCX88" s="864"/>
      <c r="RCY88" s="863"/>
      <c r="RCZ88" s="864"/>
      <c r="RDA88" s="863"/>
      <c r="RDB88" s="864"/>
      <c r="RDC88" s="863"/>
      <c r="RDD88" s="864"/>
      <c r="RDE88" s="863"/>
      <c r="RDF88" s="864"/>
      <c r="RDG88" s="863"/>
      <c r="RDH88" s="864"/>
      <c r="RDI88" s="863"/>
      <c r="RDJ88" s="864"/>
      <c r="RDK88" s="863"/>
      <c r="RDL88" s="864"/>
      <c r="RDM88" s="863"/>
      <c r="RDN88" s="864"/>
      <c r="RDO88" s="863"/>
      <c r="RDP88" s="864"/>
      <c r="RDQ88" s="863"/>
      <c r="RDR88" s="864"/>
      <c r="RDS88" s="863"/>
      <c r="RDT88" s="864"/>
      <c r="RDU88" s="863"/>
      <c r="RDV88" s="864"/>
      <c r="RDW88" s="863"/>
      <c r="RDX88" s="864"/>
      <c r="RDY88" s="863"/>
      <c r="RDZ88" s="864"/>
      <c r="REA88" s="863"/>
      <c r="REB88" s="864"/>
      <c r="REC88" s="863"/>
      <c r="RED88" s="864"/>
      <c r="REE88" s="863"/>
      <c r="REF88" s="864"/>
      <c r="REG88" s="863"/>
      <c r="REH88" s="864"/>
      <c r="REI88" s="863"/>
      <c r="REJ88" s="864"/>
      <c r="REK88" s="863"/>
      <c r="REL88" s="864"/>
      <c r="REM88" s="863"/>
      <c r="REN88" s="864"/>
      <c r="REO88" s="863"/>
      <c r="REP88" s="864"/>
      <c r="REQ88" s="863"/>
      <c r="RER88" s="864"/>
      <c r="RES88" s="863"/>
      <c r="RET88" s="864"/>
      <c r="REU88" s="863"/>
      <c r="REV88" s="864"/>
      <c r="REW88" s="863"/>
      <c r="REX88" s="864"/>
      <c r="REY88" s="863"/>
      <c r="REZ88" s="864"/>
      <c r="RFA88" s="863"/>
      <c r="RFB88" s="864"/>
      <c r="RFC88" s="863"/>
      <c r="RFD88" s="864"/>
      <c r="RFE88" s="863"/>
      <c r="RFF88" s="864"/>
      <c r="RFG88" s="863"/>
      <c r="RFH88" s="864"/>
      <c r="RFI88" s="863"/>
      <c r="RFJ88" s="864"/>
      <c r="RFK88" s="863"/>
      <c r="RFL88" s="864"/>
      <c r="RFM88" s="863"/>
      <c r="RFN88" s="864"/>
      <c r="RFO88" s="863"/>
      <c r="RFP88" s="864"/>
      <c r="RFQ88" s="863"/>
      <c r="RFR88" s="864"/>
      <c r="RFS88" s="863"/>
      <c r="RFT88" s="864"/>
      <c r="RFU88" s="863"/>
      <c r="RFV88" s="864"/>
      <c r="RFW88" s="863"/>
      <c r="RFX88" s="864"/>
      <c r="RFY88" s="863"/>
      <c r="RFZ88" s="864"/>
      <c r="RGA88" s="863"/>
      <c r="RGB88" s="864"/>
      <c r="RGC88" s="863"/>
      <c r="RGD88" s="864"/>
      <c r="RGE88" s="863"/>
      <c r="RGF88" s="864"/>
      <c r="RGG88" s="863"/>
      <c r="RGH88" s="864"/>
      <c r="RGI88" s="863"/>
      <c r="RGJ88" s="864"/>
      <c r="RGK88" s="863"/>
      <c r="RGL88" s="864"/>
      <c r="RGM88" s="863"/>
      <c r="RGN88" s="864"/>
      <c r="RGO88" s="863"/>
      <c r="RGP88" s="864"/>
      <c r="RGQ88" s="863"/>
      <c r="RGR88" s="864"/>
      <c r="RGS88" s="863"/>
      <c r="RGT88" s="864"/>
      <c r="RGU88" s="863"/>
      <c r="RGV88" s="864"/>
      <c r="RGW88" s="863"/>
      <c r="RGX88" s="864"/>
      <c r="RGY88" s="863"/>
      <c r="RGZ88" s="864"/>
      <c r="RHA88" s="863"/>
      <c r="RHB88" s="864"/>
      <c r="RHC88" s="863"/>
      <c r="RHD88" s="864"/>
      <c r="RHE88" s="863"/>
      <c r="RHF88" s="864"/>
      <c r="RHG88" s="863"/>
      <c r="RHH88" s="864"/>
      <c r="RHI88" s="863"/>
      <c r="RHJ88" s="864"/>
      <c r="RHK88" s="863"/>
      <c r="RHL88" s="864"/>
      <c r="RHM88" s="863"/>
      <c r="RHN88" s="864"/>
      <c r="RHO88" s="863"/>
      <c r="RHP88" s="864"/>
      <c r="RHQ88" s="863"/>
      <c r="RHR88" s="864"/>
      <c r="RHS88" s="863"/>
      <c r="RHT88" s="864"/>
      <c r="RHU88" s="863"/>
      <c r="RHV88" s="864"/>
      <c r="RHW88" s="863"/>
      <c r="RHX88" s="864"/>
      <c r="RHY88" s="863"/>
      <c r="RHZ88" s="864"/>
      <c r="RIA88" s="863"/>
      <c r="RIB88" s="864"/>
      <c r="RIC88" s="863"/>
      <c r="RID88" s="864"/>
      <c r="RIE88" s="863"/>
      <c r="RIF88" s="864"/>
      <c r="RIG88" s="863"/>
      <c r="RIH88" s="864"/>
      <c r="RII88" s="863"/>
      <c r="RIJ88" s="864"/>
      <c r="RIK88" s="863"/>
      <c r="RIL88" s="864"/>
      <c r="RIM88" s="863"/>
      <c r="RIN88" s="864"/>
      <c r="RIO88" s="863"/>
      <c r="RIP88" s="864"/>
      <c r="RIQ88" s="863"/>
      <c r="RIR88" s="864"/>
      <c r="RIS88" s="863"/>
      <c r="RIT88" s="864"/>
      <c r="RIU88" s="863"/>
      <c r="RIV88" s="864"/>
      <c r="RIW88" s="863"/>
      <c r="RIX88" s="864"/>
      <c r="RIY88" s="863"/>
      <c r="RIZ88" s="864"/>
      <c r="RJA88" s="863"/>
      <c r="RJB88" s="864"/>
      <c r="RJC88" s="863"/>
      <c r="RJD88" s="864"/>
      <c r="RJE88" s="863"/>
      <c r="RJF88" s="864"/>
      <c r="RJG88" s="863"/>
      <c r="RJH88" s="864"/>
      <c r="RJI88" s="863"/>
      <c r="RJJ88" s="864"/>
      <c r="RJK88" s="863"/>
      <c r="RJL88" s="864"/>
      <c r="RJM88" s="863"/>
      <c r="RJN88" s="864"/>
      <c r="RJO88" s="863"/>
      <c r="RJP88" s="864"/>
      <c r="RJQ88" s="863"/>
      <c r="RJR88" s="864"/>
      <c r="RJS88" s="863"/>
      <c r="RJT88" s="864"/>
      <c r="RJU88" s="863"/>
      <c r="RJV88" s="864"/>
      <c r="RJW88" s="863"/>
      <c r="RJX88" s="864"/>
      <c r="RJY88" s="863"/>
      <c r="RJZ88" s="864"/>
      <c r="RKA88" s="863"/>
      <c r="RKB88" s="864"/>
      <c r="RKC88" s="863"/>
      <c r="RKD88" s="864"/>
      <c r="RKE88" s="863"/>
      <c r="RKF88" s="864"/>
      <c r="RKG88" s="863"/>
      <c r="RKH88" s="864"/>
      <c r="RKI88" s="863"/>
      <c r="RKJ88" s="864"/>
      <c r="RKK88" s="863"/>
      <c r="RKL88" s="864"/>
      <c r="RKM88" s="863"/>
      <c r="RKN88" s="864"/>
      <c r="RKO88" s="863"/>
      <c r="RKP88" s="864"/>
      <c r="RKQ88" s="863"/>
      <c r="RKR88" s="864"/>
      <c r="RKS88" s="863"/>
      <c r="RKT88" s="864"/>
      <c r="RKU88" s="863"/>
      <c r="RKV88" s="864"/>
      <c r="RKW88" s="863"/>
      <c r="RKX88" s="864"/>
      <c r="RKY88" s="863"/>
      <c r="RKZ88" s="864"/>
      <c r="RLA88" s="863"/>
      <c r="RLB88" s="864"/>
      <c r="RLC88" s="863"/>
      <c r="RLD88" s="864"/>
      <c r="RLE88" s="863"/>
      <c r="RLF88" s="864"/>
      <c r="RLG88" s="863"/>
      <c r="RLH88" s="864"/>
      <c r="RLI88" s="863"/>
      <c r="RLJ88" s="864"/>
      <c r="RLK88" s="863"/>
      <c r="RLL88" s="864"/>
      <c r="RLM88" s="863"/>
      <c r="RLN88" s="864"/>
      <c r="RLO88" s="863"/>
      <c r="RLP88" s="864"/>
      <c r="RLQ88" s="863"/>
      <c r="RLR88" s="864"/>
      <c r="RLS88" s="863"/>
      <c r="RLT88" s="864"/>
      <c r="RLU88" s="863"/>
      <c r="RLV88" s="864"/>
      <c r="RLW88" s="863"/>
      <c r="RLX88" s="864"/>
      <c r="RLY88" s="863"/>
      <c r="RLZ88" s="864"/>
      <c r="RMA88" s="863"/>
      <c r="RMB88" s="864"/>
      <c r="RMC88" s="863"/>
      <c r="RMD88" s="864"/>
      <c r="RME88" s="863"/>
      <c r="RMF88" s="864"/>
      <c r="RMG88" s="863"/>
      <c r="RMH88" s="864"/>
      <c r="RMI88" s="863"/>
      <c r="RMJ88" s="864"/>
      <c r="RMK88" s="863"/>
      <c r="RML88" s="864"/>
      <c r="RMM88" s="863"/>
      <c r="RMN88" s="864"/>
      <c r="RMO88" s="863"/>
      <c r="RMP88" s="864"/>
      <c r="RMQ88" s="863"/>
      <c r="RMR88" s="864"/>
      <c r="RMS88" s="863"/>
      <c r="RMT88" s="864"/>
      <c r="RMU88" s="863"/>
      <c r="RMV88" s="864"/>
      <c r="RMW88" s="863"/>
      <c r="RMX88" s="864"/>
      <c r="RMY88" s="863"/>
      <c r="RMZ88" s="864"/>
      <c r="RNA88" s="863"/>
      <c r="RNB88" s="864"/>
      <c r="RNC88" s="863"/>
      <c r="RND88" s="864"/>
      <c r="RNE88" s="863"/>
      <c r="RNF88" s="864"/>
      <c r="RNG88" s="863"/>
      <c r="RNH88" s="864"/>
      <c r="RNI88" s="863"/>
      <c r="RNJ88" s="864"/>
      <c r="RNK88" s="863"/>
      <c r="RNL88" s="864"/>
      <c r="RNM88" s="863"/>
      <c r="RNN88" s="864"/>
      <c r="RNO88" s="863"/>
      <c r="RNP88" s="864"/>
      <c r="RNQ88" s="863"/>
      <c r="RNR88" s="864"/>
      <c r="RNS88" s="863"/>
      <c r="RNT88" s="864"/>
      <c r="RNU88" s="863"/>
      <c r="RNV88" s="864"/>
      <c r="RNW88" s="863"/>
      <c r="RNX88" s="864"/>
      <c r="RNY88" s="863"/>
      <c r="RNZ88" s="864"/>
      <c r="ROA88" s="863"/>
      <c r="ROB88" s="864"/>
      <c r="ROC88" s="863"/>
      <c r="ROD88" s="864"/>
      <c r="ROE88" s="863"/>
      <c r="ROF88" s="864"/>
      <c r="ROG88" s="863"/>
      <c r="ROH88" s="864"/>
      <c r="ROI88" s="863"/>
      <c r="ROJ88" s="864"/>
      <c r="ROK88" s="863"/>
      <c r="ROL88" s="864"/>
      <c r="ROM88" s="863"/>
      <c r="RON88" s="864"/>
      <c r="ROO88" s="863"/>
      <c r="ROP88" s="864"/>
      <c r="ROQ88" s="863"/>
      <c r="ROR88" s="864"/>
      <c r="ROS88" s="863"/>
      <c r="ROT88" s="864"/>
      <c r="ROU88" s="863"/>
      <c r="ROV88" s="864"/>
      <c r="ROW88" s="863"/>
      <c r="ROX88" s="864"/>
      <c r="ROY88" s="863"/>
      <c r="ROZ88" s="864"/>
      <c r="RPA88" s="863"/>
      <c r="RPB88" s="864"/>
      <c r="RPC88" s="863"/>
      <c r="RPD88" s="864"/>
      <c r="RPE88" s="863"/>
      <c r="RPF88" s="864"/>
      <c r="RPG88" s="863"/>
      <c r="RPH88" s="864"/>
      <c r="RPI88" s="863"/>
      <c r="RPJ88" s="864"/>
      <c r="RPK88" s="863"/>
      <c r="RPL88" s="864"/>
      <c r="RPM88" s="863"/>
      <c r="RPN88" s="864"/>
      <c r="RPO88" s="863"/>
      <c r="RPP88" s="864"/>
      <c r="RPQ88" s="863"/>
      <c r="RPR88" s="864"/>
      <c r="RPS88" s="863"/>
      <c r="RPT88" s="864"/>
      <c r="RPU88" s="863"/>
      <c r="RPV88" s="864"/>
      <c r="RPW88" s="863"/>
      <c r="RPX88" s="864"/>
      <c r="RPY88" s="863"/>
      <c r="RPZ88" s="864"/>
      <c r="RQA88" s="863"/>
      <c r="RQB88" s="864"/>
      <c r="RQC88" s="863"/>
      <c r="RQD88" s="864"/>
      <c r="RQE88" s="863"/>
      <c r="RQF88" s="864"/>
      <c r="RQG88" s="863"/>
      <c r="RQH88" s="864"/>
      <c r="RQI88" s="863"/>
      <c r="RQJ88" s="864"/>
      <c r="RQK88" s="863"/>
      <c r="RQL88" s="864"/>
      <c r="RQM88" s="863"/>
      <c r="RQN88" s="864"/>
      <c r="RQO88" s="863"/>
      <c r="RQP88" s="864"/>
      <c r="RQQ88" s="863"/>
      <c r="RQR88" s="864"/>
      <c r="RQS88" s="863"/>
      <c r="RQT88" s="864"/>
      <c r="RQU88" s="863"/>
      <c r="RQV88" s="864"/>
      <c r="RQW88" s="863"/>
      <c r="RQX88" s="864"/>
      <c r="RQY88" s="863"/>
      <c r="RQZ88" s="864"/>
      <c r="RRA88" s="863"/>
      <c r="RRB88" s="864"/>
      <c r="RRC88" s="863"/>
      <c r="RRD88" s="864"/>
      <c r="RRE88" s="863"/>
      <c r="RRF88" s="864"/>
      <c r="RRG88" s="863"/>
      <c r="RRH88" s="864"/>
      <c r="RRI88" s="863"/>
      <c r="RRJ88" s="864"/>
      <c r="RRK88" s="863"/>
      <c r="RRL88" s="864"/>
      <c r="RRM88" s="863"/>
      <c r="RRN88" s="864"/>
      <c r="RRO88" s="863"/>
      <c r="RRP88" s="864"/>
      <c r="RRQ88" s="863"/>
      <c r="RRR88" s="864"/>
      <c r="RRS88" s="863"/>
      <c r="RRT88" s="864"/>
      <c r="RRU88" s="863"/>
      <c r="RRV88" s="864"/>
      <c r="RRW88" s="863"/>
      <c r="RRX88" s="864"/>
      <c r="RRY88" s="863"/>
      <c r="RRZ88" s="864"/>
      <c r="RSA88" s="863"/>
      <c r="RSB88" s="864"/>
      <c r="RSC88" s="863"/>
      <c r="RSD88" s="864"/>
      <c r="RSE88" s="863"/>
      <c r="RSF88" s="864"/>
      <c r="RSG88" s="863"/>
      <c r="RSH88" s="864"/>
      <c r="RSI88" s="863"/>
      <c r="RSJ88" s="864"/>
      <c r="RSK88" s="863"/>
      <c r="RSL88" s="864"/>
      <c r="RSM88" s="863"/>
      <c r="RSN88" s="864"/>
      <c r="RSO88" s="863"/>
      <c r="RSP88" s="864"/>
      <c r="RSQ88" s="863"/>
      <c r="RSR88" s="864"/>
      <c r="RSS88" s="863"/>
      <c r="RST88" s="864"/>
      <c r="RSU88" s="863"/>
      <c r="RSV88" s="864"/>
      <c r="RSW88" s="863"/>
      <c r="RSX88" s="864"/>
      <c r="RSY88" s="863"/>
      <c r="RSZ88" s="864"/>
      <c r="RTA88" s="863"/>
      <c r="RTB88" s="864"/>
      <c r="RTC88" s="863"/>
      <c r="RTD88" s="864"/>
      <c r="RTE88" s="863"/>
      <c r="RTF88" s="864"/>
      <c r="RTG88" s="863"/>
      <c r="RTH88" s="864"/>
      <c r="RTI88" s="863"/>
      <c r="RTJ88" s="864"/>
      <c r="RTK88" s="863"/>
      <c r="RTL88" s="864"/>
      <c r="RTM88" s="863"/>
      <c r="RTN88" s="864"/>
      <c r="RTO88" s="863"/>
      <c r="RTP88" s="864"/>
      <c r="RTQ88" s="863"/>
      <c r="RTR88" s="864"/>
      <c r="RTS88" s="863"/>
      <c r="RTT88" s="864"/>
      <c r="RTU88" s="863"/>
      <c r="RTV88" s="864"/>
      <c r="RTW88" s="863"/>
      <c r="RTX88" s="864"/>
      <c r="RTY88" s="863"/>
      <c r="RTZ88" s="864"/>
      <c r="RUA88" s="863"/>
      <c r="RUB88" s="864"/>
      <c r="RUC88" s="863"/>
      <c r="RUD88" s="864"/>
      <c r="RUE88" s="863"/>
      <c r="RUF88" s="864"/>
      <c r="RUG88" s="863"/>
      <c r="RUH88" s="864"/>
      <c r="RUI88" s="863"/>
      <c r="RUJ88" s="864"/>
      <c r="RUK88" s="863"/>
      <c r="RUL88" s="864"/>
      <c r="RUM88" s="863"/>
      <c r="RUN88" s="864"/>
      <c r="RUO88" s="863"/>
      <c r="RUP88" s="864"/>
      <c r="RUQ88" s="863"/>
      <c r="RUR88" s="864"/>
      <c r="RUS88" s="863"/>
      <c r="RUT88" s="864"/>
      <c r="RUU88" s="863"/>
      <c r="RUV88" s="864"/>
      <c r="RUW88" s="863"/>
      <c r="RUX88" s="864"/>
      <c r="RUY88" s="863"/>
      <c r="RUZ88" s="864"/>
      <c r="RVA88" s="863"/>
      <c r="RVB88" s="864"/>
      <c r="RVC88" s="863"/>
      <c r="RVD88" s="864"/>
      <c r="RVE88" s="863"/>
      <c r="RVF88" s="864"/>
      <c r="RVG88" s="863"/>
      <c r="RVH88" s="864"/>
      <c r="RVI88" s="863"/>
      <c r="RVJ88" s="864"/>
      <c r="RVK88" s="863"/>
      <c r="RVL88" s="864"/>
      <c r="RVM88" s="863"/>
      <c r="RVN88" s="864"/>
      <c r="RVO88" s="863"/>
      <c r="RVP88" s="864"/>
      <c r="RVQ88" s="863"/>
      <c r="RVR88" s="864"/>
      <c r="RVS88" s="863"/>
      <c r="RVT88" s="864"/>
      <c r="RVU88" s="863"/>
      <c r="RVV88" s="864"/>
      <c r="RVW88" s="863"/>
      <c r="RVX88" s="864"/>
      <c r="RVY88" s="863"/>
      <c r="RVZ88" s="864"/>
      <c r="RWA88" s="863"/>
      <c r="RWB88" s="864"/>
      <c r="RWC88" s="863"/>
      <c r="RWD88" s="864"/>
      <c r="RWE88" s="863"/>
      <c r="RWF88" s="864"/>
      <c r="RWG88" s="863"/>
      <c r="RWH88" s="864"/>
      <c r="RWI88" s="863"/>
      <c r="RWJ88" s="864"/>
      <c r="RWK88" s="863"/>
      <c r="RWL88" s="864"/>
      <c r="RWM88" s="863"/>
      <c r="RWN88" s="864"/>
      <c r="RWO88" s="863"/>
      <c r="RWP88" s="864"/>
      <c r="RWQ88" s="863"/>
      <c r="RWR88" s="864"/>
      <c r="RWS88" s="863"/>
      <c r="RWT88" s="864"/>
      <c r="RWU88" s="863"/>
      <c r="RWV88" s="864"/>
      <c r="RWW88" s="863"/>
      <c r="RWX88" s="864"/>
      <c r="RWY88" s="863"/>
      <c r="RWZ88" s="864"/>
      <c r="RXA88" s="863"/>
      <c r="RXB88" s="864"/>
      <c r="RXC88" s="863"/>
      <c r="RXD88" s="864"/>
      <c r="RXE88" s="863"/>
      <c r="RXF88" s="864"/>
      <c r="RXG88" s="863"/>
      <c r="RXH88" s="864"/>
      <c r="RXI88" s="863"/>
      <c r="RXJ88" s="864"/>
      <c r="RXK88" s="863"/>
      <c r="RXL88" s="864"/>
      <c r="RXM88" s="863"/>
      <c r="RXN88" s="864"/>
      <c r="RXO88" s="863"/>
      <c r="RXP88" s="864"/>
      <c r="RXQ88" s="863"/>
      <c r="RXR88" s="864"/>
      <c r="RXS88" s="863"/>
      <c r="RXT88" s="864"/>
      <c r="RXU88" s="863"/>
      <c r="RXV88" s="864"/>
      <c r="RXW88" s="863"/>
      <c r="RXX88" s="864"/>
      <c r="RXY88" s="863"/>
      <c r="RXZ88" s="864"/>
      <c r="RYA88" s="863"/>
      <c r="RYB88" s="864"/>
      <c r="RYC88" s="863"/>
      <c r="RYD88" s="864"/>
      <c r="RYE88" s="863"/>
      <c r="RYF88" s="864"/>
      <c r="RYG88" s="863"/>
      <c r="RYH88" s="864"/>
      <c r="RYI88" s="863"/>
      <c r="RYJ88" s="864"/>
      <c r="RYK88" s="863"/>
      <c r="RYL88" s="864"/>
      <c r="RYM88" s="863"/>
      <c r="RYN88" s="864"/>
      <c r="RYO88" s="863"/>
      <c r="RYP88" s="864"/>
      <c r="RYQ88" s="863"/>
      <c r="RYR88" s="864"/>
      <c r="RYS88" s="863"/>
      <c r="RYT88" s="864"/>
      <c r="RYU88" s="863"/>
      <c r="RYV88" s="864"/>
      <c r="RYW88" s="863"/>
      <c r="RYX88" s="864"/>
      <c r="RYY88" s="863"/>
      <c r="RYZ88" s="864"/>
      <c r="RZA88" s="863"/>
      <c r="RZB88" s="864"/>
      <c r="RZC88" s="863"/>
      <c r="RZD88" s="864"/>
      <c r="RZE88" s="863"/>
      <c r="RZF88" s="864"/>
      <c r="RZG88" s="863"/>
      <c r="RZH88" s="864"/>
      <c r="RZI88" s="863"/>
      <c r="RZJ88" s="864"/>
      <c r="RZK88" s="863"/>
      <c r="RZL88" s="864"/>
      <c r="RZM88" s="863"/>
      <c r="RZN88" s="864"/>
      <c r="RZO88" s="863"/>
      <c r="RZP88" s="864"/>
      <c r="RZQ88" s="863"/>
      <c r="RZR88" s="864"/>
      <c r="RZS88" s="863"/>
      <c r="RZT88" s="864"/>
      <c r="RZU88" s="863"/>
      <c r="RZV88" s="864"/>
      <c r="RZW88" s="863"/>
      <c r="RZX88" s="864"/>
      <c r="RZY88" s="863"/>
      <c r="RZZ88" s="864"/>
      <c r="SAA88" s="863"/>
      <c r="SAB88" s="864"/>
      <c r="SAC88" s="863"/>
      <c r="SAD88" s="864"/>
      <c r="SAE88" s="863"/>
      <c r="SAF88" s="864"/>
      <c r="SAG88" s="863"/>
      <c r="SAH88" s="864"/>
      <c r="SAI88" s="863"/>
      <c r="SAJ88" s="864"/>
      <c r="SAK88" s="863"/>
      <c r="SAL88" s="864"/>
      <c r="SAM88" s="863"/>
      <c r="SAN88" s="864"/>
      <c r="SAO88" s="863"/>
      <c r="SAP88" s="864"/>
      <c r="SAQ88" s="863"/>
      <c r="SAR88" s="864"/>
      <c r="SAS88" s="863"/>
      <c r="SAT88" s="864"/>
      <c r="SAU88" s="863"/>
      <c r="SAV88" s="864"/>
      <c r="SAW88" s="863"/>
      <c r="SAX88" s="864"/>
      <c r="SAY88" s="863"/>
      <c r="SAZ88" s="864"/>
      <c r="SBA88" s="863"/>
      <c r="SBB88" s="864"/>
      <c r="SBC88" s="863"/>
      <c r="SBD88" s="864"/>
      <c r="SBE88" s="863"/>
      <c r="SBF88" s="864"/>
      <c r="SBG88" s="863"/>
      <c r="SBH88" s="864"/>
      <c r="SBI88" s="863"/>
      <c r="SBJ88" s="864"/>
      <c r="SBK88" s="863"/>
      <c r="SBL88" s="864"/>
      <c r="SBM88" s="863"/>
      <c r="SBN88" s="864"/>
      <c r="SBO88" s="863"/>
      <c r="SBP88" s="864"/>
      <c r="SBQ88" s="863"/>
      <c r="SBR88" s="864"/>
      <c r="SBS88" s="863"/>
      <c r="SBT88" s="864"/>
      <c r="SBU88" s="863"/>
      <c r="SBV88" s="864"/>
      <c r="SBW88" s="863"/>
      <c r="SBX88" s="864"/>
      <c r="SBY88" s="863"/>
      <c r="SBZ88" s="864"/>
      <c r="SCA88" s="863"/>
      <c r="SCB88" s="864"/>
      <c r="SCC88" s="863"/>
      <c r="SCD88" s="864"/>
      <c r="SCE88" s="863"/>
      <c r="SCF88" s="864"/>
      <c r="SCG88" s="863"/>
      <c r="SCH88" s="864"/>
      <c r="SCI88" s="863"/>
      <c r="SCJ88" s="864"/>
      <c r="SCK88" s="863"/>
      <c r="SCL88" s="864"/>
      <c r="SCM88" s="863"/>
      <c r="SCN88" s="864"/>
      <c r="SCO88" s="863"/>
      <c r="SCP88" s="864"/>
      <c r="SCQ88" s="863"/>
      <c r="SCR88" s="864"/>
      <c r="SCS88" s="863"/>
      <c r="SCT88" s="864"/>
      <c r="SCU88" s="863"/>
      <c r="SCV88" s="864"/>
      <c r="SCW88" s="863"/>
      <c r="SCX88" s="864"/>
      <c r="SCY88" s="863"/>
      <c r="SCZ88" s="864"/>
      <c r="SDA88" s="863"/>
      <c r="SDB88" s="864"/>
      <c r="SDC88" s="863"/>
      <c r="SDD88" s="864"/>
      <c r="SDE88" s="863"/>
      <c r="SDF88" s="864"/>
      <c r="SDG88" s="863"/>
      <c r="SDH88" s="864"/>
      <c r="SDI88" s="863"/>
      <c r="SDJ88" s="864"/>
      <c r="SDK88" s="863"/>
      <c r="SDL88" s="864"/>
      <c r="SDM88" s="863"/>
      <c r="SDN88" s="864"/>
      <c r="SDO88" s="863"/>
      <c r="SDP88" s="864"/>
      <c r="SDQ88" s="863"/>
      <c r="SDR88" s="864"/>
      <c r="SDS88" s="863"/>
      <c r="SDT88" s="864"/>
      <c r="SDU88" s="863"/>
      <c r="SDV88" s="864"/>
      <c r="SDW88" s="863"/>
      <c r="SDX88" s="864"/>
      <c r="SDY88" s="863"/>
      <c r="SDZ88" s="864"/>
      <c r="SEA88" s="863"/>
      <c r="SEB88" s="864"/>
      <c r="SEC88" s="863"/>
      <c r="SED88" s="864"/>
      <c r="SEE88" s="863"/>
      <c r="SEF88" s="864"/>
      <c r="SEG88" s="863"/>
      <c r="SEH88" s="864"/>
      <c r="SEI88" s="863"/>
      <c r="SEJ88" s="864"/>
      <c r="SEK88" s="863"/>
      <c r="SEL88" s="864"/>
      <c r="SEM88" s="863"/>
      <c r="SEN88" s="864"/>
      <c r="SEO88" s="863"/>
      <c r="SEP88" s="864"/>
      <c r="SEQ88" s="863"/>
      <c r="SER88" s="864"/>
      <c r="SES88" s="863"/>
      <c r="SET88" s="864"/>
      <c r="SEU88" s="863"/>
      <c r="SEV88" s="864"/>
      <c r="SEW88" s="863"/>
      <c r="SEX88" s="864"/>
      <c r="SEY88" s="863"/>
      <c r="SEZ88" s="864"/>
      <c r="SFA88" s="863"/>
      <c r="SFB88" s="864"/>
      <c r="SFC88" s="863"/>
      <c r="SFD88" s="864"/>
      <c r="SFE88" s="863"/>
      <c r="SFF88" s="864"/>
      <c r="SFG88" s="863"/>
      <c r="SFH88" s="864"/>
      <c r="SFI88" s="863"/>
      <c r="SFJ88" s="864"/>
      <c r="SFK88" s="863"/>
      <c r="SFL88" s="864"/>
      <c r="SFM88" s="863"/>
      <c r="SFN88" s="864"/>
      <c r="SFO88" s="863"/>
      <c r="SFP88" s="864"/>
      <c r="SFQ88" s="863"/>
      <c r="SFR88" s="864"/>
      <c r="SFS88" s="863"/>
      <c r="SFT88" s="864"/>
      <c r="SFU88" s="863"/>
      <c r="SFV88" s="864"/>
      <c r="SFW88" s="863"/>
      <c r="SFX88" s="864"/>
      <c r="SFY88" s="863"/>
      <c r="SFZ88" s="864"/>
      <c r="SGA88" s="863"/>
      <c r="SGB88" s="864"/>
      <c r="SGC88" s="863"/>
      <c r="SGD88" s="864"/>
      <c r="SGE88" s="863"/>
      <c r="SGF88" s="864"/>
      <c r="SGG88" s="863"/>
      <c r="SGH88" s="864"/>
      <c r="SGI88" s="863"/>
      <c r="SGJ88" s="864"/>
      <c r="SGK88" s="863"/>
      <c r="SGL88" s="864"/>
      <c r="SGM88" s="863"/>
      <c r="SGN88" s="864"/>
      <c r="SGO88" s="863"/>
      <c r="SGP88" s="864"/>
      <c r="SGQ88" s="863"/>
      <c r="SGR88" s="864"/>
      <c r="SGS88" s="863"/>
      <c r="SGT88" s="864"/>
      <c r="SGU88" s="863"/>
      <c r="SGV88" s="864"/>
      <c r="SGW88" s="863"/>
      <c r="SGX88" s="864"/>
      <c r="SGY88" s="863"/>
      <c r="SGZ88" s="864"/>
      <c r="SHA88" s="863"/>
      <c r="SHB88" s="864"/>
      <c r="SHC88" s="863"/>
      <c r="SHD88" s="864"/>
      <c r="SHE88" s="863"/>
      <c r="SHF88" s="864"/>
      <c r="SHG88" s="863"/>
      <c r="SHH88" s="864"/>
      <c r="SHI88" s="863"/>
      <c r="SHJ88" s="864"/>
      <c r="SHK88" s="863"/>
      <c r="SHL88" s="864"/>
      <c r="SHM88" s="863"/>
      <c r="SHN88" s="864"/>
      <c r="SHO88" s="863"/>
      <c r="SHP88" s="864"/>
      <c r="SHQ88" s="863"/>
      <c r="SHR88" s="864"/>
      <c r="SHS88" s="863"/>
      <c r="SHT88" s="864"/>
      <c r="SHU88" s="863"/>
      <c r="SHV88" s="864"/>
      <c r="SHW88" s="863"/>
      <c r="SHX88" s="864"/>
      <c r="SHY88" s="863"/>
      <c r="SHZ88" s="864"/>
      <c r="SIA88" s="863"/>
      <c r="SIB88" s="864"/>
      <c r="SIC88" s="863"/>
      <c r="SID88" s="864"/>
      <c r="SIE88" s="863"/>
      <c r="SIF88" s="864"/>
      <c r="SIG88" s="863"/>
      <c r="SIH88" s="864"/>
      <c r="SII88" s="863"/>
      <c r="SIJ88" s="864"/>
      <c r="SIK88" s="863"/>
      <c r="SIL88" s="864"/>
      <c r="SIM88" s="863"/>
      <c r="SIN88" s="864"/>
      <c r="SIO88" s="863"/>
      <c r="SIP88" s="864"/>
      <c r="SIQ88" s="863"/>
      <c r="SIR88" s="864"/>
      <c r="SIS88" s="863"/>
      <c r="SIT88" s="864"/>
      <c r="SIU88" s="863"/>
      <c r="SIV88" s="864"/>
      <c r="SIW88" s="863"/>
      <c r="SIX88" s="864"/>
      <c r="SIY88" s="863"/>
      <c r="SIZ88" s="864"/>
      <c r="SJA88" s="863"/>
      <c r="SJB88" s="864"/>
      <c r="SJC88" s="863"/>
      <c r="SJD88" s="864"/>
      <c r="SJE88" s="863"/>
      <c r="SJF88" s="864"/>
      <c r="SJG88" s="863"/>
      <c r="SJH88" s="864"/>
      <c r="SJI88" s="863"/>
      <c r="SJJ88" s="864"/>
      <c r="SJK88" s="863"/>
      <c r="SJL88" s="864"/>
      <c r="SJM88" s="863"/>
      <c r="SJN88" s="864"/>
      <c r="SJO88" s="863"/>
      <c r="SJP88" s="864"/>
      <c r="SJQ88" s="863"/>
      <c r="SJR88" s="864"/>
      <c r="SJS88" s="863"/>
      <c r="SJT88" s="864"/>
      <c r="SJU88" s="863"/>
      <c r="SJV88" s="864"/>
      <c r="SJW88" s="863"/>
      <c r="SJX88" s="864"/>
      <c r="SJY88" s="863"/>
      <c r="SJZ88" s="864"/>
      <c r="SKA88" s="863"/>
      <c r="SKB88" s="864"/>
      <c r="SKC88" s="863"/>
      <c r="SKD88" s="864"/>
      <c r="SKE88" s="863"/>
      <c r="SKF88" s="864"/>
      <c r="SKG88" s="863"/>
      <c r="SKH88" s="864"/>
      <c r="SKI88" s="863"/>
      <c r="SKJ88" s="864"/>
      <c r="SKK88" s="863"/>
      <c r="SKL88" s="864"/>
      <c r="SKM88" s="863"/>
      <c r="SKN88" s="864"/>
      <c r="SKO88" s="863"/>
      <c r="SKP88" s="864"/>
      <c r="SKQ88" s="863"/>
      <c r="SKR88" s="864"/>
      <c r="SKS88" s="863"/>
      <c r="SKT88" s="864"/>
      <c r="SKU88" s="863"/>
      <c r="SKV88" s="864"/>
      <c r="SKW88" s="863"/>
      <c r="SKX88" s="864"/>
      <c r="SKY88" s="863"/>
      <c r="SKZ88" s="864"/>
      <c r="SLA88" s="863"/>
      <c r="SLB88" s="864"/>
      <c r="SLC88" s="863"/>
      <c r="SLD88" s="864"/>
      <c r="SLE88" s="863"/>
      <c r="SLF88" s="864"/>
      <c r="SLG88" s="863"/>
      <c r="SLH88" s="864"/>
      <c r="SLI88" s="863"/>
      <c r="SLJ88" s="864"/>
      <c r="SLK88" s="863"/>
      <c r="SLL88" s="864"/>
      <c r="SLM88" s="863"/>
      <c r="SLN88" s="864"/>
      <c r="SLO88" s="863"/>
      <c r="SLP88" s="864"/>
      <c r="SLQ88" s="863"/>
      <c r="SLR88" s="864"/>
      <c r="SLS88" s="863"/>
      <c r="SLT88" s="864"/>
      <c r="SLU88" s="863"/>
      <c r="SLV88" s="864"/>
      <c r="SLW88" s="863"/>
      <c r="SLX88" s="864"/>
      <c r="SLY88" s="863"/>
      <c r="SLZ88" s="864"/>
      <c r="SMA88" s="863"/>
      <c r="SMB88" s="864"/>
      <c r="SMC88" s="863"/>
      <c r="SMD88" s="864"/>
      <c r="SME88" s="863"/>
      <c r="SMF88" s="864"/>
      <c r="SMG88" s="863"/>
      <c r="SMH88" s="864"/>
      <c r="SMI88" s="863"/>
      <c r="SMJ88" s="864"/>
      <c r="SMK88" s="863"/>
      <c r="SML88" s="864"/>
      <c r="SMM88" s="863"/>
      <c r="SMN88" s="864"/>
      <c r="SMO88" s="863"/>
      <c r="SMP88" s="864"/>
      <c r="SMQ88" s="863"/>
      <c r="SMR88" s="864"/>
      <c r="SMS88" s="863"/>
      <c r="SMT88" s="864"/>
      <c r="SMU88" s="863"/>
      <c r="SMV88" s="864"/>
      <c r="SMW88" s="863"/>
      <c r="SMX88" s="864"/>
      <c r="SMY88" s="863"/>
      <c r="SMZ88" s="864"/>
      <c r="SNA88" s="863"/>
      <c r="SNB88" s="864"/>
      <c r="SNC88" s="863"/>
      <c r="SND88" s="864"/>
      <c r="SNE88" s="863"/>
      <c r="SNF88" s="864"/>
      <c r="SNG88" s="863"/>
      <c r="SNH88" s="864"/>
      <c r="SNI88" s="863"/>
      <c r="SNJ88" s="864"/>
      <c r="SNK88" s="863"/>
      <c r="SNL88" s="864"/>
      <c r="SNM88" s="863"/>
      <c r="SNN88" s="864"/>
      <c r="SNO88" s="863"/>
      <c r="SNP88" s="864"/>
      <c r="SNQ88" s="863"/>
      <c r="SNR88" s="864"/>
      <c r="SNS88" s="863"/>
      <c r="SNT88" s="864"/>
      <c r="SNU88" s="863"/>
      <c r="SNV88" s="864"/>
      <c r="SNW88" s="863"/>
      <c r="SNX88" s="864"/>
      <c r="SNY88" s="863"/>
      <c r="SNZ88" s="864"/>
      <c r="SOA88" s="863"/>
      <c r="SOB88" s="864"/>
      <c r="SOC88" s="863"/>
      <c r="SOD88" s="864"/>
      <c r="SOE88" s="863"/>
      <c r="SOF88" s="864"/>
      <c r="SOG88" s="863"/>
      <c r="SOH88" s="864"/>
      <c r="SOI88" s="863"/>
      <c r="SOJ88" s="864"/>
      <c r="SOK88" s="863"/>
      <c r="SOL88" s="864"/>
      <c r="SOM88" s="863"/>
      <c r="SON88" s="864"/>
      <c r="SOO88" s="863"/>
      <c r="SOP88" s="864"/>
      <c r="SOQ88" s="863"/>
      <c r="SOR88" s="864"/>
      <c r="SOS88" s="863"/>
      <c r="SOT88" s="864"/>
      <c r="SOU88" s="863"/>
      <c r="SOV88" s="864"/>
      <c r="SOW88" s="863"/>
      <c r="SOX88" s="864"/>
      <c r="SOY88" s="863"/>
      <c r="SOZ88" s="864"/>
      <c r="SPA88" s="863"/>
      <c r="SPB88" s="864"/>
      <c r="SPC88" s="863"/>
      <c r="SPD88" s="864"/>
      <c r="SPE88" s="863"/>
      <c r="SPF88" s="864"/>
      <c r="SPG88" s="863"/>
      <c r="SPH88" s="864"/>
      <c r="SPI88" s="863"/>
      <c r="SPJ88" s="864"/>
      <c r="SPK88" s="863"/>
      <c r="SPL88" s="864"/>
      <c r="SPM88" s="863"/>
      <c r="SPN88" s="864"/>
      <c r="SPO88" s="863"/>
      <c r="SPP88" s="864"/>
      <c r="SPQ88" s="863"/>
      <c r="SPR88" s="864"/>
      <c r="SPS88" s="863"/>
      <c r="SPT88" s="864"/>
      <c r="SPU88" s="863"/>
      <c r="SPV88" s="864"/>
      <c r="SPW88" s="863"/>
      <c r="SPX88" s="864"/>
      <c r="SPY88" s="863"/>
      <c r="SPZ88" s="864"/>
      <c r="SQA88" s="863"/>
      <c r="SQB88" s="864"/>
      <c r="SQC88" s="863"/>
      <c r="SQD88" s="864"/>
      <c r="SQE88" s="863"/>
      <c r="SQF88" s="864"/>
      <c r="SQG88" s="863"/>
      <c r="SQH88" s="864"/>
      <c r="SQI88" s="863"/>
      <c r="SQJ88" s="864"/>
      <c r="SQK88" s="863"/>
      <c r="SQL88" s="864"/>
      <c r="SQM88" s="863"/>
      <c r="SQN88" s="864"/>
      <c r="SQO88" s="863"/>
      <c r="SQP88" s="864"/>
      <c r="SQQ88" s="863"/>
      <c r="SQR88" s="864"/>
      <c r="SQS88" s="863"/>
      <c r="SQT88" s="864"/>
      <c r="SQU88" s="863"/>
      <c r="SQV88" s="864"/>
      <c r="SQW88" s="863"/>
      <c r="SQX88" s="864"/>
      <c r="SQY88" s="863"/>
      <c r="SQZ88" s="864"/>
      <c r="SRA88" s="863"/>
      <c r="SRB88" s="864"/>
      <c r="SRC88" s="863"/>
      <c r="SRD88" s="864"/>
      <c r="SRE88" s="863"/>
      <c r="SRF88" s="864"/>
      <c r="SRG88" s="863"/>
      <c r="SRH88" s="864"/>
      <c r="SRI88" s="863"/>
      <c r="SRJ88" s="864"/>
      <c r="SRK88" s="863"/>
      <c r="SRL88" s="864"/>
      <c r="SRM88" s="863"/>
      <c r="SRN88" s="864"/>
      <c r="SRO88" s="863"/>
      <c r="SRP88" s="864"/>
      <c r="SRQ88" s="863"/>
      <c r="SRR88" s="864"/>
      <c r="SRS88" s="863"/>
      <c r="SRT88" s="864"/>
      <c r="SRU88" s="863"/>
      <c r="SRV88" s="864"/>
      <c r="SRW88" s="863"/>
      <c r="SRX88" s="864"/>
      <c r="SRY88" s="863"/>
      <c r="SRZ88" s="864"/>
      <c r="SSA88" s="863"/>
      <c r="SSB88" s="864"/>
      <c r="SSC88" s="863"/>
      <c r="SSD88" s="864"/>
      <c r="SSE88" s="863"/>
      <c r="SSF88" s="864"/>
      <c r="SSG88" s="863"/>
      <c r="SSH88" s="864"/>
      <c r="SSI88" s="863"/>
      <c r="SSJ88" s="864"/>
      <c r="SSK88" s="863"/>
      <c r="SSL88" s="864"/>
      <c r="SSM88" s="863"/>
      <c r="SSN88" s="864"/>
      <c r="SSO88" s="863"/>
      <c r="SSP88" s="864"/>
      <c r="SSQ88" s="863"/>
      <c r="SSR88" s="864"/>
      <c r="SSS88" s="863"/>
      <c r="SST88" s="864"/>
      <c r="SSU88" s="863"/>
      <c r="SSV88" s="864"/>
      <c r="SSW88" s="863"/>
      <c r="SSX88" s="864"/>
      <c r="SSY88" s="863"/>
      <c r="SSZ88" s="864"/>
      <c r="STA88" s="863"/>
      <c r="STB88" s="864"/>
      <c r="STC88" s="863"/>
      <c r="STD88" s="864"/>
      <c r="STE88" s="863"/>
      <c r="STF88" s="864"/>
      <c r="STG88" s="863"/>
      <c r="STH88" s="864"/>
      <c r="STI88" s="863"/>
      <c r="STJ88" s="864"/>
      <c r="STK88" s="863"/>
      <c r="STL88" s="864"/>
      <c r="STM88" s="863"/>
      <c r="STN88" s="864"/>
      <c r="STO88" s="863"/>
      <c r="STP88" s="864"/>
      <c r="STQ88" s="863"/>
      <c r="STR88" s="864"/>
      <c r="STS88" s="863"/>
      <c r="STT88" s="864"/>
      <c r="STU88" s="863"/>
      <c r="STV88" s="864"/>
      <c r="STW88" s="863"/>
      <c r="STX88" s="864"/>
      <c r="STY88" s="863"/>
      <c r="STZ88" s="864"/>
      <c r="SUA88" s="863"/>
      <c r="SUB88" s="864"/>
      <c r="SUC88" s="863"/>
      <c r="SUD88" s="864"/>
      <c r="SUE88" s="863"/>
      <c r="SUF88" s="864"/>
      <c r="SUG88" s="863"/>
      <c r="SUH88" s="864"/>
      <c r="SUI88" s="863"/>
      <c r="SUJ88" s="864"/>
      <c r="SUK88" s="863"/>
      <c r="SUL88" s="864"/>
      <c r="SUM88" s="863"/>
      <c r="SUN88" s="864"/>
      <c r="SUO88" s="863"/>
      <c r="SUP88" s="864"/>
      <c r="SUQ88" s="863"/>
      <c r="SUR88" s="864"/>
      <c r="SUS88" s="863"/>
      <c r="SUT88" s="864"/>
      <c r="SUU88" s="863"/>
      <c r="SUV88" s="864"/>
      <c r="SUW88" s="863"/>
      <c r="SUX88" s="864"/>
      <c r="SUY88" s="863"/>
      <c r="SUZ88" s="864"/>
      <c r="SVA88" s="863"/>
      <c r="SVB88" s="864"/>
      <c r="SVC88" s="863"/>
      <c r="SVD88" s="864"/>
      <c r="SVE88" s="863"/>
      <c r="SVF88" s="864"/>
      <c r="SVG88" s="863"/>
      <c r="SVH88" s="864"/>
      <c r="SVI88" s="863"/>
      <c r="SVJ88" s="864"/>
      <c r="SVK88" s="863"/>
      <c r="SVL88" s="864"/>
      <c r="SVM88" s="863"/>
      <c r="SVN88" s="864"/>
      <c r="SVO88" s="863"/>
      <c r="SVP88" s="864"/>
      <c r="SVQ88" s="863"/>
      <c r="SVR88" s="864"/>
      <c r="SVS88" s="863"/>
      <c r="SVT88" s="864"/>
      <c r="SVU88" s="863"/>
      <c r="SVV88" s="864"/>
      <c r="SVW88" s="863"/>
      <c r="SVX88" s="864"/>
      <c r="SVY88" s="863"/>
      <c r="SVZ88" s="864"/>
      <c r="SWA88" s="863"/>
      <c r="SWB88" s="864"/>
      <c r="SWC88" s="863"/>
      <c r="SWD88" s="864"/>
      <c r="SWE88" s="863"/>
      <c r="SWF88" s="864"/>
      <c r="SWG88" s="863"/>
      <c r="SWH88" s="864"/>
      <c r="SWI88" s="863"/>
      <c r="SWJ88" s="864"/>
      <c r="SWK88" s="863"/>
      <c r="SWL88" s="864"/>
      <c r="SWM88" s="863"/>
      <c r="SWN88" s="864"/>
      <c r="SWO88" s="863"/>
      <c r="SWP88" s="864"/>
      <c r="SWQ88" s="863"/>
      <c r="SWR88" s="864"/>
      <c r="SWS88" s="863"/>
      <c r="SWT88" s="864"/>
      <c r="SWU88" s="863"/>
      <c r="SWV88" s="864"/>
      <c r="SWW88" s="863"/>
      <c r="SWX88" s="864"/>
      <c r="SWY88" s="863"/>
      <c r="SWZ88" s="864"/>
      <c r="SXA88" s="863"/>
      <c r="SXB88" s="864"/>
      <c r="SXC88" s="863"/>
      <c r="SXD88" s="864"/>
      <c r="SXE88" s="863"/>
      <c r="SXF88" s="864"/>
      <c r="SXG88" s="863"/>
      <c r="SXH88" s="864"/>
      <c r="SXI88" s="863"/>
      <c r="SXJ88" s="864"/>
      <c r="SXK88" s="863"/>
      <c r="SXL88" s="864"/>
      <c r="SXM88" s="863"/>
      <c r="SXN88" s="864"/>
      <c r="SXO88" s="863"/>
      <c r="SXP88" s="864"/>
      <c r="SXQ88" s="863"/>
      <c r="SXR88" s="864"/>
      <c r="SXS88" s="863"/>
      <c r="SXT88" s="864"/>
      <c r="SXU88" s="863"/>
      <c r="SXV88" s="864"/>
      <c r="SXW88" s="863"/>
      <c r="SXX88" s="864"/>
      <c r="SXY88" s="863"/>
      <c r="SXZ88" s="864"/>
      <c r="SYA88" s="863"/>
      <c r="SYB88" s="864"/>
      <c r="SYC88" s="863"/>
      <c r="SYD88" s="864"/>
      <c r="SYE88" s="863"/>
      <c r="SYF88" s="864"/>
      <c r="SYG88" s="863"/>
      <c r="SYH88" s="864"/>
      <c r="SYI88" s="863"/>
      <c r="SYJ88" s="864"/>
      <c r="SYK88" s="863"/>
      <c r="SYL88" s="864"/>
      <c r="SYM88" s="863"/>
      <c r="SYN88" s="864"/>
      <c r="SYO88" s="863"/>
      <c r="SYP88" s="864"/>
      <c r="SYQ88" s="863"/>
      <c r="SYR88" s="864"/>
      <c r="SYS88" s="863"/>
      <c r="SYT88" s="864"/>
      <c r="SYU88" s="863"/>
      <c r="SYV88" s="864"/>
      <c r="SYW88" s="863"/>
      <c r="SYX88" s="864"/>
      <c r="SYY88" s="863"/>
      <c r="SYZ88" s="864"/>
      <c r="SZA88" s="863"/>
      <c r="SZB88" s="864"/>
      <c r="SZC88" s="863"/>
      <c r="SZD88" s="864"/>
      <c r="SZE88" s="863"/>
      <c r="SZF88" s="864"/>
      <c r="SZG88" s="863"/>
      <c r="SZH88" s="864"/>
    </row>
    <row r="89" spans="2:13528" s="532" customFormat="1" ht="15" customHeight="1" thickBot="1" x14ac:dyDescent="0.3">
      <c r="B89" s="522" t="s">
        <v>31</v>
      </c>
      <c r="C89" s="1053" t="s">
        <v>566</v>
      </c>
      <c r="D89" s="830" t="s">
        <v>430</v>
      </c>
      <c r="E89" s="865">
        <f>+E88+E63</f>
        <v>160626896</v>
      </c>
      <c r="F89" s="866">
        <f t="shared" ref="F89:G89" si="28">+F88+F63</f>
        <v>37895000</v>
      </c>
      <c r="G89" s="867">
        <f t="shared" si="28"/>
        <v>0</v>
      </c>
      <c r="H89" s="868">
        <f>+H88+H63</f>
        <v>198521896</v>
      </c>
      <c r="I89" s="667">
        <f>+I88+I63</f>
        <v>295370565</v>
      </c>
      <c r="J89" s="667">
        <f t="shared" ref="J89:M89" si="29">+J88+J63</f>
        <v>42275279</v>
      </c>
      <c r="K89" s="667">
        <f t="shared" si="29"/>
        <v>0</v>
      </c>
      <c r="L89" s="868">
        <f t="shared" si="29"/>
        <v>337645844</v>
      </c>
      <c r="M89" s="867">
        <f t="shared" si="29"/>
        <v>333691639</v>
      </c>
      <c r="N89" s="534"/>
      <c r="O89" s="1488"/>
      <c r="P89" s="1486"/>
      <c r="Q89" s="534"/>
      <c r="R89" s="534"/>
      <c r="S89" s="534"/>
      <c r="T89" s="534"/>
      <c r="U89" s="534"/>
      <c r="V89" s="534"/>
      <c r="W89" s="534"/>
    </row>
    <row r="90" spans="2:13528" s="532" customFormat="1" ht="17.25" customHeight="1" thickBot="1" x14ac:dyDescent="0.3">
      <c r="B90" s="537"/>
      <c r="C90" s="537"/>
      <c r="H90" s="971" t="s">
        <v>541</v>
      </c>
      <c r="N90" s="534"/>
      <c r="O90" s="989"/>
      <c r="P90" s="1486"/>
      <c r="Q90" s="534"/>
      <c r="R90" s="534"/>
      <c r="S90" s="534"/>
      <c r="T90" s="534"/>
      <c r="U90" s="534"/>
      <c r="V90" s="534"/>
      <c r="W90" s="534"/>
    </row>
    <row r="91" spans="2:13528" s="531" customFormat="1" ht="15.75" customHeight="1" thickBot="1" x14ac:dyDescent="0.3">
      <c r="B91" s="2109" t="s">
        <v>54</v>
      </c>
      <c r="C91" s="2110"/>
      <c r="D91" s="2110"/>
      <c r="E91" s="2110"/>
      <c r="F91" s="2110"/>
      <c r="G91" s="2110"/>
      <c r="H91" s="2111"/>
      <c r="I91" s="973"/>
      <c r="J91" s="973"/>
      <c r="K91" s="973"/>
      <c r="L91" s="974"/>
      <c r="M91" s="973"/>
      <c r="N91" s="530"/>
      <c r="O91" s="984"/>
      <c r="P91" s="507"/>
      <c r="Q91" s="530"/>
      <c r="R91" s="530"/>
      <c r="S91" s="530"/>
      <c r="T91" s="530"/>
      <c r="U91" s="530"/>
      <c r="V91" s="530"/>
      <c r="W91" s="530"/>
    </row>
    <row r="92" spans="2:13528" s="453" customFormat="1" ht="12.75" customHeight="1" thickBot="1" x14ac:dyDescent="0.3">
      <c r="B92" s="523" t="s">
        <v>14</v>
      </c>
      <c r="C92" s="1028"/>
      <c r="D92" s="972" t="s">
        <v>478</v>
      </c>
      <c r="E92" s="594">
        <f>SUM(E93:E97)</f>
        <v>68133586</v>
      </c>
      <c r="F92" s="594">
        <f>SUM(F93:F97)</f>
        <v>0</v>
      </c>
      <c r="G92" s="595">
        <f>SUM(G93:G97)</f>
        <v>0</v>
      </c>
      <c r="H92" s="642">
        <f>SUM(H93:H97)</f>
        <v>68133586</v>
      </c>
      <c r="I92" s="642">
        <f t="shared" ref="I92:M92" si="30">SUM(I93:I97)</f>
        <v>94169163</v>
      </c>
      <c r="J92" s="642">
        <f t="shared" si="30"/>
        <v>0</v>
      </c>
      <c r="K92" s="642">
        <f t="shared" si="30"/>
        <v>0</v>
      </c>
      <c r="L92" s="642">
        <f t="shared" si="30"/>
        <v>94169163</v>
      </c>
      <c r="M92" s="642">
        <f t="shared" si="30"/>
        <v>88854060</v>
      </c>
      <c r="N92" s="1490"/>
      <c r="O92" s="1491"/>
      <c r="P92" s="1492"/>
      <c r="Q92" s="1490"/>
      <c r="R92" s="1490"/>
      <c r="S92" s="1490"/>
      <c r="T92" s="1490"/>
      <c r="U92" s="1490"/>
      <c r="V92" s="1490"/>
      <c r="W92" s="1490"/>
    </row>
    <row r="93" spans="2:13528" s="452" customFormat="1" ht="12.75" customHeight="1" x14ac:dyDescent="0.25">
      <c r="B93" s="442" t="s">
        <v>96</v>
      </c>
      <c r="C93" s="1092" t="s">
        <v>583</v>
      </c>
      <c r="D93" s="425" t="s">
        <v>44</v>
      </c>
      <c r="E93" s="615">
        <v>26823764</v>
      </c>
      <c r="F93" s="615"/>
      <c r="G93" s="600"/>
      <c r="H93" s="615">
        <v>26823764</v>
      </c>
      <c r="I93" s="1210">
        <v>36816890</v>
      </c>
      <c r="J93" s="601"/>
      <c r="K93" s="635"/>
      <c r="L93" s="1210">
        <v>36816890</v>
      </c>
      <c r="M93" s="1539">
        <v>36816890</v>
      </c>
      <c r="N93" s="1486"/>
      <c r="O93" s="984"/>
      <c r="P93" s="1486"/>
      <c r="Q93" s="1486"/>
      <c r="R93" s="1486"/>
      <c r="S93" s="1486"/>
      <c r="T93" s="1486"/>
      <c r="U93" s="1486"/>
      <c r="V93" s="1486"/>
      <c r="W93" s="1486"/>
    </row>
    <row r="94" spans="2:13528" s="452" customFormat="1" ht="12.75" customHeight="1" x14ac:dyDescent="0.25">
      <c r="B94" s="419" t="s">
        <v>97</v>
      </c>
      <c r="C94" s="1037" t="s">
        <v>584</v>
      </c>
      <c r="D94" s="357" t="s">
        <v>141</v>
      </c>
      <c r="E94" s="615">
        <v>5282595</v>
      </c>
      <c r="F94" s="615"/>
      <c r="G94" s="616"/>
      <c r="H94" s="615">
        <v>5282595</v>
      </c>
      <c r="I94" s="1211">
        <v>6745660</v>
      </c>
      <c r="J94" s="621"/>
      <c r="K94" s="637"/>
      <c r="L94" s="1211">
        <v>6745660</v>
      </c>
      <c r="M94" s="849">
        <v>6745660</v>
      </c>
      <c r="N94" s="1486"/>
      <c r="O94" s="989"/>
      <c r="P94" s="1486"/>
      <c r="Q94" s="1486"/>
      <c r="R94" s="1486"/>
      <c r="S94" s="1486"/>
      <c r="T94" s="1486"/>
      <c r="U94" s="1486"/>
      <c r="V94" s="1486"/>
      <c r="W94" s="1486"/>
    </row>
    <row r="95" spans="2:13528" s="452" customFormat="1" ht="12.75" customHeight="1" x14ac:dyDescent="0.25">
      <c r="B95" s="419" t="s">
        <v>98</v>
      </c>
      <c r="C95" s="1037" t="s">
        <v>585</v>
      </c>
      <c r="D95" s="357" t="s">
        <v>118</v>
      </c>
      <c r="E95" s="615">
        <v>23314811</v>
      </c>
      <c r="F95" s="599"/>
      <c r="G95" s="616"/>
      <c r="H95" s="615">
        <v>23314811</v>
      </c>
      <c r="I95" s="1212">
        <v>34182073</v>
      </c>
      <c r="J95" s="598"/>
      <c r="K95" s="606"/>
      <c r="L95" s="1212">
        <v>34182073</v>
      </c>
      <c r="M95" s="614">
        <v>30639342</v>
      </c>
      <c r="N95" s="1486"/>
      <c r="O95" s="989"/>
      <c r="P95" s="1486"/>
      <c r="Q95" s="1486"/>
      <c r="R95" s="1486"/>
      <c r="S95" s="1486"/>
      <c r="T95" s="1486"/>
      <c r="U95" s="1486"/>
      <c r="V95" s="1486"/>
      <c r="W95" s="1486"/>
    </row>
    <row r="96" spans="2:13528" s="452" customFormat="1" ht="12.75" customHeight="1" x14ac:dyDescent="0.25">
      <c r="B96" s="419" t="s">
        <v>99</v>
      </c>
      <c r="C96" s="1039" t="s">
        <v>586</v>
      </c>
      <c r="D96" s="357" t="s">
        <v>142</v>
      </c>
      <c r="E96" s="604">
        <v>9316416</v>
      </c>
      <c r="F96" s="604"/>
      <c r="G96" s="600"/>
      <c r="H96" s="604">
        <v>9316416</v>
      </c>
      <c r="I96" s="1210">
        <v>8434320</v>
      </c>
      <c r="J96" s="601"/>
      <c r="K96" s="635"/>
      <c r="L96" s="1210">
        <v>8434320</v>
      </c>
      <c r="M96" s="669">
        <v>6777584</v>
      </c>
      <c r="N96" s="1486"/>
      <c r="O96" s="989"/>
      <c r="P96" s="1486"/>
      <c r="Q96" s="1486"/>
      <c r="R96" s="1486"/>
      <c r="S96" s="1486"/>
      <c r="T96" s="1486"/>
      <c r="U96" s="1486"/>
      <c r="V96" s="1486"/>
      <c r="W96" s="1486"/>
    </row>
    <row r="97" spans="2:23" s="326" customFormat="1" ht="12.75" customHeight="1" x14ac:dyDescent="0.25">
      <c r="B97" s="1084" t="s">
        <v>120</v>
      </c>
      <c r="C97" s="1093" t="s">
        <v>587</v>
      </c>
      <c r="D97" s="1085" t="s">
        <v>143</v>
      </c>
      <c r="E97" s="1136">
        <v>3396000</v>
      </c>
      <c r="F97" s="1136">
        <f t="shared" ref="F97:M97" si="31">SUM(F98:F107)+F108</f>
        <v>0</v>
      </c>
      <c r="G97" s="1136">
        <f t="shared" si="31"/>
        <v>0</v>
      </c>
      <c r="H97" s="1136">
        <v>3396000</v>
      </c>
      <c r="I97" s="1136">
        <v>7990220</v>
      </c>
      <c r="J97" s="1136">
        <f t="shared" si="31"/>
        <v>0</v>
      </c>
      <c r="K97" s="1137">
        <f t="shared" si="31"/>
        <v>0</v>
      </c>
      <c r="L97" s="1138">
        <v>7990220</v>
      </c>
      <c r="M97" s="1136">
        <f t="shared" si="31"/>
        <v>7874584</v>
      </c>
      <c r="N97" s="1498"/>
      <c r="O97" s="989"/>
      <c r="P97" s="1498"/>
      <c r="Q97" s="1498"/>
      <c r="R97" s="1498"/>
      <c r="S97" s="1498"/>
      <c r="T97" s="1498"/>
      <c r="U97" s="1498"/>
      <c r="V97" s="1498"/>
      <c r="W97" s="1498"/>
    </row>
    <row r="98" spans="2:23" s="452" customFormat="1" ht="12.75" customHeight="1" x14ac:dyDescent="0.25">
      <c r="B98" s="348" t="s">
        <v>100</v>
      </c>
      <c r="C98" s="1039" t="s">
        <v>761</v>
      </c>
      <c r="D98" s="462" t="s">
        <v>535</v>
      </c>
      <c r="E98" s="964"/>
      <c r="F98" s="702"/>
      <c r="G98" s="966"/>
      <c r="H98" s="1268">
        <f>SUM(E98:G98)</f>
        <v>0</v>
      </c>
      <c r="I98" s="1200"/>
      <c r="J98" s="702"/>
      <c r="K98" s="966"/>
      <c r="L98" s="1270"/>
      <c r="M98" s="1540"/>
      <c r="N98" s="1486"/>
      <c r="O98" s="989"/>
      <c r="P98" s="1486"/>
      <c r="Q98" s="1486"/>
      <c r="R98" s="1486"/>
      <c r="S98" s="1486"/>
      <c r="T98" s="1486"/>
      <c r="U98" s="1486"/>
      <c r="V98" s="1486"/>
      <c r="W98" s="1486"/>
    </row>
    <row r="99" spans="2:23" s="452" customFormat="1" ht="12.75" customHeight="1" x14ac:dyDescent="0.25">
      <c r="B99" s="355" t="s">
        <v>101</v>
      </c>
      <c r="C99" s="1094" t="s">
        <v>762</v>
      </c>
      <c r="D99" s="525" t="s">
        <v>1106</v>
      </c>
      <c r="E99" s="964"/>
      <c r="F99" s="702"/>
      <c r="G99" s="966"/>
      <c r="H99" s="1268">
        <f t="shared" ref="H99:H149" si="32">SUM(E99:G99)</f>
        <v>0</v>
      </c>
      <c r="I99" s="1269">
        <v>3032747</v>
      </c>
      <c r="J99" s="702"/>
      <c r="K99" s="966"/>
      <c r="L99" s="1270">
        <v>3032747</v>
      </c>
      <c r="M99" s="1540">
        <v>3032747</v>
      </c>
      <c r="N99" s="1486"/>
      <c r="O99" s="989"/>
      <c r="P99" s="1486"/>
      <c r="Q99" s="1486"/>
      <c r="R99" s="1486"/>
      <c r="S99" s="1486"/>
      <c r="T99" s="1486"/>
      <c r="U99" s="1486"/>
      <c r="V99" s="1486"/>
      <c r="W99" s="1486"/>
    </row>
    <row r="100" spans="2:23" s="452" customFormat="1" ht="12.75" customHeight="1" x14ac:dyDescent="0.25">
      <c r="B100" s="355" t="s">
        <v>111</v>
      </c>
      <c r="C100" s="1094" t="s">
        <v>763</v>
      </c>
      <c r="D100" s="524" t="s">
        <v>466</v>
      </c>
      <c r="E100" s="965"/>
      <c r="F100" s="963"/>
      <c r="G100" s="967"/>
      <c r="H100" s="1213">
        <f t="shared" si="32"/>
        <v>0</v>
      </c>
      <c r="I100" s="1269"/>
      <c r="J100" s="963"/>
      <c r="K100" s="967"/>
      <c r="L100" s="1270"/>
      <c r="M100" s="1540"/>
      <c r="N100" s="1486"/>
      <c r="O100" s="989"/>
      <c r="P100" s="1486"/>
      <c r="Q100" s="1486"/>
      <c r="R100" s="1486"/>
      <c r="S100" s="1486"/>
      <c r="T100" s="1486"/>
      <c r="U100" s="1486"/>
      <c r="V100" s="1486"/>
      <c r="W100" s="1486"/>
    </row>
    <row r="101" spans="2:23" s="452" customFormat="1" ht="12.75" customHeight="1" x14ac:dyDescent="0.25">
      <c r="B101" s="355" t="s">
        <v>112</v>
      </c>
      <c r="C101" s="1094" t="s">
        <v>764</v>
      </c>
      <c r="D101" s="524" t="s">
        <v>467</v>
      </c>
      <c r="E101" s="965"/>
      <c r="F101" s="963"/>
      <c r="G101" s="967"/>
      <c r="H101" s="1213">
        <f>SUM(E101:G101)</f>
        <v>0</v>
      </c>
      <c r="J101" s="963"/>
      <c r="K101" s="967"/>
      <c r="L101" s="1271"/>
      <c r="M101" s="1541"/>
      <c r="N101" s="1486"/>
      <c r="O101" s="989"/>
      <c r="P101" s="1486"/>
      <c r="Q101" s="1486"/>
      <c r="R101" s="1486"/>
      <c r="S101" s="1486"/>
      <c r="T101" s="1486"/>
      <c r="U101" s="1486"/>
      <c r="V101" s="1486"/>
      <c r="W101" s="1486"/>
    </row>
    <row r="102" spans="2:23" s="452" customFormat="1" ht="12.75" customHeight="1" x14ac:dyDescent="0.25">
      <c r="B102" s="348" t="s">
        <v>113</v>
      </c>
      <c r="C102" s="1039" t="s">
        <v>765</v>
      </c>
      <c r="D102" s="525" t="s">
        <v>468</v>
      </c>
      <c r="E102" s="965"/>
      <c r="F102" s="963"/>
      <c r="G102" s="967"/>
      <c r="H102" s="1213">
        <f>SUM(E102:G102)</f>
        <v>0</v>
      </c>
      <c r="I102" s="1200">
        <v>4397711</v>
      </c>
      <c r="J102" s="963"/>
      <c r="K102" s="967"/>
      <c r="L102" s="1271">
        <v>4397711</v>
      </c>
      <c r="M102" s="1541">
        <v>4396576</v>
      </c>
      <c r="N102" s="1486"/>
      <c r="O102" s="989"/>
      <c r="P102" s="1486"/>
      <c r="Q102" s="1486"/>
      <c r="R102" s="1486"/>
      <c r="S102" s="1486"/>
      <c r="T102" s="1486"/>
      <c r="U102" s="1486"/>
      <c r="V102" s="1486"/>
      <c r="W102" s="1486"/>
    </row>
    <row r="103" spans="2:23" s="452" customFormat="1" ht="12.75" customHeight="1" x14ac:dyDescent="0.25">
      <c r="B103" s="355" t="s">
        <v>114</v>
      </c>
      <c r="C103" s="1094" t="s">
        <v>766</v>
      </c>
      <c r="D103" s="525" t="s">
        <v>469</v>
      </c>
      <c r="E103" s="965"/>
      <c r="F103" s="963"/>
      <c r="G103" s="967"/>
      <c r="H103" s="1213">
        <f t="shared" si="32"/>
        <v>0</v>
      </c>
      <c r="I103" s="1200">
        <v>559762</v>
      </c>
      <c r="J103" s="963"/>
      <c r="K103" s="967"/>
      <c r="L103" s="1271">
        <v>559762</v>
      </c>
      <c r="M103" s="1541">
        <v>445261</v>
      </c>
      <c r="N103" s="1486"/>
      <c r="O103" s="989"/>
      <c r="P103" s="1499"/>
      <c r="Q103" s="1486"/>
      <c r="R103" s="1486"/>
      <c r="S103" s="1486"/>
      <c r="T103" s="1486"/>
      <c r="U103" s="1486"/>
      <c r="V103" s="1486"/>
      <c r="W103" s="1486"/>
    </row>
    <row r="104" spans="2:23" s="452" customFormat="1" ht="12.75" customHeight="1" x14ac:dyDescent="0.25">
      <c r="B104" s="348" t="s">
        <v>116</v>
      </c>
      <c r="C104" s="1039" t="s">
        <v>767</v>
      </c>
      <c r="D104" s="524" t="s">
        <v>470</v>
      </c>
      <c r="E104" s="965"/>
      <c r="F104" s="963"/>
      <c r="G104" s="967"/>
      <c r="H104" s="1213">
        <f t="shared" si="32"/>
        <v>0</v>
      </c>
      <c r="I104" s="1200"/>
      <c r="J104" s="963"/>
      <c r="K104" s="967"/>
      <c r="L104" s="1271"/>
      <c r="M104" s="1541"/>
      <c r="N104" s="1486"/>
      <c r="O104" s="989"/>
      <c r="P104" s="1486"/>
      <c r="Q104" s="1486"/>
      <c r="R104" s="1486"/>
      <c r="S104" s="1486"/>
      <c r="T104" s="1486"/>
      <c r="U104" s="1486"/>
      <c r="V104" s="1486"/>
      <c r="W104" s="1486"/>
    </row>
    <row r="105" spans="2:23" s="452" customFormat="1" ht="12.75" customHeight="1" x14ac:dyDescent="0.25">
      <c r="B105" s="355" t="s">
        <v>144</v>
      </c>
      <c r="C105" s="1094" t="s">
        <v>768</v>
      </c>
      <c r="D105" s="524" t="s">
        <v>471</v>
      </c>
      <c r="E105" s="965"/>
      <c r="F105" s="963"/>
      <c r="G105" s="967"/>
      <c r="H105" s="1213">
        <f t="shared" si="32"/>
        <v>0</v>
      </c>
      <c r="I105" s="1200"/>
      <c r="J105" s="963"/>
      <c r="K105" s="967"/>
      <c r="L105" s="1271"/>
      <c r="M105" s="1541"/>
      <c r="N105" s="1486"/>
      <c r="O105" s="989"/>
      <c r="P105" s="1486"/>
      <c r="Q105" s="1486"/>
      <c r="R105" s="1486"/>
      <c r="S105" s="1486"/>
      <c r="T105" s="1486"/>
      <c r="U105" s="1486"/>
      <c r="V105" s="1486"/>
      <c r="W105" s="1486"/>
    </row>
    <row r="106" spans="2:23" s="452" customFormat="1" ht="12.75" customHeight="1" x14ac:dyDescent="0.25">
      <c r="B106" s="348" t="s">
        <v>315</v>
      </c>
      <c r="C106" s="1039" t="s">
        <v>769</v>
      </c>
      <c r="D106" s="524" t="s">
        <v>472</v>
      </c>
      <c r="E106" s="965"/>
      <c r="F106" s="963"/>
      <c r="G106" s="967"/>
      <c r="H106" s="1213">
        <f t="shared" si="32"/>
        <v>0</v>
      </c>
      <c r="I106" s="1200"/>
      <c r="J106" s="963"/>
      <c r="K106" s="967"/>
      <c r="L106" s="1271"/>
      <c r="M106" s="1541"/>
      <c r="N106" s="1486"/>
      <c r="O106" s="989"/>
      <c r="P106" s="1486"/>
      <c r="Q106" s="1486"/>
      <c r="R106" s="1486"/>
      <c r="S106" s="1486"/>
      <c r="T106" s="1486"/>
      <c r="U106" s="1486"/>
      <c r="V106" s="1486"/>
      <c r="W106" s="1486"/>
    </row>
    <row r="107" spans="2:23" s="452" customFormat="1" ht="12.75" customHeight="1" x14ac:dyDescent="0.25">
      <c r="B107" s="355" t="s">
        <v>316</v>
      </c>
      <c r="C107" s="1094" t="s">
        <v>770</v>
      </c>
      <c r="D107" s="524" t="s">
        <v>473</v>
      </c>
      <c r="E107" s="965"/>
      <c r="F107" s="963"/>
      <c r="G107" s="967"/>
      <c r="H107" s="1213">
        <f t="shared" si="32"/>
        <v>0</v>
      </c>
      <c r="I107" s="1200"/>
      <c r="J107" s="963"/>
      <c r="K107" s="967"/>
      <c r="L107" s="1272"/>
      <c r="M107" s="1542"/>
      <c r="N107" s="1486"/>
      <c r="O107" s="989"/>
      <c r="P107" s="1486"/>
      <c r="Q107" s="1486"/>
      <c r="R107" s="1486"/>
      <c r="S107" s="1486"/>
      <c r="T107" s="1486"/>
      <c r="U107" s="1486"/>
      <c r="V107" s="1486"/>
      <c r="W107" s="1486"/>
    </row>
    <row r="108" spans="2:23" s="326" customFormat="1" ht="12.75" customHeight="1" x14ac:dyDescent="0.25">
      <c r="B108" s="1072" t="s">
        <v>838</v>
      </c>
      <c r="C108" s="1095" t="s">
        <v>771</v>
      </c>
      <c r="D108" s="1139" t="s">
        <v>832</v>
      </c>
      <c r="E108" s="1165">
        <f>SUM(E109:E110)</f>
        <v>5167686</v>
      </c>
      <c r="F108" s="1165">
        <f>SUM(F109:F110)</f>
        <v>0</v>
      </c>
      <c r="G108" s="1166">
        <f>SUM(G109:G110)</f>
        <v>0</v>
      </c>
      <c r="H108" s="651">
        <f>SUM(H109:H110)</f>
        <v>5167686</v>
      </c>
      <c r="I108" s="651">
        <f>SUM(I109:I110)</f>
        <v>122206154</v>
      </c>
      <c r="J108" s="651">
        <f t="shared" ref="J108:M108" si="33">SUM(J109:J110)</f>
        <v>0</v>
      </c>
      <c r="K108" s="1538">
        <f t="shared" si="33"/>
        <v>0</v>
      </c>
      <c r="L108" s="651">
        <f t="shared" si="33"/>
        <v>122206154</v>
      </c>
      <c r="M108" s="1543">
        <f t="shared" si="33"/>
        <v>0</v>
      </c>
      <c r="N108" s="1498"/>
      <c r="O108" s="989"/>
      <c r="P108" s="1492"/>
      <c r="Q108" s="1498"/>
      <c r="R108" s="1498"/>
      <c r="S108" s="1498"/>
      <c r="T108" s="1498"/>
      <c r="U108" s="1498"/>
      <c r="V108" s="1498"/>
      <c r="W108" s="1498"/>
    </row>
    <row r="109" spans="2:23" s="452" customFormat="1" ht="12.75" customHeight="1" x14ac:dyDescent="0.25">
      <c r="B109" s="1087" t="s">
        <v>839</v>
      </c>
      <c r="C109" s="1096"/>
      <c r="D109" s="1089" t="s">
        <v>803</v>
      </c>
      <c r="E109" s="601">
        <v>5167686</v>
      </c>
      <c r="F109" s="601"/>
      <c r="G109" s="635"/>
      <c r="H109" s="848">
        <f>SUM(E109:G109)</f>
        <v>5167686</v>
      </c>
      <c r="I109" s="660">
        <v>122206154</v>
      </c>
      <c r="J109" s="601"/>
      <c r="K109" s="635"/>
      <c r="L109" s="647">
        <v>122206154</v>
      </c>
      <c r="M109" s="669">
        <v>0</v>
      </c>
      <c r="N109" s="1486"/>
      <c r="O109" s="989"/>
      <c r="P109" s="1486"/>
      <c r="Q109" s="1486"/>
      <c r="R109" s="1486"/>
      <c r="S109" s="1486"/>
      <c r="T109" s="1486"/>
      <c r="U109" s="1486"/>
      <c r="V109" s="1486"/>
      <c r="W109" s="1486"/>
    </row>
    <row r="110" spans="2:23" s="452" customFormat="1" ht="12.75" customHeight="1" thickBot="1" x14ac:dyDescent="0.3">
      <c r="B110" s="355" t="s">
        <v>840</v>
      </c>
      <c r="C110" s="1039"/>
      <c r="D110" s="1090" t="s">
        <v>804</v>
      </c>
      <c r="E110" s="598"/>
      <c r="F110" s="598"/>
      <c r="G110" s="606"/>
      <c r="H110" s="855">
        <f>SUM(E110:G110)</f>
        <v>0</v>
      </c>
      <c r="I110" s="660"/>
      <c r="J110" s="598"/>
      <c r="K110" s="606"/>
      <c r="L110" s="1265"/>
      <c r="M110" s="1544">
        <v>0</v>
      </c>
      <c r="N110" s="1486"/>
      <c r="O110" s="989"/>
      <c r="P110" s="1499"/>
      <c r="Q110" s="1486"/>
      <c r="R110" s="1486"/>
      <c r="S110" s="1486"/>
      <c r="T110" s="1486"/>
      <c r="U110" s="1486"/>
      <c r="V110" s="1486"/>
      <c r="W110" s="1486"/>
    </row>
    <row r="111" spans="2:23" s="452" customFormat="1" ht="12.75" customHeight="1" thickBot="1" x14ac:dyDescent="0.3">
      <c r="B111" s="520" t="s">
        <v>15</v>
      </c>
      <c r="C111" s="1022"/>
      <c r="D111" s="325" t="s">
        <v>834</v>
      </c>
      <c r="E111" s="594">
        <f>+E112+E114+E115+E117</f>
        <v>694100</v>
      </c>
      <c r="F111" s="594">
        <f t="shared" ref="F111:G111" si="34">+F112+F114+F115+F117</f>
        <v>0</v>
      </c>
      <c r="G111" s="595">
        <f t="shared" si="34"/>
        <v>0</v>
      </c>
      <c r="H111" s="642">
        <f>+H112+H114+H115+H117</f>
        <v>694100</v>
      </c>
      <c r="I111" s="642">
        <f t="shared" ref="I111:M111" si="35">+I112+I114+I115+I117</f>
        <v>4147789</v>
      </c>
      <c r="J111" s="642">
        <f t="shared" si="35"/>
        <v>0</v>
      </c>
      <c r="K111" s="642">
        <f t="shared" si="35"/>
        <v>0</v>
      </c>
      <c r="L111" s="642">
        <f t="shared" si="35"/>
        <v>4147789</v>
      </c>
      <c r="M111" s="642">
        <f t="shared" si="35"/>
        <v>4075349</v>
      </c>
      <c r="N111" s="1486"/>
      <c r="O111" s="989"/>
      <c r="P111" s="1492"/>
      <c r="Q111" s="1486"/>
      <c r="R111" s="1486"/>
      <c r="S111" s="1486"/>
      <c r="T111" s="1486"/>
      <c r="U111" s="1486"/>
      <c r="V111" s="1486"/>
      <c r="W111" s="1486"/>
    </row>
    <row r="112" spans="2:23" s="453" customFormat="1" ht="12.75" customHeight="1" x14ac:dyDescent="0.25">
      <c r="B112" s="424" t="s">
        <v>102</v>
      </c>
      <c r="C112" s="1020" t="s">
        <v>599</v>
      </c>
      <c r="D112" s="420" t="s">
        <v>180</v>
      </c>
      <c r="E112" s="601">
        <v>694100</v>
      </c>
      <c r="F112" s="601"/>
      <c r="G112" s="635"/>
      <c r="H112" s="855">
        <v>694100</v>
      </c>
      <c r="I112" s="636">
        <v>4147789</v>
      </c>
      <c r="J112" s="601"/>
      <c r="K112" s="681"/>
      <c r="L112" s="477">
        <v>4147789</v>
      </c>
      <c r="M112" s="636">
        <v>4075349</v>
      </c>
      <c r="N112" s="1490"/>
      <c r="O112" s="989"/>
      <c r="P112" s="1490"/>
      <c r="Q112" s="1490"/>
      <c r="R112" s="1490"/>
      <c r="S112" s="1490"/>
      <c r="T112" s="1490"/>
      <c r="U112" s="1490"/>
      <c r="V112" s="1490"/>
      <c r="W112" s="1490"/>
    </row>
    <row r="113" spans="2:23" s="453" customFormat="1" ht="12.75" customHeight="1" x14ac:dyDescent="0.25">
      <c r="B113" s="348" t="s">
        <v>103</v>
      </c>
      <c r="C113" s="1021"/>
      <c r="D113" s="524" t="s">
        <v>536</v>
      </c>
      <c r="E113" s="1151"/>
      <c r="F113" s="1151"/>
      <c r="G113" s="1152"/>
      <c r="H113" s="957">
        <f t="shared" ref="H113" si="36">SUM(E113:G113)</f>
        <v>0</v>
      </c>
      <c r="I113" s="660"/>
      <c r="J113" s="598"/>
      <c r="K113" s="682"/>
      <c r="L113" s="460"/>
      <c r="M113" s="660"/>
      <c r="N113" s="1490"/>
      <c r="O113" s="1491"/>
      <c r="P113" s="1490"/>
      <c r="Q113" s="1490"/>
      <c r="R113" s="1490"/>
      <c r="S113" s="1490"/>
      <c r="T113" s="1490"/>
      <c r="U113" s="1490"/>
      <c r="V113" s="1490"/>
      <c r="W113" s="1490"/>
    </row>
    <row r="114" spans="2:23" s="453" customFormat="1" ht="12.75" customHeight="1" x14ac:dyDescent="0.25">
      <c r="B114" s="348" t="s">
        <v>104</v>
      </c>
      <c r="C114" s="1054" t="s">
        <v>800</v>
      </c>
      <c r="D114" s="1153" t="s">
        <v>844</v>
      </c>
      <c r="E114" s="598"/>
      <c r="F114" s="598"/>
      <c r="G114" s="606"/>
      <c r="H114" s="855">
        <f>SUM(E114:G114)</f>
        <v>0</v>
      </c>
      <c r="I114" s="660"/>
      <c r="J114" s="598"/>
      <c r="K114" s="682"/>
      <c r="L114" s="460"/>
      <c r="M114" s="660"/>
      <c r="N114" s="1490"/>
      <c r="O114" s="1491"/>
      <c r="P114" s="1490"/>
      <c r="Q114" s="1490"/>
      <c r="R114" s="1490"/>
      <c r="S114" s="1490"/>
      <c r="T114" s="1490"/>
      <c r="U114" s="1490"/>
      <c r="V114" s="1490"/>
      <c r="W114" s="1490"/>
    </row>
    <row r="115" spans="2:23" s="452" customFormat="1" ht="12.75" customHeight="1" x14ac:dyDescent="0.25">
      <c r="B115" s="348" t="s">
        <v>105</v>
      </c>
      <c r="C115" s="1039" t="s">
        <v>601</v>
      </c>
      <c r="D115" s="357" t="s">
        <v>145</v>
      </c>
      <c r="E115" s="598"/>
      <c r="F115" s="598"/>
      <c r="G115" s="606"/>
      <c r="H115" s="855">
        <f t="shared" si="32"/>
        <v>0</v>
      </c>
      <c r="I115" s="660"/>
      <c r="J115" s="598"/>
      <c r="K115" s="682"/>
      <c r="L115" s="460"/>
      <c r="M115" s="660"/>
      <c r="N115" s="1486"/>
      <c r="O115" s="989"/>
      <c r="P115" s="1486"/>
      <c r="Q115" s="1486"/>
      <c r="R115" s="1486"/>
      <c r="S115" s="1486"/>
      <c r="T115" s="1486"/>
      <c r="U115" s="1486"/>
      <c r="V115" s="1486"/>
      <c r="W115" s="1486"/>
    </row>
    <row r="116" spans="2:23" s="452" customFormat="1" ht="12.75" customHeight="1" x14ac:dyDescent="0.25">
      <c r="B116" s="348" t="s">
        <v>106</v>
      </c>
      <c r="C116" s="1036"/>
      <c r="D116" s="524" t="s">
        <v>537</v>
      </c>
      <c r="E116" s="598"/>
      <c r="F116" s="598"/>
      <c r="G116" s="606"/>
      <c r="H116" s="855">
        <f t="shared" si="32"/>
        <v>0</v>
      </c>
      <c r="I116" s="660"/>
      <c r="J116" s="598"/>
      <c r="K116" s="682"/>
      <c r="L116" s="460"/>
      <c r="M116" s="660"/>
      <c r="N116" s="1486"/>
      <c r="O116" s="989"/>
      <c r="P116" s="1486"/>
      <c r="Q116" s="1486"/>
      <c r="R116" s="1486"/>
      <c r="S116" s="1486"/>
      <c r="T116" s="1486"/>
      <c r="U116" s="1486"/>
      <c r="V116" s="1486"/>
      <c r="W116" s="1486"/>
    </row>
    <row r="117" spans="2:23" s="452" customFormat="1" ht="12.75" customHeight="1" x14ac:dyDescent="0.25">
      <c r="B117" s="348" t="s">
        <v>115</v>
      </c>
      <c r="C117" s="1039" t="s">
        <v>603</v>
      </c>
      <c r="D117" s="352" t="s">
        <v>428</v>
      </c>
      <c r="E117" s="598">
        <f>SUM(E118:E126)</f>
        <v>0</v>
      </c>
      <c r="F117" s="598">
        <f>SUM(F118:F126)</f>
        <v>0</v>
      </c>
      <c r="G117" s="598">
        <f>SUM(G118:G126)</f>
        <v>0</v>
      </c>
      <c r="H117" s="855">
        <f>SUM(E117:G117)</f>
        <v>0</v>
      </c>
      <c r="I117" s="660">
        <v>0</v>
      </c>
      <c r="J117" s="470">
        <v>0</v>
      </c>
      <c r="K117" s="460">
        <f>SUM(K118:K126)</f>
        <v>0</v>
      </c>
      <c r="L117" s="460">
        <v>0</v>
      </c>
      <c r="M117" s="660">
        <v>0</v>
      </c>
      <c r="N117" s="1486"/>
      <c r="O117" s="989"/>
      <c r="P117" s="1486"/>
      <c r="Q117" s="1486"/>
      <c r="R117" s="1486"/>
      <c r="S117" s="1486"/>
      <c r="T117" s="1486"/>
      <c r="U117" s="1486"/>
      <c r="V117" s="1486"/>
      <c r="W117" s="1486"/>
    </row>
    <row r="118" spans="2:23" s="452" customFormat="1" ht="12.75" customHeight="1" x14ac:dyDescent="0.25">
      <c r="B118" s="348" t="s">
        <v>117</v>
      </c>
      <c r="C118" s="1039" t="s">
        <v>773</v>
      </c>
      <c r="D118" s="528" t="s">
        <v>465</v>
      </c>
      <c r="E118" s="726"/>
      <c r="F118" s="726"/>
      <c r="G118" s="871"/>
      <c r="H118" s="1213">
        <f t="shared" si="32"/>
        <v>0</v>
      </c>
      <c r="I118" s="1200"/>
      <c r="J118" s="963"/>
      <c r="K118" s="1201"/>
      <c r="L118" s="1202"/>
      <c r="M118" s="1200"/>
      <c r="N118" s="1486"/>
      <c r="O118" s="989"/>
      <c r="P118" s="1486"/>
      <c r="Q118" s="1486"/>
      <c r="R118" s="1486"/>
      <c r="S118" s="1486"/>
      <c r="T118" s="1486"/>
      <c r="U118" s="1486"/>
      <c r="V118" s="1486"/>
      <c r="W118" s="1486"/>
    </row>
    <row r="119" spans="2:23" s="452" customFormat="1" ht="12.75" customHeight="1" x14ac:dyDescent="0.25">
      <c r="B119" s="348" t="s">
        <v>146</v>
      </c>
      <c r="C119" s="1039" t="s">
        <v>774</v>
      </c>
      <c r="D119" s="524" t="s">
        <v>466</v>
      </c>
      <c r="E119" s="726"/>
      <c r="F119" s="726"/>
      <c r="G119" s="871"/>
      <c r="H119" s="1213">
        <f t="shared" si="32"/>
        <v>0</v>
      </c>
      <c r="I119" s="1200"/>
      <c r="J119" s="963"/>
      <c r="K119" s="1201"/>
      <c r="L119" s="1202"/>
      <c r="M119" s="1200"/>
      <c r="N119" s="1486"/>
      <c r="O119" s="989"/>
      <c r="P119" s="1486"/>
      <c r="Q119" s="1486"/>
      <c r="R119" s="1486"/>
      <c r="S119" s="1486"/>
      <c r="T119" s="1486"/>
      <c r="U119" s="1486"/>
      <c r="V119" s="1486"/>
      <c r="W119" s="1486"/>
    </row>
    <row r="120" spans="2:23" s="452" customFormat="1" ht="12.75" customHeight="1" x14ac:dyDescent="0.25">
      <c r="B120" s="348" t="s">
        <v>147</v>
      </c>
      <c r="C120" s="1039" t="s">
        <v>775</v>
      </c>
      <c r="D120" s="524" t="s">
        <v>467</v>
      </c>
      <c r="E120" s="726"/>
      <c r="F120" s="726"/>
      <c r="G120" s="871"/>
      <c r="H120" s="1213">
        <f t="shared" si="32"/>
        <v>0</v>
      </c>
      <c r="I120" s="1200"/>
      <c r="J120" s="963"/>
      <c r="K120" s="1201"/>
      <c r="L120" s="1202"/>
      <c r="M120" s="1200"/>
      <c r="N120" s="1486"/>
      <c r="O120" s="989"/>
      <c r="P120" s="1486"/>
      <c r="Q120" s="1486"/>
      <c r="R120" s="1486"/>
      <c r="S120" s="1486"/>
      <c r="T120" s="1486"/>
      <c r="U120" s="1486"/>
      <c r="V120" s="1486"/>
      <c r="W120" s="1486"/>
    </row>
    <row r="121" spans="2:23" s="452" customFormat="1" ht="12.75" customHeight="1" x14ac:dyDescent="0.25">
      <c r="B121" s="348" t="s">
        <v>148</v>
      </c>
      <c r="C121" s="1039" t="s">
        <v>776</v>
      </c>
      <c r="D121" s="524" t="s">
        <v>474</v>
      </c>
      <c r="E121" s="726"/>
      <c r="F121" s="726"/>
      <c r="G121" s="871"/>
      <c r="H121" s="1213">
        <f t="shared" si="32"/>
        <v>0</v>
      </c>
      <c r="I121" s="1200"/>
      <c r="J121" s="963"/>
      <c r="K121" s="1201"/>
      <c r="L121" s="1202"/>
      <c r="M121" s="1200"/>
      <c r="N121" s="1486"/>
      <c r="O121" s="989"/>
      <c r="P121" s="1486"/>
      <c r="Q121" s="1486"/>
      <c r="R121" s="1486"/>
      <c r="S121" s="1486"/>
      <c r="T121" s="1486"/>
      <c r="U121" s="1486"/>
      <c r="V121" s="1486"/>
      <c r="W121" s="1486"/>
    </row>
    <row r="122" spans="2:23" s="452" customFormat="1" ht="12.75" customHeight="1" x14ac:dyDescent="0.25">
      <c r="B122" s="348" t="s">
        <v>329</v>
      </c>
      <c r="C122" s="1039" t="s">
        <v>777</v>
      </c>
      <c r="D122" s="524" t="s">
        <v>475</v>
      </c>
      <c r="E122" s="726"/>
      <c r="F122" s="726"/>
      <c r="G122" s="871"/>
      <c r="H122" s="1213">
        <f t="shared" si="32"/>
        <v>0</v>
      </c>
      <c r="I122" s="1200"/>
      <c r="J122" s="963"/>
      <c r="K122" s="1201"/>
      <c r="L122" s="1202"/>
      <c r="M122" s="1200"/>
      <c r="N122" s="1486"/>
      <c r="O122" s="989"/>
      <c r="P122" s="1486"/>
      <c r="Q122" s="1486"/>
      <c r="R122" s="1486"/>
      <c r="S122" s="1486"/>
      <c r="T122" s="1486"/>
      <c r="U122" s="1486"/>
      <c r="V122" s="1486"/>
      <c r="W122" s="1486"/>
    </row>
    <row r="123" spans="2:23" s="452" customFormat="1" ht="12.75" customHeight="1" x14ac:dyDescent="0.25">
      <c r="B123" s="348" t="s">
        <v>330</v>
      </c>
      <c r="C123" s="1039" t="s">
        <v>778</v>
      </c>
      <c r="D123" s="524" t="s">
        <v>470</v>
      </c>
      <c r="E123" s="726"/>
      <c r="F123" s="726"/>
      <c r="G123" s="871"/>
      <c r="H123" s="1213">
        <f t="shared" si="32"/>
        <v>0</v>
      </c>
      <c r="I123" s="1200"/>
      <c r="J123" s="963"/>
      <c r="K123" s="1201"/>
      <c r="L123" s="1202"/>
      <c r="M123" s="1200"/>
      <c r="N123" s="1486"/>
      <c r="O123" s="989"/>
      <c r="P123" s="1486"/>
      <c r="Q123" s="1486"/>
      <c r="R123" s="1486"/>
      <c r="S123" s="1486"/>
      <c r="T123" s="1486"/>
      <c r="U123" s="1486"/>
      <c r="V123" s="1486"/>
      <c r="W123" s="1486"/>
    </row>
    <row r="124" spans="2:23" s="452" customFormat="1" ht="12.75" customHeight="1" x14ac:dyDescent="0.25">
      <c r="B124" s="348" t="s">
        <v>331</v>
      </c>
      <c r="C124" s="1039" t="s">
        <v>779</v>
      </c>
      <c r="D124" s="524" t="s">
        <v>476</v>
      </c>
      <c r="E124" s="726"/>
      <c r="F124" s="726"/>
      <c r="G124" s="871"/>
      <c r="H124" s="1213">
        <f t="shared" si="32"/>
        <v>0</v>
      </c>
      <c r="I124" s="1200"/>
      <c r="J124" s="963"/>
      <c r="K124" s="1201"/>
      <c r="L124" s="1202"/>
      <c r="M124" s="1200"/>
      <c r="N124" s="1486"/>
      <c r="O124" s="989"/>
      <c r="P124" s="1486"/>
      <c r="Q124" s="1486"/>
      <c r="R124" s="1486"/>
      <c r="S124" s="1486"/>
      <c r="T124" s="1486"/>
      <c r="U124" s="1486"/>
      <c r="V124" s="1486"/>
      <c r="W124" s="1486"/>
    </row>
    <row r="125" spans="2:23" s="452" customFormat="1" ht="12.75" customHeight="1" x14ac:dyDescent="0.25">
      <c r="B125" s="348" t="s">
        <v>538</v>
      </c>
      <c r="C125" s="1039" t="s">
        <v>772</v>
      </c>
      <c r="D125" s="524" t="s">
        <v>801</v>
      </c>
      <c r="E125" s="726"/>
      <c r="F125" s="726"/>
      <c r="G125" s="871"/>
      <c r="H125" s="1213">
        <f t="shared" si="32"/>
        <v>0</v>
      </c>
      <c r="I125" s="1200"/>
      <c r="J125" s="963"/>
      <c r="K125" s="1201"/>
      <c r="L125" s="1202"/>
      <c r="M125" s="1200"/>
      <c r="N125" s="1486"/>
      <c r="O125" s="989"/>
      <c r="P125" s="1486"/>
      <c r="Q125" s="1486"/>
      <c r="R125" s="1486"/>
      <c r="S125" s="1486"/>
      <c r="T125" s="1486"/>
      <c r="U125" s="1486"/>
      <c r="V125" s="1486"/>
      <c r="W125" s="1486"/>
    </row>
    <row r="126" spans="2:23" s="452" customFormat="1" ht="12" customHeight="1" thickBot="1" x14ac:dyDescent="0.3">
      <c r="B126" s="1134" t="s">
        <v>833</v>
      </c>
      <c r="C126" s="1096" t="s">
        <v>780</v>
      </c>
      <c r="D126" s="1135" t="s">
        <v>802</v>
      </c>
      <c r="E126" s="961"/>
      <c r="F126" s="961"/>
      <c r="G126" s="962"/>
      <c r="H126" s="1214">
        <f t="shared" si="32"/>
        <v>0</v>
      </c>
      <c r="I126" s="1203"/>
      <c r="J126" s="1204"/>
      <c r="K126" s="1205"/>
      <c r="L126" s="1206"/>
      <c r="M126" s="1203"/>
      <c r="N126" s="1486"/>
      <c r="O126" s="989"/>
      <c r="P126" s="1486"/>
      <c r="Q126" s="1486"/>
      <c r="R126" s="1486"/>
      <c r="S126" s="1486"/>
      <c r="T126" s="1486"/>
      <c r="U126" s="1486"/>
      <c r="V126" s="1486"/>
      <c r="W126" s="1486"/>
    </row>
    <row r="127" spans="2:23" s="452" customFormat="1" ht="15" customHeight="1" thickBot="1" x14ac:dyDescent="0.3">
      <c r="B127" s="520" t="s">
        <v>16</v>
      </c>
      <c r="C127" s="1035" t="s">
        <v>781</v>
      </c>
      <c r="D127" s="350" t="s">
        <v>501</v>
      </c>
      <c r="E127" s="594">
        <f>+E111+E92+E108</f>
        <v>73995372</v>
      </c>
      <c r="F127" s="594">
        <f t="shared" ref="F127:G127" si="37">+F111+F92</f>
        <v>0</v>
      </c>
      <c r="G127" s="595">
        <f t="shared" si="37"/>
        <v>0</v>
      </c>
      <c r="H127" s="594">
        <f>+H111+H92+H108</f>
        <v>73995372</v>
      </c>
      <c r="I127" s="594">
        <f>+I111+I92+I108</f>
        <v>220523106</v>
      </c>
      <c r="J127" s="642">
        <f t="shared" ref="J127:K127" si="38">+J111+J92</f>
        <v>0</v>
      </c>
      <c r="K127" s="642">
        <f t="shared" si="38"/>
        <v>0</v>
      </c>
      <c r="L127" s="594">
        <f>+L111+L92+L108</f>
        <v>220523106</v>
      </c>
      <c r="M127" s="594">
        <f>+M111+M92+M108</f>
        <v>92929409</v>
      </c>
      <c r="N127" s="1486"/>
      <c r="O127" s="989"/>
      <c r="P127" s="1486"/>
      <c r="Q127" s="1486"/>
      <c r="R127" s="1486"/>
      <c r="S127" s="1486"/>
      <c r="T127" s="1486"/>
      <c r="U127" s="1486"/>
      <c r="V127" s="1486"/>
      <c r="W127" s="1486"/>
    </row>
    <row r="128" spans="2:23" s="452" customFormat="1" ht="12.75" customHeight="1" thickBot="1" x14ac:dyDescent="0.3">
      <c r="B128" s="523" t="s">
        <v>17</v>
      </c>
      <c r="C128" s="1019" t="s">
        <v>806</v>
      </c>
      <c r="D128" s="325" t="s">
        <v>349</v>
      </c>
      <c r="E128" s="625">
        <f>+E129+E133+E138</f>
        <v>124526524</v>
      </c>
      <c r="F128" s="626">
        <f t="shared" ref="F128:M128" si="39">+F129+F133+F138</f>
        <v>0</v>
      </c>
      <c r="G128" s="627">
        <f t="shared" si="39"/>
        <v>0</v>
      </c>
      <c r="H128" s="650">
        <f t="shared" si="39"/>
        <v>124526524</v>
      </c>
      <c r="I128" s="650">
        <f t="shared" si="39"/>
        <v>117122738</v>
      </c>
      <c r="J128" s="650">
        <f t="shared" si="39"/>
        <v>0</v>
      </c>
      <c r="K128" s="650">
        <f t="shared" si="39"/>
        <v>0</v>
      </c>
      <c r="L128" s="650">
        <f t="shared" si="39"/>
        <v>117122738</v>
      </c>
      <c r="M128" s="650">
        <f t="shared" si="39"/>
        <v>117122738</v>
      </c>
      <c r="N128" s="1486"/>
      <c r="O128" s="989"/>
      <c r="P128" s="1492"/>
      <c r="Q128" s="1486"/>
      <c r="R128" s="1486"/>
      <c r="S128" s="1486"/>
      <c r="T128" s="1486"/>
      <c r="U128" s="1486"/>
      <c r="V128" s="1486"/>
      <c r="W128" s="1486"/>
    </row>
    <row r="129" spans="2:23" s="452" customFormat="1" ht="12.75" customHeight="1" thickBot="1" x14ac:dyDescent="0.3">
      <c r="B129" s="523" t="s">
        <v>18</v>
      </c>
      <c r="C129" s="1019" t="s">
        <v>782</v>
      </c>
      <c r="D129" s="325" t="s">
        <v>341</v>
      </c>
      <c r="E129" s="625">
        <f>SUM(E130:E132)</f>
        <v>3560000</v>
      </c>
      <c r="F129" s="626">
        <f>SUM(F130:F132)</f>
        <v>0</v>
      </c>
      <c r="G129" s="627">
        <f>SUM(G130:G132)</f>
        <v>0</v>
      </c>
      <c r="H129" s="650">
        <f>SUM(H130:H132)</f>
        <v>3560000</v>
      </c>
      <c r="I129" s="650">
        <f t="shared" ref="I129:M129" si="40">SUM(I130:I132)</f>
        <v>3560000</v>
      </c>
      <c r="J129" s="650">
        <f t="shared" si="40"/>
        <v>0</v>
      </c>
      <c r="K129" s="650">
        <f t="shared" si="40"/>
        <v>0</v>
      </c>
      <c r="L129" s="650">
        <f t="shared" si="40"/>
        <v>3560000</v>
      </c>
      <c r="M129" s="650">
        <f t="shared" si="40"/>
        <v>3560000</v>
      </c>
      <c r="N129" s="1486"/>
      <c r="O129" s="989"/>
      <c r="P129" s="1486"/>
      <c r="Q129" s="1486"/>
      <c r="R129" s="1486"/>
      <c r="S129" s="1486"/>
      <c r="T129" s="1486"/>
      <c r="U129" s="1486"/>
      <c r="V129" s="1486"/>
      <c r="W129" s="1486"/>
    </row>
    <row r="130" spans="2:23" s="452" customFormat="1" ht="12.75" customHeight="1" x14ac:dyDescent="0.25">
      <c r="B130" s="1055" t="s">
        <v>89</v>
      </c>
      <c r="C130" s="1020" t="s">
        <v>783</v>
      </c>
      <c r="D130" s="351" t="s">
        <v>454</v>
      </c>
      <c r="E130" s="601">
        <v>3560000</v>
      </c>
      <c r="F130" s="601"/>
      <c r="G130" s="635"/>
      <c r="H130" s="855">
        <f t="shared" si="32"/>
        <v>3560000</v>
      </c>
      <c r="I130" s="636">
        <v>3560000</v>
      </c>
      <c r="J130" s="601"/>
      <c r="K130" s="681"/>
      <c r="L130" s="477">
        <v>3560000</v>
      </c>
      <c r="M130" s="636">
        <v>3560000</v>
      </c>
      <c r="N130" s="1486"/>
      <c r="O130" s="989"/>
      <c r="P130" s="1486"/>
      <c r="Q130" s="1486"/>
      <c r="R130" s="1486"/>
      <c r="S130" s="1486"/>
      <c r="T130" s="1486"/>
      <c r="U130" s="1486"/>
      <c r="V130" s="1486"/>
      <c r="W130" s="1486"/>
    </row>
    <row r="131" spans="2:23" s="452" customFormat="1" ht="12.75" customHeight="1" x14ac:dyDescent="0.25">
      <c r="B131" s="353" t="s">
        <v>90</v>
      </c>
      <c r="C131" s="1021" t="s">
        <v>784</v>
      </c>
      <c r="D131" s="352" t="s">
        <v>455</v>
      </c>
      <c r="E131" s="598"/>
      <c r="F131" s="598"/>
      <c r="G131" s="606"/>
      <c r="H131" s="855">
        <f t="shared" si="32"/>
        <v>0</v>
      </c>
      <c r="I131" s="660"/>
      <c r="J131" s="598"/>
      <c r="K131" s="682"/>
      <c r="L131" s="460"/>
      <c r="M131" s="660"/>
      <c r="N131" s="1486"/>
      <c r="O131" s="989"/>
      <c r="P131" s="1486"/>
      <c r="Q131" s="1486"/>
      <c r="R131" s="1486"/>
      <c r="S131" s="1486"/>
      <c r="T131" s="1486"/>
      <c r="U131" s="1486"/>
      <c r="V131" s="1486"/>
      <c r="W131" s="1486"/>
    </row>
    <row r="132" spans="2:23" s="452" customFormat="1" ht="12.75" customHeight="1" thickBot="1" x14ac:dyDescent="0.3">
      <c r="B132" s="1056" t="s">
        <v>91</v>
      </c>
      <c r="C132" s="1048" t="s">
        <v>785</v>
      </c>
      <c r="D132" s="356" t="s">
        <v>456</v>
      </c>
      <c r="E132" s="621"/>
      <c r="F132" s="621"/>
      <c r="G132" s="637"/>
      <c r="H132" s="855">
        <f t="shared" si="32"/>
        <v>0</v>
      </c>
      <c r="I132" s="684"/>
      <c r="J132" s="621"/>
      <c r="K132" s="683"/>
      <c r="L132" s="461"/>
      <c r="M132" s="684"/>
      <c r="N132" s="1486"/>
      <c r="O132" s="989"/>
      <c r="P132" s="1486"/>
      <c r="Q132" s="1486"/>
      <c r="R132" s="1486"/>
      <c r="S132" s="1486"/>
      <c r="T132" s="1486"/>
      <c r="U132" s="1486"/>
      <c r="V132" s="1486"/>
      <c r="W132" s="1486"/>
    </row>
    <row r="133" spans="2:23" s="452" customFormat="1" ht="12.75" customHeight="1" thickBot="1" x14ac:dyDescent="0.3">
      <c r="B133" s="523" t="s">
        <v>19</v>
      </c>
      <c r="C133" s="1019" t="s">
        <v>786</v>
      </c>
      <c r="D133" s="325" t="s">
        <v>377</v>
      </c>
      <c r="E133" s="625">
        <f>SUM(E134:E137)</f>
        <v>0</v>
      </c>
      <c r="F133" s="626">
        <f>SUM(F134:F137)</f>
        <v>0</v>
      </c>
      <c r="G133" s="627">
        <f>SUM(G134:G137)</f>
        <v>0</v>
      </c>
      <c r="H133" s="650">
        <f>SUM(H134:H137)</f>
        <v>0</v>
      </c>
      <c r="I133" s="628"/>
      <c r="J133" s="625"/>
      <c r="K133" s="629"/>
      <c r="L133" s="629"/>
      <c r="M133" s="628"/>
      <c r="N133" s="1486"/>
      <c r="O133" s="989"/>
      <c r="P133" s="1492"/>
      <c r="Q133" s="1486"/>
      <c r="R133" s="1486"/>
      <c r="S133" s="1486"/>
      <c r="T133" s="1486"/>
      <c r="U133" s="1486"/>
      <c r="V133" s="1486"/>
      <c r="W133" s="1486"/>
    </row>
    <row r="134" spans="2:23" s="452" customFormat="1" ht="12.75" customHeight="1" x14ac:dyDescent="0.25">
      <c r="B134" s="422" t="s">
        <v>92</v>
      </c>
      <c r="C134" s="1020" t="s">
        <v>787</v>
      </c>
      <c r="D134" s="351" t="s">
        <v>457</v>
      </c>
      <c r="E134" s="601"/>
      <c r="F134" s="601"/>
      <c r="G134" s="635"/>
      <c r="H134" s="855">
        <f>SUM(E134:G134)</f>
        <v>0</v>
      </c>
      <c r="I134" s="636"/>
      <c r="J134" s="601"/>
      <c r="K134" s="681"/>
      <c r="L134" s="477"/>
      <c r="M134" s="636"/>
      <c r="N134" s="1486"/>
      <c r="O134" s="989"/>
      <c r="P134" s="1486"/>
      <c r="Q134" s="1486"/>
      <c r="R134" s="1486"/>
      <c r="S134" s="1486"/>
      <c r="T134" s="1486"/>
      <c r="U134" s="1486"/>
      <c r="V134" s="1486"/>
      <c r="W134" s="1486"/>
    </row>
    <row r="135" spans="2:23" s="452" customFormat="1" ht="12.75" customHeight="1" x14ac:dyDescent="0.25">
      <c r="B135" s="426" t="s">
        <v>93</v>
      </c>
      <c r="C135" s="1021" t="s">
        <v>788</v>
      </c>
      <c r="D135" s="352" t="s">
        <v>458</v>
      </c>
      <c r="E135" s="598"/>
      <c r="F135" s="598"/>
      <c r="G135" s="606"/>
      <c r="H135" s="855">
        <f>SUM(E135:G135)</f>
        <v>0</v>
      </c>
      <c r="I135" s="660"/>
      <c r="J135" s="598"/>
      <c r="K135" s="682"/>
      <c r="L135" s="460"/>
      <c r="M135" s="660"/>
      <c r="N135" s="1486"/>
      <c r="O135" s="989"/>
      <c r="P135" s="1486"/>
      <c r="Q135" s="1486"/>
      <c r="R135" s="1486"/>
      <c r="S135" s="1486"/>
      <c r="T135" s="1486"/>
      <c r="U135" s="1486"/>
      <c r="V135" s="1486"/>
      <c r="W135" s="1486"/>
    </row>
    <row r="136" spans="2:23" s="452" customFormat="1" ht="12.75" customHeight="1" x14ac:dyDescent="0.25">
      <c r="B136" s="426" t="s">
        <v>250</v>
      </c>
      <c r="C136" s="1021" t="s">
        <v>789</v>
      </c>
      <c r="D136" s="352" t="s">
        <v>459</v>
      </c>
      <c r="E136" s="598"/>
      <c r="F136" s="598"/>
      <c r="G136" s="606"/>
      <c r="H136" s="855">
        <f>SUM(E136:G136)</f>
        <v>0</v>
      </c>
      <c r="I136" s="660"/>
      <c r="J136" s="598"/>
      <c r="K136" s="682"/>
      <c r="L136" s="460"/>
      <c r="M136" s="660"/>
      <c r="N136" s="1486"/>
      <c r="O136" s="989"/>
      <c r="P136" s="1486"/>
      <c r="Q136" s="1486"/>
      <c r="R136" s="1486"/>
      <c r="S136" s="1486"/>
      <c r="T136" s="1486"/>
      <c r="U136" s="1486"/>
      <c r="V136" s="1486"/>
      <c r="W136" s="1486"/>
    </row>
    <row r="137" spans="2:23" s="452" customFormat="1" ht="12.75" customHeight="1" thickBot="1" x14ac:dyDescent="0.3">
      <c r="B137" s="427" t="s">
        <v>251</v>
      </c>
      <c r="C137" s="1048" t="s">
        <v>790</v>
      </c>
      <c r="D137" s="356" t="s">
        <v>460</v>
      </c>
      <c r="E137" s="621"/>
      <c r="F137" s="621"/>
      <c r="G137" s="637"/>
      <c r="H137" s="664">
        <f>SUM(E137:G137)</f>
        <v>0</v>
      </c>
      <c r="I137" s="684"/>
      <c r="J137" s="621"/>
      <c r="K137" s="683"/>
      <c r="L137" s="461"/>
      <c r="M137" s="684"/>
      <c r="N137" s="1486"/>
      <c r="O137" s="989"/>
      <c r="P137" s="1486"/>
      <c r="Q137" s="1486"/>
      <c r="R137" s="1486"/>
      <c r="S137" s="1486"/>
      <c r="T137" s="1486"/>
      <c r="U137" s="1486"/>
      <c r="V137" s="1486"/>
      <c r="W137" s="1486"/>
    </row>
    <row r="138" spans="2:23" ht="13.8" thickBot="1" x14ac:dyDescent="0.3">
      <c r="B138" s="1104" t="s">
        <v>20</v>
      </c>
      <c r="C138" s="1116" t="s">
        <v>831</v>
      </c>
      <c r="D138" s="1105" t="s">
        <v>827</v>
      </c>
      <c r="E138" s="1149">
        <f>SUM(E139:E144)</f>
        <v>120966524</v>
      </c>
      <c r="F138" s="1149">
        <f t="shared" ref="F138:M138" si="41">SUM(F139:F144)</f>
        <v>0</v>
      </c>
      <c r="G138" s="1150">
        <f t="shared" si="41"/>
        <v>0</v>
      </c>
      <c r="H138" s="650">
        <f t="shared" si="41"/>
        <v>120966524</v>
      </c>
      <c r="I138" s="650">
        <f t="shared" si="41"/>
        <v>113562738</v>
      </c>
      <c r="J138" s="650">
        <f t="shared" si="41"/>
        <v>0</v>
      </c>
      <c r="K138" s="650">
        <f t="shared" si="41"/>
        <v>0</v>
      </c>
      <c r="L138" s="650">
        <f t="shared" si="41"/>
        <v>113562738</v>
      </c>
      <c r="M138" s="650">
        <f t="shared" si="41"/>
        <v>113562738</v>
      </c>
    </row>
    <row r="139" spans="2:23" s="452" customFormat="1" ht="12.75" customHeight="1" x14ac:dyDescent="0.25">
      <c r="B139" s="1110" t="s">
        <v>94</v>
      </c>
      <c r="C139" s="1111" t="s">
        <v>792</v>
      </c>
      <c r="D139" s="1112" t="s">
        <v>758</v>
      </c>
      <c r="E139" s="618">
        <v>5012140</v>
      </c>
      <c r="F139" s="618"/>
      <c r="G139" s="1147"/>
      <c r="H139" s="600">
        <f t="shared" si="32"/>
        <v>5012140</v>
      </c>
      <c r="I139" s="1273">
        <v>5767936</v>
      </c>
      <c r="J139" s="618"/>
      <c r="K139" s="1253"/>
      <c r="L139" s="1256">
        <v>5767936</v>
      </c>
      <c r="M139" s="1273">
        <v>5767936</v>
      </c>
      <c r="N139" s="1486"/>
      <c r="O139" s="989"/>
      <c r="P139" s="1486"/>
      <c r="Q139" s="1486"/>
      <c r="R139" s="1486"/>
      <c r="S139" s="1486"/>
      <c r="T139" s="1486"/>
      <c r="U139" s="1486"/>
      <c r="V139" s="1486"/>
      <c r="W139" s="1486"/>
    </row>
    <row r="140" spans="2:23" s="452" customFormat="1" ht="12.75" customHeight="1" x14ac:dyDescent="0.25">
      <c r="B140" s="426" t="s">
        <v>95</v>
      </c>
      <c r="C140" s="1065" t="s">
        <v>805</v>
      </c>
      <c r="D140" s="352" t="s">
        <v>360</v>
      </c>
      <c r="E140" s="598"/>
      <c r="F140" s="598"/>
      <c r="G140" s="682"/>
      <c r="H140" s="616">
        <f t="shared" si="32"/>
        <v>0</v>
      </c>
      <c r="I140" s="1274"/>
      <c r="J140" s="598"/>
      <c r="K140" s="606"/>
      <c r="L140" s="648"/>
      <c r="M140" s="1274"/>
      <c r="N140" s="1486"/>
      <c r="O140" s="989"/>
      <c r="P140" s="1499"/>
      <c r="Q140" s="1486"/>
      <c r="R140" s="1486"/>
      <c r="S140" s="1486"/>
      <c r="T140" s="1486"/>
      <c r="U140" s="1486"/>
      <c r="V140" s="1486"/>
      <c r="W140" s="1486"/>
    </row>
    <row r="141" spans="2:23" s="452" customFormat="1" ht="12.75" customHeight="1" x14ac:dyDescent="0.25">
      <c r="B141" s="426" t="s">
        <v>262</v>
      </c>
      <c r="C141" s="1066" t="s">
        <v>791</v>
      </c>
      <c r="D141" s="352" t="s">
        <v>412</v>
      </c>
      <c r="E141" s="598">
        <v>115954384</v>
      </c>
      <c r="F141" s="598"/>
      <c r="G141" s="682"/>
      <c r="H141" s="616">
        <f t="shared" si="32"/>
        <v>115954384</v>
      </c>
      <c r="I141" s="1274">
        <v>107794802</v>
      </c>
      <c r="J141" s="598"/>
      <c r="K141" s="606"/>
      <c r="L141" s="648">
        <v>107794802</v>
      </c>
      <c r="M141" s="1274">
        <v>107794802</v>
      </c>
      <c r="N141" s="1486"/>
      <c r="O141" s="989"/>
      <c r="P141" s="1486"/>
      <c r="Q141" s="1486"/>
      <c r="R141" s="1486"/>
      <c r="S141" s="1486"/>
      <c r="T141" s="1486"/>
      <c r="U141" s="1486"/>
      <c r="V141" s="1486"/>
      <c r="W141" s="1486"/>
    </row>
    <row r="142" spans="2:23" s="452" customFormat="1" ht="12.75" customHeight="1" x14ac:dyDescent="0.25">
      <c r="B142" s="426" t="s">
        <v>263</v>
      </c>
      <c r="C142" s="1066" t="s">
        <v>792</v>
      </c>
      <c r="D142" s="1266" t="s">
        <v>360</v>
      </c>
      <c r="E142" s="598"/>
      <c r="F142" s="598"/>
      <c r="G142" s="682"/>
      <c r="H142" s="616">
        <f t="shared" si="32"/>
        <v>0</v>
      </c>
      <c r="I142" s="1275"/>
      <c r="J142" s="598"/>
      <c r="K142" s="606"/>
      <c r="L142" s="648"/>
      <c r="M142" s="1274"/>
      <c r="N142" s="1486"/>
      <c r="O142" s="989"/>
      <c r="P142" s="1486"/>
      <c r="Q142" s="1486"/>
      <c r="R142" s="1486"/>
      <c r="S142" s="1486"/>
      <c r="T142" s="1486"/>
      <c r="U142" s="1486"/>
      <c r="V142" s="1486"/>
      <c r="W142" s="1486"/>
    </row>
    <row r="143" spans="2:23" s="452" customFormat="1" ht="12.75" customHeight="1" x14ac:dyDescent="0.25">
      <c r="B143" s="353" t="s">
        <v>822</v>
      </c>
      <c r="C143" s="1066" t="s">
        <v>793</v>
      </c>
      <c r="D143" s="352" t="s">
        <v>477</v>
      </c>
      <c r="E143" s="598"/>
      <c r="F143" s="598"/>
      <c r="G143" s="682"/>
      <c r="H143" s="616">
        <f t="shared" si="32"/>
        <v>0</v>
      </c>
      <c r="I143" s="1276"/>
      <c r="J143" s="598"/>
      <c r="K143" s="606"/>
      <c r="L143" s="648"/>
      <c r="M143" s="1274"/>
      <c r="N143" s="1486"/>
      <c r="O143" s="989"/>
      <c r="P143" s="1486"/>
      <c r="Q143" s="1486"/>
      <c r="R143" s="1486"/>
      <c r="S143" s="1486"/>
      <c r="T143" s="1486"/>
      <c r="U143" s="1486"/>
      <c r="V143" s="1486"/>
      <c r="W143" s="1486"/>
    </row>
    <row r="144" spans="2:23" s="452" customFormat="1" ht="12.75" customHeight="1" thickBot="1" x14ac:dyDescent="0.3">
      <c r="B144" s="1068" t="s">
        <v>823</v>
      </c>
      <c r="C144" s="1069" t="s">
        <v>794</v>
      </c>
      <c r="D144" s="1113" t="s">
        <v>372</v>
      </c>
      <c r="E144" s="617"/>
      <c r="F144" s="617"/>
      <c r="G144" s="1148"/>
      <c r="H144" s="616">
        <f t="shared" si="32"/>
        <v>0</v>
      </c>
      <c r="I144" s="1277"/>
      <c r="J144" s="622"/>
      <c r="K144" s="1278"/>
      <c r="L144" s="649"/>
      <c r="M144" s="1277"/>
      <c r="N144" s="1486"/>
      <c r="O144" s="989"/>
      <c r="P144" s="1486"/>
      <c r="Q144" s="1486"/>
      <c r="R144" s="1486"/>
      <c r="S144" s="1486"/>
      <c r="T144" s="1486"/>
      <c r="U144" s="1486"/>
      <c r="V144" s="1486"/>
      <c r="W144" s="1486"/>
    </row>
    <row r="145" spans="2:23" s="452" customFormat="1" ht="12.75" customHeight="1" thickBot="1" x14ac:dyDescent="0.3">
      <c r="B145" s="1106" t="s">
        <v>21</v>
      </c>
      <c r="C145" s="1107" t="s">
        <v>830</v>
      </c>
      <c r="D145" s="1108" t="s">
        <v>540</v>
      </c>
      <c r="E145" s="882">
        <f>SUM(E146:E149)</f>
        <v>0</v>
      </c>
      <c r="F145" s="886">
        <f>SUM(F146:F149)</f>
        <v>0</v>
      </c>
      <c r="G145" s="1146">
        <f>SUM(G146:G149)</f>
        <v>0</v>
      </c>
      <c r="H145" s="650">
        <f>SUM(H146:H149)</f>
        <v>0</v>
      </c>
      <c r="I145" s="628">
        <f>SUM(I146:I149)</f>
        <v>0</v>
      </c>
      <c r="J145" s="628">
        <f t="shared" ref="J145:M145" si="42">SUM(J146:J149)</f>
        <v>0</v>
      </c>
      <c r="K145" s="628">
        <f t="shared" si="42"/>
        <v>0</v>
      </c>
      <c r="L145" s="628">
        <f t="shared" si="42"/>
        <v>0</v>
      </c>
      <c r="M145" s="628">
        <f t="shared" si="42"/>
        <v>0</v>
      </c>
      <c r="N145" s="1486"/>
      <c r="O145" s="989"/>
      <c r="P145" s="1486"/>
      <c r="Q145" s="1486"/>
      <c r="R145" s="1486"/>
      <c r="S145" s="1486"/>
      <c r="T145" s="1486"/>
      <c r="U145" s="1486"/>
      <c r="V145" s="1486"/>
      <c r="W145" s="1486"/>
    </row>
    <row r="146" spans="2:23" s="452" customFormat="1" ht="12.75" customHeight="1" x14ac:dyDescent="0.25">
      <c r="B146" s="422" t="s">
        <v>139</v>
      </c>
      <c r="C146" s="1020" t="s">
        <v>795</v>
      </c>
      <c r="D146" s="351" t="s">
        <v>461</v>
      </c>
      <c r="E146" s="601"/>
      <c r="F146" s="601"/>
      <c r="G146" s="635"/>
      <c r="H146" s="855">
        <f t="shared" si="32"/>
        <v>0</v>
      </c>
      <c r="I146" s="636"/>
      <c r="J146" s="601"/>
      <c r="K146" s="681"/>
      <c r="L146" s="477"/>
      <c r="M146" s="636"/>
      <c r="N146" s="1486"/>
      <c r="O146" s="989"/>
      <c r="P146" s="1486"/>
      <c r="Q146" s="1486"/>
      <c r="R146" s="1486"/>
      <c r="S146" s="1486"/>
      <c r="T146" s="1486"/>
      <c r="U146" s="1486"/>
      <c r="V146" s="1486"/>
      <c r="W146" s="1486"/>
    </row>
    <row r="147" spans="2:23" s="452" customFormat="1" ht="12.75" customHeight="1" x14ac:dyDescent="0.25">
      <c r="B147" s="422" t="s">
        <v>140</v>
      </c>
      <c r="C147" s="1020" t="s">
        <v>796</v>
      </c>
      <c r="D147" s="352" t="s">
        <v>462</v>
      </c>
      <c r="E147" s="598"/>
      <c r="F147" s="598"/>
      <c r="G147" s="606"/>
      <c r="H147" s="855">
        <f t="shared" si="32"/>
        <v>0</v>
      </c>
      <c r="I147" s="660"/>
      <c r="J147" s="598"/>
      <c r="K147" s="682"/>
      <c r="L147" s="460"/>
      <c r="M147" s="660"/>
      <c r="N147" s="1486"/>
      <c r="O147" s="989"/>
      <c r="P147" s="1486"/>
      <c r="Q147" s="1486"/>
      <c r="R147" s="1486"/>
      <c r="S147" s="1486"/>
      <c r="T147" s="1486"/>
      <c r="U147" s="1486"/>
      <c r="V147" s="1486"/>
      <c r="W147" s="1486"/>
    </row>
    <row r="148" spans="2:23" s="452" customFormat="1" ht="12.75" customHeight="1" x14ac:dyDescent="0.25">
      <c r="B148" s="422" t="s">
        <v>182</v>
      </c>
      <c r="C148" s="1020" t="s">
        <v>797</v>
      </c>
      <c r="D148" s="352" t="s">
        <v>463</v>
      </c>
      <c r="E148" s="598"/>
      <c r="F148" s="598"/>
      <c r="G148" s="606"/>
      <c r="H148" s="855">
        <f t="shared" si="32"/>
        <v>0</v>
      </c>
      <c r="I148" s="660"/>
      <c r="J148" s="598"/>
      <c r="K148" s="682"/>
      <c r="L148" s="460"/>
      <c r="M148" s="660"/>
      <c r="N148" s="1486"/>
      <c r="O148" s="989"/>
      <c r="P148" s="1486"/>
      <c r="Q148" s="1486"/>
      <c r="R148" s="1486"/>
      <c r="S148" s="1486"/>
      <c r="T148" s="1486"/>
      <c r="U148" s="1486"/>
      <c r="V148" s="1486"/>
      <c r="W148" s="1486"/>
    </row>
    <row r="149" spans="2:23" s="452" customFormat="1" ht="12.75" customHeight="1" thickBot="1" x14ac:dyDescent="0.3">
      <c r="B149" s="439" t="s">
        <v>265</v>
      </c>
      <c r="C149" s="1045" t="s">
        <v>798</v>
      </c>
      <c r="D149" s="356" t="s">
        <v>464</v>
      </c>
      <c r="E149" s="621"/>
      <c r="F149" s="621"/>
      <c r="G149" s="637"/>
      <c r="H149" s="855">
        <f t="shared" si="32"/>
        <v>0</v>
      </c>
      <c r="I149" s="684"/>
      <c r="J149" s="621"/>
      <c r="K149" s="683"/>
      <c r="L149" s="461"/>
      <c r="M149" s="684"/>
      <c r="N149" s="1486"/>
      <c r="O149" s="989"/>
      <c r="P149" s="1486"/>
      <c r="Q149" s="1486"/>
      <c r="R149" s="1486"/>
      <c r="S149" s="1486"/>
      <c r="T149" s="1486"/>
      <c r="U149" s="1486"/>
      <c r="V149" s="1486"/>
      <c r="W149" s="1486"/>
    </row>
    <row r="150" spans="2:23" s="452" customFormat="1" ht="15" customHeight="1" thickBot="1" x14ac:dyDescent="0.3">
      <c r="B150" s="523" t="s">
        <v>22</v>
      </c>
      <c r="C150" s="1019" t="s">
        <v>610</v>
      </c>
      <c r="D150" s="325" t="s">
        <v>453</v>
      </c>
      <c r="E150" s="625">
        <f>+E128+E145</f>
        <v>124526524</v>
      </c>
      <c r="F150" s="625">
        <f t="shared" ref="F150:H150" si="43">+F128+F145</f>
        <v>0</v>
      </c>
      <c r="G150" s="628">
        <f t="shared" si="43"/>
        <v>0</v>
      </c>
      <c r="H150" s="650">
        <f t="shared" si="43"/>
        <v>124526524</v>
      </c>
      <c r="I150" s="627">
        <f>SUM(I129+I133+I138+I145)</f>
        <v>117122738</v>
      </c>
      <c r="J150" s="627">
        <f t="shared" ref="J150:K150" si="44">+J145+J128+J133+J129</f>
        <v>0</v>
      </c>
      <c r="K150" s="627">
        <f t="shared" si="44"/>
        <v>0</v>
      </c>
      <c r="L150" s="627">
        <f>SUM(L129+L133+L138+L145)</f>
        <v>117122738</v>
      </c>
      <c r="M150" s="627">
        <f>SUM(M129+M133+M138+M145)</f>
        <v>117122738</v>
      </c>
      <c r="N150" s="1486"/>
      <c r="O150" s="989"/>
      <c r="P150" s="1486"/>
      <c r="Q150" s="1486"/>
      <c r="R150" s="1486"/>
      <c r="S150" s="1486"/>
      <c r="T150" s="1486"/>
      <c r="U150" s="1486"/>
      <c r="V150" s="1486"/>
      <c r="W150" s="1486"/>
    </row>
    <row r="151" spans="2:23" s="452" customFormat="1" ht="15" customHeight="1" thickBot="1" x14ac:dyDescent="0.3">
      <c r="B151" s="520" t="s">
        <v>23</v>
      </c>
      <c r="C151" s="1035" t="s">
        <v>799</v>
      </c>
      <c r="D151" s="350" t="s">
        <v>359</v>
      </c>
      <c r="E151" s="625">
        <f>+E127+E150</f>
        <v>198521896</v>
      </c>
      <c r="F151" s="625">
        <f>+F127+F150</f>
        <v>0</v>
      </c>
      <c r="G151" s="628">
        <f t="shared" ref="G151" si="45">+G127+G150</f>
        <v>0</v>
      </c>
      <c r="H151" s="650">
        <f>+H127+H150</f>
        <v>198521896</v>
      </c>
      <c r="I151" s="627">
        <f>+I127+I150</f>
        <v>337645844</v>
      </c>
      <c r="J151" s="627">
        <f t="shared" ref="J151:M151" si="46">+J127+J150</f>
        <v>0</v>
      </c>
      <c r="K151" s="627">
        <f t="shared" si="46"/>
        <v>0</v>
      </c>
      <c r="L151" s="627">
        <f t="shared" si="46"/>
        <v>337645844</v>
      </c>
      <c r="M151" s="627">
        <f t="shared" si="46"/>
        <v>210052147</v>
      </c>
      <c r="N151" s="1486"/>
      <c r="O151" s="1488"/>
      <c r="P151" s="1499"/>
      <c r="Q151" s="1486"/>
      <c r="R151" s="1486"/>
      <c r="S151" s="1486"/>
      <c r="T151" s="1486"/>
      <c r="U151" s="1486"/>
      <c r="V151" s="1486"/>
      <c r="W151" s="1486"/>
    </row>
    <row r="152" spans="2:23" s="452" customFormat="1" ht="12.75" customHeight="1" thickBot="1" x14ac:dyDescent="0.3">
      <c r="B152" s="538"/>
      <c r="C152" s="538"/>
      <c r="E152" s="661"/>
      <c r="F152" s="661"/>
      <c r="G152" s="661"/>
      <c r="H152" s="1159">
        <f>+H89-H151</f>
        <v>0</v>
      </c>
      <c r="I152" s="661"/>
      <c r="J152" s="661"/>
      <c r="K152" s="661"/>
      <c r="L152" s="661"/>
      <c r="M152" s="661"/>
      <c r="N152" s="1486"/>
      <c r="O152" s="989"/>
      <c r="P152" s="1486"/>
      <c r="Q152" s="1486"/>
      <c r="R152" s="1486"/>
      <c r="S152" s="1486"/>
      <c r="T152" s="1486"/>
      <c r="U152" s="1486"/>
      <c r="V152" s="1486"/>
      <c r="W152" s="1486"/>
    </row>
    <row r="153" spans="2:23" s="452" customFormat="1" ht="12.75" customHeight="1" x14ac:dyDescent="0.25">
      <c r="B153" s="542" t="s">
        <v>158</v>
      </c>
      <c r="C153" s="1029"/>
      <c r="D153" s="874"/>
      <c r="E153" s="875">
        <v>3</v>
      </c>
      <c r="F153" s="875">
        <v>1</v>
      </c>
      <c r="G153" s="876">
        <v>0</v>
      </c>
      <c r="H153" s="877">
        <f>SUM(E153:G153)</f>
        <v>4</v>
      </c>
      <c r="I153" s="878">
        <v>3</v>
      </c>
      <c r="J153" s="879">
        <v>1</v>
      </c>
      <c r="K153" s="880">
        <v>0</v>
      </c>
      <c r="L153" s="877">
        <v>4</v>
      </c>
      <c r="M153" s="1481">
        <v>4</v>
      </c>
      <c r="N153" s="1486"/>
      <c r="O153" s="989"/>
      <c r="P153" s="1486"/>
      <c r="Q153" s="1486"/>
      <c r="R153" s="1486"/>
      <c r="S153" s="1486"/>
      <c r="T153" s="1486"/>
      <c r="U153" s="1486"/>
      <c r="V153" s="1486"/>
      <c r="W153" s="1486"/>
    </row>
    <row r="154" spans="2:23" s="452" customFormat="1" ht="12.75" customHeight="1" thickBot="1" x14ac:dyDescent="0.3">
      <c r="B154" s="544" t="s">
        <v>159</v>
      </c>
      <c r="C154" s="1030"/>
      <c r="D154" s="881"/>
      <c r="E154" s="882">
        <v>0</v>
      </c>
      <c r="F154" s="882">
        <v>5</v>
      </c>
      <c r="G154" s="883">
        <v>0</v>
      </c>
      <c r="H154" s="884">
        <f>SUM(E154:G154)</f>
        <v>5</v>
      </c>
      <c r="I154" s="885">
        <v>0</v>
      </c>
      <c r="J154" s="886">
        <v>5</v>
      </c>
      <c r="K154" s="887">
        <v>0</v>
      </c>
      <c r="L154" s="884">
        <v>5</v>
      </c>
      <c r="M154" s="1174">
        <v>5</v>
      </c>
      <c r="N154" s="1486"/>
      <c r="O154" s="989"/>
      <c r="P154" s="1486"/>
      <c r="Q154" s="1486"/>
      <c r="R154" s="1486"/>
      <c r="S154" s="1486"/>
      <c r="T154" s="1486"/>
      <c r="U154" s="1486"/>
      <c r="V154" s="1486"/>
      <c r="W154" s="1486"/>
    </row>
    <row r="155" spans="2:23" s="452" customFormat="1" ht="12.75" customHeight="1" x14ac:dyDescent="0.25">
      <c r="B155" s="538"/>
      <c r="C155" s="538"/>
      <c r="E155" s="661"/>
      <c r="F155" s="661"/>
      <c r="G155" s="661"/>
      <c r="H155" s="661"/>
      <c r="I155" s="661"/>
      <c r="J155" s="661"/>
      <c r="K155" s="661"/>
      <c r="L155" s="661"/>
      <c r="M155" s="661"/>
      <c r="N155" s="1486"/>
      <c r="O155" s="989"/>
      <c r="P155" s="1486"/>
      <c r="Q155" s="1486"/>
      <c r="R155" s="1486"/>
      <c r="S155" s="1486"/>
      <c r="T155" s="1486"/>
      <c r="U155" s="1486"/>
      <c r="V155" s="1486"/>
      <c r="W155" s="1486"/>
    </row>
    <row r="156" spans="2:23" s="452" customFormat="1" ht="12.75" customHeight="1" x14ac:dyDescent="0.25">
      <c r="B156" s="538"/>
      <c r="C156" s="538"/>
      <c r="E156" s="535"/>
      <c r="F156" s="535"/>
      <c r="G156" s="535"/>
      <c r="H156" s="535"/>
      <c r="I156" s="535"/>
      <c r="J156" s="535"/>
      <c r="K156" s="535"/>
      <c r="L156" s="888"/>
      <c r="M156" s="888"/>
      <c r="N156" s="1486"/>
      <c r="O156" s="989"/>
      <c r="P156" s="1486"/>
      <c r="Q156" s="1486"/>
      <c r="R156" s="1486"/>
      <c r="S156" s="1486"/>
      <c r="T156" s="1486"/>
      <c r="U156" s="1486"/>
      <c r="V156" s="1486"/>
      <c r="W156" s="1486"/>
    </row>
    <row r="157" spans="2:23" s="452" customFormat="1" ht="12.75" customHeight="1" x14ac:dyDescent="0.25">
      <c r="B157" s="538"/>
      <c r="C157" s="538"/>
      <c r="E157" s="535"/>
      <c r="F157" s="535"/>
      <c r="G157" s="535"/>
      <c r="H157" s="535"/>
      <c r="I157" s="535"/>
      <c r="J157" s="535"/>
      <c r="K157" s="535"/>
      <c r="L157" s="888"/>
      <c r="M157" s="888"/>
      <c r="N157" s="1486"/>
      <c r="O157" s="989"/>
      <c r="P157" s="1486"/>
      <c r="Q157" s="1486"/>
      <c r="R157" s="1486"/>
      <c r="S157" s="1486"/>
      <c r="T157" s="1486"/>
      <c r="U157" s="1486"/>
      <c r="V157" s="1486"/>
      <c r="W157" s="1486"/>
    </row>
    <row r="158" spans="2:23" s="452" customFormat="1" ht="12.75" customHeight="1" x14ac:dyDescent="0.25">
      <c r="B158" s="538"/>
      <c r="C158" s="538"/>
      <c r="E158" s="535"/>
      <c r="F158" s="535"/>
      <c r="G158" s="535"/>
      <c r="H158" s="535"/>
      <c r="I158" s="535"/>
      <c r="J158" s="535"/>
      <c r="K158" s="535"/>
      <c r="L158" s="888"/>
      <c r="M158" s="888"/>
      <c r="N158" s="1486"/>
      <c r="O158" s="989"/>
      <c r="P158" s="1486"/>
      <c r="Q158" s="1486"/>
      <c r="R158" s="1486"/>
      <c r="S158" s="1486"/>
      <c r="T158" s="1486"/>
      <c r="U158" s="1486"/>
      <c r="V158" s="1486"/>
      <c r="W158" s="1486"/>
    </row>
    <row r="159" spans="2:23" s="452" customFormat="1" ht="12.75" customHeight="1" x14ac:dyDescent="0.25">
      <c r="B159" s="538"/>
      <c r="C159" s="538"/>
      <c r="E159" s="535"/>
      <c r="F159" s="535"/>
      <c r="G159" s="535"/>
      <c r="H159" s="535"/>
      <c r="I159" s="535"/>
      <c r="J159" s="535"/>
      <c r="K159" s="535"/>
      <c r="L159" s="888"/>
      <c r="M159" s="888"/>
      <c r="N159" s="1486"/>
      <c r="O159" s="989"/>
      <c r="P159" s="1486"/>
      <c r="Q159" s="1486"/>
      <c r="R159" s="1486"/>
      <c r="S159" s="1486"/>
      <c r="T159" s="1486"/>
      <c r="U159" s="1486"/>
      <c r="V159" s="1486"/>
      <c r="W159" s="1486"/>
    </row>
    <row r="160" spans="2:23" s="452" customFormat="1" ht="12.75" customHeight="1" x14ac:dyDescent="0.25">
      <c r="B160" s="538"/>
      <c r="C160" s="538"/>
      <c r="E160" s="535"/>
      <c r="F160" s="535"/>
      <c r="G160" s="535"/>
      <c r="H160" s="535"/>
      <c r="I160" s="535"/>
      <c r="J160" s="535"/>
      <c r="K160" s="535"/>
      <c r="L160" s="888"/>
      <c r="M160" s="888"/>
      <c r="N160" s="1486"/>
      <c r="O160" s="989"/>
      <c r="P160" s="1486"/>
      <c r="Q160" s="1486"/>
      <c r="R160" s="1486"/>
      <c r="S160" s="1486"/>
      <c r="T160" s="1486"/>
      <c r="U160" s="1486"/>
      <c r="V160" s="1486"/>
      <c r="W160" s="1486"/>
    </row>
    <row r="161" spans="2:23" s="452" customFormat="1" ht="12.75" customHeight="1" x14ac:dyDescent="0.25">
      <c r="B161" s="538"/>
      <c r="C161" s="538"/>
      <c r="E161" s="535"/>
      <c r="F161" s="535"/>
      <c r="G161" s="535"/>
      <c r="H161" s="535"/>
      <c r="I161" s="535"/>
      <c r="J161" s="535"/>
      <c r="K161" s="535"/>
      <c r="L161" s="888"/>
      <c r="M161" s="888"/>
      <c r="N161" s="1486"/>
      <c r="O161" s="989"/>
      <c r="P161" s="1486"/>
      <c r="Q161" s="1486"/>
      <c r="R161" s="1486"/>
      <c r="S161" s="1486"/>
      <c r="T161" s="1486"/>
      <c r="U161" s="1486"/>
      <c r="V161" s="1486"/>
      <c r="W161" s="1486"/>
    </row>
    <row r="162" spans="2:23" s="452" customFormat="1" ht="12.75" customHeight="1" x14ac:dyDescent="0.25">
      <c r="B162" s="538"/>
      <c r="C162" s="538"/>
      <c r="E162" s="535"/>
      <c r="F162" s="535"/>
      <c r="G162" s="535"/>
      <c r="H162" s="535"/>
      <c r="I162" s="535"/>
      <c r="J162" s="535"/>
      <c r="K162" s="535"/>
      <c r="L162" s="888"/>
      <c r="M162" s="888"/>
      <c r="N162" s="1486"/>
      <c r="O162" s="989"/>
      <c r="P162" s="1486"/>
      <c r="Q162" s="1486"/>
      <c r="R162" s="1486"/>
      <c r="S162" s="1486"/>
      <c r="T162" s="1486"/>
      <c r="U162" s="1486"/>
      <c r="V162" s="1486"/>
      <c r="W162" s="1486"/>
    </row>
    <row r="163" spans="2:23" ht="12.75" customHeight="1" x14ac:dyDescent="0.25">
      <c r="L163" s="888"/>
      <c r="M163" s="888"/>
    </row>
    <row r="164" spans="2:23" ht="12.75" customHeight="1" x14ac:dyDescent="0.25">
      <c r="L164" s="888"/>
      <c r="M164" s="888"/>
    </row>
    <row r="165" spans="2:23" ht="12.75" customHeight="1" x14ac:dyDescent="0.25">
      <c r="L165" s="888"/>
      <c r="M165" s="888"/>
    </row>
    <row r="166" spans="2:23" ht="12.75" customHeight="1" x14ac:dyDescent="0.25">
      <c r="L166" s="888"/>
      <c r="M166" s="888"/>
    </row>
    <row r="167" spans="2:23" ht="12.75" customHeight="1" x14ac:dyDescent="0.25">
      <c r="L167" s="888"/>
      <c r="M167" s="888"/>
    </row>
    <row r="168" spans="2:23" ht="12.75" customHeight="1" x14ac:dyDescent="0.25">
      <c r="L168" s="888"/>
      <c r="M168" s="888"/>
    </row>
    <row r="169" spans="2:23" ht="12.75" customHeight="1" x14ac:dyDescent="0.25">
      <c r="L169" s="888"/>
      <c r="M169" s="888"/>
    </row>
    <row r="170" spans="2:23" ht="12.75" customHeight="1" x14ac:dyDescent="0.25">
      <c r="L170" s="888"/>
      <c r="M170" s="888"/>
    </row>
    <row r="171" spans="2:23" ht="12.75" customHeight="1" x14ac:dyDescent="0.25">
      <c r="L171" s="888"/>
      <c r="M171" s="888"/>
    </row>
    <row r="172" spans="2:23" ht="12.75" customHeight="1" x14ac:dyDescent="0.25">
      <c r="L172" s="888"/>
      <c r="M172" s="888"/>
    </row>
    <row r="173" spans="2:23" ht="12.75" customHeight="1" x14ac:dyDescent="0.25">
      <c r="L173" s="888"/>
      <c r="M173" s="888"/>
    </row>
    <row r="174" spans="2:23" ht="12.75" customHeight="1" x14ac:dyDescent="0.25">
      <c r="L174" s="888"/>
      <c r="M174" s="888"/>
    </row>
    <row r="175" spans="2:23" ht="12.75" customHeight="1" x14ac:dyDescent="0.25">
      <c r="L175" s="888"/>
      <c r="M175" s="888"/>
    </row>
    <row r="176" spans="2:23" ht="12.75" customHeight="1" x14ac:dyDescent="0.25">
      <c r="L176" s="888"/>
      <c r="M176" s="888"/>
    </row>
    <row r="177" spans="12:13" ht="12.75" customHeight="1" x14ac:dyDescent="0.25">
      <c r="L177" s="888"/>
      <c r="M177" s="888"/>
    </row>
    <row r="178" spans="12:13" ht="12.75" customHeight="1" x14ac:dyDescent="0.25">
      <c r="L178" s="888"/>
      <c r="M178" s="888"/>
    </row>
    <row r="179" spans="12:13" ht="12.75" customHeight="1" x14ac:dyDescent="0.25">
      <c r="L179" s="888"/>
      <c r="M179" s="888"/>
    </row>
    <row r="180" spans="12:13" ht="12.75" customHeight="1" x14ac:dyDescent="0.25">
      <c r="L180" s="888"/>
      <c r="M180" s="888"/>
    </row>
    <row r="181" spans="12:13" ht="12.75" customHeight="1" x14ac:dyDescent="0.25">
      <c r="L181" s="888"/>
      <c r="M181" s="888"/>
    </row>
    <row r="182" spans="12:13" ht="12.75" customHeight="1" x14ac:dyDescent="0.25">
      <c r="L182" s="888"/>
      <c r="M182" s="888"/>
    </row>
    <row r="183" spans="12:13" ht="12.75" customHeight="1" x14ac:dyDescent="0.25">
      <c r="L183" s="888"/>
      <c r="M183" s="888"/>
    </row>
    <row r="184" spans="12:13" ht="12.75" customHeight="1" x14ac:dyDescent="0.25">
      <c r="L184" s="888"/>
      <c r="M184" s="888"/>
    </row>
    <row r="185" spans="12:13" ht="12.75" customHeight="1" x14ac:dyDescent="0.25">
      <c r="L185" s="888"/>
      <c r="M185" s="888"/>
    </row>
    <row r="186" spans="12:13" ht="12.75" customHeight="1" x14ac:dyDescent="0.25">
      <c r="L186" s="888"/>
      <c r="M186" s="888"/>
    </row>
    <row r="187" spans="12:13" ht="12.75" customHeight="1" x14ac:dyDescent="0.25">
      <c r="L187" s="888"/>
      <c r="M187" s="888"/>
    </row>
    <row r="188" spans="12:13" ht="12.75" customHeight="1" x14ac:dyDescent="0.25">
      <c r="L188" s="888"/>
      <c r="M188" s="888"/>
    </row>
    <row r="189" spans="12:13" ht="12.75" customHeight="1" x14ac:dyDescent="0.25">
      <c r="L189" s="888"/>
      <c r="M189" s="888"/>
    </row>
    <row r="190" spans="12:13" ht="12.75" customHeight="1" x14ac:dyDescent="0.25">
      <c r="L190" s="888"/>
      <c r="M190" s="888"/>
    </row>
    <row r="191" spans="12:13" ht="12.75" customHeight="1" x14ac:dyDescent="0.25">
      <c r="L191" s="888"/>
      <c r="M191" s="888"/>
    </row>
    <row r="192" spans="12:13" ht="12.75" customHeight="1" x14ac:dyDescent="0.25">
      <c r="L192" s="888"/>
      <c r="M192" s="888"/>
    </row>
    <row r="193" spans="12:13" ht="12.75" customHeight="1" x14ac:dyDescent="0.25">
      <c r="L193" s="888"/>
      <c r="M193" s="888"/>
    </row>
    <row r="194" spans="12:13" ht="12.75" customHeight="1" x14ac:dyDescent="0.25">
      <c r="L194" s="888"/>
      <c r="M194" s="888"/>
    </row>
    <row r="195" spans="12:13" ht="12.75" customHeight="1" x14ac:dyDescent="0.25">
      <c r="L195" s="888"/>
      <c r="M195" s="888"/>
    </row>
    <row r="196" spans="12:13" ht="12.75" customHeight="1" x14ac:dyDescent="0.25">
      <c r="L196" s="888"/>
      <c r="M196" s="888"/>
    </row>
    <row r="197" spans="12:13" ht="12.75" customHeight="1" x14ac:dyDescent="0.25">
      <c r="L197" s="888"/>
      <c r="M197" s="888"/>
    </row>
    <row r="198" spans="12:13" ht="12.75" customHeight="1" x14ac:dyDescent="0.25">
      <c r="L198" s="888"/>
      <c r="M198" s="888"/>
    </row>
    <row r="199" spans="12:13" ht="12.75" customHeight="1" x14ac:dyDescent="0.25">
      <c r="L199" s="888"/>
      <c r="M199" s="888"/>
    </row>
    <row r="200" spans="12:13" ht="12.75" customHeight="1" x14ac:dyDescent="0.25">
      <c r="L200" s="888"/>
      <c r="M200" s="888"/>
    </row>
    <row r="201" spans="12:13" ht="12.75" customHeight="1" x14ac:dyDescent="0.25">
      <c r="L201" s="888"/>
      <c r="M201" s="888"/>
    </row>
    <row r="202" spans="12:13" ht="12.75" customHeight="1" x14ac:dyDescent="0.25">
      <c r="L202" s="888"/>
      <c r="M202" s="888"/>
    </row>
    <row r="203" spans="12:13" ht="12.75" customHeight="1" x14ac:dyDescent="0.25">
      <c r="L203" s="888"/>
      <c r="M203" s="888"/>
    </row>
    <row r="204" spans="12:13" ht="12.75" customHeight="1" x14ac:dyDescent="0.25">
      <c r="L204" s="888"/>
      <c r="M204" s="888"/>
    </row>
    <row r="205" spans="12:13" ht="12.75" customHeight="1" x14ac:dyDescent="0.25">
      <c r="L205" s="888"/>
      <c r="M205" s="888"/>
    </row>
    <row r="206" spans="12:13" ht="12.75" customHeight="1" x14ac:dyDescent="0.25">
      <c r="L206" s="888"/>
      <c r="M206" s="888"/>
    </row>
    <row r="207" spans="12:13" ht="12.75" customHeight="1" x14ac:dyDescent="0.25">
      <c r="L207" s="888"/>
      <c r="M207" s="888"/>
    </row>
    <row r="208" spans="12:13" ht="12.75" customHeight="1" x14ac:dyDescent="0.25">
      <c r="L208" s="888"/>
      <c r="M208" s="888"/>
    </row>
    <row r="209" spans="12:13" ht="12.75" customHeight="1" x14ac:dyDescent="0.25">
      <c r="L209" s="888"/>
      <c r="M209" s="888"/>
    </row>
    <row r="210" spans="12:13" ht="12.75" customHeight="1" x14ac:dyDescent="0.25">
      <c r="L210" s="888"/>
      <c r="M210" s="888"/>
    </row>
    <row r="211" spans="12:13" ht="12.75" customHeight="1" x14ac:dyDescent="0.25">
      <c r="L211" s="888"/>
      <c r="M211" s="888"/>
    </row>
    <row r="212" spans="12:13" ht="12.75" customHeight="1" x14ac:dyDescent="0.25">
      <c r="L212" s="888"/>
      <c r="M212" s="888"/>
    </row>
    <row r="213" spans="12:13" ht="12.75" customHeight="1" x14ac:dyDescent="0.25">
      <c r="L213" s="888"/>
      <c r="M213" s="888"/>
    </row>
    <row r="214" spans="12:13" ht="12.75" customHeight="1" x14ac:dyDescent="0.25">
      <c r="L214" s="888"/>
      <c r="M214" s="888"/>
    </row>
    <row r="215" spans="12:13" ht="12.75" customHeight="1" x14ac:dyDescent="0.25">
      <c r="L215" s="888"/>
      <c r="M215" s="888"/>
    </row>
    <row r="216" spans="12:13" ht="12.75" customHeight="1" x14ac:dyDescent="0.25">
      <c r="L216" s="888"/>
      <c r="M216" s="888"/>
    </row>
    <row r="217" spans="12:13" ht="12.75" customHeight="1" x14ac:dyDescent="0.25">
      <c r="L217" s="888"/>
      <c r="M217" s="888"/>
    </row>
    <row r="218" spans="12:13" ht="12.75" customHeight="1" x14ac:dyDescent="0.25">
      <c r="L218" s="888"/>
      <c r="M218" s="888"/>
    </row>
    <row r="219" spans="12:13" ht="12.75" customHeight="1" x14ac:dyDescent="0.25">
      <c r="L219" s="888"/>
      <c r="M219" s="888"/>
    </row>
    <row r="220" spans="12:13" ht="12.75" customHeight="1" x14ac:dyDescent="0.25">
      <c r="L220" s="888"/>
      <c r="M220" s="888"/>
    </row>
    <row r="221" spans="12:13" ht="12.75" customHeight="1" x14ac:dyDescent="0.25">
      <c r="L221" s="888"/>
      <c r="M221" s="888"/>
    </row>
    <row r="222" spans="12:13" ht="12.75" customHeight="1" x14ac:dyDescent="0.25">
      <c r="L222" s="888"/>
      <c r="M222" s="888"/>
    </row>
    <row r="223" spans="12:13" ht="12.75" customHeight="1" x14ac:dyDescent="0.25">
      <c r="L223" s="888"/>
      <c r="M223" s="888"/>
    </row>
    <row r="224" spans="12:13" ht="12.75" customHeight="1" x14ac:dyDescent="0.25">
      <c r="L224" s="888"/>
      <c r="M224" s="888"/>
    </row>
    <row r="225" spans="12:13" ht="12.75" customHeight="1" x14ac:dyDescent="0.25">
      <c r="L225" s="888"/>
      <c r="M225" s="888"/>
    </row>
    <row r="226" spans="12:13" ht="12.75" customHeight="1" x14ac:dyDescent="0.25">
      <c r="L226" s="888"/>
      <c r="M226" s="888"/>
    </row>
    <row r="227" spans="12:13" ht="12.75" customHeight="1" x14ac:dyDescent="0.25">
      <c r="L227" s="888"/>
      <c r="M227" s="888"/>
    </row>
    <row r="228" spans="12:13" ht="12.75" customHeight="1" x14ac:dyDescent="0.25">
      <c r="L228" s="888"/>
      <c r="M228" s="888"/>
    </row>
    <row r="229" spans="12:13" ht="12.75" customHeight="1" x14ac:dyDescent="0.25">
      <c r="L229" s="888"/>
      <c r="M229" s="888"/>
    </row>
    <row r="230" spans="12:13" ht="12.75" customHeight="1" x14ac:dyDescent="0.25">
      <c r="L230" s="888"/>
      <c r="M230" s="888"/>
    </row>
    <row r="231" spans="12:13" ht="12.75" customHeight="1" x14ac:dyDescent="0.25">
      <c r="L231" s="888"/>
      <c r="M231" s="888"/>
    </row>
    <row r="232" spans="12:13" ht="12.75" customHeight="1" x14ac:dyDescent="0.25">
      <c r="L232" s="888"/>
      <c r="M232" s="888"/>
    </row>
    <row r="233" spans="12:13" ht="12.75" customHeight="1" x14ac:dyDescent="0.25">
      <c r="L233" s="888"/>
      <c r="M233" s="888"/>
    </row>
    <row r="234" spans="12:13" ht="12.75" customHeight="1" x14ac:dyDescent="0.25">
      <c r="L234" s="888"/>
      <c r="M234" s="888"/>
    </row>
    <row r="235" spans="12:13" ht="12.75" customHeight="1" x14ac:dyDescent="0.25">
      <c r="L235" s="888"/>
      <c r="M235" s="888"/>
    </row>
    <row r="236" spans="12:13" ht="12.75" customHeight="1" x14ac:dyDescent="0.25">
      <c r="L236" s="888"/>
      <c r="M236" s="888"/>
    </row>
    <row r="237" spans="12:13" ht="12.75" customHeight="1" x14ac:dyDescent="0.25">
      <c r="L237" s="888"/>
      <c r="M237" s="888"/>
    </row>
    <row r="238" spans="12:13" ht="12.75" customHeight="1" x14ac:dyDescent="0.25">
      <c r="L238" s="888"/>
      <c r="M238" s="888"/>
    </row>
    <row r="239" spans="12:13" ht="12.75" customHeight="1" x14ac:dyDescent="0.25">
      <c r="L239" s="888"/>
      <c r="M239" s="888"/>
    </row>
    <row r="240" spans="12:13" ht="12.75" customHeight="1" x14ac:dyDescent="0.25">
      <c r="L240" s="888"/>
      <c r="M240" s="888"/>
    </row>
    <row r="241" spans="12:13" ht="12.75" customHeight="1" x14ac:dyDescent="0.25">
      <c r="L241" s="888"/>
      <c r="M241" s="888"/>
    </row>
    <row r="242" spans="12:13" ht="12.75" customHeight="1" x14ac:dyDescent="0.25">
      <c r="L242" s="888"/>
      <c r="M242" s="888"/>
    </row>
    <row r="243" spans="12:13" ht="12.75" customHeight="1" x14ac:dyDescent="0.25">
      <c r="L243" s="888"/>
      <c r="M243" s="888"/>
    </row>
    <row r="244" spans="12:13" ht="12.75" customHeight="1" x14ac:dyDescent="0.25">
      <c r="L244" s="888"/>
      <c r="M244" s="888"/>
    </row>
    <row r="245" spans="12:13" ht="12.75" customHeight="1" x14ac:dyDescent="0.25"/>
    <row r="246" spans="12:13" ht="12.75" customHeight="1" x14ac:dyDescent="0.25"/>
  </sheetData>
  <mergeCells count="3">
    <mergeCell ref="B7:H7"/>
    <mergeCell ref="B91:H91"/>
    <mergeCell ref="A1:M1"/>
  </mergeCells>
  <phoneticPr fontId="0" type="noConversion"/>
  <printOptions horizontalCentered="1"/>
  <pageMargins left="0" right="0" top="0.39370078740157483" bottom="0.19685039370078741" header="0.19685039370078741" footer="0"/>
  <pageSetup paperSize="9" scale="55" orientation="landscape" r:id="rId1"/>
  <headerFooter alignWithMargins="0"/>
  <rowBreaks count="1" manualBreakCount="1">
    <brk id="154" max="12" man="1"/>
  </rowBreaks>
  <ignoredErrors>
    <ignoredError sqref="E54:G55 E113:H113 H153:H154 E36:G37 E29 G29 E41:G48 E39 G38:G39 E50:G53 E49 G49 E65:H68 E56 G56 G93 G96 F98:H98 E103:H103 F102:H102 E145:G149 E140 G140:H140 E76:H76 E99:H100 G101:H101 F107:H107 E106:F106 E118:H126 E137:H137 F136:H136 E129:G129 E116:H116 F115:H115 F139:H139 E31:E35 G31:G35 G75:H75 E104:E105 H104:H106 E57:G57 E83:H86 E59:G60 E58:G58 F63:G63 E82:G82 H87 E142:H142 F141:H141 E108:G108 H109:H110 H114 E117:G117 E128:H128 H129 H130:H132 H134:H135 E138:G138 H143:H144 I145 H146:H151 E150:G150 F151:G151 H30:H33 H38:H40 E64:H64 K65 E70:H73 E69:G69 E74:G74 H78:H81 I82 E62:G62 E61 G61 E40 G40 H35 G94 G95 E131:G135 F130:G130" unlockedFormula="1"/>
    <ignoredError sqref="H15 H22 H36 H47" formula="1"/>
    <ignoredError sqref="H108 H117 H133 H138 H145 H29 H53 H58 H69 H74 H77 H82" formula="1" unlockedFormula="1"/>
    <ignoredError sqref="I89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SZH247"/>
  <sheetViews>
    <sheetView view="pageBreakPreview" zoomScaleNormal="100" zoomScaleSheetLayoutView="100" workbookViewId="0">
      <selection activeCell="A2" sqref="A2"/>
    </sheetView>
  </sheetViews>
  <sheetFormatPr defaultColWidth="9.33203125" defaultRowHeight="13.2" x14ac:dyDescent="0.25"/>
  <cols>
    <col min="1" max="1" width="1.33203125" style="315" customWidth="1"/>
    <col min="2" max="2" width="7.109375" style="349" customWidth="1"/>
    <col min="3" max="3" width="8.6640625" style="1133" customWidth="1"/>
    <col min="4" max="4" width="56.6640625" style="315" customWidth="1"/>
    <col min="5" max="11" width="12.77734375" style="319" customWidth="1"/>
    <col min="12" max="13" width="12.77734375" style="535" customWidth="1"/>
    <col min="14" max="14" width="2.33203125" style="315" customWidth="1"/>
    <col min="15" max="15" width="4.77734375" style="315" customWidth="1"/>
    <col min="16" max="16" width="2.44140625" style="315" customWidth="1"/>
    <col min="17" max="17" width="16" style="315" customWidth="1"/>
    <col min="18" max="18" width="16.109375" style="315" customWidth="1"/>
    <col min="19" max="16384" width="9.33203125" style="315"/>
  </cols>
  <sheetData>
    <row r="1" spans="1:19" s="340" customFormat="1" ht="13.5" customHeight="1" x14ac:dyDescent="0.25">
      <c r="A1" s="2112" t="s">
        <v>1229</v>
      </c>
      <c r="B1" s="2112"/>
      <c r="C1" s="2112"/>
      <c r="D1" s="2112"/>
      <c r="E1" s="2112"/>
      <c r="F1" s="2112"/>
      <c r="G1" s="2112"/>
      <c r="H1" s="2112"/>
      <c r="I1" s="2112"/>
      <c r="J1" s="2112"/>
      <c r="K1" s="2112"/>
      <c r="L1" s="2112"/>
      <c r="M1" s="2112"/>
    </row>
    <row r="2" spans="1:19" s="341" customFormat="1" ht="10.5" customHeight="1" thickBot="1" x14ac:dyDescent="0.3">
      <c r="C2" s="531"/>
      <c r="D2" s="2113"/>
      <c r="E2" s="2113"/>
      <c r="F2" s="2113"/>
      <c r="G2" s="2113"/>
      <c r="H2" s="2113"/>
      <c r="I2" s="586"/>
      <c r="J2" s="586"/>
      <c r="K2" s="586"/>
      <c r="L2" s="558"/>
      <c r="M2" s="558"/>
    </row>
    <row r="3" spans="1:19" s="559" customFormat="1" ht="15.75" customHeight="1" x14ac:dyDescent="0.25">
      <c r="B3" s="581" t="s">
        <v>848</v>
      </c>
      <c r="C3" s="1125"/>
      <c r="D3" s="582"/>
      <c r="E3" s="587"/>
      <c r="F3" s="587"/>
      <c r="G3" s="587"/>
      <c r="H3" s="638" t="s">
        <v>57</v>
      </c>
      <c r="I3" s="587"/>
      <c r="J3" s="587"/>
      <c r="K3" s="587"/>
      <c r="L3" s="638" t="s">
        <v>57</v>
      </c>
      <c r="M3" s="638" t="s">
        <v>57</v>
      </c>
      <c r="O3" s="341"/>
      <c r="P3" s="341"/>
      <c r="Q3" s="341"/>
      <c r="R3" s="341"/>
      <c r="S3" s="341"/>
    </row>
    <row r="4" spans="1:19" s="559" customFormat="1" ht="15.75" customHeight="1" thickBot="1" x14ac:dyDescent="0.3">
      <c r="B4" s="583" t="s">
        <v>1142</v>
      </c>
      <c r="C4" s="1126"/>
      <c r="D4" s="584"/>
      <c r="E4" s="977"/>
      <c r="F4" s="977"/>
      <c r="G4" s="977"/>
      <c r="H4" s="978"/>
      <c r="I4" s="588"/>
      <c r="J4" s="588"/>
      <c r="K4" s="588"/>
      <c r="L4" s="639"/>
      <c r="M4" s="639"/>
      <c r="O4" s="341"/>
      <c r="P4" s="341"/>
      <c r="Q4" s="341"/>
      <c r="R4" s="341"/>
      <c r="S4" s="341"/>
    </row>
    <row r="5" spans="1:19" s="344" customFormat="1" ht="12.75" customHeight="1" thickBot="1" x14ac:dyDescent="0.3">
      <c r="B5" s="347"/>
      <c r="C5" s="1127"/>
      <c r="D5" s="347"/>
      <c r="E5" s="589"/>
      <c r="F5" s="589"/>
      <c r="G5" s="589"/>
      <c r="H5" s="554" t="s">
        <v>541</v>
      </c>
      <c r="I5" s="590"/>
      <c r="J5" s="590"/>
      <c r="K5" s="590"/>
      <c r="L5" s="554" t="s">
        <v>541</v>
      </c>
      <c r="M5" s="554" t="s">
        <v>556</v>
      </c>
      <c r="N5" s="347"/>
      <c r="O5" s="341"/>
      <c r="P5" s="341"/>
      <c r="Q5" s="341"/>
      <c r="R5" s="341"/>
      <c r="S5" s="341"/>
    </row>
    <row r="6" spans="1:19" s="449" customFormat="1" ht="57" customHeight="1" thickBot="1" x14ac:dyDescent="0.3">
      <c r="B6" s="845" t="s">
        <v>432</v>
      </c>
      <c r="C6" s="1034" t="s">
        <v>842</v>
      </c>
      <c r="D6" s="889" t="s">
        <v>51</v>
      </c>
      <c r="E6" s="1250" t="s">
        <v>852</v>
      </c>
      <c r="F6" s="1250" t="s">
        <v>440</v>
      </c>
      <c r="G6" s="1251" t="s">
        <v>845</v>
      </c>
      <c r="H6" s="890" t="s">
        <v>442</v>
      </c>
      <c r="I6" s="1250" t="s">
        <v>852</v>
      </c>
      <c r="J6" s="1250" t="s">
        <v>440</v>
      </c>
      <c r="K6" s="1251" t="s">
        <v>441</v>
      </c>
      <c r="L6" s="891" t="s">
        <v>500</v>
      </c>
      <c r="M6" s="891" t="s">
        <v>1143</v>
      </c>
      <c r="O6" s="341"/>
      <c r="P6" s="341"/>
      <c r="Q6" s="341"/>
      <c r="R6" s="341"/>
      <c r="S6" s="341"/>
    </row>
    <row r="7" spans="1:19" s="359" customFormat="1" ht="2.25" customHeight="1" thickBot="1" x14ac:dyDescent="0.3">
      <c r="B7" s="410"/>
      <c r="C7" s="1130"/>
      <c r="D7" s="410"/>
      <c r="E7" s="591"/>
      <c r="F7" s="591"/>
      <c r="G7" s="591"/>
      <c r="H7" s="412"/>
      <c r="I7" s="412"/>
      <c r="J7" s="412"/>
      <c r="K7" s="412"/>
      <c r="L7" s="586"/>
      <c r="M7" s="586"/>
      <c r="O7" s="449"/>
      <c r="P7" s="449"/>
    </row>
    <row r="8" spans="1:19" s="449" customFormat="1" ht="15.75" customHeight="1" thickBot="1" x14ac:dyDescent="0.3">
      <c r="B8" s="2077" t="s">
        <v>52</v>
      </c>
      <c r="C8" s="2078"/>
      <c r="D8" s="2078"/>
      <c r="E8" s="2078"/>
      <c r="F8" s="2078"/>
      <c r="G8" s="2078"/>
      <c r="H8" s="2078"/>
      <c r="I8" s="2078"/>
      <c r="J8" s="2078"/>
      <c r="K8" s="2078"/>
      <c r="L8" s="2079"/>
    </row>
    <row r="9" spans="1:19" s="530" customFormat="1" ht="12.75" customHeight="1" thickBot="1" x14ac:dyDescent="0.3">
      <c r="B9" s="519" t="s">
        <v>14</v>
      </c>
      <c r="C9" s="1019" t="s">
        <v>694</v>
      </c>
      <c r="D9" s="325" t="s">
        <v>206</v>
      </c>
      <c r="E9" s="665">
        <f t="shared" ref="E9:L9" si="0">SUM(E10:E15)</f>
        <v>0</v>
      </c>
      <c r="F9" s="665">
        <f t="shared" si="0"/>
        <v>0</v>
      </c>
      <c r="G9" s="666">
        <f t="shared" si="0"/>
        <v>0</v>
      </c>
      <c r="H9" s="847">
        <f t="shared" si="0"/>
        <v>0</v>
      </c>
      <c r="I9" s="667">
        <f t="shared" si="0"/>
        <v>0</v>
      </c>
      <c r="J9" s="593">
        <f t="shared" si="0"/>
        <v>0</v>
      </c>
      <c r="K9" s="595">
        <f t="shared" si="0"/>
        <v>0</v>
      </c>
      <c r="L9" s="642">
        <f t="shared" si="0"/>
        <v>0</v>
      </c>
      <c r="M9" s="642">
        <f t="shared" ref="M9" si="1">SUM(M10:M15)</f>
        <v>0</v>
      </c>
      <c r="O9" s="449"/>
      <c r="P9" s="449"/>
    </row>
    <row r="10" spans="1:19" s="530" customFormat="1" ht="12.75" customHeight="1" x14ac:dyDescent="0.25">
      <c r="B10" s="417" t="s">
        <v>96</v>
      </c>
      <c r="C10" s="1020" t="s">
        <v>695</v>
      </c>
      <c r="D10" s="433" t="s">
        <v>207</v>
      </c>
      <c r="E10" s="668"/>
      <c r="F10" s="476"/>
      <c r="G10" s="669"/>
      <c r="H10" s="647"/>
      <c r="I10" s="669"/>
      <c r="J10" s="476"/>
      <c r="K10" s="669"/>
      <c r="L10" s="647"/>
      <c r="M10" s="647"/>
      <c r="O10" s="449"/>
      <c r="P10" s="449"/>
    </row>
    <row r="11" spans="1:19" s="530" customFormat="1" ht="12.75" customHeight="1" x14ac:dyDescent="0.25">
      <c r="B11" s="418" t="s">
        <v>97</v>
      </c>
      <c r="C11" s="1021" t="s">
        <v>696</v>
      </c>
      <c r="D11" s="434" t="s">
        <v>208</v>
      </c>
      <c r="E11" s="670"/>
      <c r="F11" s="476"/>
      <c r="G11" s="669"/>
      <c r="H11" s="647"/>
      <c r="I11" s="669"/>
      <c r="J11" s="476"/>
      <c r="K11" s="669"/>
      <c r="L11" s="644"/>
      <c r="M11" s="644"/>
      <c r="O11" s="507"/>
      <c r="P11" s="507"/>
    </row>
    <row r="12" spans="1:19" s="530" customFormat="1" ht="12.75" customHeight="1" x14ac:dyDescent="0.25">
      <c r="B12" s="418" t="s">
        <v>98</v>
      </c>
      <c r="C12" s="1021" t="s">
        <v>697</v>
      </c>
      <c r="D12" s="434" t="s">
        <v>435</v>
      </c>
      <c r="E12" s="670"/>
      <c r="F12" s="476"/>
      <c r="G12" s="669"/>
      <c r="H12" s="647"/>
      <c r="I12" s="669"/>
      <c r="J12" s="476"/>
      <c r="K12" s="669"/>
      <c r="L12" s="644"/>
      <c r="M12" s="644"/>
      <c r="O12" s="507"/>
      <c r="P12" s="507"/>
    </row>
    <row r="13" spans="1:19" s="530" customFormat="1" ht="12.75" customHeight="1" x14ac:dyDescent="0.25">
      <c r="B13" s="418" t="s">
        <v>99</v>
      </c>
      <c r="C13" s="1021" t="s">
        <v>698</v>
      </c>
      <c r="D13" s="434" t="s">
        <v>210</v>
      </c>
      <c r="E13" s="670"/>
      <c r="F13" s="476"/>
      <c r="G13" s="669"/>
      <c r="H13" s="647"/>
      <c r="I13" s="669"/>
      <c r="J13" s="476"/>
      <c r="K13" s="669"/>
      <c r="L13" s="644"/>
      <c r="M13" s="644"/>
      <c r="O13" s="507"/>
      <c r="P13" s="507"/>
    </row>
    <row r="14" spans="1:19" s="530" customFormat="1" ht="12.75" customHeight="1" x14ac:dyDescent="0.25">
      <c r="B14" s="418" t="s">
        <v>120</v>
      </c>
      <c r="C14" s="1021" t="s">
        <v>699</v>
      </c>
      <c r="D14" s="434" t="s">
        <v>211</v>
      </c>
      <c r="E14" s="670"/>
      <c r="F14" s="476"/>
      <c r="G14" s="669"/>
      <c r="H14" s="647"/>
      <c r="I14" s="669"/>
      <c r="J14" s="476"/>
      <c r="K14" s="669"/>
      <c r="L14" s="648"/>
      <c r="M14" s="648"/>
      <c r="O14" s="507"/>
      <c r="P14" s="507"/>
    </row>
    <row r="15" spans="1:19" s="530" customFormat="1" ht="12.75" customHeight="1" thickBot="1" x14ac:dyDescent="0.3">
      <c r="B15" s="418" t="s">
        <v>100</v>
      </c>
      <c r="C15" s="1021" t="s">
        <v>699</v>
      </c>
      <c r="D15" s="434" t="s">
        <v>212</v>
      </c>
      <c r="E15" s="670"/>
      <c r="F15" s="470"/>
      <c r="G15" s="614"/>
      <c r="H15" s="648"/>
      <c r="I15" s="669"/>
      <c r="J15" s="476"/>
      <c r="K15" s="669"/>
      <c r="L15" s="648"/>
      <c r="M15" s="648"/>
      <c r="O15" s="507"/>
      <c r="P15" s="507"/>
    </row>
    <row r="16" spans="1:19" s="449" customFormat="1" ht="12.75" customHeight="1" thickBot="1" x14ac:dyDescent="0.3">
      <c r="B16" s="520" t="s">
        <v>15</v>
      </c>
      <c r="C16" s="1035" t="s">
        <v>700</v>
      </c>
      <c r="D16" s="350" t="s">
        <v>444</v>
      </c>
      <c r="E16" s="593">
        <f t="shared" ref="E16:L16" si="2">SUM(E17:E21)</f>
        <v>0</v>
      </c>
      <c r="F16" s="594">
        <f t="shared" si="2"/>
        <v>0</v>
      </c>
      <c r="G16" s="595">
        <f t="shared" si="2"/>
        <v>0</v>
      </c>
      <c r="H16" s="642">
        <f t="shared" si="2"/>
        <v>0</v>
      </c>
      <c r="I16" s="596">
        <f t="shared" si="2"/>
        <v>1845042</v>
      </c>
      <c r="J16" s="593">
        <f t="shared" si="2"/>
        <v>0</v>
      </c>
      <c r="K16" s="595">
        <f t="shared" si="2"/>
        <v>0</v>
      </c>
      <c r="L16" s="642">
        <f t="shared" si="2"/>
        <v>1845042</v>
      </c>
      <c r="M16" s="642">
        <f t="shared" ref="M16" si="3">SUM(M17:M21)</f>
        <v>1845042</v>
      </c>
    </row>
    <row r="17" spans="2:13" s="449" customFormat="1" ht="12.75" customHeight="1" x14ac:dyDescent="0.25">
      <c r="B17" s="419" t="s">
        <v>102</v>
      </c>
      <c r="C17" s="1023"/>
      <c r="D17" s="420" t="s">
        <v>214</v>
      </c>
      <c r="E17" s="598"/>
      <c r="F17" s="599"/>
      <c r="G17" s="600"/>
      <c r="H17" s="848"/>
      <c r="I17" s="600"/>
      <c r="J17" s="601"/>
      <c r="K17" s="600"/>
      <c r="L17" s="647"/>
      <c r="M17" s="647"/>
    </row>
    <row r="18" spans="2:13" s="449" customFormat="1" ht="12.75" customHeight="1" x14ac:dyDescent="0.25">
      <c r="B18" s="419" t="s">
        <v>102</v>
      </c>
      <c r="C18" s="1023"/>
      <c r="D18" s="420" t="s">
        <v>425</v>
      </c>
      <c r="E18" s="598"/>
      <c r="F18" s="602"/>
      <c r="G18" s="603"/>
      <c r="H18" s="848"/>
      <c r="I18" s="600"/>
      <c r="J18" s="601"/>
      <c r="K18" s="600"/>
      <c r="L18" s="643"/>
      <c r="M18" s="643"/>
    </row>
    <row r="19" spans="2:13" s="449" customFormat="1" ht="12.75" customHeight="1" x14ac:dyDescent="0.25">
      <c r="B19" s="419" t="s">
        <v>102</v>
      </c>
      <c r="C19" s="1024"/>
      <c r="D19" s="357" t="s">
        <v>434</v>
      </c>
      <c r="E19" s="598"/>
      <c r="F19" s="604"/>
      <c r="G19" s="605"/>
      <c r="H19" s="848"/>
      <c r="I19" s="600"/>
      <c r="J19" s="601"/>
      <c r="K19" s="600"/>
      <c r="L19" s="644"/>
      <c r="M19" s="644"/>
    </row>
    <row r="20" spans="2:13" s="449" customFormat="1" ht="12.75" customHeight="1" x14ac:dyDescent="0.25">
      <c r="B20" s="348" t="s">
        <v>105</v>
      </c>
      <c r="C20" s="1025"/>
      <c r="D20" s="421" t="s">
        <v>426</v>
      </c>
      <c r="E20" s="598"/>
      <c r="F20" s="604"/>
      <c r="G20" s="605"/>
      <c r="H20" s="848"/>
      <c r="I20" s="600"/>
      <c r="J20" s="601"/>
      <c r="K20" s="600"/>
      <c r="L20" s="644"/>
      <c r="M20" s="644"/>
    </row>
    <row r="21" spans="2:13" s="449" customFormat="1" ht="12.75" customHeight="1" x14ac:dyDescent="0.25">
      <c r="B21" s="419" t="s">
        <v>106</v>
      </c>
      <c r="C21" s="1024"/>
      <c r="D21" s="357" t="s">
        <v>433</v>
      </c>
      <c r="E21" s="598"/>
      <c r="F21" s="598"/>
      <c r="G21" s="606"/>
      <c r="H21" s="848"/>
      <c r="I21" s="600">
        <v>1845042</v>
      </c>
      <c r="J21" s="601"/>
      <c r="K21" s="600"/>
      <c r="L21" s="648">
        <v>1845042</v>
      </c>
      <c r="M21" s="648">
        <v>1845042</v>
      </c>
    </row>
    <row r="22" spans="2:13" s="449" customFormat="1" ht="12.75" customHeight="1" thickBot="1" x14ac:dyDescent="0.3">
      <c r="B22" s="348" t="s">
        <v>115</v>
      </c>
      <c r="C22" s="1026"/>
      <c r="D22" s="524" t="s">
        <v>416</v>
      </c>
      <c r="E22" s="598"/>
      <c r="F22" s="602"/>
      <c r="G22" s="603"/>
      <c r="H22" s="848"/>
      <c r="I22" s="603"/>
      <c r="J22" s="607"/>
      <c r="K22" s="603"/>
      <c r="L22" s="643"/>
      <c r="M22" s="643"/>
    </row>
    <row r="23" spans="2:13" s="344" customFormat="1" ht="12.75" customHeight="1" thickBot="1" x14ac:dyDescent="0.3">
      <c r="B23" s="520" t="s">
        <v>16</v>
      </c>
      <c r="C23" s="1035" t="s">
        <v>562</v>
      </c>
      <c r="D23" s="325" t="s">
        <v>443</v>
      </c>
      <c r="E23" s="593">
        <f t="shared" ref="E23:L23" si="4">SUM(E24:E28)</f>
        <v>0</v>
      </c>
      <c r="F23" s="594">
        <f t="shared" si="4"/>
        <v>0</v>
      </c>
      <c r="G23" s="595">
        <f t="shared" si="4"/>
        <v>0</v>
      </c>
      <c r="H23" s="642">
        <f t="shared" si="4"/>
        <v>0</v>
      </c>
      <c r="I23" s="596">
        <f t="shared" si="4"/>
        <v>0</v>
      </c>
      <c r="J23" s="593">
        <f t="shared" si="4"/>
        <v>0</v>
      </c>
      <c r="K23" s="595">
        <f t="shared" si="4"/>
        <v>0</v>
      </c>
      <c r="L23" s="642">
        <f t="shared" si="4"/>
        <v>0</v>
      </c>
      <c r="M23" s="642">
        <f t="shared" ref="M23" si="5">SUM(M24:M28)</f>
        <v>0</v>
      </c>
    </row>
    <row r="24" spans="2:13" s="344" customFormat="1" ht="12.75" customHeight="1" x14ac:dyDescent="0.25">
      <c r="B24" s="422" t="s">
        <v>85</v>
      </c>
      <c r="C24" s="1040" t="s">
        <v>701</v>
      </c>
      <c r="D24" s="423" t="s">
        <v>219</v>
      </c>
      <c r="E24" s="608"/>
      <c r="F24" s="609"/>
      <c r="G24" s="610"/>
      <c r="H24" s="848"/>
      <c r="I24" s="610"/>
      <c r="J24" s="601"/>
      <c r="K24" s="600"/>
      <c r="L24" s="645"/>
      <c r="M24" s="645"/>
    </row>
    <row r="25" spans="2:13" s="344" customFormat="1" ht="12.75" customHeight="1" x14ac:dyDescent="0.25">
      <c r="B25" s="426" t="s">
        <v>86</v>
      </c>
      <c r="C25" s="1041" t="s">
        <v>702</v>
      </c>
      <c r="D25" s="421" t="s">
        <v>220</v>
      </c>
      <c r="E25" s="611"/>
      <c r="F25" s="612"/>
      <c r="G25" s="613"/>
      <c r="H25" s="848"/>
      <c r="I25" s="614"/>
      <c r="J25" s="601"/>
      <c r="K25" s="600"/>
      <c r="L25" s="646"/>
      <c r="M25" s="646"/>
    </row>
    <row r="26" spans="2:13" s="344" customFormat="1" ht="12.75" customHeight="1" x14ac:dyDescent="0.25">
      <c r="B26" s="424" t="s">
        <v>87</v>
      </c>
      <c r="C26" s="1036" t="s">
        <v>703</v>
      </c>
      <c r="D26" s="420" t="s">
        <v>382</v>
      </c>
      <c r="E26" s="601"/>
      <c r="F26" s="599"/>
      <c r="G26" s="600"/>
      <c r="H26" s="848"/>
      <c r="I26" s="614"/>
      <c r="J26" s="601"/>
      <c r="K26" s="600"/>
      <c r="L26" s="647"/>
      <c r="M26" s="647"/>
    </row>
    <row r="27" spans="2:13" s="344" customFormat="1" ht="12.75" customHeight="1" x14ac:dyDescent="0.25">
      <c r="B27" s="419" t="s">
        <v>88</v>
      </c>
      <c r="C27" s="1042" t="s">
        <v>704</v>
      </c>
      <c r="D27" s="421" t="s">
        <v>391</v>
      </c>
      <c r="E27" s="598"/>
      <c r="F27" s="615"/>
      <c r="G27" s="616"/>
      <c r="H27" s="848"/>
      <c r="I27" s="614"/>
      <c r="J27" s="601"/>
      <c r="K27" s="600"/>
      <c r="L27" s="648"/>
      <c r="M27" s="648"/>
    </row>
    <row r="28" spans="2:13" s="344" customFormat="1" ht="12.75" customHeight="1" x14ac:dyDescent="0.25">
      <c r="B28" s="424" t="s">
        <v>129</v>
      </c>
      <c r="C28" s="1036" t="s">
        <v>705</v>
      </c>
      <c r="D28" s="420" t="s">
        <v>383</v>
      </c>
      <c r="E28" s="607"/>
      <c r="F28" s="602"/>
      <c r="G28" s="603"/>
      <c r="H28" s="848"/>
      <c r="I28" s="669"/>
      <c r="J28" s="601"/>
      <c r="K28" s="600"/>
      <c r="L28" s="647"/>
      <c r="M28" s="647"/>
    </row>
    <row r="29" spans="2:13" s="344" customFormat="1" ht="12.75" customHeight="1" thickBot="1" x14ac:dyDescent="0.3">
      <c r="B29" s="348" t="s">
        <v>130</v>
      </c>
      <c r="C29" s="1043"/>
      <c r="D29" s="527" t="s">
        <v>415</v>
      </c>
      <c r="E29" s="617"/>
      <c r="F29" s="604"/>
      <c r="G29" s="605"/>
      <c r="H29" s="848"/>
      <c r="I29" s="849"/>
      <c r="J29" s="607"/>
      <c r="K29" s="603"/>
      <c r="L29" s="644"/>
      <c r="M29" s="644"/>
    </row>
    <row r="30" spans="2:13" s="344" customFormat="1" ht="12.75" customHeight="1" thickBot="1" x14ac:dyDescent="0.3">
      <c r="B30" s="520" t="s">
        <v>17</v>
      </c>
      <c r="C30" s="1035" t="s">
        <v>568</v>
      </c>
      <c r="D30" s="325" t="s">
        <v>417</v>
      </c>
      <c r="E30" s="625">
        <f t="shared" ref="E30:L30" si="6">+E31+SUM(E34:E36)</f>
        <v>0</v>
      </c>
      <c r="F30" s="626">
        <f t="shared" si="6"/>
        <v>0</v>
      </c>
      <c r="G30" s="627">
        <f t="shared" si="6"/>
        <v>0</v>
      </c>
      <c r="H30" s="650">
        <f t="shared" si="6"/>
        <v>0</v>
      </c>
      <c r="I30" s="628">
        <f t="shared" si="6"/>
        <v>0</v>
      </c>
      <c r="J30" s="625">
        <f t="shared" si="6"/>
        <v>0</v>
      </c>
      <c r="K30" s="628">
        <f t="shared" si="6"/>
        <v>0</v>
      </c>
      <c r="L30" s="650">
        <f t="shared" si="6"/>
        <v>0</v>
      </c>
      <c r="M30" s="650">
        <f t="shared" ref="M30" si="7">+M31+SUM(M34:M36)</f>
        <v>0</v>
      </c>
    </row>
    <row r="31" spans="2:13" s="449" customFormat="1" ht="12.75" customHeight="1" x14ac:dyDescent="0.25">
      <c r="B31" s="422" t="s">
        <v>224</v>
      </c>
      <c r="C31" s="1040"/>
      <c r="D31" s="423" t="s">
        <v>230</v>
      </c>
      <c r="E31" s="892"/>
      <c r="F31" s="892"/>
      <c r="G31" s="893"/>
      <c r="H31" s="848"/>
      <c r="I31" s="673"/>
      <c r="J31" s="674"/>
      <c r="K31" s="675"/>
      <c r="L31" s="848"/>
      <c r="M31" s="848"/>
    </row>
    <row r="32" spans="2:13" s="449" customFormat="1" ht="12.75" customHeight="1" x14ac:dyDescent="0.25">
      <c r="B32" s="426" t="s">
        <v>225</v>
      </c>
      <c r="C32" s="1041" t="s">
        <v>706</v>
      </c>
      <c r="D32" s="440" t="s">
        <v>231</v>
      </c>
      <c r="E32" s="894"/>
      <c r="F32" s="894"/>
      <c r="G32" s="895"/>
      <c r="H32" s="848"/>
      <c r="I32" s="896"/>
      <c r="J32" s="897"/>
      <c r="K32" s="898"/>
      <c r="L32" s="848"/>
      <c r="M32" s="848"/>
    </row>
    <row r="33" spans="2:15" s="449" customFormat="1" ht="12.75" customHeight="1" x14ac:dyDescent="0.25">
      <c r="B33" s="426" t="s">
        <v>226</v>
      </c>
      <c r="C33" s="1041" t="s">
        <v>707</v>
      </c>
      <c r="D33" s="440" t="s">
        <v>232</v>
      </c>
      <c r="E33" s="894"/>
      <c r="F33" s="894"/>
      <c r="G33" s="895"/>
      <c r="H33" s="848"/>
      <c r="I33" s="896"/>
      <c r="J33" s="897"/>
      <c r="K33" s="898"/>
      <c r="L33" s="848"/>
      <c r="M33" s="848"/>
    </row>
    <row r="34" spans="2:15" s="449" customFormat="1" ht="12.75" customHeight="1" x14ac:dyDescent="0.25">
      <c r="B34" s="426" t="s">
        <v>227</v>
      </c>
      <c r="C34" s="1041" t="s">
        <v>708</v>
      </c>
      <c r="D34" s="421" t="s">
        <v>233</v>
      </c>
      <c r="E34" s="894"/>
      <c r="F34" s="894"/>
      <c r="G34" s="895"/>
      <c r="H34" s="848"/>
      <c r="I34" s="600"/>
      <c r="J34" s="601"/>
      <c r="K34" s="635"/>
      <c r="L34" s="848"/>
      <c r="M34" s="848"/>
    </row>
    <row r="35" spans="2:15" s="449" customFormat="1" ht="12.75" customHeight="1" x14ac:dyDescent="0.25">
      <c r="B35" s="426" t="s">
        <v>228</v>
      </c>
      <c r="C35" s="1041" t="s">
        <v>709</v>
      </c>
      <c r="D35" s="421" t="s">
        <v>234</v>
      </c>
      <c r="E35" s="894"/>
      <c r="F35" s="894"/>
      <c r="G35" s="895"/>
      <c r="H35" s="848"/>
      <c r="I35" s="600"/>
      <c r="J35" s="601"/>
      <c r="K35" s="635"/>
      <c r="L35" s="848"/>
      <c r="M35" s="848"/>
    </row>
    <row r="36" spans="2:15" s="449" customFormat="1" ht="12.75" customHeight="1" thickBot="1" x14ac:dyDescent="0.3">
      <c r="B36" s="426" t="s">
        <v>229</v>
      </c>
      <c r="C36" s="1044" t="s">
        <v>710</v>
      </c>
      <c r="D36" s="431" t="s">
        <v>235</v>
      </c>
      <c r="E36" s="894"/>
      <c r="F36" s="894"/>
      <c r="G36" s="895"/>
      <c r="H36" s="848"/>
      <c r="I36" s="600"/>
      <c r="J36" s="601"/>
      <c r="K36" s="635"/>
      <c r="L36" s="848"/>
      <c r="M36" s="848"/>
    </row>
    <row r="37" spans="2:15" s="343" customFormat="1" ht="12.75" customHeight="1" thickBot="1" x14ac:dyDescent="0.3">
      <c r="B37" s="520" t="s">
        <v>18</v>
      </c>
      <c r="C37" s="1035" t="s">
        <v>571</v>
      </c>
      <c r="D37" s="350" t="s">
        <v>418</v>
      </c>
      <c r="E37" s="593">
        <f>SUM(E38:E47)</f>
        <v>0</v>
      </c>
      <c r="F37" s="594">
        <f t="shared" ref="F37:H37" si="8">SUM(F38:F47)</f>
        <v>0</v>
      </c>
      <c r="G37" s="595">
        <f t="shared" si="8"/>
        <v>0</v>
      </c>
      <c r="H37" s="642">
        <f t="shared" si="8"/>
        <v>0</v>
      </c>
      <c r="I37" s="1208">
        <f>SUM(I38:I47)</f>
        <v>179476</v>
      </c>
      <c r="J37" s="1208">
        <f t="shared" ref="J37:M37" si="9">SUM(J38:J47)</f>
        <v>0</v>
      </c>
      <c r="K37" s="1208">
        <f t="shared" si="9"/>
        <v>0</v>
      </c>
      <c r="L37" s="1208">
        <f t="shared" si="9"/>
        <v>179746</v>
      </c>
      <c r="M37" s="1208">
        <f t="shared" si="9"/>
        <v>179746</v>
      </c>
      <c r="O37" s="454"/>
    </row>
    <row r="38" spans="2:15" s="343" customFormat="1" ht="12.75" customHeight="1" x14ac:dyDescent="0.25">
      <c r="B38" s="422" t="s">
        <v>89</v>
      </c>
      <c r="C38" s="1020" t="s">
        <v>711</v>
      </c>
      <c r="D38" s="425" t="s">
        <v>239</v>
      </c>
      <c r="E38" s="618"/>
      <c r="F38" s="619"/>
      <c r="G38" s="620"/>
      <c r="H38" s="848"/>
      <c r="I38" s="600"/>
      <c r="J38" s="601"/>
      <c r="K38" s="600"/>
      <c r="L38" s="647"/>
      <c r="M38" s="647"/>
    </row>
    <row r="39" spans="2:15" s="343" customFormat="1" ht="12.75" customHeight="1" x14ac:dyDescent="0.25">
      <c r="B39" s="426" t="s">
        <v>90</v>
      </c>
      <c r="C39" s="1021" t="s">
        <v>712</v>
      </c>
      <c r="D39" s="357" t="s">
        <v>240</v>
      </c>
      <c r="E39" s="598"/>
      <c r="F39" s="615"/>
      <c r="G39" s="616"/>
      <c r="H39" s="848"/>
      <c r="I39" s="600"/>
      <c r="J39" s="601"/>
      <c r="K39" s="600"/>
      <c r="L39" s="648"/>
      <c r="M39" s="648"/>
    </row>
    <row r="40" spans="2:15" s="343" customFormat="1" ht="12.75" customHeight="1" x14ac:dyDescent="0.25">
      <c r="B40" s="426" t="s">
        <v>91</v>
      </c>
      <c r="C40" s="1021" t="s">
        <v>713</v>
      </c>
      <c r="D40" s="357" t="s">
        <v>241</v>
      </c>
      <c r="E40" s="598"/>
      <c r="F40" s="615"/>
      <c r="G40" s="616"/>
      <c r="H40" s="848"/>
      <c r="I40" s="600"/>
      <c r="J40" s="601"/>
      <c r="K40" s="600"/>
      <c r="L40" s="648"/>
      <c r="M40" s="648"/>
    </row>
    <row r="41" spans="2:15" s="343" customFormat="1" ht="12.75" customHeight="1" x14ac:dyDescent="0.25">
      <c r="B41" s="426" t="s">
        <v>133</v>
      </c>
      <c r="C41" s="1021" t="s">
        <v>714</v>
      </c>
      <c r="D41" s="357" t="s">
        <v>242</v>
      </c>
      <c r="E41" s="598"/>
      <c r="F41" s="615"/>
      <c r="G41" s="616"/>
      <c r="H41" s="848"/>
      <c r="I41" s="600"/>
      <c r="J41" s="601"/>
      <c r="K41" s="600"/>
      <c r="L41" s="648"/>
      <c r="M41" s="648"/>
    </row>
    <row r="42" spans="2:15" s="343" customFormat="1" ht="12.75" customHeight="1" x14ac:dyDescent="0.25">
      <c r="B42" s="426" t="s">
        <v>134</v>
      </c>
      <c r="C42" s="1021" t="s">
        <v>715</v>
      </c>
      <c r="D42" s="357" t="s">
        <v>243</v>
      </c>
      <c r="E42" s="598"/>
      <c r="F42" s="615"/>
      <c r="G42" s="616"/>
      <c r="H42" s="848"/>
      <c r="I42" s="600"/>
      <c r="J42" s="601"/>
      <c r="K42" s="600"/>
      <c r="L42" s="648"/>
      <c r="M42" s="648"/>
    </row>
    <row r="43" spans="2:15" s="343" customFormat="1" ht="12.75" customHeight="1" x14ac:dyDescent="0.25">
      <c r="B43" s="426" t="s">
        <v>135</v>
      </c>
      <c r="C43" s="1021" t="s">
        <v>716</v>
      </c>
      <c r="D43" s="357" t="s">
        <v>380</v>
      </c>
      <c r="E43" s="598"/>
      <c r="F43" s="615"/>
      <c r="G43" s="616"/>
      <c r="H43" s="855"/>
      <c r="I43" s="616"/>
      <c r="J43" s="598"/>
      <c r="K43" s="616"/>
      <c r="L43" s="648"/>
      <c r="M43" s="648"/>
    </row>
    <row r="44" spans="2:15" s="343" customFormat="1" ht="12.75" customHeight="1" x14ac:dyDescent="0.25">
      <c r="B44" s="426" t="s">
        <v>136</v>
      </c>
      <c r="C44" s="1045" t="s">
        <v>717</v>
      </c>
      <c r="D44" s="428" t="s">
        <v>381</v>
      </c>
      <c r="E44" s="598"/>
      <c r="F44" s="615"/>
      <c r="G44" s="616"/>
      <c r="H44" s="848"/>
      <c r="I44" s="600"/>
      <c r="J44" s="601"/>
      <c r="K44" s="600"/>
      <c r="L44" s="648"/>
      <c r="M44" s="648"/>
    </row>
    <row r="45" spans="2:15" s="343" customFormat="1" ht="12.75" customHeight="1" x14ac:dyDescent="0.25">
      <c r="B45" s="426" t="s">
        <v>137</v>
      </c>
      <c r="C45" s="1054" t="s">
        <v>718</v>
      </c>
      <c r="D45" s="357" t="s">
        <v>246</v>
      </c>
      <c r="E45" s="598"/>
      <c r="F45" s="615"/>
      <c r="G45" s="616"/>
      <c r="H45" s="855"/>
      <c r="I45" s="616"/>
      <c r="J45" s="598" t="s">
        <v>541</v>
      </c>
      <c r="K45" s="616"/>
      <c r="L45" s="648"/>
      <c r="M45" s="648"/>
    </row>
    <row r="46" spans="2:15" s="344" customFormat="1" ht="12.75" customHeight="1" x14ac:dyDescent="0.25">
      <c r="B46" s="426" t="s">
        <v>237</v>
      </c>
      <c r="C46" s="1021" t="s">
        <v>719</v>
      </c>
      <c r="D46" s="357" t="s">
        <v>247</v>
      </c>
      <c r="E46" s="598"/>
      <c r="F46" s="615"/>
      <c r="G46" s="616"/>
      <c r="H46" s="848"/>
      <c r="I46" s="600"/>
      <c r="J46" s="601"/>
      <c r="K46" s="600"/>
      <c r="L46" s="648"/>
      <c r="M46" s="648"/>
    </row>
    <row r="47" spans="2:15" s="344" customFormat="1" ht="12.75" customHeight="1" thickBot="1" x14ac:dyDescent="0.3">
      <c r="B47" s="427" t="s">
        <v>238</v>
      </c>
      <c r="C47" s="1045" t="s">
        <v>720</v>
      </c>
      <c r="D47" s="428" t="s">
        <v>248</v>
      </c>
      <c r="E47" s="621"/>
      <c r="F47" s="604"/>
      <c r="G47" s="605"/>
      <c r="H47" s="848"/>
      <c r="I47" s="603">
        <v>179476</v>
      </c>
      <c r="J47" s="607"/>
      <c r="K47" s="603"/>
      <c r="L47" s="644">
        <v>179746</v>
      </c>
      <c r="M47" s="644">
        <v>179746</v>
      </c>
    </row>
    <row r="48" spans="2:15" s="344" customFormat="1" ht="12.75" customHeight="1" thickBot="1" x14ac:dyDescent="0.3">
      <c r="B48" s="520" t="s">
        <v>19</v>
      </c>
      <c r="C48" s="1035" t="s">
        <v>573</v>
      </c>
      <c r="D48" s="325" t="s">
        <v>249</v>
      </c>
      <c r="E48" s="593">
        <f>SUM(E49:E53)</f>
        <v>0</v>
      </c>
      <c r="F48" s="594">
        <f t="shared" ref="F48:K48" si="10">SUM(F49:F53)</f>
        <v>0</v>
      </c>
      <c r="G48" s="595">
        <f t="shared" si="10"/>
        <v>0</v>
      </c>
      <c r="H48" s="642">
        <f t="shared" si="10"/>
        <v>0</v>
      </c>
      <c r="I48" s="596">
        <f t="shared" si="10"/>
        <v>0</v>
      </c>
      <c r="J48" s="593">
        <f t="shared" si="10"/>
        <v>0</v>
      </c>
      <c r="K48" s="595">
        <f t="shared" si="10"/>
        <v>0</v>
      </c>
      <c r="L48" s="642">
        <f>SUM(L49:L53)</f>
        <v>0</v>
      </c>
      <c r="M48" s="642">
        <f>SUM(M49:M53)</f>
        <v>0</v>
      </c>
    </row>
    <row r="49" spans="2:13" s="344" customFormat="1" ht="12.75" customHeight="1" x14ac:dyDescent="0.25">
      <c r="B49" s="424" t="s">
        <v>92</v>
      </c>
      <c r="C49" s="1036" t="s">
        <v>721</v>
      </c>
      <c r="D49" s="420" t="s">
        <v>253</v>
      </c>
      <c r="E49" s="601"/>
      <c r="F49" s="599"/>
      <c r="G49" s="600"/>
      <c r="H49" s="848"/>
      <c r="I49" s="600"/>
      <c r="J49" s="601"/>
      <c r="K49" s="600"/>
      <c r="L49" s="647"/>
      <c r="M49" s="647"/>
    </row>
    <row r="50" spans="2:13" s="344" customFormat="1" ht="12.75" customHeight="1" x14ac:dyDescent="0.25">
      <c r="B50" s="424" t="s">
        <v>93</v>
      </c>
      <c r="C50" s="1036" t="s">
        <v>722</v>
      </c>
      <c r="D50" s="357" t="s">
        <v>254</v>
      </c>
      <c r="E50" s="607"/>
      <c r="F50" s="602"/>
      <c r="G50" s="603"/>
      <c r="H50" s="848"/>
      <c r="I50" s="600"/>
      <c r="J50" s="601"/>
      <c r="K50" s="600"/>
      <c r="L50" s="648"/>
      <c r="M50" s="648"/>
    </row>
    <row r="51" spans="2:13" s="344" customFormat="1" ht="12.75" customHeight="1" x14ac:dyDescent="0.25">
      <c r="B51" s="419" t="s">
        <v>250</v>
      </c>
      <c r="C51" s="1037" t="s">
        <v>723</v>
      </c>
      <c r="D51" s="357" t="s">
        <v>255</v>
      </c>
      <c r="E51" s="598"/>
      <c r="F51" s="615"/>
      <c r="G51" s="616"/>
      <c r="H51" s="848"/>
      <c r="I51" s="600"/>
      <c r="J51" s="601"/>
      <c r="K51" s="600"/>
      <c r="L51" s="648"/>
      <c r="M51" s="648"/>
    </row>
    <row r="52" spans="2:13" s="344" customFormat="1" ht="12.75" customHeight="1" x14ac:dyDescent="0.25">
      <c r="B52" s="422" t="s">
        <v>251</v>
      </c>
      <c r="C52" s="1040" t="s">
        <v>724</v>
      </c>
      <c r="D52" s="421" t="s">
        <v>256</v>
      </c>
      <c r="E52" s="601"/>
      <c r="F52" s="599"/>
      <c r="G52" s="600"/>
      <c r="H52" s="848"/>
      <c r="I52" s="600"/>
      <c r="J52" s="601"/>
      <c r="K52" s="600"/>
      <c r="L52" s="647"/>
      <c r="M52" s="647"/>
    </row>
    <row r="53" spans="2:13" s="344" customFormat="1" ht="12.75" customHeight="1" thickBot="1" x14ac:dyDescent="0.3">
      <c r="B53" s="432" t="s">
        <v>252</v>
      </c>
      <c r="C53" s="1046" t="s">
        <v>725</v>
      </c>
      <c r="D53" s="431" t="s">
        <v>257</v>
      </c>
      <c r="E53" s="622"/>
      <c r="F53" s="623"/>
      <c r="G53" s="624"/>
      <c r="H53" s="848"/>
      <c r="I53" s="603"/>
      <c r="J53" s="607"/>
      <c r="K53" s="603"/>
      <c r="L53" s="649"/>
      <c r="M53" s="649"/>
    </row>
    <row r="54" spans="2:13" s="343" customFormat="1" ht="12.75" customHeight="1" thickBot="1" x14ac:dyDescent="0.3">
      <c r="B54" s="520" t="s">
        <v>20</v>
      </c>
      <c r="C54" s="1035" t="s">
        <v>575</v>
      </c>
      <c r="D54" s="325" t="s">
        <v>531</v>
      </c>
      <c r="E54" s="625">
        <f t="shared" ref="E54:L54" si="11">SUM(E55:E58)</f>
        <v>0</v>
      </c>
      <c r="F54" s="626">
        <f t="shared" si="11"/>
        <v>0</v>
      </c>
      <c r="G54" s="627">
        <f t="shared" si="11"/>
        <v>0</v>
      </c>
      <c r="H54" s="650">
        <f t="shared" si="11"/>
        <v>0</v>
      </c>
      <c r="I54" s="628">
        <f t="shared" si="11"/>
        <v>0</v>
      </c>
      <c r="J54" s="625">
        <f t="shared" si="11"/>
        <v>0</v>
      </c>
      <c r="K54" s="627">
        <f t="shared" si="11"/>
        <v>0</v>
      </c>
      <c r="L54" s="650">
        <f t="shared" si="11"/>
        <v>0</v>
      </c>
      <c r="M54" s="650">
        <f t="shared" ref="M54" si="12">SUM(M55:M58)</f>
        <v>0</v>
      </c>
    </row>
    <row r="55" spans="2:13" s="343" customFormat="1" ht="12.75" customHeight="1" x14ac:dyDescent="0.25">
      <c r="B55" s="422" t="s">
        <v>94</v>
      </c>
      <c r="C55" s="1040" t="s">
        <v>726</v>
      </c>
      <c r="D55" s="423" t="s">
        <v>259</v>
      </c>
      <c r="E55" s="630"/>
      <c r="F55" s="630"/>
      <c r="G55" s="631"/>
      <c r="H55" s="848"/>
      <c r="I55" s="600"/>
      <c r="J55" s="601"/>
      <c r="K55" s="600"/>
      <c r="L55" s="651"/>
      <c r="M55" s="651"/>
    </row>
    <row r="56" spans="2:13" s="343" customFormat="1" ht="12.75" customHeight="1" x14ac:dyDescent="0.25">
      <c r="B56" s="426" t="s">
        <v>95</v>
      </c>
      <c r="C56" s="1041" t="s">
        <v>727</v>
      </c>
      <c r="D56" s="421" t="s">
        <v>392</v>
      </c>
      <c r="E56" s="632"/>
      <c r="F56" s="632"/>
      <c r="G56" s="633"/>
      <c r="H56" s="848"/>
      <c r="I56" s="600"/>
      <c r="J56" s="601"/>
      <c r="K56" s="600"/>
      <c r="L56" s="652"/>
      <c r="M56" s="652"/>
    </row>
    <row r="57" spans="2:13" s="343" customFormat="1" ht="12.75" customHeight="1" x14ac:dyDescent="0.25">
      <c r="B57" s="426" t="s">
        <v>262</v>
      </c>
      <c r="C57" s="1041" t="s">
        <v>728</v>
      </c>
      <c r="D57" s="421" t="s">
        <v>260</v>
      </c>
      <c r="E57" s="632"/>
      <c r="F57" s="632"/>
      <c r="G57" s="633"/>
      <c r="H57" s="848"/>
      <c r="I57" s="600"/>
      <c r="J57" s="601"/>
      <c r="K57" s="600"/>
      <c r="L57" s="652"/>
      <c r="M57" s="652"/>
    </row>
    <row r="58" spans="2:13" s="343" customFormat="1" ht="12.75" customHeight="1" thickBot="1" x14ac:dyDescent="0.3">
      <c r="B58" s="353" t="s">
        <v>530</v>
      </c>
      <c r="C58" s="1047"/>
      <c r="D58" s="526" t="s">
        <v>424</v>
      </c>
      <c r="E58" s="632"/>
      <c r="F58" s="632"/>
      <c r="G58" s="633"/>
      <c r="H58" s="848"/>
      <c r="I58" s="600"/>
      <c r="J58" s="601"/>
      <c r="K58" s="600"/>
      <c r="L58" s="652"/>
      <c r="M58" s="652"/>
    </row>
    <row r="59" spans="2:13" s="343" customFormat="1" ht="12.75" customHeight="1" thickBot="1" x14ac:dyDescent="0.3">
      <c r="B59" s="520" t="s">
        <v>21</v>
      </c>
      <c r="C59" s="1035" t="s">
        <v>577</v>
      </c>
      <c r="D59" s="325" t="s">
        <v>533</v>
      </c>
      <c r="E59" s="626">
        <f>SUM(E60:E62)</f>
        <v>0</v>
      </c>
      <c r="F59" s="626">
        <f t="shared" ref="F59:K59" si="13">SUM(F60:F62)</f>
        <v>0</v>
      </c>
      <c r="G59" s="627">
        <f t="shared" si="13"/>
        <v>0</v>
      </c>
      <c r="H59" s="650">
        <f t="shared" si="13"/>
        <v>0</v>
      </c>
      <c r="I59" s="627">
        <f t="shared" si="13"/>
        <v>0</v>
      </c>
      <c r="J59" s="625">
        <f t="shared" si="13"/>
        <v>0</v>
      </c>
      <c r="K59" s="627">
        <f t="shared" si="13"/>
        <v>0</v>
      </c>
      <c r="L59" s="650">
        <f>SUM(L60:L62)</f>
        <v>0</v>
      </c>
      <c r="M59" s="650">
        <f>SUM(M60:M62)</f>
        <v>0</v>
      </c>
    </row>
    <row r="60" spans="2:13" s="343" customFormat="1" ht="12.75" customHeight="1" x14ac:dyDescent="0.25">
      <c r="B60" s="422" t="s">
        <v>139</v>
      </c>
      <c r="C60" s="1040" t="s">
        <v>729</v>
      </c>
      <c r="D60" s="423" t="s">
        <v>266</v>
      </c>
      <c r="E60" s="630"/>
      <c r="F60" s="630"/>
      <c r="G60" s="631"/>
      <c r="H60" s="848"/>
      <c r="I60" s="600"/>
      <c r="J60" s="601"/>
      <c r="K60" s="600"/>
      <c r="L60" s="651"/>
      <c r="M60" s="651"/>
    </row>
    <row r="61" spans="2:13" s="343" customFormat="1" ht="12.75" customHeight="1" x14ac:dyDescent="0.25">
      <c r="B61" s="426" t="s">
        <v>140</v>
      </c>
      <c r="C61" s="1041" t="s">
        <v>730</v>
      </c>
      <c r="D61" s="421" t="s">
        <v>393</v>
      </c>
      <c r="E61" s="632"/>
      <c r="F61" s="632"/>
      <c r="G61" s="633"/>
      <c r="H61" s="848"/>
      <c r="I61" s="600"/>
      <c r="J61" s="601"/>
      <c r="K61" s="600"/>
      <c r="L61" s="652"/>
      <c r="M61" s="652"/>
    </row>
    <row r="62" spans="2:13" s="343" customFormat="1" ht="12.75" customHeight="1" x14ac:dyDescent="0.25">
      <c r="B62" s="426" t="s">
        <v>182</v>
      </c>
      <c r="C62" s="1041" t="s">
        <v>731</v>
      </c>
      <c r="D62" s="421" t="s">
        <v>267</v>
      </c>
      <c r="E62" s="632"/>
      <c r="F62" s="632"/>
      <c r="G62" s="633"/>
      <c r="H62" s="848"/>
      <c r="I62" s="600"/>
      <c r="J62" s="601"/>
      <c r="K62" s="600"/>
      <c r="L62" s="652"/>
      <c r="M62" s="652"/>
    </row>
    <row r="63" spans="2:13" s="343" customFormat="1" ht="12.75" customHeight="1" thickBot="1" x14ac:dyDescent="0.3">
      <c r="B63" s="353" t="s">
        <v>532</v>
      </c>
      <c r="C63" s="1047"/>
      <c r="D63" s="526" t="s">
        <v>427</v>
      </c>
      <c r="E63" s="632"/>
      <c r="F63" s="632"/>
      <c r="G63" s="633"/>
      <c r="H63" s="848"/>
      <c r="I63" s="600"/>
      <c r="J63" s="601"/>
      <c r="K63" s="600"/>
      <c r="L63" s="652"/>
      <c r="M63" s="652"/>
    </row>
    <row r="64" spans="2:13" s="343" customFormat="1" ht="15" customHeight="1" thickBot="1" x14ac:dyDescent="0.3">
      <c r="B64" s="520" t="s">
        <v>22</v>
      </c>
      <c r="C64" s="1118" t="s">
        <v>732</v>
      </c>
      <c r="D64" s="325" t="s">
        <v>431</v>
      </c>
      <c r="E64" s="594">
        <f>+E16+E23+E30+E37+E48+E54+E59</f>
        <v>0</v>
      </c>
      <c r="F64" s="594">
        <f>+F16+F23+F30+F37+F48+F54+F59</f>
        <v>0</v>
      </c>
      <c r="G64" s="595">
        <f>+G16+G23+G30+G37+G48+G54+G59</f>
        <v>0</v>
      </c>
      <c r="H64" s="642">
        <f>+H16+H23+H30+H37+H48+H54+H59</f>
        <v>0</v>
      </c>
      <c r="I64" s="642">
        <f t="shared" ref="I64:M64" si="14">+I16+I23+I30+I37+I48+I54+I59</f>
        <v>2024518</v>
      </c>
      <c r="J64" s="642">
        <f t="shared" si="14"/>
        <v>0</v>
      </c>
      <c r="K64" s="642">
        <f t="shared" si="14"/>
        <v>0</v>
      </c>
      <c r="L64" s="642">
        <f t="shared" si="14"/>
        <v>2024788</v>
      </c>
      <c r="M64" s="642">
        <f t="shared" si="14"/>
        <v>2024788</v>
      </c>
    </row>
    <row r="65" spans="2:21" s="343" customFormat="1" ht="12.75" customHeight="1" thickBot="1" x14ac:dyDescent="0.3">
      <c r="B65" s="520" t="s">
        <v>23</v>
      </c>
      <c r="C65" s="1049" t="s">
        <v>755</v>
      </c>
      <c r="D65" s="360" t="s">
        <v>811</v>
      </c>
      <c r="E65" s="625">
        <f>+E66+E70+E75+E78</f>
        <v>52542814</v>
      </c>
      <c r="F65" s="626">
        <f t="shared" ref="F65:M65" si="15">+F66+F70+F75+F78</f>
        <v>0</v>
      </c>
      <c r="G65" s="627">
        <f t="shared" si="15"/>
        <v>0</v>
      </c>
      <c r="H65" s="650">
        <f t="shared" si="15"/>
        <v>52542814</v>
      </c>
      <c r="I65" s="650">
        <f t="shared" si="15"/>
        <v>56899027</v>
      </c>
      <c r="J65" s="650">
        <f t="shared" si="15"/>
        <v>0</v>
      </c>
      <c r="K65" s="650">
        <f t="shared" si="15"/>
        <v>0</v>
      </c>
      <c r="L65" s="650">
        <f t="shared" si="15"/>
        <v>56899027</v>
      </c>
      <c r="M65" s="650">
        <f t="shared" si="15"/>
        <v>56899027</v>
      </c>
    </row>
    <row r="66" spans="2:21" s="343" customFormat="1" ht="12.75" customHeight="1" thickBot="1" x14ac:dyDescent="0.3">
      <c r="B66" s="520" t="s">
        <v>24</v>
      </c>
      <c r="C66" s="1035" t="s">
        <v>733</v>
      </c>
      <c r="D66" s="1098" t="s">
        <v>809</v>
      </c>
      <c r="E66" s="626">
        <f>SUM(E67:E69)</f>
        <v>0</v>
      </c>
      <c r="F66" s="626">
        <f t="shared" ref="F66:H66" si="16">SUM(F67:F69)</f>
        <v>0</v>
      </c>
      <c r="G66" s="627">
        <f t="shared" si="16"/>
        <v>0</v>
      </c>
      <c r="H66" s="650">
        <f t="shared" si="16"/>
        <v>0</v>
      </c>
      <c r="I66" s="626">
        <v>0</v>
      </c>
      <c r="J66" s="626">
        <v>0</v>
      </c>
      <c r="K66" s="627">
        <v>0</v>
      </c>
      <c r="L66" s="650">
        <v>0</v>
      </c>
      <c r="M66" s="650">
        <v>0</v>
      </c>
    </row>
    <row r="67" spans="2:21" s="343" customFormat="1" ht="12.75" customHeight="1" x14ac:dyDescent="0.25">
      <c r="B67" s="1055" t="s">
        <v>121</v>
      </c>
      <c r="C67" s="1020" t="s">
        <v>734</v>
      </c>
      <c r="D67" s="433" t="s">
        <v>272</v>
      </c>
      <c r="E67" s="630"/>
      <c r="F67" s="630"/>
      <c r="G67" s="631"/>
      <c r="H67" s="848"/>
      <c r="I67" s="633"/>
      <c r="J67" s="601"/>
      <c r="K67" s="600"/>
      <c r="L67" s="652"/>
      <c r="M67" s="652"/>
    </row>
    <row r="68" spans="2:21" ht="12.75" customHeight="1" x14ac:dyDescent="0.25">
      <c r="B68" s="353" t="s">
        <v>122</v>
      </c>
      <c r="C68" s="1021" t="s">
        <v>735</v>
      </c>
      <c r="D68" s="434" t="s">
        <v>273</v>
      </c>
      <c r="E68" s="632"/>
      <c r="F68" s="632"/>
      <c r="G68" s="633"/>
      <c r="H68" s="848"/>
      <c r="I68" s="633"/>
      <c r="J68" s="601"/>
      <c r="K68" s="600"/>
      <c r="L68" s="652"/>
      <c r="M68" s="652"/>
    </row>
    <row r="69" spans="2:21" ht="12.75" customHeight="1" thickBot="1" x14ac:dyDescent="0.3">
      <c r="B69" s="1056" t="s">
        <v>304</v>
      </c>
      <c r="C69" s="1048" t="s">
        <v>736</v>
      </c>
      <c r="D69" s="435" t="s">
        <v>419</v>
      </c>
      <c r="E69" s="678"/>
      <c r="F69" s="678"/>
      <c r="G69" s="679"/>
      <c r="H69" s="848"/>
      <c r="I69" s="633"/>
      <c r="J69" s="601"/>
      <c r="K69" s="600"/>
      <c r="L69" s="652"/>
      <c r="M69" s="652"/>
    </row>
    <row r="70" spans="2:21" ht="12.75" customHeight="1" thickBot="1" x14ac:dyDescent="0.3">
      <c r="B70" s="520" t="s">
        <v>25</v>
      </c>
      <c r="C70" s="1035" t="s">
        <v>737</v>
      </c>
      <c r="D70" s="350" t="s">
        <v>807</v>
      </c>
      <c r="E70" s="593">
        <f t="shared" ref="E70:L70" si="17">SUM(E71:E74)</f>
        <v>0</v>
      </c>
      <c r="F70" s="594">
        <f t="shared" si="17"/>
        <v>0</v>
      </c>
      <c r="G70" s="595">
        <f t="shared" si="17"/>
        <v>0</v>
      </c>
      <c r="H70" s="642">
        <f t="shared" si="17"/>
        <v>0</v>
      </c>
      <c r="I70" s="593">
        <f t="shared" si="17"/>
        <v>0</v>
      </c>
      <c r="J70" s="594">
        <f t="shared" si="17"/>
        <v>0</v>
      </c>
      <c r="K70" s="595">
        <f t="shared" si="17"/>
        <v>0</v>
      </c>
      <c r="L70" s="642">
        <f t="shared" si="17"/>
        <v>0</v>
      </c>
      <c r="M70" s="642">
        <f t="shared" ref="M70" si="18">SUM(M71:M74)</f>
        <v>0</v>
      </c>
    </row>
    <row r="71" spans="2:21" ht="12.75" customHeight="1" x14ac:dyDescent="0.25">
      <c r="B71" s="1055" t="s">
        <v>306</v>
      </c>
      <c r="C71" s="1020" t="s">
        <v>738</v>
      </c>
      <c r="D71" s="433" t="s">
        <v>276</v>
      </c>
      <c r="E71" s="672"/>
      <c r="F71" s="672"/>
      <c r="G71" s="680"/>
      <c r="H71" s="848"/>
      <c r="I71" s="633"/>
      <c r="J71" s="601"/>
      <c r="K71" s="600"/>
      <c r="L71" s="652"/>
      <c r="M71" s="652"/>
    </row>
    <row r="72" spans="2:21" ht="12.75" customHeight="1" x14ac:dyDescent="0.25">
      <c r="B72" s="353" t="s">
        <v>307</v>
      </c>
      <c r="C72" s="1021" t="s">
        <v>739</v>
      </c>
      <c r="D72" s="434" t="s">
        <v>277</v>
      </c>
      <c r="E72" s="676"/>
      <c r="F72" s="676"/>
      <c r="G72" s="677"/>
      <c r="H72" s="848"/>
      <c r="I72" s="633"/>
      <c r="J72" s="601"/>
      <c r="K72" s="600"/>
      <c r="L72" s="652"/>
      <c r="M72" s="652"/>
    </row>
    <row r="73" spans="2:21" ht="12.75" customHeight="1" x14ac:dyDescent="0.25">
      <c r="B73" s="353" t="s">
        <v>756</v>
      </c>
      <c r="C73" s="1021" t="s">
        <v>740</v>
      </c>
      <c r="D73" s="434" t="s">
        <v>278</v>
      </c>
      <c r="E73" s="676"/>
      <c r="F73" s="676"/>
      <c r="G73" s="677"/>
      <c r="H73" s="848"/>
      <c r="I73" s="633"/>
      <c r="J73" s="601"/>
      <c r="K73" s="600"/>
      <c r="L73" s="652"/>
      <c r="M73" s="652"/>
    </row>
    <row r="74" spans="2:21" s="343" customFormat="1" ht="12.75" customHeight="1" thickBot="1" x14ac:dyDescent="0.3">
      <c r="B74" s="353" t="s">
        <v>757</v>
      </c>
      <c r="C74" s="1021" t="s">
        <v>741</v>
      </c>
      <c r="D74" s="434" t="s">
        <v>279</v>
      </c>
      <c r="E74" s="676"/>
      <c r="F74" s="676"/>
      <c r="G74" s="677"/>
      <c r="H74" s="848"/>
      <c r="I74" s="633"/>
      <c r="J74" s="601"/>
      <c r="K74" s="600"/>
      <c r="L74" s="652"/>
      <c r="M74" s="652"/>
      <c r="O74" s="454"/>
      <c r="P74" s="454"/>
    </row>
    <row r="75" spans="2:21" s="343" customFormat="1" ht="12.75" customHeight="1" thickBot="1" x14ac:dyDescent="0.3">
      <c r="B75" s="520" t="s">
        <v>26</v>
      </c>
      <c r="C75" s="1060" t="s">
        <v>742</v>
      </c>
      <c r="D75" s="325" t="s">
        <v>808</v>
      </c>
      <c r="E75" s="593">
        <f>SUM(E76:E77)</f>
        <v>0</v>
      </c>
      <c r="F75" s="594">
        <f t="shared" ref="F75:H75" si="19">SUM(F76:F77)</f>
        <v>0</v>
      </c>
      <c r="G75" s="595">
        <f t="shared" si="19"/>
        <v>0</v>
      </c>
      <c r="H75" s="642">
        <f t="shared" si="19"/>
        <v>0</v>
      </c>
      <c r="I75" s="642">
        <f>SUM(I76:I77)</f>
        <v>847712</v>
      </c>
      <c r="J75" s="642">
        <f t="shared" ref="J75:M75" si="20">SUM(J76:J77)</f>
        <v>0</v>
      </c>
      <c r="K75" s="642">
        <f t="shared" si="20"/>
        <v>0</v>
      </c>
      <c r="L75" s="642">
        <f t="shared" si="20"/>
        <v>847712</v>
      </c>
      <c r="M75" s="642">
        <f t="shared" si="20"/>
        <v>847712</v>
      </c>
      <c r="O75" s="315"/>
      <c r="P75" s="315"/>
      <c r="Q75" s="315"/>
      <c r="R75" s="315"/>
      <c r="S75" s="315"/>
      <c r="T75" s="315"/>
      <c r="U75" s="315"/>
    </row>
    <row r="76" spans="2:21" s="343" customFormat="1" ht="12.75" customHeight="1" x14ac:dyDescent="0.25">
      <c r="B76" s="1078" t="s">
        <v>308</v>
      </c>
      <c r="C76" s="1067" t="s">
        <v>743</v>
      </c>
      <c r="D76" s="420" t="s">
        <v>187</v>
      </c>
      <c r="E76" s="601"/>
      <c r="F76" s="601"/>
      <c r="G76" s="635"/>
      <c r="H76" s="1175"/>
      <c r="I76" s="1252">
        <v>847712</v>
      </c>
      <c r="J76" s="618"/>
      <c r="K76" s="1253"/>
      <c r="L76" s="1209">
        <v>847712</v>
      </c>
      <c r="M76" s="1209">
        <v>847712</v>
      </c>
      <c r="O76" s="454"/>
      <c r="P76" s="454"/>
    </row>
    <row r="77" spans="2:21" s="344" customFormat="1" ht="12.75" customHeight="1" thickBot="1" x14ac:dyDescent="0.3">
      <c r="B77" s="355" t="s">
        <v>309</v>
      </c>
      <c r="C77" s="1077" t="s">
        <v>744</v>
      </c>
      <c r="D77" s="357" t="s">
        <v>1</v>
      </c>
      <c r="E77" s="607"/>
      <c r="F77" s="602"/>
      <c r="G77" s="603"/>
      <c r="H77" s="1175"/>
      <c r="I77" s="1174"/>
      <c r="J77" s="882"/>
      <c r="K77" s="1146"/>
      <c r="L77" s="884"/>
      <c r="M77" s="884"/>
      <c r="O77" s="315"/>
      <c r="P77" s="315"/>
      <c r="Q77" s="315"/>
      <c r="R77" s="315"/>
      <c r="S77" s="315"/>
      <c r="T77" s="315"/>
      <c r="U77" s="315"/>
    </row>
    <row r="78" spans="2:21" s="344" customFormat="1" ht="12.75" customHeight="1" thickBot="1" x14ac:dyDescent="0.3">
      <c r="B78" s="1075" t="s">
        <v>27</v>
      </c>
      <c r="C78" s="1119" t="s">
        <v>760</v>
      </c>
      <c r="D78" s="1120" t="s">
        <v>810</v>
      </c>
      <c r="E78" s="1121">
        <f>SUM(E79:E82)</f>
        <v>52542814</v>
      </c>
      <c r="F78" s="1121">
        <f t="shared" ref="F78:H78" si="21">SUM(F79:F82)</f>
        <v>0</v>
      </c>
      <c r="G78" s="1122">
        <f t="shared" si="21"/>
        <v>0</v>
      </c>
      <c r="H78" s="1123">
        <f t="shared" si="21"/>
        <v>52542814</v>
      </c>
      <c r="I78" s="1123">
        <f>SUM(I79:I82)</f>
        <v>56051315</v>
      </c>
      <c r="J78" s="1123">
        <f t="shared" ref="J78:M78" si="22">SUM(J79:J82)</f>
        <v>0</v>
      </c>
      <c r="K78" s="1123">
        <f t="shared" si="22"/>
        <v>0</v>
      </c>
      <c r="L78" s="1123">
        <f t="shared" si="22"/>
        <v>56051315</v>
      </c>
      <c r="M78" s="1123">
        <f t="shared" si="22"/>
        <v>56051315</v>
      </c>
      <c r="O78" s="454"/>
      <c r="P78" s="454"/>
      <c r="Q78" s="343"/>
      <c r="R78" s="343"/>
      <c r="S78" s="343"/>
      <c r="T78" s="343"/>
      <c r="U78" s="343"/>
    </row>
    <row r="79" spans="2:21" s="344" customFormat="1" ht="12.75" customHeight="1" x14ac:dyDescent="0.25">
      <c r="B79" s="436" t="s">
        <v>421</v>
      </c>
      <c r="C79" s="1079" t="s">
        <v>759</v>
      </c>
      <c r="D79" s="539" t="s">
        <v>758</v>
      </c>
      <c r="E79" s="1080"/>
      <c r="F79" s="1080"/>
      <c r="G79" s="1081"/>
      <c r="H79" s="475"/>
      <c r="I79" s="660"/>
      <c r="J79" s="601"/>
      <c r="K79" s="600"/>
      <c r="L79" s="648"/>
      <c r="M79" s="648"/>
      <c r="O79" s="315"/>
      <c r="P79" s="315"/>
      <c r="Q79" s="315"/>
      <c r="R79" s="315"/>
      <c r="S79" s="315"/>
      <c r="T79" s="315"/>
      <c r="U79" s="315"/>
    </row>
    <row r="80" spans="2:21" s="344" customFormat="1" ht="12.75" customHeight="1" x14ac:dyDescent="0.25">
      <c r="B80" s="437" t="s">
        <v>420</v>
      </c>
      <c r="C80" s="1065" t="s">
        <v>754</v>
      </c>
      <c r="D80" s="540" t="s">
        <v>287</v>
      </c>
      <c r="E80" s="317"/>
      <c r="F80" s="317"/>
      <c r="G80" s="413"/>
      <c r="H80" s="475"/>
      <c r="I80" s="684"/>
      <c r="J80" s="607"/>
      <c r="K80" s="603"/>
      <c r="L80" s="644"/>
      <c r="M80" s="644"/>
      <c r="O80" s="454"/>
      <c r="P80" s="454"/>
      <c r="Q80" s="343"/>
      <c r="R80" s="343"/>
      <c r="S80" s="343"/>
      <c r="T80" s="343"/>
      <c r="U80" s="343"/>
    </row>
    <row r="81" spans="2:13528" s="344" customFormat="1" ht="12.75" customHeight="1" x14ac:dyDescent="0.25">
      <c r="B81" s="437" t="s">
        <v>423</v>
      </c>
      <c r="C81" s="1066" t="s">
        <v>745</v>
      </c>
      <c r="D81" s="540" t="s">
        <v>429</v>
      </c>
      <c r="E81" s="317">
        <v>52542814</v>
      </c>
      <c r="F81" s="317"/>
      <c r="G81" s="413"/>
      <c r="H81" s="475">
        <f>SUM(E81:G81)</f>
        <v>52542814</v>
      </c>
      <c r="I81" s="475">
        <v>56051315</v>
      </c>
      <c r="J81" s="475"/>
      <c r="K81" s="475"/>
      <c r="L81" s="475">
        <v>56051315</v>
      </c>
      <c r="M81" s="475">
        <v>56051315</v>
      </c>
    </row>
    <row r="82" spans="2:13528" s="344" customFormat="1" ht="12.75" customHeight="1" thickBot="1" x14ac:dyDescent="0.3">
      <c r="B82" s="438" t="s">
        <v>422</v>
      </c>
      <c r="C82" s="1073" t="s">
        <v>746</v>
      </c>
      <c r="D82" s="541" t="s">
        <v>288</v>
      </c>
      <c r="E82" s="321"/>
      <c r="F82" s="321"/>
      <c r="G82" s="414"/>
      <c r="H82" s="1058"/>
      <c r="I82" s="636"/>
      <c r="J82" s="601"/>
      <c r="K82" s="600"/>
      <c r="L82" s="647">
        <f t="shared" ref="L82:M88" si="23">SUM(I82:K82)</f>
        <v>0</v>
      </c>
      <c r="M82" s="647">
        <f t="shared" si="23"/>
        <v>0</v>
      </c>
    </row>
    <row r="83" spans="2:13528" s="344" customFormat="1" ht="12.75" customHeight="1" thickBot="1" x14ac:dyDescent="0.3">
      <c r="B83" s="1075" t="s">
        <v>28</v>
      </c>
      <c r="C83" s="1074" t="s">
        <v>747</v>
      </c>
      <c r="D83" s="350" t="s">
        <v>816</v>
      </c>
      <c r="E83" s="626">
        <f>SUM(E84:E87)</f>
        <v>0</v>
      </c>
      <c r="F83" s="626">
        <f t="shared" ref="F83:H83" si="24">SUM(F84:F87)</f>
        <v>0</v>
      </c>
      <c r="G83" s="634">
        <f t="shared" si="24"/>
        <v>0</v>
      </c>
      <c r="H83" s="650">
        <f t="shared" si="24"/>
        <v>0</v>
      </c>
      <c r="I83" s="650"/>
      <c r="J83" s="650"/>
      <c r="K83" s="650"/>
      <c r="L83" s="650">
        <f t="shared" si="23"/>
        <v>0</v>
      </c>
      <c r="M83" s="650">
        <f t="shared" si="23"/>
        <v>0</v>
      </c>
    </row>
    <row r="84" spans="2:13528" s="344" customFormat="1" ht="12.75" customHeight="1" x14ac:dyDescent="0.25">
      <c r="B84" s="1100" t="s">
        <v>812</v>
      </c>
      <c r="C84" s="1050" t="s">
        <v>748</v>
      </c>
      <c r="D84" s="433" t="s">
        <v>291</v>
      </c>
      <c r="E84" s="599"/>
      <c r="F84" s="601"/>
      <c r="G84" s="681"/>
      <c r="H84" s="848"/>
      <c r="I84" s="599"/>
      <c r="J84" s="601"/>
      <c r="K84" s="681"/>
      <c r="L84" s="848"/>
      <c r="M84" s="848"/>
    </row>
    <row r="85" spans="2:13528" s="532" customFormat="1" ht="12.75" customHeight="1" x14ac:dyDescent="0.25">
      <c r="B85" s="1101" t="s">
        <v>813</v>
      </c>
      <c r="C85" s="1051" t="s">
        <v>749</v>
      </c>
      <c r="D85" s="434" t="s">
        <v>293</v>
      </c>
      <c r="E85" s="615"/>
      <c r="F85" s="598"/>
      <c r="G85" s="682"/>
      <c r="H85" s="848"/>
      <c r="I85" s="615"/>
      <c r="J85" s="598"/>
      <c r="K85" s="682"/>
      <c r="L85" s="848"/>
      <c r="M85" s="848"/>
    </row>
    <row r="86" spans="2:13528" s="344" customFormat="1" ht="12.75" customHeight="1" x14ac:dyDescent="0.25">
      <c r="B86" s="1101" t="s">
        <v>814</v>
      </c>
      <c r="C86" s="1051" t="s">
        <v>750</v>
      </c>
      <c r="D86" s="434" t="s">
        <v>295</v>
      </c>
      <c r="E86" s="615"/>
      <c r="F86" s="598"/>
      <c r="G86" s="682"/>
      <c r="H86" s="855"/>
      <c r="I86" s="615"/>
      <c r="J86" s="598"/>
      <c r="K86" s="682"/>
      <c r="L86" s="855"/>
      <c r="M86" s="855"/>
    </row>
    <row r="87" spans="2:13528" s="344" customFormat="1" ht="12.75" customHeight="1" thickBot="1" x14ac:dyDescent="0.3">
      <c r="B87" s="1102" t="s">
        <v>815</v>
      </c>
      <c r="C87" s="1052" t="s">
        <v>751</v>
      </c>
      <c r="D87" s="641" t="s">
        <v>297</v>
      </c>
      <c r="E87" s="604"/>
      <c r="F87" s="621"/>
      <c r="G87" s="683"/>
      <c r="H87" s="856"/>
      <c r="I87" s="604"/>
      <c r="J87" s="621"/>
      <c r="K87" s="683"/>
      <c r="L87" s="856"/>
      <c r="M87" s="856"/>
    </row>
    <row r="88" spans="2:13528" s="344" customFormat="1" ht="12.75" customHeight="1" thickBot="1" x14ac:dyDescent="0.3">
      <c r="B88" s="520" t="s">
        <v>29</v>
      </c>
      <c r="C88" s="1049" t="s">
        <v>752</v>
      </c>
      <c r="D88" s="350" t="s">
        <v>299</v>
      </c>
      <c r="E88" s="626"/>
      <c r="F88" s="625"/>
      <c r="G88" s="629"/>
      <c r="H88" s="857">
        <f>SUM(E88:G88)</f>
        <v>0</v>
      </c>
      <c r="I88" s="626"/>
      <c r="J88" s="625"/>
      <c r="K88" s="629"/>
      <c r="L88" s="857">
        <f t="shared" si="23"/>
        <v>0</v>
      </c>
      <c r="M88" s="857">
        <f t="shared" si="23"/>
        <v>0</v>
      </c>
    </row>
    <row r="89" spans="2:13528" s="358" customFormat="1" ht="15" customHeight="1" thickBot="1" x14ac:dyDescent="0.3">
      <c r="B89" s="1075" t="s">
        <v>30</v>
      </c>
      <c r="C89" s="1076" t="s">
        <v>612</v>
      </c>
      <c r="D89" s="350" t="s">
        <v>817</v>
      </c>
      <c r="E89" s="862">
        <f>E65+E83+E88</f>
        <v>52542814</v>
      </c>
      <c r="F89" s="858">
        <f t="shared" ref="F89:H89" si="25">F65+F83+F88</f>
        <v>0</v>
      </c>
      <c r="G89" s="859">
        <f t="shared" si="25"/>
        <v>0</v>
      </c>
      <c r="H89" s="860">
        <f t="shared" si="25"/>
        <v>52542814</v>
      </c>
      <c r="I89" s="1188">
        <f>I65+I83+I88</f>
        <v>56899027</v>
      </c>
      <c r="J89" s="862">
        <f t="shared" ref="J89:K89" si="26">+J86+J81+J77+J74+J69+J65</f>
        <v>0</v>
      </c>
      <c r="K89" s="859">
        <f t="shared" si="26"/>
        <v>0</v>
      </c>
      <c r="L89" s="1189">
        <f>L65+L83+L88</f>
        <v>56899027</v>
      </c>
      <c r="M89" s="1189">
        <f>M65+M83+M88</f>
        <v>56899027</v>
      </c>
      <c r="O89" s="954"/>
      <c r="P89" s="829"/>
      <c r="Q89" s="828"/>
      <c r="R89" s="829"/>
      <c r="S89" s="828"/>
      <c r="T89" s="829"/>
      <c r="U89" s="828"/>
      <c r="V89" s="829"/>
      <c r="W89" s="828"/>
      <c r="X89" s="829"/>
      <c r="Y89" s="828"/>
      <c r="Z89" s="829"/>
      <c r="AA89" s="828"/>
      <c r="AB89" s="829"/>
      <c r="AC89" s="828"/>
      <c r="AD89" s="829"/>
      <c r="AE89" s="828"/>
      <c r="AF89" s="829"/>
      <c r="AG89" s="828"/>
      <c r="AH89" s="829"/>
      <c r="AI89" s="828"/>
      <c r="AJ89" s="829"/>
      <c r="AK89" s="828"/>
      <c r="AL89" s="829"/>
      <c r="AM89" s="828"/>
      <c r="AN89" s="829"/>
      <c r="AO89" s="828"/>
      <c r="AP89" s="829"/>
      <c r="AQ89" s="828"/>
      <c r="AR89" s="829"/>
      <c r="AS89" s="828"/>
      <c r="AT89" s="829"/>
      <c r="AU89" s="828"/>
      <c r="AV89" s="829"/>
      <c r="AW89" s="828"/>
      <c r="AX89" s="829"/>
      <c r="AY89" s="828"/>
      <c r="AZ89" s="829"/>
      <c r="BA89" s="828"/>
      <c r="BB89" s="829"/>
      <c r="BC89" s="828"/>
      <c r="BD89" s="829"/>
      <c r="BE89" s="828"/>
      <c r="BF89" s="829"/>
      <c r="BG89" s="828"/>
      <c r="BH89" s="829"/>
      <c r="BI89" s="828"/>
      <c r="BJ89" s="829"/>
      <c r="BK89" s="828"/>
      <c r="BL89" s="829"/>
      <c r="BM89" s="828"/>
      <c r="BN89" s="829"/>
      <c r="BO89" s="828"/>
      <c r="BP89" s="829"/>
      <c r="BQ89" s="828"/>
      <c r="BR89" s="829"/>
      <c r="BS89" s="828"/>
      <c r="BT89" s="829"/>
      <c r="BU89" s="828"/>
      <c r="BV89" s="829"/>
      <c r="BW89" s="828"/>
      <c r="BX89" s="829"/>
      <c r="BY89" s="828"/>
      <c r="BZ89" s="829"/>
      <c r="CA89" s="828"/>
      <c r="CB89" s="829"/>
      <c r="CC89" s="828"/>
      <c r="CD89" s="829"/>
      <c r="CE89" s="828"/>
      <c r="CF89" s="829"/>
      <c r="CG89" s="828"/>
      <c r="CH89" s="829"/>
      <c r="CI89" s="828"/>
      <c r="CJ89" s="829"/>
      <c r="CK89" s="828"/>
      <c r="CL89" s="829"/>
      <c r="CM89" s="828"/>
      <c r="CN89" s="829"/>
      <c r="CO89" s="828"/>
      <c r="CP89" s="829"/>
      <c r="CQ89" s="828"/>
      <c r="CR89" s="829"/>
      <c r="CS89" s="828"/>
      <c r="CT89" s="829"/>
      <c r="CU89" s="828"/>
      <c r="CV89" s="829"/>
      <c r="CW89" s="828"/>
      <c r="CX89" s="829"/>
      <c r="CY89" s="828"/>
      <c r="CZ89" s="829"/>
      <c r="DA89" s="828"/>
      <c r="DB89" s="829"/>
      <c r="DC89" s="828"/>
      <c r="DD89" s="829"/>
      <c r="DE89" s="828"/>
      <c r="DF89" s="829"/>
      <c r="DG89" s="828"/>
      <c r="DH89" s="829"/>
      <c r="DI89" s="828"/>
      <c r="DJ89" s="829"/>
      <c r="DK89" s="828"/>
      <c r="DL89" s="829"/>
      <c r="DM89" s="828"/>
      <c r="DN89" s="829"/>
      <c r="DO89" s="828"/>
      <c r="DP89" s="829"/>
      <c r="DQ89" s="828"/>
      <c r="DR89" s="829"/>
      <c r="DS89" s="828"/>
      <c r="DT89" s="829"/>
      <c r="DU89" s="828"/>
      <c r="DV89" s="829"/>
      <c r="DW89" s="828"/>
      <c r="DX89" s="829"/>
      <c r="DY89" s="828"/>
      <c r="DZ89" s="829"/>
      <c r="EA89" s="828"/>
      <c r="EB89" s="829"/>
      <c r="EC89" s="828"/>
      <c r="ED89" s="829"/>
      <c r="EE89" s="828"/>
      <c r="EF89" s="829"/>
      <c r="EG89" s="828"/>
      <c r="EH89" s="829"/>
      <c r="EI89" s="828"/>
      <c r="EJ89" s="829"/>
      <c r="EK89" s="828"/>
      <c r="EL89" s="829"/>
      <c r="EM89" s="828"/>
      <c r="EN89" s="829"/>
      <c r="EO89" s="828"/>
      <c r="EP89" s="829"/>
      <c r="EQ89" s="828"/>
      <c r="ER89" s="829"/>
      <c r="ES89" s="828"/>
      <c r="ET89" s="829"/>
      <c r="EU89" s="828"/>
      <c r="EV89" s="829"/>
      <c r="EW89" s="828"/>
      <c r="EX89" s="829"/>
      <c r="EY89" s="828"/>
      <c r="EZ89" s="829"/>
      <c r="FA89" s="828"/>
      <c r="FB89" s="829"/>
      <c r="FC89" s="828"/>
      <c r="FD89" s="829"/>
      <c r="FE89" s="828"/>
      <c r="FF89" s="829"/>
      <c r="FG89" s="828"/>
      <c r="FH89" s="829"/>
      <c r="FI89" s="828"/>
      <c r="FJ89" s="829"/>
      <c r="FK89" s="828"/>
      <c r="FL89" s="829"/>
      <c r="FM89" s="828"/>
      <c r="FN89" s="829"/>
      <c r="FO89" s="828"/>
      <c r="FP89" s="829"/>
      <c r="FQ89" s="828"/>
      <c r="FR89" s="829"/>
      <c r="FS89" s="828"/>
      <c r="FT89" s="829"/>
      <c r="FU89" s="828"/>
      <c r="FV89" s="829"/>
      <c r="FW89" s="828"/>
      <c r="FX89" s="829"/>
      <c r="FY89" s="828"/>
      <c r="FZ89" s="829"/>
      <c r="GA89" s="828"/>
      <c r="GB89" s="829"/>
      <c r="GC89" s="828"/>
      <c r="GD89" s="829"/>
      <c r="GE89" s="828"/>
      <c r="GF89" s="829"/>
      <c r="GG89" s="828"/>
      <c r="GH89" s="829"/>
      <c r="GI89" s="828"/>
      <c r="GJ89" s="829"/>
      <c r="GK89" s="828"/>
      <c r="GL89" s="829"/>
      <c r="GM89" s="828"/>
      <c r="GN89" s="829"/>
      <c r="GO89" s="828"/>
      <c r="GP89" s="829"/>
      <c r="GQ89" s="828"/>
      <c r="GR89" s="829"/>
      <c r="GS89" s="828"/>
      <c r="GT89" s="829"/>
      <c r="GU89" s="828"/>
      <c r="GV89" s="829"/>
      <c r="GW89" s="828"/>
      <c r="GX89" s="829"/>
      <c r="GY89" s="828"/>
      <c r="GZ89" s="829"/>
      <c r="HA89" s="828"/>
      <c r="HB89" s="829"/>
      <c r="HC89" s="828"/>
      <c r="HD89" s="829"/>
      <c r="HE89" s="828"/>
      <c r="HF89" s="829"/>
      <c r="HG89" s="828"/>
      <c r="HH89" s="829"/>
      <c r="HI89" s="828"/>
      <c r="HJ89" s="829"/>
      <c r="HK89" s="828"/>
      <c r="HL89" s="829"/>
      <c r="HM89" s="828"/>
      <c r="HN89" s="829"/>
      <c r="HO89" s="828"/>
      <c r="HP89" s="829"/>
      <c r="HQ89" s="828"/>
      <c r="HR89" s="829"/>
      <c r="HS89" s="828"/>
      <c r="HT89" s="829"/>
      <c r="HU89" s="828"/>
      <c r="HV89" s="829"/>
      <c r="HW89" s="828"/>
      <c r="HX89" s="829"/>
      <c r="HY89" s="828"/>
      <c r="HZ89" s="829"/>
      <c r="IA89" s="828"/>
      <c r="IB89" s="829"/>
      <c r="IC89" s="828"/>
      <c r="ID89" s="829"/>
      <c r="IE89" s="828"/>
      <c r="IF89" s="829"/>
      <c r="IG89" s="828"/>
      <c r="IH89" s="829"/>
      <c r="II89" s="828"/>
      <c r="IJ89" s="829"/>
      <c r="IK89" s="828"/>
      <c r="IL89" s="829"/>
      <c r="IM89" s="828"/>
      <c r="IN89" s="829"/>
      <c r="IO89" s="828"/>
      <c r="IP89" s="829"/>
      <c r="IQ89" s="828"/>
      <c r="IR89" s="829"/>
      <c r="IS89" s="828"/>
      <c r="IT89" s="829"/>
      <c r="IU89" s="828"/>
      <c r="IV89" s="829"/>
      <c r="IW89" s="828"/>
      <c r="IX89" s="829"/>
      <c r="IY89" s="828"/>
      <c r="IZ89" s="829"/>
      <c r="JA89" s="828"/>
      <c r="JB89" s="829"/>
      <c r="JC89" s="828"/>
      <c r="JD89" s="829"/>
      <c r="JE89" s="828"/>
      <c r="JF89" s="829"/>
      <c r="JG89" s="828"/>
      <c r="JH89" s="829"/>
      <c r="JI89" s="828"/>
      <c r="JJ89" s="829"/>
      <c r="JK89" s="828"/>
      <c r="JL89" s="829"/>
      <c r="JM89" s="828"/>
      <c r="JN89" s="829"/>
      <c r="JO89" s="828"/>
      <c r="JP89" s="829"/>
      <c r="JQ89" s="828"/>
      <c r="JR89" s="829"/>
      <c r="JS89" s="828"/>
      <c r="JT89" s="829"/>
      <c r="JU89" s="828"/>
      <c r="JV89" s="829"/>
      <c r="JW89" s="828"/>
      <c r="JX89" s="829"/>
      <c r="JY89" s="828"/>
      <c r="JZ89" s="829"/>
      <c r="KA89" s="828"/>
      <c r="KB89" s="829"/>
      <c r="KC89" s="828"/>
      <c r="KD89" s="829"/>
      <c r="KE89" s="828"/>
      <c r="KF89" s="829"/>
      <c r="KG89" s="828"/>
      <c r="KH89" s="829"/>
      <c r="KI89" s="828"/>
      <c r="KJ89" s="829"/>
      <c r="KK89" s="828"/>
      <c r="KL89" s="829"/>
      <c r="KM89" s="828"/>
      <c r="KN89" s="829"/>
      <c r="KO89" s="828"/>
      <c r="KP89" s="829"/>
      <c r="KQ89" s="828"/>
      <c r="KR89" s="829"/>
      <c r="KS89" s="828"/>
      <c r="KT89" s="829"/>
      <c r="KU89" s="828"/>
      <c r="KV89" s="829"/>
      <c r="KW89" s="828"/>
      <c r="KX89" s="829"/>
      <c r="KY89" s="828"/>
      <c r="KZ89" s="829"/>
      <c r="LA89" s="828"/>
      <c r="LB89" s="829"/>
      <c r="LC89" s="828"/>
      <c r="LD89" s="829"/>
      <c r="LE89" s="828"/>
      <c r="LF89" s="829"/>
      <c r="LG89" s="828"/>
      <c r="LH89" s="829"/>
      <c r="LI89" s="828"/>
      <c r="LJ89" s="829"/>
      <c r="LK89" s="828"/>
      <c r="LL89" s="829"/>
      <c r="LM89" s="828"/>
      <c r="LN89" s="829"/>
      <c r="LO89" s="828"/>
      <c r="LP89" s="829"/>
      <c r="LQ89" s="828"/>
      <c r="LR89" s="829"/>
      <c r="LS89" s="828"/>
      <c r="LT89" s="829"/>
      <c r="LU89" s="828"/>
      <c r="LV89" s="829"/>
      <c r="LW89" s="828"/>
      <c r="LX89" s="829"/>
      <c r="LY89" s="828"/>
      <c r="LZ89" s="829"/>
      <c r="MA89" s="828"/>
      <c r="MB89" s="829"/>
      <c r="MC89" s="828"/>
      <c r="MD89" s="829"/>
      <c r="ME89" s="828"/>
      <c r="MF89" s="829"/>
      <c r="MG89" s="828"/>
      <c r="MH89" s="829"/>
      <c r="MI89" s="828"/>
      <c r="MJ89" s="829"/>
      <c r="MK89" s="828"/>
      <c r="ML89" s="829"/>
      <c r="MM89" s="828"/>
      <c r="MN89" s="829"/>
      <c r="MO89" s="828"/>
      <c r="MP89" s="829"/>
      <c r="MQ89" s="828"/>
      <c r="MR89" s="829"/>
      <c r="MS89" s="828"/>
      <c r="MT89" s="829"/>
      <c r="MU89" s="828"/>
      <c r="MV89" s="829"/>
      <c r="MW89" s="828"/>
      <c r="MX89" s="829"/>
      <c r="MY89" s="828"/>
      <c r="MZ89" s="829"/>
      <c r="NA89" s="828"/>
      <c r="NB89" s="829"/>
      <c r="NC89" s="828"/>
      <c r="ND89" s="829"/>
      <c r="NE89" s="828"/>
      <c r="NF89" s="829"/>
      <c r="NG89" s="828"/>
      <c r="NH89" s="829"/>
      <c r="NI89" s="828"/>
      <c r="NJ89" s="829"/>
      <c r="NK89" s="828"/>
      <c r="NL89" s="829"/>
      <c r="NM89" s="828"/>
      <c r="NN89" s="829"/>
      <c r="NO89" s="828"/>
      <c r="NP89" s="829"/>
      <c r="NQ89" s="828"/>
      <c r="NR89" s="829"/>
      <c r="NS89" s="828"/>
      <c r="NT89" s="829"/>
      <c r="NU89" s="828"/>
      <c r="NV89" s="829"/>
      <c r="NW89" s="828"/>
      <c r="NX89" s="829"/>
      <c r="NY89" s="828"/>
      <c r="NZ89" s="829"/>
      <c r="OA89" s="828"/>
      <c r="OB89" s="829"/>
      <c r="OC89" s="828"/>
      <c r="OD89" s="829"/>
      <c r="OE89" s="828"/>
      <c r="OF89" s="829"/>
      <c r="OG89" s="828"/>
      <c r="OH89" s="829"/>
      <c r="OI89" s="828"/>
      <c r="OJ89" s="829"/>
      <c r="OK89" s="828"/>
      <c r="OL89" s="829"/>
      <c r="OM89" s="828"/>
      <c r="ON89" s="829"/>
      <c r="OO89" s="828"/>
      <c r="OP89" s="829"/>
      <c r="OQ89" s="828"/>
      <c r="OR89" s="829"/>
      <c r="OS89" s="828"/>
      <c r="OT89" s="829"/>
      <c r="OU89" s="828"/>
      <c r="OV89" s="829"/>
      <c r="OW89" s="828"/>
      <c r="OX89" s="829"/>
      <c r="OY89" s="828"/>
      <c r="OZ89" s="829"/>
      <c r="PA89" s="828"/>
      <c r="PB89" s="829"/>
      <c r="PC89" s="828"/>
      <c r="PD89" s="829"/>
      <c r="PE89" s="828"/>
      <c r="PF89" s="829"/>
      <c r="PG89" s="828"/>
      <c r="PH89" s="829"/>
      <c r="PI89" s="828"/>
      <c r="PJ89" s="829"/>
      <c r="PK89" s="828"/>
      <c r="PL89" s="829"/>
      <c r="PM89" s="828"/>
      <c r="PN89" s="829"/>
      <c r="PO89" s="828"/>
      <c r="PP89" s="829"/>
      <c r="PQ89" s="828"/>
      <c r="PR89" s="829"/>
      <c r="PS89" s="828"/>
      <c r="PT89" s="829"/>
      <c r="PU89" s="828"/>
      <c r="PV89" s="829"/>
      <c r="PW89" s="828"/>
      <c r="PX89" s="829"/>
      <c r="PY89" s="828"/>
      <c r="PZ89" s="829"/>
      <c r="QA89" s="828"/>
      <c r="QB89" s="829"/>
      <c r="QC89" s="828"/>
      <c r="QD89" s="829"/>
      <c r="QE89" s="828"/>
      <c r="QF89" s="829"/>
      <c r="QG89" s="828"/>
      <c r="QH89" s="829"/>
      <c r="QI89" s="828"/>
      <c r="QJ89" s="829"/>
      <c r="QK89" s="828"/>
      <c r="QL89" s="829"/>
      <c r="QM89" s="828"/>
      <c r="QN89" s="829"/>
      <c r="QO89" s="828"/>
      <c r="QP89" s="829"/>
      <c r="QQ89" s="828"/>
      <c r="QR89" s="829"/>
      <c r="QS89" s="828"/>
      <c r="QT89" s="829"/>
      <c r="QU89" s="828"/>
      <c r="QV89" s="829"/>
      <c r="QW89" s="828"/>
      <c r="QX89" s="829"/>
      <c r="QY89" s="828"/>
      <c r="QZ89" s="829"/>
      <c r="RA89" s="828"/>
      <c r="RB89" s="829"/>
      <c r="RC89" s="828"/>
      <c r="RD89" s="829"/>
      <c r="RE89" s="828"/>
      <c r="RF89" s="829"/>
      <c r="RG89" s="828"/>
      <c r="RH89" s="829"/>
      <c r="RI89" s="828"/>
      <c r="RJ89" s="829"/>
      <c r="RK89" s="828"/>
      <c r="RL89" s="829"/>
      <c r="RM89" s="828"/>
      <c r="RN89" s="829"/>
      <c r="RO89" s="828"/>
      <c r="RP89" s="829"/>
      <c r="RQ89" s="828"/>
      <c r="RR89" s="829"/>
      <c r="RS89" s="828"/>
      <c r="RT89" s="829"/>
      <c r="RU89" s="828"/>
      <c r="RV89" s="829"/>
      <c r="RW89" s="828"/>
      <c r="RX89" s="829"/>
      <c r="RY89" s="828"/>
      <c r="RZ89" s="829"/>
      <c r="SA89" s="828"/>
      <c r="SB89" s="829"/>
      <c r="SC89" s="828"/>
      <c r="SD89" s="829"/>
      <c r="SE89" s="828"/>
      <c r="SF89" s="829"/>
      <c r="SG89" s="828"/>
      <c r="SH89" s="829"/>
      <c r="SI89" s="828"/>
      <c r="SJ89" s="829"/>
      <c r="SK89" s="828"/>
      <c r="SL89" s="829"/>
      <c r="SM89" s="828"/>
      <c r="SN89" s="829"/>
      <c r="SO89" s="828"/>
      <c r="SP89" s="829"/>
      <c r="SQ89" s="828"/>
      <c r="SR89" s="829"/>
      <c r="SS89" s="828"/>
      <c r="ST89" s="829"/>
      <c r="SU89" s="828"/>
      <c r="SV89" s="829"/>
      <c r="SW89" s="828"/>
      <c r="SX89" s="829"/>
      <c r="SY89" s="828"/>
      <c r="SZ89" s="829"/>
      <c r="TA89" s="828"/>
      <c r="TB89" s="829"/>
      <c r="TC89" s="828"/>
      <c r="TD89" s="829"/>
      <c r="TE89" s="828"/>
      <c r="TF89" s="829"/>
      <c r="TG89" s="828"/>
      <c r="TH89" s="829"/>
      <c r="TI89" s="828"/>
      <c r="TJ89" s="829"/>
      <c r="TK89" s="828"/>
      <c r="TL89" s="829"/>
      <c r="TM89" s="828"/>
      <c r="TN89" s="829"/>
      <c r="TO89" s="828"/>
      <c r="TP89" s="829"/>
      <c r="TQ89" s="828"/>
      <c r="TR89" s="829"/>
      <c r="TS89" s="828"/>
      <c r="TT89" s="829"/>
      <c r="TU89" s="828"/>
      <c r="TV89" s="829"/>
      <c r="TW89" s="828"/>
      <c r="TX89" s="829"/>
      <c r="TY89" s="828"/>
      <c r="TZ89" s="829"/>
      <c r="UA89" s="828"/>
      <c r="UB89" s="829"/>
      <c r="UC89" s="828"/>
      <c r="UD89" s="829"/>
      <c r="UE89" s="828"/>
      <c r="UF89" s="829"/>
      <c r="UG89" s="828"/>
      <c r="UH89" s="829"/>
      <c r="UI89" s="828"/>
      <c r="UJ89" s="829"/>
      <c r="UK89" s="828"/>
      <c r="UL89" s="829"/>
      <c r="UM89" s="828"/>
      <c r="UN89" s="829"/>
      <c r="UO89" s="828"/>
      <c r="UP89" s="829"/>
      <c r="UQ89" s="828"/>
      <c r="UR89" s="829"/>
      <c r="US89" s="828"/>
      <c r="UT89" s="829"/>
      <c r="UU89" s="828"/>
      <c r="UV89" s="829"/>
      <c r="UW89" s="828"/>
      <c r="UX89" s="829"/>
      <c r="UY89" s="828"/>
      <c r="UZ89" s="829"/>
      <c r="VA89" s="828"/>
      <c r="VB89" s="829"/>
      <c r="VC89" s="828"/>
      <c r="VD89" s="829"/>
      <c r="VE89" s="828"/>
      <c r="VF89" s="829"/>
      <c r="VG89" s="828"/>
      <c r="VH89" s="829"/>
      <c r="VI89" s="828"/>
      <c r="VJ89" s="829"/>
      <c r="VK89" s="828"/>
      <c r="VL89" s="829"/>
      <c r="VM89" s="828"/>
      <c r="VN89" s="829"/>
      <c r="VO89" s="828"/>
      <c r="VP89" s="829"/>
      <c r="VQ89" s="828"/>
      <c r="VR89" s="829"/>
      <c r="VS89" s="828"/>
      <c r="VT89" s="829"/>
      <c r="VU89" s="828"/>
      <c r="VV89" s="829"/>
      <c r="VW89" s="828"/>
      <c r="VX89" s="829"/>
      <c r="VY89" s="828"/>
      <c r="VZ89" s="829"/>
      <c r="WA89" s="828"/>
      <c r="WB89" s="829"/>
      <c r="WC89" s="828"/>
      <c r="WD89" s="829"/>
      <c r="WE89" s="828"/>
      <c r="WF89" s="829"/>
      <c r="WG89" s="828"/>
      <c r="WH89" s="829"/>
      <c r="WI89" s="828"/>
      <c r="WJ89" s="829"/>
      <c r="WK89" s="828"/>
      <c r="WL89" s="829"/>
      <c r="WM89" s="828"/>
      <c r="WN89" s="829"/>
      <c r="WO89" s="828"/>
      <c r="WP89" s="829"/>
      <c r="WQ89" s="828"/>
      <c r="WR89" s="829"/>
      <c r="WS89" s="828"/>
      <c r="WT89" s="829"/>
      <c r="WU89" s="828"/>
      <c r="WV89" s="829"/>
      <c r="WW89" s="828"/>
      <c r="WX89" s="829"/>
      <c r="WY89" s="828"/>
      <c r="WZ89" s="829"/>
      <c r="XA89" s="828"/>
      <c r="XB89" s="829"/>
      <c r="XC89" s="828"/>
      <c r="XD89" s="829"/>
      <c r="XE89" s="828"/>
      <c r="XF89" s="829"/>
      <c r="XG89" s="828"/>
      <c r="XH89" s="829"/>
      <c r="XI89" s="828"/>
      <c r="XJ89" s="829"/>
      <c r="XK89" s="828"/>
      <c r="XL89" s="829"/>
      <c r="XM89" s="828"/>
      <c r="XN89" s="829"/>
      <c r="XO89" s="828"/>
      <c r="XP89" s="829"/>
      <c r="XQ89" s="828"/>
      <c r="XR89" s="829"/>
      <c r="XS89" s="828"/>
      <c r="XT89" s="829"/>
      <c r="XU89" s="828"/>
      <c r="XV89" s="829"/>
      <c r="XW89" s="828"/>
      <c r="XX89" s="829"/>
      <c r="XY89" s="828"/>
      <c r="XZ89" s="829"/>
      <c r="YA89" s="828"/>
      <c r="YB89" s="829"/>
      <c r="YC89" s="828"/>
      <c r="YD89" s="829"/>
      <c r="YE89" s="828"/>
      <c r="YF89" s="829"/>
      <c r="YG89" s="828"/>
      <c r="YH89" s="829"/>
      <c r="YI89" s="828"/>
      <c r="YJ89" s="829"/>
      <c r="YK89" s="828"/>
      <c r="YL89" s="829"/>
      <c r="YM89" s="828"/>
      <c r="YN89" s="829"/>
      <c r="YO89" s="828"/>
      <c r="YP89" s="829"/>
      <c r="YQ89" s="828"/>
      <c r="YR89" s="829"/>
      <c r="YS89" s="828"/>
      <c r="YT89" s="829"/>
      <c r="YU89" s="828"/>
      <c r="YV89" s="829"/>
      <c r="YW89" s="828"/>
      <c r="YX89" s="829"/>
      <c r="YY89" s="828"/>
      <c r="YZ89" s="829"/>
      <c r="ZA89" s="828"/>
      <c r="ZB89" s="829"/>
      <c r="ZC89" s="828"/>
      <c r="ZD89" s="829"/>
      <c r="ZE89" s="828"/>
      <c r="ZF89" s="829"/>
      <c r="ZG89" s="828"/>
      <c r="ZH89" s="829"/>
      <c r="ZI89" s="828"/>
      <c r="ZJ89" s="829"/>
      <c r="ZK89" s="828"/>
      <c r="ZL89" s="829"/>
      <c r="ZM89" s="828"/>
      <c r="ZN89" s="829"/>
      <c r="ZO89" s="828"/>
      <c r="ZP89" s="829"/>
      <c r="ZQ89" s="828"/>
      <c r="ZR89" s="829"/>
      <c r="ZS89" s="828"/>
      <c r="ZT89" s="829"/>
      <c r="ZU89" s="828"/>
      <c r="ZV89" s="829"/>
      <c r="ZW89" s="828"/>
      <c r="ZX89" s="829"/>
      <c r="ZY89" s="828"/>
      <c r="ZZ89" s="829"/>
      <c r="AAA89" s="828"/>
      <c r="AAB89" s="829"/>
      <c r="AAC89" s="828"/>
      <c r="AAD89" s="829"/>
      <c r="AAE89" s="828"/>
      <c r="AAF89" s="829"/>
      <c r="AAG89" s="828"/>
      <c r="AAH89" s="829"/>
      <c r="AAI89" s="828"/>
      <c r="AAJ89" s="829"/>
      <c r="AAK89" s="828"/>
      <c r="AAL89" s="829"/>
      <c r="AAM89" s="828"/>
      <c r="AAN89" s="829"/>
      <c r="AAO89" s="828"/>
      <c r="AAP89" s="829"/>
      <c r="AAQ89" s="828"/>
      <c r="AAR89" s="829"/>
      <c r="AAS89" s="828"/>
      <c r="AAT89" s="829"/>
      <c r="AAU89" s="828"/>
      <c r="AAV89" s="829"/>
      <c r="AAW89" s="828"/>
      <c r="AAX89" s="829"/>
      <c r="AAY89" s="828"/>
      <c r="AAZ89" s="829"/>
      <c r="ABA89" s="828"/>
      <c r="ABB89" s="829"/>
      <c r="ABC89" s="828"/>
      <c r="ABD89" s="829"/>
      <c r="ABE89" s="828"/>
      <c r="ABF89" s="829"/>
      <c r="ABG89" s="828"/>
      <c r="ABH89" s="829"/>
      <c r="ABI89" s="828"/>
      <c r="ABJ89" s="829"/>
      <c r="ABK89" s="828"/>
      <c r="ABL89" s="829"/>
      <c r="ABM89" s="828"/>
      <c r="ABN89" s="829"/>
      <c r="ABO89" s="828"/>
      <c r="ABP89" s="829"/>
      <c r="ABQ89" s="828"/>
      <c r="ABR89" s="829"/>
      <c r="ABS89" s="828"/>
      <c r="ABT89" s="829"/>
      <c r="ABU89" s="828"/>
      <c r="ABV89" s="829"/>
      <c r="ABW89" s="828"/>
      <c r="ABX89" s="829"/>
      <c r="ABY89" s="828"/>
      <c r="ABZ89" s="829"/>
      <c r="ACA89" s="828"/>
      <c r="ACB89" s="829"/>
      <c r="ACC89" s="828"/>
      <c r="ACD89" s="829"/>
      <c r="ACE89" s="828"/>
      <c r="ACF89" s="829"/>
      <c r="ACG89" s="828"/>
      <c r="ACH89" s="829"/>
      <c r="ACI89" s="828"/>
      <c r="ACJ89" s="829"/>
      <c r="ACK89" s="828"/>
      <c r="ACL89" s="829"/>
      <c r="ACM89" s="828"/>
      <c r="ACN89" s="829"/>
      <c r="ACO89" s="828"/>
      <c r="ACP89" s="829"/>
      <c r="ACQ89" s="828"/>
      <c r="ACR89" s="829"/>
      <c r="ACS89" s="828"/>
      <c r="ACT89" s="829"/>
      <c r="ACU89" s="828"/>
      <c r="ACV89" s="829"/>
      <c r="ACW89" s="828"/>
      <c r="ACX89" s="829"/>
      <c r="ACY89" s="828"/>
      <c r="ACZ89" s="829"/>
      <c r="ADA89" s="828"/>
      <c r="ADB89" s="829"/>
      <c r="ADC89" s="828"/>
      <c r="ADD89" s="829"/>
      <c r="ADE89" s="828"/>
      <c r="ADF89" s="829"/>
      <c r="ADG89" s="828"/>
      <c r="ADH89" s="829"/>
      <c r="ADI89" s="828"/>
      <c r="ADJ89" s="829"/>
      <c r="ADK89" s="828"/>
      <c r="ADL89" s="829"/>
      <c r="ADM89" s="828"/>
      <c r="ADN89" s="829"/>
      <c r="ADO89" s="828"/>
      <c r="ADP89" s="829"/>
      <c r="ADQ89" s="828"/>
      <c r="ADR89" s="829"/>
      <c r="ADS89" s="828"/>
      <c r="ADT89" s="829"/>
      <c r="ADU89" s="828"/>
      <c r="ADV89" s="829"/>
      <c r="ADW89" s="828"/>
      <c r="ADX89" s="829"/>
      <c r="ADY89" s="828"/>
      <c r="ADZ89" s="829"/>
      <c r="AEA89" s="828"/>
      <c r="AEB89" s="829"/>
      <c r="AEC89" s="828"/>
      <c r="AED89" s="829"/>
      <c r="AEE89" s="828"/>
      <c r="AEF89" s="829"/>
      <c r="AEG89" s="828"/>
      <c r="AEH89" s="829"/>
      <c r="AEI89" s="828"/>
      <c r="AEJ89" s="829"/>
      <c r="AEK89" s="828"/>
      <c r="AEL89" s="829"/>
      <c r="AEM89" s="828"/>
      <c r="AEN89" s="829"/>
      <c r="AEO89" s="828"/>
      <c r="AEP89" s="829"/>
      <c r="AEQ89" s="828"/>
      <c r="AER89" s="829"/>
      <c r="AES89" s="828"/>
      <c r="AET89" s="829"/>
      <c r="AEU89" s="828"/>
      <c r="AEV89" s="829"/>
      <c r="AEW89" s="828"/>
      <c r="AEX89" s="829"/>
      <c r="AEY89" s="828"/>
      <c r="AEZ89" s="829"/>
      <c r="AFA89" s="828"/>
      <c r="AFB89" s="829"/>
      <c r="AFC89" s="828"/>
      <c r="AFD89" s="829"/>
      <c r="AFE89" s="828"/>
      <c r="AFF89" s="829"/>
      <c r="AFG89" s="828"/>
      <c r="AFH89" s="829"/>
      <c r="AFI89" s="828"/>
      <c r="AFJ89" s="829"/>
      <c r="AFK89" s="828"/>
      <c r="AFL89" s="829"/>
      <c r="AFM89" s="828"/>
      <c r="AFN89" s="829"/>
      <c r="AFO89" s="828"/>
      <c r="AFP89" s="829"/>
      <c r="AFQ89" s="828"/>
      <c r="AFR89" s="829"/>
      <c r="AFS89" s="828"/>
      <c r="AFT89" s="829"/>
      <c r="AFU89" s="828"/>
      <c r="AFV89" s="829"/>
      <c r="AFW89" s="828"/>
      <c r="AFX89" s="829"/>
      <c r="AFY89" s="828"/>
      <c r="AFZ89" s="829"/>
      <c r="AGA89" s="828"/>
      <c r="AGB89" s="829"/>
      <c r="AGC89" s="828"/>
      <c r="AGD89" s="829"/>
      <c r="AGE89" s="828"/>
      <c r="AGF89" s="829"/>
      <c r="AGG89" s="828"/>
      <c r="AGH89" s="829"/>
      <c r="AGI89" s="828"/>
      <c r="AGJ89" s="829"/>
      <c r="AGK89" s="828"/>
      <c r="AGL89" s="829"/>
      <c r="AGM89" s="828"/>
      <c r="AGN89" s="829"/>
      <c r="AGO89" s="828"/>
      <c r="AGP89" s="829"/>
      <c r="AGQ89" s="828"/>
      <c r="AGR89" s="829"/>
      <c r="AGS89" s="828"/>
      <c r="AGT89" s="829"/>
      <c r="AGU89" s="828"/>
      <c r="AGV89" s="829"/>
      <c r="AGW89" s="828"/>
      <c r="AGX89" s="829"/>
      <c r="AGY89" s="828"/>
      <c r="AGZ89" s="829"/>
      <c r="AHA89" s="828"/>
      <c r="AHB89" s="829"/>
      <c r="AHC89" s="828"/>
      <c r="AHD89" s="829"/>
      <c r="AHE89" s="828"/>
      <c r="AHF89" s="829"/>
      <c r="AHG89" s="828"/>
      <c r="AHH89" s="829"/>
      <c r="AHI89" s="828"/>
      <c r="AHJ89" s="829"/>
      <c r="AHK89" s="828"/>
      <c r="AHL89" s="829"/>
      <c r="AHM89" s="828"/>
      <c r="AHN89" s="829"/>
      <c r="AHO89" s="828"/>
      <c r="AHP89" s="829"/>
      <c r="AHQ89" s="828"/>
      <c r="AHR89" s="829"/>
      <c r="AHS89" s="828"/>
      <c r="AHT89" s="829"/>
      <c r="AHU89" s="828"/>
      <c r="AHV89" s="829"/>
      <c r="AHW89" s="828"/>
      <c r="AHX89" s="829"/>
      <c r="AHY89" s="828"/>
      <c r="AHZ89" s="829"/>
      <c r="AIA89" s="828"/>
      <c r="AIB89" s="829"/>
      <c r="AIC89" s="828"/>
      <c r="AID89" s="829"/>
      <c r="AIE89" s="828"/>
      <c r="AIF89" s="829"/>
      <c r="AIG89" s="828"/>
      <c r="AIH89" s="829"/>
      <c r="AII89" s="828"/>
      <c r="AIJ89" s="829"/>
      <c r="AIK89" s="828"/>
      <c r="AIL89" s="829"/>
      <c r="AIM89" s="828"/>
      <c r="AIN89" s="829"/>
      <c r="AIO89" s="828"/>
      <c r="AIP89" s="829"/>
      <c r="AIQ89" s="828"/>
      <c r="AIR89" s="829"/>
      <c r="AIS89" s="828"/>
      <c r="AIT89" s="829"/>
      <c r="AIU89" s="828"/>
      <c r="AIV89" s="829"/>
      <c r="AIW89" s="828"/>
      <c r="AIX89" s="829"/>
      <c r="AIY89" s="828"/>
      <c r="AIZ89" s="829"/>
      <c r="AJA89" s="828"/>
      <c r="AJB89" s="829"/>
      <c r="AJC89" s="828"/>
      <c r="AJD89" s="829"/>
      <c r="AJE89" s="828"/>
      <c r="AJF89" s="829"/>
      <c r="AJG89" s="828"/>
      <c r="AJH89" s="829"/>
      <c r="AJI89" s="828"/>
      <c r="AJJ89" s="829"/>
      <c r="AJK89" s="828"/>
      <c r="AJL89" s="829"/>
      <c r="AJM89" s="828"/>
      <c r="AJN89" s="829"/>
      <c r="AJO89" s="828"/>
      <c r="AJP89" s="829"/>
      <c r="AJQ89" s="828"/>
      <c r="AJR89" s="829"/>
      <c r="AJS89" s="828"/>
      <c r="AJT89" s="829"/>
      <c r="AJU89" s="828"/>
      <c r="AJV89" s="829"/>
      <c r="AJW89" s="828"/>
      <c r="AJX89" s="829"/>
      <c r="AJY89" s="828"/>
      <c r="AJZ89" s="829"/>
      <c r="AKA89" s="828"/>
      <c r="AKB89" s="829"/>
      <c r="AKC89" s="828"/>
      <c r="AKD89" s="829"/>
      <c r="AKE89" s="828"/>
      <c r="AKF89" s="829"/>
      <c r="AKG89" s="828"/>
      <c r="AKH89" s="829"/>
      <c r="AKI89" s="828"/>
      <c r="AKJ89" s="829"/>
      <c r="AKK89" s="828"/>
      <c r="AKL89" s="829"/>
      <c r="AKM89" s="828"/>
      <c r="AKN89" s="829"/>
      <c r="AKO89" s="828"/>
      <c r="AKP89" s="829"/>
      <c r="AKQ89" s="828"/>
      <c r="AKR89" s="829"/>
      <c r="AKS89" s="828"/>
      <c r="AKT89" s="829"/>
      <c r="AKU89" s="828"/>
      <c r="AKV89" s="829"/>
      <c r="AKW89" s="828"/>
      <c r="AKX89" s="829"/>
      <c r="AKY89" s="828"/>
      <c r="AKZ89" s="829"/>
      <c r="ALA89" s="828"/>
      <c r="ALB89" s="829"/>
      <c r="ALC89" s="828"/>
      <c r="ALD89" s="829"/>
      <c r="ALE89" s="828"/>
      <c r="ALF89" s="829"/>
      <c r="ALG89" s="828"/>
      <c r="ALH89" s="829"/>
      <c r="ALI89" s="828"/>
      <c r="ALJ89" s="829"/>
      <c r="ALK89" s="828"/>
      <c r="ALL89" s="829"/>
      <c r="ALM89" s="828"/>
      <c r="ALN89" s="829"/>
      <c r="ALO89" s="828"/>
      <c r="ALP89" s="829"/>
      <c r="ALQ89" s="828"/>
      <c r="ALR89" s="829"/>
      <c r="ALS89" s="828"/>
      <c r="ALT89" s="829"/>
      <c r="ALU89" s="828"/>
      <c r="ALV89" s="829"/>
      <c r="ALW89" s="828"/>
      <c r="ALX89" s="829"/>
      <c r="ALY89" s="828"/>
      <c r="ALZ89" s="829"/>
      <c r="AMA89" s="828"/>
      <c r="AMB89" s="829"/>
      <c r="AMC89" s="828"/>
      <c r="AMD89" s="829"/>
      <c r="AME89" s="828"/>
      <c r="AMF89" s="829"/>
      <c r="AMG89" s="828"/>
      <c r="AMH89" s="829"/>
      <c r="AMI89" s="828"/>
      <c r="AMJ89" s="829"/>
      <c r="AMK89" s="828"/>
      <c r="AML89" s="829"/>
      <c r="AMM89" s="828"/>
      <c r="AMN89" s="829"/>
      <c r="AMO89" s="828"/>
      <c r="AMP89" s="829"/>
      <c r="AMQ89" s="828"/>
      <c r="AMR89" s="829"/>
      <c r="AMS89" s="828"/>
      <c r="AMT89" s="829"/>
      <c r="AMU89" s="828"/>
      <c r="AMV89" s="829"/>
      <c r="AMW89" s="828"/>
      <c r="AMX89" s="829"/>
      <c r="AMY89" s="828"/>
      <c r="AMZ89" s="829"/>
      <c r="ANA89" s="828"/>
      <c r="ANB89" s="829"/>
      <c r="ANC89" s="828"/>
      <c r="AND89" s="829"/>
      <c r="ANE89" s="828"/>
      <c r="ANF89" s="829"/>
      <c r="ANG89" s="828"/>
      <c r="ANH89" s="829"/>
      <c r="ANI89" s="828"/>
      <c r="ANJ89" s="829"/>
      <c r="ANK89" s="828"/>
      <c r="ANL89" s="829"/>
      <c r="ANM89" s="828"/>
      <c r="ANN89" s="829"/>
      <c r="ANO89" s="828"/>
      <c r="ANP89" s="829"/>
      <c r="ANQ89" s="828"/>
      <c r="ANR89" s="829"/>
      <c r="ANS89" s="828"/>
      <c r="ANT89" s="829"/>
      <c r="ANU89" s="828"/>
      <c r="ANV89" s="829"/>
      <c r="ANW89" s="828"/>
      <c r="ANX89" s="829"/>
      <c r="ANY89" s="828"/>
      <c r="ANZ89" s="829"/>
      <c r="AOA89" s="828"/>
      <c r="AOB89" s="829"/>
      <c r="AOC89" s="828"/>
      <c r="AOD89" s="829"/>
      <c r="AOE89" s="828"/>
      <c r="AOF89" s="829"/>
      <c r="AOG89" s="828"/>
      <c r="AOH89" s="829"/>
      <c r="AOI89" s="828"/>
      <c r="AOJ89" s="829"/>
      <c r="AOK89" s="828"/>
      <c r="AOL89" s="829"/>
      <c r="AOM89" s="828"/>
      <c r="AON89" s="829"/>
      <c r="AOO89" s="828"/>
      <c r="AOP89" s="829"/>
      <c r="AOQ89" s="828"/>
      <c r="AOR89" s="829"/>
      <c r="AOS89" s="828"/>
      <c r="AOT89" s="829"/>
      <c r="AOU89" s="828"/>
      <c r="AOV89" s="829"/>
      <c r="AOW89" s="828"/>
      <c r="AOX89" s="829"/>
      <c r="AOY89" s="828"/>
      <c r="AOZ89" s="829"/>
      <c r="APA89" s="828"/>
      <c r="APB89" s="829"/>
      <c r="APC89" s="828"/>
      <c r="APD89" s="829"/>
      <c r="APE89" s="828"/>
      <c r="APF89" s="829"/>
      <c r="APG89" s="828"/>
      <c r="APH89" s="829"/>
      <c r="API89" s="828"/>
      <c r="APJ89" s="829"/>
      <c r="APK89" s="828"/>
      <c r="APL89" s="829"/>
      <c r="APM89" s="828"/>
      <c r="APN89" s="829"/>
      <c r="APO89" s="828"/>
      <c r="APP89" s="829"/>
      <c r="APQ89" s="828"/>
      <c r="APR89" s="829"/>
      <c r="APS89" s="828"/>
      <c r="APT89" s="829"/>
      <c r="APU89" s="828"/>
      <c r="APV89" s="829"/>
      <c r="APW89" s="828"/>
      <c r="APX89" s="829"/>
      <c r="APY89" s="828"/>
      <c r="APZ89" s="829"/>
      <c r="AQA89" s="828"/>
      <c r="AQB89" s="829"/>
      <c r="AQC89" s="828"/>
      <c r="AQD89" s="829"/>
      <c r="AQE89" s="828"/>
      <c r="AQF89" s="829"/>
      <c r="AQG89" s="828"/>
      <c r="AQH89" s="829"/>
      <c r="AQI89" s="828"/>
      <c r="AQJ89" s="829"/>
      <c r="AQK89" s="828"/>
      <c r="AQL89" s="829"/>
      <c r="AQM89" s="828"/>
      <c r="AQN89" s="829"/>
      <c r="AQO89" s="828"/>
      <c r="AQP89" s="829"/>
      <c r="AQQ89" s="828"/>
      <c r="AQR89" s="829"/>
      <c r="AQS89" s="828"/>
      <c r="AQT89" s="829"/>
      <c r="AQU89" s="828"/>
      <c r="AQV89" s="829"/>
      <c r="AQW89" s="828"/>
      <c r="AQX89" s="829"/>
      <c r="AQY89" s="828"/>
      <c r="AQZ89" s="829"/>
      <c r="ARA89" s="828"/>
      <c r="ARB89" s="829"/>
      <c r="ARC89" s="828"/>
      <c r="ARD89" s="829"/>
      <c r="ARE89" s="828"/>
      <c r="ARF89" s="829"/>
      <c r="ARG89" s="828"/>
      <c r="ARH89" s="829"/>
      <c r="ARI89" s="828"/>
      <c r="ARJ89" s="829"/>
      <c r="ARK89" s="828"/>
      <c r="ARL89" s="829"/>
      <c r="ARM89" s="828"/>
      <c r="ARN89" s="829"/>
      <c r="ARO89" s="828"/>
      <c r="ARP89" s="829"/>
      <c r="ARQ89" s="828"/>
      <c r="ARR89" s="829"/>
      <c r="ARS89" s="828"/>
      <c r="ART89" s="829"/>
      <c r="ARU89" s="828"/>
      <c r="ARV89" s="829"/>
      <c r="ARW89" s="828"/>
      <c r="ARX89" s="829"/>
      <c r="ARY89" s="828"/>
      <c r="ARZ89" s="829"/>
      <c r="ASA89" s="828"/>
      <c r="ASB89" s="829"/>
      <c r="ASC89" s="828"/>
      <c r="ASD89" s="829"/>
      <c r="ASE89" s="828"/>
      <c r="ASF89" s="829"/>
      <c r="ASG89" s="828"/>
      <c r="ASH89" s="829"/>
      <c r="ASI89" s="828"/>
      <c r="ASJ89" s="829"/>
      <c r="ASK89" s="828"/>
      <c r="ASL89" s="829"/>
      <c r="ASM89" s="828"/>
      <c r="ASN89" s="829"/>
      <c r="ASO89" s="828"/>
      <c r="ASP89" s="829"/>
      <c r="ASQ89" s="828"/>
      <c r="ASR89" s="829"/>
      <c r="ASS89" s="828"/>
      <c r="AST89" s="829"/>
      <c r="ASU89" s="828"/>
      <c r="ASV89" s="829"/>
      <c r="ASW89" s="828"/>
      <c r="ASX89" s="829"/>
      <c r="ASY89" s="828"/>
      <c r="ASZ89" s="829"/>
      <c r="ATA89" s="828"/>
      <c r="ATB89" s="829"/>
      <c r="ATC89" s="828"/>
      <c r="ATD89" s="829"/>
      <c r="ATE89" s="828"/>
      <c r="ATF89" s="829"/>
      <c r="ATG89" s="828"/>
      <c r="ATH89" s="829"/>
      <c r="ATI89" s="828"/>
      <c r="ATJ89" s="829"/>
      <c r="ATK89" s="828"/>
      <c r="ATL89" s="829"/>
      <c r="ATM89" s="828"/>
      <c r="ATN89" s="829"/>
      <c r="ATO89" s="828"/>
      <c r="ATP89" s="829"/>
      <c r="ATQ89" s="828"/>
      <c r="ATR89" s="829"/>
      <c r="ATS89" s="828"/>
      <c r="ATT89" s="829"/>
      <c r="ATU89" s="828"/>
      <c r="ATV89" s="829"/>
      <c r="ATW89" s="828"/>
      <c r="ATX89" s="829"/>
      <c r="ATY89" s="828"/>
      <c r="ATZ89" s="829"/>
      <c r="AUA89" s="828"/>
      <c r="AUB89" s="829"/>
      <c r="AUC89" s="828"/>
      <c r="AUD89" s="829"/>
      <c r="AUE89" s="828"/>
      <c r="AUF89" s="829"/>
      <c r="AUG89" s="828"/>
      <c r="AUH89" s="829"/>
      <c r="AUI89" s="828"/>
      <c r="AUJ89" s="829"/>
      <c r="AUK89" s="828"/>
      <c r="AUL89" s="829"/>
      <c r="AUM89" s="828"/>
      <c r="AUN89" s="829"/>
      <c r="AUO89" s="828"/>
      <c r="AUP89" s="829"/>
      <c r="AUQ89" s="828"/>
      <c r="AUR89" s="829"/>
      <c r="AUS89" s="828"/>
      <c r="AUT89" s="829"/>
      <c r="AUU89" s="828"/>
      <c r="AUV89" s="829"/>
      <c r="AUW89" s="828"/>
      <c r="AUX89" s="829"/>
      <c r="AUY89" s="828"/>
      <c r="AUZ89" s="829"/>
      <c r="AVA89" s="828"/>
      <c r="AVB89" s="829"/>
      <c r="AVC89" s="828"/>
      <c r="AVD89" s="829"/>
      <c r="AVE89" s="828"/>
      <c r="AVF89" s="829"/>
      <c r="AVG89" s="828"/>
      <c r="AVH89" s="829"/>
      <c r="AVI89" s="828"/>
      <c r="AVJ89" s="829"/>
      <c r="AVK89" s="828"/>
      <c r="AVL89" s="829"/>
      <c r="AVM89" s="828"/>
      <c r="AVN89" s="829"/>
      <c r="AVO89" s="828"/>
      <c r="AVP89" s="829"/>
      <c r="AVQ89" s="828"/>
      <c r="AVR89" s="829"/>
      <c r="AVS89" s="828"/>
      <c r="AVT89" s="829"/>
      <c r="AVU89" s="828"/>
      <c r="AVV89" s="829"/>
      <c r="AVW89" s="828"/>
      <c r="AVX89" s="829"/>
      <c r="AVY89" s="828"/>
      <c r="AVZ89" s="829"/>
      <c r="AWA89" s="828"/>
      <c r="AWB89" s="829"/>
      <c r="AWC89" s="828"/>
      <c r="AWD89" s="829"/>
      <c r="AWE89" s="828"/>
      <c r="AWF89" s="829"/>
      <c r="AWG89" s="828"/>
      <c r="AWH89" s="829"/>
      <c r="AWI89" s="828"/>
      <c r="AWJ89" s="829"/>
      <c r="AWK89" s="828"/>
      <c r="AWL89" s="829"/>
      <c r="AWM89" s="828"/>
      <c r="AWN89" s="829"/>
      <c r="AWO89" s="828"/>
      <c r="AWP89" s="829"/>
      <c r="AWQ89" s="828"/>
      <c r="AWR89" s="829"/>
      <c r="AWS89" s="828"/>
      <c r="AWT89" s="829"/>
      <c r="AWU89" s="828"/>
      <c r="AWV89" s="829"/>
      <c r="AWW89" s="828"/>
      <c r="AWX89" s="829"/>
      <c r="AWY89" s="828"/>
      <c r="AWZ89" s="829"/>
      <c r="AXA89" s="828"/>
      <c r="AXB89" s="829"/>
      <c r="AXC89" s="828"/>
      <c r="AXD89" s="829"/>
      <c r="AXE89" s="828"/>
      <c r="AXF89" s="829"/>
      <c r="AXG89" s="828"/>
      <c r="AXH89" s="829"/>
      <c r="AXI89" s="828"/>
      <c r="AXJ89" s="829"/>
      <c r="AXK89" s="828"/>
      <c r="AXL89" s="829"/>
      <c r="AXM89" s="828"/>
      <c r="AXN89" s="829"/>
      <c r="AXO89" s="828"/>
      <c r="AXP89" s="829"/>
      <c r="AXQ89" s="828"/>
      <c r="AXR89" s="829"/>
      <c r="AXS89" s="828"/>
      <c r="AXT89" s="829"/>
      <c r="AXU89" s="828"/>
      <c r="AXV89" s="829"/>
      <c r="AXW89" s="828"/>
      <c r="AXX89" s="829"/>
      <c r="AXY89" s="828"/>
      <c r="AXZ89" s="829"/>
      <c r="AYA89" s="828"/>
      <c r="AYB89" s="829"/>
      <c r="AYC89" s="828"/>
      <c r="AYD89" s="829"/>
      <c r="AYE89" s="828"/>
      <c r="AYF89" s="829"/>
      <c r="AYG89" s="828"/>
      <c r="AYH89" s="829"/>
      <c r="AYI89" s="828"/>
      <c r="AYJ89" s="829"/>
      <c r="AYK89" s="828"/>
      <c r="AYL89" s="829"/>
      <c r="AYM89" s="828"/>
      <c r="AYN89" s="829"/>
      <c r="AYO89" s="828"/>
      <c r="AYP89" s="829"/>
      <c r="AYQ89" s="828"/>
      <c r="AYR89" s="829"/>
      <c r="AYS89" s="828"/>
      <c r="AYT89" s="829"/>
      <c r="AYU89" s="828"/>
      <c r="AYV89" s="829"/>
      <c r="AYW89" s="828"/>
      <c r="AYX89" s="829"/>
      <c r="AYY89" s="828"/>
      <c r="AYZ89" s="829"/>
      <c r="AZA89" s="828"/>
      <c r="AZB89" s="829"/>
      <c r="AZC89" s="828"/>
      <c r="AZD89" s="829"/>
      <c r="AZE89" s="828"/>
      <c r="AZF89" s="829"/>
      <c r="AZG89" s="828"/>
      <c r="AZH89" s="829"/>
      <c r="AZI89" s="828"/>
      <c r="AZJ89" s="829"/>
      <c r="AZK89" s="828"/>
      <c r="AZL89" s="829"/>
      <c r="AZM89" s="828"/>
      <c r="AZN89" s="829"/>
      <c r="AZO89" s="828"/>
      <c r="AZP89" s="829"/>
      <c r="AZQ89" s="828"/>
      <c r="AZR89" s="829"/>
      <c r="AZS89" s="828"/>
      <c r="AZT89" s="829"/>
      <c r="AZU89" s="828"/>
      <c r="AZV89" s="829"/>
      <c r="AZW89" s="828"/>
      <c r="AZX89" s="829"/>
      <c r="AZY89" s="828"/>
      <c r="AZZ89" s="829"/>
      <c r="BAA89" s="828"/>
      <c r="BAB89" s="829"/>
      <c r="BAC89" s="828"/>
      <c r="BAD89" s="829"/>
      <c r="BAE89" s="828"/>
      <c r="BAF89" s="829"/>
      <c r="BAG89" s="828"/>
      <c r="BAH89" s="829"/>
      <c r="BAI89" s="828"/>
      <c r="BAJ89" s="829"/>
      <c r="BAK89" s="828"/>
      <c r="BAL89" s="829"/>
      <c r="BAM89" s="828"/>
      <c r="BAN89" s="829"/>
      <c r="BAO89" s="828"/>
      <c r="BAP89" s="829"/>
      <c r="BAQ89" s="828"/>
      <c r="BAR89" s="829"/>
      <c r="BAS89" s="828"/>
      <c r="BAT89" s="829"/>
      <c r="BAU89" s="828"/>
      <c r="BAV89" s="829"/>
      <c r="BAW89" s="828"/>
      <c r="BAX89" s="829"/>
      <c r="BAY89" s="828"/>
      <c r="BAZ89" s="829"/>
      <c r="BBA89" s="828"/>
      <c r="BBB89" s="829"/>
      <c r="BBC89" s="828"/>
      <c r="BBD89" s="829"/>
      <c r="BBE89" s="828"/>
      <c r="BBF89" s="829"/>
      <c r="BBG89" s="828"/>
      <c r="BBH89" s="829"/>
      <c r="BBI89" s="828"/>
      <c r="BBJ89" s="829"/>
      <c r="BBK89" s="828"/>
      <c r="BBL89" s="829"/>
      <c r="BBM89" s="828"/>
      <c r="BBN89" s="829"/>
      <c r="BBO89" s="828"/>
      <c r="BBP89" s="829"/>
      <c r="BBQ89" s="828"/>
      <c r="BBR89" s="829"/>
      <c r="BBS89" s="828"/>
      <c r="BBT89" s="829"/>
      <c r="BBU89" s="828"/>
      <c r="BBV89" s="829"/>
      <c r="BBW89" s="828"/>
      <c r="BBX89" s="829"/>
      <c r="BBY89" s="828"/>
      <c r="BBZ89" s="829"/>
      <c r="BCA89" s="828"/>
      <c r="BCB89" s="829"/>
      <c r="BCC89" s="828"/>
      <c r="BCD89" s="829"/>
      <c r="BCE89" s="828"/>
      <c r="BCF89" s="829"/>
      <c r="BCG89" s="828"/>
      <c r="BCH89" s="829"/>
      <c r="BCI89" s="828"/>
      <c r="BCJ89" s="829"/>
      <c r="BCK89" s="828"/>
      <c r="BCL89" s="829"/>
      <c r="BCM89" s="828"/>
      <c r="BCN89" s="829"/>
      <c r="BCO89" s="828"/>
      <c r="BCP89" s="829"/>
      <c r="BCQ89" s="828"/>
      <c r="BCR89" s="829"/>
      <c r="BCS89" s="828"/>
      <c r="BCT89" s="829"/>
      <c r="BCU89" s="828"/>
      <c r="BCV89" s="829"/>
      <c r="BCW89" s="828"/>
      <c r="BCX89" s="829"/>
      <c r="BCY89" s="828"/>
      <c r="BCZ89" s="829"/>
      <c r="BDA89" s="828"/>
      <c r="BDB89" s="829"/>
      <c r="BDC89" s="828"/>
      <c r="BDD89" s="829"/>
      <c r="BDE89" s="828"/>
      <c r="BDF89" s="829"/>
      <c r="BDG89" s="828"/>
      <c r="BDH89" s="829"/>
      <c r="BDI89" s="828"/>
      <c r="BDJ89" s="829"/>
      <c r="BDK89" s="828"/>
      <c r="BDL89" s="829"/>
      <c r="BDM89" s="828"/>
      <c r="BDN89" s="829"/>
      <c r="BDO89" s="828"/>
      <c r="BDP89" s="829"/>
      <c r="BDQ89" s="828"/>
      <c r="BDR89" s="829"/>
      <c r="BDS89" s="828"/>
      <c r="BDT89" s="829"/>
      <c r="BDU89" s="828"/>
      <c r="BDV89" s="829"/>
      <c r="BDW89" s="828"/>
      <c r="BDX89" s="829"/>
      <c r="BDY89" s="828"/>
      <c r="BDZ89" s="829"/>
      <c r="BEA89" s="828"/>
      <c r="BEB89" s="829"/>
      <c r="BEC89" s="828"/>
      <c r="BED89" s="829"/>
      <c r="BEE89" s="828"/>
      <c r="BEF89" s="829"/>
      <c r="BEG89" s="828"/>
      <c r="BEH89" s="829"/>
      <c r="BEI89" s="828"/>
      <c r="BEJ89" s="829"/>
      <c r="BEK89" s="828"/>
      <c r="BEL89" s="829"/>
      <c r="BEM89" s="828"/>
      <c r="BEN89" s="829"/>
      <c r="BEO89" s="828"/>
      <c r="BEP89" s="829"/>
      <c r="BEQ89" s="828"/>
      <c r="BER89" s="829"/>
      <c r="BES89" s="828"/>
      <c r="BET89" s="829"/>
      <c r="BEU89" s="828"/>
      <c r="BEV89" s="829"/>
      <c r="BEW89" s="828"/>
      <c r="BEX89" s="829"/>
      <c r="BEY89" s="828"/>
      <c r="BEZ89" s="829"/>
      <c r="BFA89" s="828"/>
      <c r="BFB89" s="829"/>
      <c r="BFC89" s="828"/>
      <c r="BFD89" s="829"/>
      <c r="BFE89" s="828"/>
      <c r="BFF89" s="829"/>
      <c r="BFG89" s="828"/>
      <c r="BFH89" s="829"/>
      <c r="BFI89" s="828"/>
      <c r="BFJ89" s="829"/>
      <c r="BFK89" s="828"/>
      <c r="BFL89" s="829"/>
      <c r="BFM89" s="828"/>
      <c r="BFN89" s="829"/>
      <c r="BFO89" s="828"/>
      <c r="BFP89" s="829"/>
      <c r="BFQ89" s="828"/>
      <c r="BFR89" s="829"/>
      <c r="BFS89" s="828"/>
      <c r="BFT89" s="829"/>
      <c r="BFU89" s="828"/>
      <c r="BFV89" s="829"/>
      <c r="BFW89" s="828"/>
      <c r="BFX89" s="829"/>
      <c r="BFY89" s="828"/>
      <c r="BFZ89" s="829"/>
      <c r="BGA89" s="828"/>
      <c r="BGB89" s="829"/>
      <c r="BGC89" s="828"/>
      <c r="BGD89" s="829"/>
      <c r="BGE89" s="828"/>
      <c r="BGF89" s="829"/>
      <c r="BGG89" s="828"/>
      <c r="BGH89" s="829"/>
      <c r="BGI89" s="828"/>
      <c r="BGJ89" s="829"/>
      <c r="BGK89" s="828"/>
      <c r="BGL89" s="829"/>
      <c r="BGM89" s="828"/>
      <c r="BGN89" s="829"/>
      <c r="BGO89" s="828"/>
      <c r="BGP89" s="829"/>
      <c r="BGQ89" s="828"/>
      <c r="BGR89" s="829"/>
      <c r="BGS89" s="828"/>
      <c r="BGT89" s="829"/>
      <c r="BGU89" s="828"/>
      <c r="BGV89" s="829"/>
      <c r="BGW89" s="828"/>
      <c r="BGX89" s="829"/>
      <c r="BGY89" s="828"/>
      <c r="BGZ89" s="829"/>
      <c r="BHA89" s="828"/>
      <c r="BHB89" s="829"/>
      <c r="BHC89" s="828"/>
      <c r="BHD89" s="829"/>
      <c r="BHE89" s="828"/>
      <c r="BHF89" s="829"/>
      <c r="BHG89" s="828"/>
      <c r="BHH89" s="829"/>
      <c r="BHI89" s="828"/>
      <c r="BHJ89" s="829"/>
      <c r="BHK89" s="828"/>
      <c r="BHL89" s="829"/>
      <c r="BHM89" s="828"/>
      <c r="BHN89" s="829"/>
      <c r="BHO89" s="828"/>
      <c r="BHP89" s="829"/>
      <c r="BHQ89" s="828"/>
      <c r="BHR89" s="829"/>
      <c r="BHS89" s="828"/>
      <c r="BHT89" s="829"/>
      <c r="BHU89" s="828"/>
      <c r="BHV89" s="829"/>
      <c r="BHW89" s="828"/>
      <c r="BHX89" s="829"/>
      <c r="BHY89" s="828"/>
      <c r="BHZ89" s="829"/>
      <c r="BIA89" s="828"/>
      <c r="BIB89" s="829"/>
      <c r="BIC89" s="828"/>
      <c r="BID89" s="829"/>
      <c r="BIE89" s="828"/>
      <c r="BIF89" s="829"/>
      <c r="BIG89" s="828"/>
      <c r="BIH89" s="829"/>
      <c r="BII89" s="828"/>
      <c r="BIJ89" s="829"/>
      <c r="BIK89" s="828"/>
      <c r="BIL89" s="829"/>
      <c r="BIM89" s="828"/>
      <c r="BIN89" s="829"/>
      <c r="BIO89" s="828"/>
      <c r="BIP89" s="829"/>
      <c r="BIQ89" s="828"/>
      <c r="BIR89" s="829"/>
      <c r="BIS89" s="828"/>
      <c r="BIT89" s="829"/>
      <c r="BIU89" s="828"/>
      <c r="BIV89" s="829"/>
      <c r="BIW89" s="828"/>
      <c r="BIX89" s="829"/>
      <c r="BIY89" s="828"/>
      <c r="BIZ89" s="829"/>
      <c r="BJA89" s="828"/>
      <c r="BJB89" s="829"/>
      <c r="BJC89" s="828"/>
      <c r="BJD89" s="829"/>
      <c r="BJE89" s="828"/>
      <c r="BJF89" s="829"/>
      <c r="BJG89" s="828"/>
      <c r="BJH89" s="829"/>
      <c r="BJI89" s="828"/>
      <c r="BJJ89" s="829"/>
      <c r="BJK89" s="828"/>
      <c r="BJL89" s="829"/>
      <c r="BJM89" s="828"/>
      <c r="BJN89" s="829"/>
      <c r="BJO89" s="828"/>
      <c r="BJP89" s="829"/>
      <c r="BJQ89" s="828"/>
      <c r="BJR89" s="829"/>
      <c r="BJS89" s="828"/>
      <c r="BJT89" s="829"/>
      <c r="BJU89" s="828"/>
      <c r="BJV89" s="829"/>
      <c r="BJW89" s="828"/>
      <c r="BJX89" s="829"/>
      <c r="BJY89" s="828"/>
      <c r="BJZ89" s="829"/>
      <c r="BKA89" s="828"/>
      <c r="BKB89" s="829"/>
      <c r="BKC89" s="828"/>
      <c r="BKD89" s="829"/>
      <c r="BKE89" s="828"/>
      <c r="BKF89" s="829"/>
      <c r="BKG89" s="828"/>
      <c r="BKH89" s="829"/>
      <c r="BKI89" s="828"/>
      <c r="BKJ89" s="829"/>
      <c r="BKK89" s="828"/>
      <c r="BKL89" s="829"/>
      <c r="BKM89" s="828"/>
      <c r="BKN89" s="829"/>
      <c r="BKO89" s="828"/>
      <c r="BKP89" s="829"/>
      <c r="BKQ89" s="828"/>
      <c r="BKR89" s="829"/>
      <c r="BKS89" s="828"/>
      <c r="BKT89" s="829"/>
      <c r="BKU89" s="828"/>
      <c r="BKV89" s="829"/>
      <c r="BKW89" s="828"/>
      <c r="BKX89" s="829"/>
      <c r="BKY89" s="828"/>
      <c r="BKZ89" s="829"/>
      <c r="BLA89" s="828"/>
      <c r="BLB89" s="829"/>
      <c r="BLC89" s="828"/>
      <c r="BLD89" s="829"/>
      <c r="BLE89" s="828"/>
      <c r="BLF89" s="829"/>
      <c r="BLG89" s="828"/>
      <c r="BLH89" s="829"/>
      <c r="BLI89" s="828"/>
      <c r="BLJ89" s="829"/>
      <c r="BLK89" s="828"/>
      <c r="BLL89" s="829"/>
      <c r="BLM89" s="828"/>
      <c r="BLN89" s="829"/>
      <c r="BLO89" s="828"/>
      <c r="BLP89" s="829"/>
      <c r="BLQ89" s="828"/>
      <c r="BLR89" s="829"/>
      <c r="BLS89" s="828"/>
      <c r="BLT89" s="829"/>
      <c r="BLU89" s="828"/>
      <c r="BLV89" s="829"/>
      <c r="BLW89" s="828"/>
      <c r="BLX89" s="829"/>
      <c r="BLY89" s="828"/>
      <c r="BLZ89" s="829"/>
      <c r="BMA89" s="828"/>
      <c r="BMB89" s="829"/>
      <c r="BMC89" s="828"/>
      <c r="BMD89" s="829"/>
      <c r="BME89" s="828"/>
      <c r="BMF89" s="829"/>
      <c r="BMG89" s="828"/>
      <c r="BMH89" s="829"/>
      <c r="BMI89" s="828"/>
      <c r="BMJ89" s="829"/>
      <c r="BMK89" s="828"/>
      <c r="BML89" s="829"/>
      <c r="BMM89" s="828"/>
      <c r="BMN89" s="829"/>
      <c r="BMO89" s="828"/>
      <c r="BMP89" s="829"/>
      <c r="BMQ89" s="828"/>
      <c r="BMR89" s="829"/>
      <c r="BMS89" s="828"/>
      <c r="BMT89" s="829"/>
      <c r="BMU89" s="828"/>
      <c r="BMV89" s="829"/>
      <c r="BMW89" s="828"/>
      <c r="BMX89" s="829"/>
      <c r="BMY89" s="828"/>
      <c r="BMZ89" s="829"/>
      <c r="BNA89" s="828"/>
      <c r="BNB89" s="829"/>
      <c r="BNC89" s="828"/>
      <c r="BND89" s="829"/>
      <c r="BNE89" s="828"/>
      <c r="BNF89" s="829"/>
      <c r="BNG89" s="828"/>
      <c r="BNH89" s="829"/>
      <c r="BNI89" s="828"/>
      <c r="BNJ89" s="829"/>
      <c r="BNK89" s="828"/>
      <c r="BNL89" s="829"/>
      <c r="BNM89" s="828"/>
      <c r="BNN89" s="829"/>
      <c r="BNO89" s="828"/>
      <c r="BNP89" s="829"/>
      <c r="BNQ89" s="828"/>
      <c r="BNR89" s="829"/>
      <c r="BNS89" s="828"/>
      <c r="BNT89" s="829"/>
      <c r="BNU89" s="828"/>
      <c r="BNV89" s="829"/>
      <c r="BNW89" s="828"/>
      <c r="BNX89" s="829"/>
      <c r="BNY89" s="828"/>
      <c r="BNZ89" s="829"/>
      <c r="BOA89" s="828"/>
      <c r="BOB89" s="829"/>
      <c r="BOC89" s="828"/>
      <c r="BOD89" s="829"/>
      <c r="BOE89" s="828"/>
      <c r="BOF89" s="829"/>
      <c r="BOG89" s="828"/>
      <c r="BOH89" s="829"/>
      <c r="BOI89" s="828"/>
      <c r="BOJ89" s="829"/>
      <c r="BOK89" s="828"/>
      <c r="BOL89" s="829"/>
      <c r="BOM89" s="828"/>
      <c r="BON89" s="829"/>
      <c r="BOO89" s="828"/>
      <c r="BOP89" s="829"/>
      <c r="BOQ89" s="828"/>
      <c r="BOR89" s="829"/>
      <c r="BOS89" s="828"/>
      <c r="BOT89" s="829"/>
      <c r="BOU89" s="828"/>
      <c r="BOV89" s="829"/>
      <c r="BOW89" s="828"/>
      <c r="BOX89" s="829"/>
      <c r="BOY89" s="828"/>
      <c r="BOZ89" s="829"/>
      <c r="BPA89" s="828"/>
      <c r="BPB89" s="829"/>
      <c r="BPC89" s="828"/>
      <c r="BPD89" s="829"/>
      <c r="BPE89" s="828"/>
      <c r="BPF89" s="829"/>
      <c r="BPG89" s="828"/>
      <c r="BPH89" s="829"/>
      <c r="BPI89" s="828"/>
      <c r="BPJ89" s="829"/>
      <c r="BPK89" s="828"/>
      <c r="BPL89" s="829"/>
      <c r="BPM89" s="828"/>
      <c r="BPN89" s="829"/>
      <c r="BPO89" s="828"/>
      <c r="BPP89" s="829"/>
      <c r="BPQ89" s="828"/>
      <c r="BPR89" s="829"/>
      <c r="BPS89" s="828"/>
      <c r="BPT89" s="829"/>
      <c r="BPU89" s="828"/>
      <c r="BPV89" s="829"/>
      <c r="BPW89" s="828"/>
      <c r="BPX89" s="829"/>
      <c r="BPY89" s="828"/>
      <c r="BPZ89" s="829"/>
      <c r="BQA89" s="828"/>
      <c r="BQB89" s="829"/>
      <c r="BQC89" s="828"/>
      <c r="BQD89" s="829"/>
      <c r="BQE89" s="828"/>
      <c r="BQF89" s="829"/>
      <c r="BQG89" s="828"/>
      <c r="BQH89" s="829"/>
      <c r="BQI89" s="828"/>
      <c r="BQJ89" s="829"/>
      <c r="BQK89" s="828"/>
      <c r="BQL89" s="829"/>
      <c r="BQM89" s="828"/>
      <c r="BQN89" s="829"/>
      <c r="BQO89" s="828"/>
      <c r="BQP89" s="829"/>
      <c r="BQQ89" s="828"/>
      <c r="BQR89" s="829"/>
      <c r="BQS89" s="828"/>
      <c r="BQT89" s="829"/>
      <c r="BQU89" s="828"/>
      <c r="BQV89" s="829"/>
      <c r="BQW89" s="828"/>
      <c r="BQX89" s="829"/>
      <c r="BQY89" s="828"/>
      <c r="BQZ89" s="829"/>
      <c r="BRA89" s="828"/>
      <c r="BRB89" s="829"/>
      <c r="BRC89" s="828"/>
      <c r="BRD89" s="829"/>
      <c r="BRE89" s="828"/>
      <c r="BRF89" s="829"/>
      <c r="BRG89" s="828"/>
      <c r="BRH89" s="829"/>
      <c r="BRI89" s="828"/>
      <c r="BRJ89" s="829"/>
      <c r="BRK89" s="828"/>
      <c r="BRL89" s="829"/>
      <c r="BRM89" s="828"/>
      <c r="BRN89" s="829"/>
      <c r="BRO89" s="828"/>
      <c r="BRP89" s="829"/>
      <c r="BRQ89" s="828"/>
      <c r="BRR89" s="829"/>
      <c r="BRS89" s="828"/>
      <c r="BRT89" s="829"/>
      <c r="BRU89" s="828"/>
      <c r="BRV89" s="829"/>
      <c r="BRW89" s="828"/>
      <c r="BRX89" s="829"/>
      <c r="BRY89" s="828"/>
      <c r="BRZ89" s="829"/>
      <c r="BSA89" s="828"/>
      <c r="BSB89" s="829"/>
      <c r="BSC89" s="828"/>
      <c r="BSD89" s="829"/>
      <c r="BSE89" s="828"/>
      <c r="BSF89" s="829"/>
      <c r="BSG89" s="828"/>
      <c r="BSH89" s="829"/>
      <c r="BSI89" s="828"/>
      <c r="BSJ89" s="829"/>
      <c r="BSK89" s="828"/>
      <c r="BSL89" s="829"/>
      <c r="BSM89" s="828"/>
      <c r="BSN89" s="829"/>
      <c r="BSO89" s="828"/>
      <c r="BSP89" s="829"/>
      <c r="BSQ89" s="828"/>
      <c r="BSR89" s="829"/>
      <c r="BSS89" s="828"/>
      <c r="BST89" s="829"/>
      <c r="BSU89" s="828"/>
      <c r="BSV89" s="829"/>
      <c r="BSW89" s="828"/>
      <c r="BSX89" s="829"/>
      <c r="BSY89" s="828"/>
      <c r="BSZ89" s="829"/>
      <c r="BTA89" s="828"/>
      <c r="BTB89" s="829"/>
      <c r="BTC89" s="828"/>
      <c r="BTD89" s="829"/>
      <c r="BTE89" s="828"/>
      <c r="BTF89" s="829"/>
      <c r="BTG89" s="828"/>
      <c r="BTH89" s="829"/>
      <c r="BTI89" s="828"/>
      <c r="BTJ89" s="829"/>
      <c r="BTK89" s="828"/>
      <c r="BTL89" s="829"/>
      <c r="BTM89" s="828"/>
      <c r="BTN89" s="829"/>
      <c r="BTO89" s="828"/>
      <c r="BTP89" s="829"/>
      <c r="BTQ89" s="828"/>
      <c r="BTR89" s="829"/>
      <c r="BTS89" s="828"/>
      <c r="BTT89" s="829"/>
      <c r="BTU89" s="828"/>
      <c r="BTV89" s="829"/>
      <c r="BTW89" s="828"/>
      <c r="BTX89" s="829"/>
      <c r="BTY89" s="828"/>
      <c r="BTZ89" s="829"/>
      <c r="BUA89" s="828"/>
      <c r="BUB89" s="829"/>
      <c r="BUC89" s="828"/>
      <c r="BUD89" s="829"/>
      <c r="BUE89" s="828"/>
      <c r="BUF89" s="829"/>
      <c r="BUG89" s="828"/>
      <c r="BUH89" s="829"/>
      <c r="BUI89" s="828"/>
      <c r="BUJ89" s="829"/>
      <c r="BUK89" s="828"/>
      <c r="BUL89" s="829"/>
      <c r="BUM89" s="828"/>
      <c r="BUN89" s="829"/>
      <c r="BUO89" s="828"/>
      <c r="BUP89" s="829"/>
      <c r="BUQ89" s="828"/>
      <c r="BUR89" s="829"/>
      <c r="BUS89" s="828"/>
      <c r="BUT89" s="829"/>
      <c r="BUU89" s="828"/>
      <c r="BUV89" s="829"/>
      <c r="BUW89" s="828"/>
      <c r="BUX89" s="829"/>
      <c r="BUY89" s="828"/>
      <c r="BUZ89" s="829"/>
      <c r="BVA89" s="828"/>
      <c r="BVB89" s="829"/>
      <c r="BVC89" s="828"/>
      <c r="BVD89" s="829"/>
      <c r="BVE89" s="828"/>
      <c r="BVF89" s="829"/>
      <c r="BVG89" s="828"/>
      <c r="BVH89" s="829"/>
      <c r="BVI89" s="828"/>
      <c r="BVJ89" s="829"/>
      <c r="BVK89" s="828"/>
      <c r="BVL89" s="829"/>
      <c r="BVM89" s="828"/>
      <c r="BVN89" s="829"/>
      <c r="BVO89" s="828"/>
      <c r="BVP89" s="829"/>
      <c r="BVQ89" s="828"/>
      <c r="BVR89" s="829"/>
      <c r="BVS89" s="828"/>
      <c r="BVT89" s="829"/>
      <c r="BVU89" s="828"/>
      <c r="BVV89" s="829"/>
      <c r="BVW89" s="828"/>
      <c r="BVX89" s="829"/>
      <c r="BVY89" s="828"/>
      <c r="BVZ89" s="829"/>
      <c r="BWA89" s="828"/>
      <c r="BWB89" s="829"/>
      <c r="BWC89" s="828"/>
      <c r="BWD89" s="829"/>
      <c r="BWE89" s="828"/>
      <c r="BWF89" s="829"/>
      <c r="BWG89" s="828"/>
      <c r="BWH89" s="829"/>
      <c r="BWI89" s="828"/>
      <c r="BWJ89" s="829"/>
      <c r="BWK89" s="828"/>
      <c r="BWL89" s="829"/>
      <c r="BWM89" s="828"/>
      <c r="BWN89" s="829"/>
      <c r="BWO89" s="828"/>
      <c r="BWP89" s="829"/>
      <c r="BWQ89" s="828"/>
      <c r="BWR89" s="829"/>
      <c r="BWS89" s="828"/>
      <c r="BWT89" s="829"/>
      <c r="BWU89" s="828"/>
      <c r="BWV89" s="829"/>
      <c r="BWW89" s="828"/>
      <c r="BWX89" s="829"/>
      <c r="BWY89" s="828"/>
      <c r="BWZ89" s="829"/>
      <c r="BXA89" s="828"/>
      <c r="BXB89" s="829"/>
      <c r="BXC89" s="828"/>
      <c r="BXD89" s="829"/>
      <c r="BXE89" s="828"/>
      <c r="BXF89" s="829"/>
      <c r="BXG89" s="828"/>
      <c r="BXH89" s="829"/>
      <c r="BXI89" s="828"/>
      <c r="BXJ89" s="829"/>
      <c r="BXK89" s="828"/>
      <c r="BXL89" s="829"/>
      <c r="BXM89" s="828"/>
      <c r="BXN89" s="829"/>
      <c r="BXO89" s="828"/>
      <c r="BXP89" s="829"/>
      <c r="BXQ89" s="828"/>
      <c r="BXR89" s="829"/>
      <c r="BXS89" s="828"/>
      <c r="BXT89" s="829"/>
      <c r="BXU89" s="828"/>
      <c r="BXV89" s="829"/>
      <c r="BXW89" s="828"/>
      <c r="BXX89" s="829"/>
      <c r="BXY89" s="828"/>
      <c r="BXZ89" s="829"/>
      <c r="BYA89" s="828"/>
      <c r="BYB89" s="829"/>
      <c r="BYC89" s="828"/>
      <c r="BYD89" s="829"/>
      <c r="BYE89" s="828"/>
      <c r="BYF89" s="829"/>
      <c r="BYG89" s="828"/>
      <c r="BYH89" s="829"/>
      <c r="BYI89" s="828"/>
      <c r="BYJ89" s="829"/>
      <c r="BYK89" s="828"/>
      <c r="BYL89" s="829"/>
      <c r="BYM89" s="828"/>
      <c r="BYN89" s="829"/>
      <c r="BYO89" s="828"/>
      <c r="BYP89" s="829"/>
      <c r="BYQ89" s="828"/>
      <c r="BYR89" s="829"/>
      <c r="BYS89" s="828"/>
      <c r="BYT89" s="829"/>
      <c r="BYU89" s="828"/>
      <c r="BYV89" s="829"/>
      <c r="BYW89" s="828"/>
      <c r="BYX89" s="829"/>
      <c r="BYY89" s="828"/>
      <c r="BYZ89" s="829"/>
      <c r="BZA89" s="828"/>
      <c r="BZB89" s="829"/>
      <c r="BZC89" s="828"/>
      <c r="BZD89" s="829"/>
      <c r="BZE89" s="828"/>
      <c r="BZF89" s="829"/>
      <c r="BZG89" s="828"/>
      <c r="BZH89" s="829"/>
      <c r="BZI89" s="828"/>
      <c r="BZJ89" s="829"/>
      <c r="BZK89" s="828"/>
      <c r="BZL89" s="829"/>
      <c r="BZM89" s="828"/>
      <c r="BZN89" s="829"/>
      <c r="BZO89" s="828"/>
      <c r="BZP89" s="829"/>
      <c r="BZQ89" s="828"/>
      <c r="BZR89" s="829"/>
      <c r="BZS89" s="828"/>
      <c r="BZT89" s="829"/>
      <c r="BZU89" s="828"/>
      <c r="BZV89" s="829"/>
      <c r="BZW89" s="828"/>
      <c r="BZX89" s="829"/>
      <c r="BZY89" s="828"/>
      <c r="BZZ89" s="829"/>
      <c r="CAA89" s="828"/>
      <c r="CAB89" s="829"/>
      <c r="CAC89" s="828"/>
      <c r="CAD89" s="829"/>
      <c r="CAE89" s="828"/>
      <c r="CAF89" s="829"/>
      <c r="CAG89" s="828"/>
      <c r="CAH89" s="829"/>
      <c r="CAI89" s="828"/>
      <c r="CAJ89" s="829"/>
      <c r="CAK89" s="828"/>
      <c r="CAL89" s="829"/>
      <c r="CAM89" s="828"/>
      <c r="CAN89" s="829"/>
      <c r="CAO89" s="828"/>
      <c r="CAP89" s="829"/>
      <c r="CAQ89" s="828"/>
      <c r="CAR89" s="829"/>
      <c r="CAS89" s="828"/>
      <c r="CAT89" s="829"/>
      <c r="CAU89" s="828"/>
      <c r="CAV89" s="829"/>
      <c r="CAW89" s="828"/>
      <c r="CAX89" s="829"/>
      <c r="CAY89" s="828"/>
      <c r="CAZ89" s="829"/>
      <c r="CBA89" s="828"/>
      <c r="CBB89" s="829"/>
      <c r="CBC89" s="828"/>
      <c r="CBD89" s="829"/>
      <c r="CBE89" s="828"/>
      <c r="CBF89" s="829"/>
      <c r="CBG89" s="828"/>
      <c r="CBH89" s="829"/>
      <c r="CBI89" s="828"/>
      <c r="CBJ89" s="829"/>
      <c r="CBK89" s="828"/>
      <c r="CBL89" s="829"/>
      <c r="CBM89" s="828"/>
      <c r="CBN89" s="829"/>
      <c r="CBO89" s="828"/>
      <c r="CBP89" s="829"/>
      <c r="CBQ89" s="828"/>
      <c r="CBR89" s="829"/>
      <c r="CBS89" s="828"/>
      <c r="CBT89" s="829"/>
      <c r="CBU89" s="828"/>
      <c r="CBV89" s="829"/>
      <c r="CBW89" s="828"/>
      <c r="CBX89" s="829"/>
      <c r="CBY89" s="828"/>
      <c r="CBZ89" s="829"/>
      <c r="CCA89" s="828"/>
      <c r="CCB89" s="829"/>
      <c r="CCC89" s="828"/>
      <c r="CCD89" s="829"/>
      <c r="CCE89" s="828"/>
      <c r="CCF89" s="829"/>
      <c r="CCG89" s="828"/>
      <c r="CCH89" s="829"/>
      <c r="CCI89" s="828"/>
      <c r="CCJ89" s="829"/>
      <c r="CCK89" s="828"/>
      <c r="CCL89" s="829"/>
      <c r="CCM89" s="828"/>
      <c r="CCN89" s="829"/>
      <c r="CCO89" s="828"/>
      <c r="CCP89" s="829"/>
      <c r="CCQ89" s="828"/>
      <c r="CCR89" s="829"/>
      <c r="CCS89" s="828"/>
      <c r="CCT89" s="829"/>
      <c r="CCU89" s="828"/>
      <c r="CCV89" s="829"/>
      <c r="CCW89" s="828"/>
      <c r="CCX89" s="829"/>
      <c r="CCY89" s="828"/>
      <c r="CCZ89" s="829"/>
      <c r="CDA89" s="828"/>
      <c r="CDB89" s="829"/>
      <c r="CDC89" s="828"/>
      <c r="CDD89" s="829"/>
      <c r="CDE89" s="828"/>
      <c r="CDF89" s="829"/>
      <c r="CDG89" s="828"/>
      <c r="CDH89" s="829"/>
      <c r="CDI89" s="828"/>
      <c r="CDJ89" s="829"/>
      <c r="CDK89" s="828"/>
      <c r="CDL89" s="829"/>
      <c r="CDM89" s="828"/>
      <c r="CDN89" s="829"/>
      <c r="CDO89" s="828"/>
      <c r="CDP89" s="829"/>
      <c r="CDQ89" s="828"/>
      <c r="CDR89" s="829"/>
      <c r="CDS89" s="828"/>
      <c r="CDT89" s="829"/>
      <c r="CDU89" s="828"/>
      <c r="CDV89" s="829"/>
      <c r="CDW89" s="828"/>
      <c r="CDX89" s="829"/>
      <c r="CDY89" s="828"/>
      <c r="CDZ89" s="829"/>
      <c r="CEA89" s="828"/>
      <c r="CEB89" s="829"/>
      <c r="CEC89" s="828"/>
      <c r="CED89" s="829"/>
      <c r="CEE89" s="828"/>
      <c r="CEF89" s="829"/>
      <c r="CEG89" s="828"/>
      <c r="CEH89" s="829"/>
      <c r="CEI89" s="828"/>
      <c r="CEJ89" s="829"/>
      <c r="CEK89" s="828"/>
      <c r="CEL89" s="829"/>
      <c r="CEM89" s="828"/>
      <c r="CEN89" s="829"/>
      <c r="CEO89" s="828"/>
      <c r="CEP89" s="829"/>
      <c r="CEQ89" s="828"/>
      <c r="CER89" s="829"/>
      <c r="CES89" s="828"/>
      <c r="CET89" s="829"/>
      <c r="CEU89" s="828"/>
      <c r="CEV89" s="829"/>
      <c r="CEW89" s="828"/>
      <c r="CEX89" s="829"/>
      <c r="CEY89" s="828"/>
      <c r="CEZ89" s="829"/>
      <c r="CFA89" s="828"/>
      <c r="CFB89" s="829"/>
      <c r="CFC89" s="828"/>
      <c r="CFD89" s="829"/>
      <c r="CFE89" s="828"/>
      <c r="CFF89" s="829"/>
      <c r="CFG89" s="828"/>
      <c r="CFH89" s="829"/>
      <c r="CFI89" s="828"/>
      <c r="CFJ89" s="829"/>
      <c r="CFK89" s="828"/>
      <c r="CFL89" s="829"/>
      <c r="CFM89" s="828"/>
      <c r="CFN89" s="829"/>
      <c r="CFO89" s="828"/>
      <c r="CFP89" s="829"/>
      <c r="CFQ89" s="828"/>
      <c r="CFR89" s="829"/>
      <c r="CFS89" s="828"/>
      <c r="CFT89" s="829"/>
      <c r="CFU89" s="828"/>
      <c r="CFV89" s="829"/>
      <c r="CFW89" s="828"/>
      <c r="CFX89" s="829"/>
      <c r="CFY89" s="828"/>
      <c r="CFZ89" s="829"/>
      <c r="CGA89" s="828"/>
      <c r="CGB89" s="829"/>
      <c r="CGC89" s="828"/>
      <c r="CGD89" s="829"/>
      <c r="CGE89" s="828"/>
      <c r="CGF89" s="829"/>
      <c r="CGG89" s="828"/>
      <c r="CGH89" s="829"/>
      <c r="CGI89" s="828"/>
      <c r="CGJ89" s="829"/>
      <c r="CGK89" s="828"/>
      <c r="CGL89" s="829"/>
      <c r="CGM89" s="828"/>
      <c r="CGN89" s="829"/>
      <c r="CGO89" s="828"/>
      <c r="CGP89" s="829"/>
      <c r="CGQ89" s="828"/>
      <c r="CGR89" s="829"/>
      <c r="CGS89" s="828"/>
      <c r="CGT89" s="829"/>
      <c r="CGU89" s="828"/>
      <c r="CGV89" s="829"/>
      <c r="CGW89" s="828"/>
      <c r="CGX89" s="829"/>
      <c r="CGY89" s="828"/>
      <c r="CGZ89" s="829"/>
      <c r="CHA89" s="828"/>
      <c r="CHB89" s="829"/>
      <c r="CHC89" s="828"/>
      <c r="CHD89" s="829"/>
      <c r="CHE89" s="828"/>
      <c r="CHF89" s="829"/>
      <c r="CHG89" s="828"/>
      <c r="CHH89" s="829"/>
      <c r="CHI89" s="828"/>
      <c r="CHJ89" s="829"/>
      <c r="CHK89" s="828"/>
      <c r="CHL89" s="829"/>
      <c r="CHM89" s="828"/>
      <c r="CHN89" s="829"/>
      <c r="CHO89" s="828"/>
      <c r="CHP89" s="829"/>
      <c r="CHQ89" s="828"/>
      <c r="CHR89" s="829"/>
      <c r="CHS89" s="828"/>
      <c r="CHT89" s="829"/>
      <c r="CHU89" s="828"/>
      <c r="CHV89" s="829"/>
      <c r="CHW89" s="828"/>
      <c r="CHX89" s="829"/>
      <c r="CHY89" s="828"/>
      <c r="CHZ89" s="829"/>
      <c r="CIA89" s="828"/>
      <c r="CIB89" s="829"/>
      <c r="CIC89" s="828"/>
      <c r="CID89" s="829"/>
      <c r="CIE89" s="828"/>
      <c r="CIF89" s="829"/>
      <c r="CIG89" s="828"/>
      <c r="CIH89" s="829"/>
      <c r="CII89" s="828"/>
      <c r="CIJ89" s="829"/>
      <c r="CIK89" s="828"/>
      <c r="CIL89" s="829"/>
      <c r="CIM89" s="828"/>
      <c r="CIN89" s="829"/>
      <c r="CIO89" s="828"/>
      <c r="CIP89" s="829"/>
      <c r="CIQ89" s="828"/>
      <c r="CIR89" s="829"/>
      <c r="CIS89" s="828"/>
      <c r="CIT89" s="829"/>
      <c r="CIU89" s="828"/>
      <c r="CIV89" s="829"/>
      <c r="CIW89" s="828"/>
      <c r="CIX89" s="829"/>
      <c r="CIY89" s="828"/>
      <c r="CIZ89" s="829"/>
      <c r="CJA89" s="828"/>
      <c r="CJB89" s="829"/>
      <c r="CJC89" s="828"/>
      <c r="CJD89" s="829"/>
      <c r="CJE89" s="828"/>
      <c r="CJF89" s="829"/>
      <c r="CJG89" s="828"/>
      <c r="CJH89" s="829"/>
      <c r="CJI89" s="828"/>
      <c r="CJJ89" s="829"/>
      <c r="CJK89" s="828"/>
      <c r="CJL89" s="829"/>
      <c r="CJM89" s="828"/>
      <c r="CJN89" s="829"/>
      <c r="CJO89" s="828"/>
      <c r="CJP89" s="829"/>
      <c r="CJQ89" s="828"/>
      <c r="CJR89" s="829"/>
      <c r="CJS89" s="828"/>
      <c r="CJT89" s="829"/>
      <c r="CJU89" s="828"/>
      <c r="CJV89" s="829"/>
      <c r="CJW89" s="828"/>
      <c r="CJX89" s="829"/>
      <c r="CJY89" s="828"/>
      <c r="CJZ89" s="829"/>
      <c r="CKA89" s="828"/>
      <c r="CKB89" s="829"/>
      <c r="CKC89" s="828"/>
      <c r="CKD89" s="829"/>
      <c r="CKE89" s="828"/>
      <c r="CKF89" s="829"/>
      <c r="CKG89" s="828"/>
      <c r="CKH89" s="829"/>
      <c r="CKI89" s="828"/>
      <c r="CKJ89" s="829"/>
      <c r="CKK89" s="828"/>
      <c r="CKL89" s="829"/>
      <c r="CKM89" s="828"/>
      <c r="CKN89" s="829"/>
      <c r="CKO89" s="828"/>
      <c r="CKP89" s="829"/>
      <c r="CKQ89" s="828"/>
      <c r="CKR89" s="829"/>
      <c r="CKS89" s="828"/>
      <c r="CKT89" s="829"/>
      <c r="CKU89" s="828"/>
      <c r="CKV89" s="829"/>
      <c r="CKW89" s="828"/>
      <c r="CKX89" s="829"/>
      <c r="CKY89" s="828"/>
      <c r="CKZ89" s="829"/>
      <c r="CLA89" s="828"/>
      <c r="CLB89" s="829"/>
      <c r="CLC89" s="828"/>
      <c r="CLD89" s="829"/>
      <c r="CLE89" s="828"/>
      <c r="CLF89" s="829"/>
      <c r="CLG89" s="828"/>
      <c r="CLH89" s="829"/>
      <c r="CLI89" s="828"/>
      <c r="CLJ89" s="829"/>
      <c r="CLK89" s="828"/>
      <c r="CLL89" s="829"/>
      <c r="CLM89" s="828"/>
      <c r="CLN89" s="829"/>
      <c r="CLO89" s="828"/>
      <c r="CLP89" s="829"/>
      <c r="CLQ89" s="828"/>
      <c r="CLR89" s="829"/>
      <c r="CLS89" s="828"/>
      <c r="CLT89" s="829"/>
      <c r="CLU89" s="828"/>
      <c r="CLV89" s="829"/>
      <c r="CLW89" s="828"/>
      <c r="CLX89" s="829"/>
      <c r="CLY89" s="828"/>
      <c r="CLZ89" s="829"/>
      <c r="CMA89" s="828"/>
      <c r="CMB89" s="829"/>
      <c r="CMC89" s="828"/>
      <c r="CMD89" s="829"/>
      <c r="CME89" s="828"/>
      <c r="CMF89" s="829"/>
      <c r="CMG89" s="828"/>
      <c r="CMH89" s="829"/>
      <c r="CMI89" s="828"/>
      <c r="CMJ89" s="829"/>
      <c r="CMK89" s="828"/>
      <c r="CML89" s="829"/>
      <c r="CMM89" s="828"/>
      <c r="CMN89" s="829"/>
      <c r="CMO89" s="828"/>
      <c r="CMP89" s="829"/>
      <c r="CMQ89" s="828"/>
      <c r="CMR89" s="829"/>
      <c r="CMS89" s="828"/>
      <c r="CMT89" s="829"/>
      <c r="CMU89" s="828"/>
      <c r="CMV89" s="829"/>
      <c r="CMW89" s="828"/>
      <c r="CMX89" s="829"/>
      <c r="CMY89" s="828"/>
      <c r="CMZ89" s="829"/>
      <c r="CNA89" s="828"/>
      <c r="CNB89" s="829"/>
      <c r="CNC89" s="828"/>
      <c r="CND89" s="829"/>
      <c r="CNE89" s="828"/>
      <c r="CNF89" s="829"/>
      <c r="CNG89" s="828"/>
      <c r="CNH89" s="829"/>
      <c r="CNI89" s="828"/>
      <c r="CNJ89" s="829"/>
      <c r="CNK89" s="828"/>
      <c r="CNL89" s="829"/>
      <c r="CNM89" s="828"/>
      <c r="CNN89" s="829"/>
      <c r="CNO89" s="828"/>
      <c r="CNP89" s="829"/>
      <c r="CNQ89" s="828"/>
      <c r="CNR89" s="829"/>
      <c r="CNS89" s="828"/>
      <c r="CNT89" s="829"/>
      <c r="CNU89" s="828"/>
      <c r="CNV89" s="829"/>
      <c r="CNW89" s="828"/>
      <c r="CNX89" s="829"/>
      <c r="CNY89" s="828"/>
      <c r="CNZ89" s="829"/>
      <c r="COA89" s="828"/>
      <c r="COB89" s="829"/>
      <c r="COC89" s="828"/>
      <c r="COD89" s="829"/>
      <c r="COE89" s="828"/>
      <c r="COF89" s="829"/>
      <c r="COG89" s="828"/>
      <c r="COH89" s="829"/>
      <c r="COI89" s="828"/>
      <c r="COJ89" s="829"/>
      <c r="COK89" s="828"/>
      <c r="COL89" s="829"/>
      <c r="COM89" s="828"/>
      <c r="CON89" s="829"/>
      <c r="COO89" s="828"/>
      <c r="COP89" s="829"/>
      <c r="COQ89" s="828"/>
      <c r="COR89" s="829"/>
      <c r="COS89" s="828"/>
      <c r="COT89" s="829"/>
      <c r="COU89" s="828"/>
      <c r="COV89" s="829"/>
      <c r="COW89" s="828"/>
      <c r="COX89" s="829"/>
      <c r="COY89" s="828"/>
      <c r="COZ89" s="829"/>
      <c r="CPA89" s="828"/>
      <c r="CPB89" s="829"/>
      <c r="CPC89" s="828"/>
      <c r="CPD89" s="829"/>
      <c r="CPE89" s="828"/>
      <c r="CPF89" s="829"/>
      <c r="CPG89" s="828"/>
      <c r="CPH89" s="829"/>
      <c r="CPI89" s="828"/>
      <c r="CPJ89" s="829"/>
      <c r="CPK89" s="828"/>
      <c r="CPL89" s="829"/>
      <c r="CPM89" s="828"/>
      <c r="CPN89" s="829"/>
      <c r="CPO89" s="828"/>
      <c r="CPP89" s="829"/>
      <c r="CPQ89" s="828"/>
      <c r="CPR89" s="829"/>
      <c r="CPS89" s="828"/>
      <c r="CPT89" s="829"/>
      <c r="CPU89" s="828"/>
      <c r="CPV89" s="829"/>
      <c r="CPW89" s="828"/>
      <c r="CPX89" s="829"/>
      <c r="CPY89" s="828"/>
      <c r="CPZ89" s="829"/>
      <c r="CQA89" s="828"/>
      <c r="CQB89" s="829"/>
      <c r="CQC89" s="828"/>
      <c r="CQD89" s="829"/>
      <c r="CQE89" s="828"/>
      <c r="CQF89" s="829"/>
      <c r="CQG89" s="828"/>
      <c r="CQH89" s="829"/>
      <c r="CQI89" s="828"/>
      <c r="CQJ89" s="829"/>
      <c r="CQK89" s="828"/>
      <c r="CQL89" s="829"/>
      <c r="CQM89" s="828"/>
      <c r="CQN89" s="829"/>
      <c r="CQO89" s="828"/>
      <c r="CQP89" s="829"/>
      <c r="CQQ89" s="828"/>
      <c r="CQR89" s="829"/>
      <c r="CQS89" s="828"/>
      <c r="CQT89" s="829"/>
      <c r="CQU89" s="828"/>
      <c r="CQV89" s="829"/>
      <c r="CQW89" s="828"/>
      <c r="CQX89" s="829"/>
      <c r="CQY89" s="828"/>
      <c r="CQZ89" s="829"/>
      <c r="CRA89" s="828"/>
      <c r="CRB89" s="829"/>
      <c r="CRC89" s="828"/>
      <c r="CRD89" s="829"/>
      <c r="CRE89" s="828"/>
      <c r="CRF89" s="829"/>
      <c r="CRG89" s="828"/>
      <c r="CRH89" s="829"/>
      <c r="CRI89" s="828"/>
      <c r="CRJ89" s="829"/>
      <c r="CRK89" s="828"/>
      <c r="CRL89" s="829"/>
      <c r="CRM89" s="828"/>
      <c r="CRN89" s="829"/>
      <c r="CRO89" s="828"/>
      <c r="CRP89" s="829"/>
      <c r="CRQ89" s="828"/>
      <c r="CRR89" s="829"/>
      <c r="CRS89" s="828"/>
      <c r="CRT89" s="829"/>
      <c r="CRU89" s="828"/>
      <c r="CRV89" s="829"/>
      <c r="CRW89" s="828"/>
      <c r="CRX89" s="829"/>
      <c r="CRY89" s="828"/>
      <c r="CRZ89" s="829"/>
      <c r="CSA89" s="828"/>
      <c r="CSB89" s="829"/>
      <c r="CSC89" s="828"/>
      <c r="CSD89" s="829"/>
      <c r="CSE89" s="828"/>
      <c r="CSF89" s="829"/>
      <c r="CSG89" s="828"/>
      <c r="CSH89" s="829"/>
      <c r="CSI89" s="828"/>
      <c r="CSJ89" s="829"/>
      <c r="CSK89" s="828"/>
      <c r="CSL89" s="829"/>
      <c r="CSM89" s="828"/>
      <c r="CSN89" s="829"/>
      <c r="CSO89" s="828"/>
      <c r="CSP89" s="829"/>
      <c r="CSQ89" s="828"/>
      <c r="CSR89" s="829"/>
      <c r="CSS89" s="828"/>
      <c r="CST89" s="829"/>
      <c r="CSU89" s="828"/>
      <c r="CSV89" s="829"/>
      <c r="CSW89" s="828"/>
      <c r="CSX89" s="829"/>
      <c r="CSY89" s="828"/>
      <c r="CSZ89" s="829"/>
      <c r="CTA89" s="828"/>
      <c r="CTB89" s="829"/>
      <c r="CTC89" s="828"/>
      <c r="CTD89" s="829"/>
      <c r="CTE89" s="828"/>
      <c r="CTF89" s="829"/>
      <c r="CTG89" s="828"/>
      <c r="CTH89" s="829"/>
      <c r="CTI89" s="828"/>
      <c r="CTJ89" s="829"/>
      <c r="CTK89" s="828"/>
      <c r="CTL89" s="829"/>
      <c r="CTM89" s="828"/>
      <c r="CTN89" s="829"/>
      <c r="CTO89" s="828"/>
      <c r="CTP89" s="829"/>
      <c r="CTQ89" s="828"/>
      <c r="CTR89" s="829"/>
      <c r="CTS89" s="828"/>
      <c r="CTT89" s="829"/>
      <c r="CTU89" s="828"/>
      <c r="CTV89" s="829"/>
      <c r="CTW89" s="828"/>
      <c r="CTX89" s="829"/>
      <c r="CTY89" s="828"/>
      <c r="CTZ89" s="829"/>
      <c r="CUA89" s="828"/>
      <c r="CUB89" s="829"/>
      <c r="CUC89" s="828"/>
      <c r="CUD89" s="829"/>
      <c r="CUE89" s="828"/>
      <c r="CUF89" s="829"/>
      <c r="CUG89" s="828"/>
      <c r="CUH89" s="829"/>
      <c r="CUI89" s="828"/>
      <c r="CUJ89" s="829"/>
      <c r="CUK89" s="828"/>
      <c r="CUL89" s="829"/>
      <c r="CUM89" s="828"/>
      <c r="CUN89" s="829"/>
      <c r="CUO89" s="828"/>
      <c r="CUP89" s="829"/>
      <c r="CUQ89" s="828"/>
      <c r="CUR89" s="829"/>
      <c r="CUS89" s="828"/>
      <c r="CUT89" s="829"/>
      <c r="CUU89" s="828"/>
      <c r="CUV89" s="829"/>
      <c r="CUW89" s="828"/>
      <c r="CUX89" s="829"/>
      <c r="CUY89" s="828"/>
      <c r="CUZ89" s="829"/>
      <c r="CVA89" s="828"/>
      <c r="CVB89" s="829"/>
      <c r="CVC89" s="828"/>
      <c r="CVD89" s="829"/>
      <c r="CVE89" s="828"/>
      <c r="CVF89" s="829"/>
      <c r="CVG89" s="828"/>
      <c r="CVH89" s="829"/>
      <c r="CVI89" s="828"/>
      <c r="CVJ89" s="829"/>
      <c r="CVK89" s="828"/>
      <c r="CVL89" s="829"/>
      <c r="CVM89" s="828"/>
      <c r="CVN89" s="829"/>
      <c r="CVO89" s="828"/>
      <c r="CVP89" s="829"/>
      <c r="CVQ89" s="828"/>
      <c r="CVR89" s="829"/>
      <c r="CVS89" s="828"/>
      <c r="CVT89" s="829"/>
      <c r="CVU89" s="828"/>
      <c r="CVV89" s="829"/>
      <c r="CVW89" s="828"/>
      <c r="CVX89" s="829"/>
      <c r="CVY89" s="828"/>
      <c r="CVZ89" s="829"/>
      <c r="CWA89" s="828"/>
      <c r="CWB89" s="829"/>
      <c r="CWC89" s="828"/>
      <c r="CWD89" s="829"/>
      <c r="CWE89" s="828"/>
      <c r="CWF89" s="829"/>
      <c r="CWG89" s="828"/>
      <c r="CWH89" s="829"/>
      <c r="CWI89" s="828"/>
      <c r="CWJ89" s="829"/>
      <c r="CWK89" s="828"/>
      <c r="CWL89" s="829"/>
      <c r="CWM89" s="828"/>
      <c r="CWN89" s="829"/>
      <c r="CWO89" s="828"/>
      <c r="CWP89" s="829"/>
      <c r="CWQ89" s="828"/>
      <c r="CWR89" s="829"/>
      <c r="CWS89" s="828"/>
      <c r="CWT89" s="829"/>
      <c r="CWU89" s="828"/>
      <c r="CWV89" s="829"/>
      <c r="CWW89" s="828"/>
      <c r="CWX89" s="829"/>
      <c r="CWY89" s="828"/>
      <c r="CWZ89" s="829"/>
      <c r="CXA89" s="828"/>
      <c r="CXB89" s="829"/>
      <c r="CXC89" s="828"/>
      <c r="CXD89" s="829"/>
      <c r="CXE89" s="828"/>
      <c r="CXF89" s="829"/>
      <c r="CXG89" s="828"/>
      <c r="CXH89" s="829"/>
      <c r="CXI89" s="828"/>
      <c r="CXJ89" s="829"/>
      <c r="CXK89" s="828"/>
      <c r="CXL89" s="829"/>
      <c r="CXM89" s="828"/>
      <c r="CXN89" s="829"/>
      <c r="CXO89" s="828"/>
      <c r="CXP89" s="829"/>
      <c r="CXQ89" s="828"/>
      <c r="CXR89" s="829"/>
      <c r="CXS89" s="828"/>
      <c r="CXT89" s="829"/>
      <c r="CXU89" s="828"/>
      <c r="CXV89" s="829"/>
      <c r="CXW89" s="828"/>
      <c r="CXX89" s="829"/>
      <c r="CXY89" s="828"/>
      <c r="CXZ89" s="829"/>
      <c r="CYA89" s="828"/>
      <c r="CYB89" s="829"/>
      <c r="CYC89" s="828"/>
      <c r="CYD89" s="829"/>
      <c r="CYE89" s="828"/>
      <c r="CYF89" s="829"/>
      <c r="CYG89" s="828"/>
      <c r="CYH89" s="829"/>
      <c r="CYI89" s="828"/>
      <c r="CYJ89" s="829"/>
      <c r="CYK89" s="828"/>
      <c r="CYL89" s="829"/>
      <c r="CYM89" s="828"/>
      <c r="CYN89" s="829"/>
      <c r="CYO89" s="828"/>
      <c r="CYP89" s="829"/>
      <c r="CYQ89" s="828"/>
      <c r="CYR89" s="829"/>
      <c r="CYS89" s="828"/>
      <c r="CYT89" s="829"/>
      <c r="CYU89" s="828"/>
      <c r="CYV89" s="829"/>
      <c r="CYW89" s="828"/>
      <c r="CYX89" s="829"/>
      <c r="CYY89" s="828"/>
      <c r="CYZ89" s="829"/>
      <c r="CZA89" s="828"/>
      <c r="CZB89" s="829"/>
      <c r="CZC89" s="828"/>
      <c r="CZD89" s="829"/>
      <c r="CZE89" s="828"/>
      <c r="CZF89" s="829"/>
      <c r="CZG89" s="828"/>
      <c r="CZH89" s="829"/>
      <c r="CZI89" s="828"/>
      <c r="CZJ89" s="829"/>
      <c r="CZK89" s="828"/>
      <c r="CZL89" s="829"/>
      <c r="CZM89" s="828"/>
      <c r="CZN89" s="829"/>
      <c r="CZO89" s="828"/>
      <c r="CZP89" s="829"/>
      <c r="CZQ89" s="828"/>
      <c r="CZR89" s="829"/>
      <c r="CZS89" s="828"/>
      <c r="CZT89" s="829"/>
      <c r="CZU89" s="828"/>
      <c r="CZV89" s="829"/>
      <c r="CZW89" s="828"/>
      <c r="CZX89" s="829"/>
      <c r="CZY89" s="828"/>
      <c r="CZZ89" s="829"/>
      <c r="DAA89" s="828"/>
      <c r="DAB89" s="829"/>
      <c r="DAC89" s="828"/>
      <c r="DAD89" s="829"/>
      <c r="DAE89" s="828"/>
      <c r="DAF89" s="829"/>
      <c r="DAG89" s="828"/>
      <c r="DAH89" s="829"/>
      <c r="DAI89" s="828"/>
      <c r="DAJ89" s="829"/>
      <c r="DAK89" s="828"/>
      <c r="DAL89" s="829"/>
      <c r="DAM89" s="828"/>
      <c r="DAN89" s="829"/>
      <c r="DAO89" s="828"/>
      <c r="DAP89" s="829"/>
      <c r="DAQ89" s="828"/>
      <c r="DAR89" s="829"/>
      <c r="DAS89" s="828"/>
      <c r="DAT89" s="829"/>
      <c r="DAU89" s="828"/>
      <c r="DAV89" s="829"/>
      <c r="DAW89" s="828"/>
      <c r="DAX89" s="829"/>
      <c r="DAY89" s="828"/>
      <c r="DAZ89" s="829"/>
      <c r="DBA89" s="828"/>
      <c r="DBB89" s="829"/>
      <c r="DBC89" s="828"/>
      <c r="DBD89" s="829"/>
      <c r="DBE89" s="828"/>
      <c r="DBF89" s="829"/>
      <c r="DBG89" s="828"/>
      <c r="DBH89" s="829"/>
      <c r="DBI89" s="828"/>
      <c r="DBJ89" s="829"/>
      <c r="DBK89" s="828"/>
      <c r="DBL89" s="829"/>
      <c r="DBM89" s="828"/>
      <c r="DBN89" s="829"/>
      <c r="DBO89" s="828"/>
      <c r="DBP89" s="829"/>
      <c r="DBQ89" s="828"/>
      <c r="DBR89" s="829"/>
      <c r="DBS89" s="828"/>
      <c r="DBT89" s="829"/>
      <c r="DBU89" s="828"/>
      <c r="DBV89" s="829"/>
      <c r="DBW89" s="828"/>
      <c r="DBX89" s="829"/>
      <c r="DBY89" s="828"/>
      <c r="DBZ89" s="829"/>
      <c r="DCA89" s="828"/>
      <c r="DCB89" s="829"/>
      <c r="DCC89" s="828"/>
      <c r="DCD89" s="829"/>
      <c r="DCE89" s="828"/>
      <c r="DCF89" s="829"/>
      <c r="DCG89" s="828"/>
      <c r="DCH89" s="829"/>
      <c r="DCI89" s="828"/>
      <c r="DCJ89" s="829"/>
      <c r="DCK89" s="828"/>
      <c r="DCL89" s="829"/>
      <c r="DCM89" s="828"/>
      <c r="DCN89" s="829"/>
      <c r="DCO89" s="828"/>
      <c r="DCP89" s="829"/>
      <c r="DCQ89" s="828"/>
      <c r="DCR89" s="829"/>
      <c r="DCS89" s="828"/>
      <c r="DCT89" s="829"/>
      <c r="DCU89" s="828"/>
      <c r="DCV89" s="829"/>
      <c r="DCW89" s="828"/>
      <c r="DCX89" s="829"/>
      <c r="DCY89" s="828"/>
      <c r="DCZ89" s="829"/>
      <c r="DDA89" s="828"/>
      <c r="DDB89" s="829"/>
      <c r="DDC89" s="828"/>
      <c r="DDD89" s="829"/>
      <c r="DDE89" s="828"/>
      <c r="DDF89" s="829"/>
      <c r="DDG89" s="828"/>
      <c r="DDH89" s="829"/>
      <c r="DDI89" s="828"/>
      <c r="DDJ89" s="829"/>
      <c r="DDK89" s="828"/>
      <c r="DDL89" s="829"/>
      <c r="DDM89" s="828"/>
      <c r="DDN89" s="829"/>
      <c r="DDO89" s="828"/>
      <c r="DDP89" s="829"/>
      <c r="DDQ89" s="828"/>
      <c r="DDR89" s="829"/>
      <c r="DDS89" s="828"/>
      <c r="DDT89" s="829"/>
      <c r="DDU89" s="828"/>
      <c r="DDV89" s="829"/>
      <c r="DDW89" s="828"/>
      <c r="DDX89" s="829"/>
      <c r="DDY89" s="828"/>
      <c r="DDZ89" s="829"/>
      <c r="DEA89" s="828"/>
      <c r="DEB89" s="829"/>
      <c r="DEC89" s="828"/>
      <c r="DED89" s="829"/>
      <c r="DEE89" s="828"/>
      <c r="DEF89" s="829"/>
      <c r="DEG89" s="828"/>
      <c r="DEH89" s="829"/>
      <c r="DEI89" s="828"/>
      <c r="DEJ89" s="829"/>
      <c r="DEK89" s="828"/>
      <c r="DEL89" s="829"/>
      <c r="DEM89" s="828"/>
      <c r="DEN89" s="829"/>
      <c r="DEO89" s="828"/>
      <c r="DEP89" s="829"/>
      <c r="DEQ89" s="828"/>
      <c r="DER89" s="829"/>
      <c r="DES89" s="828"/>
      <c r="DET89" s="829"/>
      <c r="DEU89" s="828"/>
      <c r="DEV89" s="829"/>
      <c r="DEW89" s="828"/>
      <c r="DEX89" s="829"/>
      <c r="DEY89" s="828"/>
      <c r="DEZ89" s="829"/>
      <c r="DFA89" s="828"/>
      <c r="DFB89" s="829"/>
      <c r="DFC89" s="828"/>
      <c r="DFD89" s="829"/>
      <c r="DFE89" s="828"/>
      <c r="DFF89" s="829"/>
      <c r="DFG89" s="828"/>
      <c r="DFH89" s="829"/>
      <c r="DFI89" s="828"/>
      <c r="DFJ89" s="829"/>
      <c r="DFK89" s="828"/>
      <c r="DFL89" s="829"/>
      <c r="DFM89" s="828"/>
      <c r="DFN89" s="829"/>
      <c r="DFO89" s="828"/>
      <c r="DFP89" s="829"/>
      <c r="DFQ89" s="828"/>
      <c r="DFR89" s="829"/>
      <c r="DFS89" s="828"/>
      <c r="DFT89" s="829"/>
      <c r="DFU89" s="828"/>
      <c r="DFV89" s="829"/>
      <c r="DFW89" s="828"/>
      <c r="DFX89" s="829"/>
      <c r="DFY89" s="828"/>
      <c r="DFZ89" s="829"/>
      <c r="DGA89" s="828"/>
      <c r="DGB89" s="829"/>
      <c r="DGC89" s="828"/>
      <c r="DGD89" s="829"/>
      <c r="DGE89" s="828"/>
      <c r="DGF89" s="829"/>
      <c r="DGG89" s="828"/>
      <c r="DGH89" s="829"/>
      <c r="DGI89" s="828"/>
      <c r="DGJ89" s="829"/>
      <c r="DGK89" s="828"/>
      <c r="DGL89" s="829"/>
      <c r="DGM89" s="828"/>
      <c r="DGN89" s="829"/>
      <c r="DGO89" s="828"/>
      <c r="DGP89" s="829"/>
      <c r="DGQ89" s="828"/>
      <c r="DGR89" s="829"/>
      <c r="DGS89" s="828"/>
      <c r="DGT89" s="829"/>
      <c r="DGU89" s="828"/>
      <c r="DGV89" s="829"/>
      <c r="DGW89" s="828"/>
      <c r="DGX89" s="829"/>
      <c r="DGY89" s="828"/>
      <c r="DGZ89" s="829"/>
      <c r="DHA89" s="828"/>
      <c r="DHB89" s="829"/>
      <c r="DHC89" s="828"/>
      <c r="DHD89" s="829"/>
      <c r="DHE89" s="828"/>
      <c r="DHF89" s="829"/>
      <c r="DHG89" s="828"/>
      <c r="DHH89" s="829"/>
      <c r="DHI89" s="828"/>
      <c r="DHJ89" s="829"/>
      <c r="DHK89" s="828"/>
      <c r="DHL89" s="829"/>
      <c r="DHM89" s="828"/>
      <c r="DHN89" s="829"/>
      <c r="DHO89" s="828"/>
      <c r="DHP89" s="829"/>
      <c r="DHQ89" s="828"/>
      <c r="DHR89" s="829"/>
      <c r="DHS89" s="828"/>
      <c r="DHT89" s="829"/>
      <c r="DHU89" s="828"/>
      <c r="DHV89" s="829"/>
      <c r="DHW89" s="828"/>
      <c r="DHX89" s="829"/>
      <c r="DHY89" s="828"/>
      <c r="DHZ89" s="829"/>
      <c r="DIA89" s="828"/>
      <c r="DIB89" s="829"/>
      <c r="DIC89" s="828"/>
      <c r="DID89" s="829"/>
      <c r="DIE89" s="828"/>
      <c r="DIF89" s="829"/>
      <c r="DIG89" s="828"/>
      <c r="DIH89" s="829"/>
      <c r="DII89" s="828"/>
      <c r="DIJ89" s="829"/>
      <c r="DIK89" s="828"/>
      <c r="DIL89" s="829"/>
      <c r="DIM89" s="828"/>
      <c r="DIN89" s="829"/>
      <c r="DIO89" s="828"/>
      <c r="DIP89" s="829"/>
      <c r="DIQ89" s="828"/>
      <c r="DIR89" s="829"/>
      <c r="DIS89" s="828"/>
      <c r="DIT89" s="829"/>
      <c r="DIU89" s="828"/>
      <c r="DIV89" s="829"/>
      <c r="DIW89" s="828"/>
      <c r="DIX89" s="829"/>
      <c r="DIY89" s="828"/>
      <c r="DIZ89" s="829"/>
      <c r="DJA89" s="828"/>
      <c r="DJB89" s="829"/>
      <c r="DJC89" s="828"/>
      <c r="DJD89" s="829"/>
      <c r="DJE89" s="828"/>
      <c r="DJF89" s="829"/>
      <c r="DJG89" s="828"/>
      <c r="DJH89" s="829"/>
      <c r="DJI89" s="828"/>
      <c r="DJJ89" s="829"/>
      <c r="DJK89" s="828"/>
      <c r="DJL89" s="829"/>
      <c r="DJM89" s="828"/>
      <c r="DJN89" s="829"/>
      <c r="DJO89" s="828"/>
      <c r="DJP89" s="829"/>
      <c r="DJQ89" s="828"/>
      <c r="DJR89" s="829"/>
      <c r="DJS89" s="828"/>
      <c r="DJT89" s="829"/>
      <c r="DJU89" s="828"/>
      <c r="DJV89" s="829"/>
      <c r="DJW89" s="828"/>
      <c r="DJX89" s="829"/>
      <c r="DJY89" s="828"/>
      <c r="DJZ89" s="829"/>
      <c r="DKA89" s="828"/>
      <c r="DKB89" s="829"/>
      <c r="DKC89" s="828"/>
      <c r="DKD89" s="829"/>
      <c r="DKE89" s="828"/>
      <c r="DKF89" s="829"/>
      <c r="DKG89" s="828"/>
      <c r="DKH89" s="829"/>
      <c r="DKI89" s="828"/>
      <c r="DKJ89" s="829"/>
      <c r="DKK89" s="828"/>
      <c r="DKL89" s="829"/>
      <c r="DKM89" s="828"/>
      <c r="DKN89" s="829"/>
      <c r="DKO89" s="828"/>
      <c r="DKP89" s="829"/>
      <c r="DKQ89" s="828"/>
      <c r="DKR89" s="829"/>
      <c r="DKS89" s="828"/>
      <c r="DKT89" s="829"/>
      <c r="DKU89" s="828"/>
      <c r="DKV89" s="829"/>
      <c r="DKW89" s="828"/>
      <c r="DKX89" s="829"/>
      <c r="DKY89" s="828"/>
      <c r="DKZ89" s="829"/>
      <c r="DLA89" s="828"/>
      <c r="DLB89" s="829"/>
      <c r="DLC89" s="828"/>
      <c r="DLD89" s="829"/>
      <c r="DLE89" s="828"/>
      <c r="DLF89" s="829"/>
      <c r="DLG89" s="828"/>
      <c r="DLH89" s="829"/>
      <c r="DLI89" s="828"/>
      <c r="DLJ89" s="829"/>
      <c r="DLK89" s="828"/>
      <c r="DLL89" s="829"/>
      <c r="DLM89" s="828"/>
      <c r="DLN89" s="829"/>
      <c r="DLO89" s="828"/>
      <c r="DLP89" s="829"/>
      <c r="DLQ89" s="828"/>
      <c r="DLR89" s="829"/>
      <c r="DLS89" s="828"/>
      <c r="DLT89" s="829"/>
      <c r="DLU89" s="828"/>
      <c r="DLV89" s="829"/>
      <c r="DLW89" s="828"/>
      <c r="DLX89" s="829"/>
      <c r="DLY89" s="828"/>
      <c r="DLZ89" s="829"/>
      <c r="DMA89" s="828"/>
      <c r="DMB89" s="829"/>
      <c r="DMC89" s="828"/>
      <c r="DMD89" s="829"/>
      <c r="DME89" s="828"/>
      <c r="DMF89" s="829"/>
      <c r="DMG89" s="828"/>
      <c r="DMH89" s="829"/>
      <c r="DMI89" s="828"/>
      <c r="DMJ89" s="829"/>
      <c r="DMK89" s="828"/>
      <c r="DML89" s="829"/>
      <c r="DMM89" s="828"/>
      <c r="DMN89" s="829"/>
      <c r="DMO89" s="828"/>
      <c r="DMP89" s="829"/>
      <c r="DMQ89" s="828"/>
      <c r="DMR89" s="829"/>
      <c r="DMS89" s="828"/>
      <c r="DMT89" s="829"/>
      <c r="DMU89" s="828"/>
      <c r="DMV89" s="829"/>
      <c r="DMW89" s="828"/>
      <c r="DMX89" s="829"/>
      <c r="DMY89" s="828"/>
      <c r="DMZ89" s="829"/>
      <c r="DNA89" s="828"/>
      <c r="DNB89" s="829"/>
      <c r="DNC89" s="828"/>
      <c r="DND89" s="829"/>
      <c r="DNE89" s="828"/>
      <c r="DNF89" s="829"/>
      <c r="DNG89" s="828"/>
      <c r="DNH89" s="829"/>
      <c r="DNI89" s="828"/>
      <c r="DNJ89" s="829"/>
      <c r="DNK89" s="828"/>
      <c r="DNL89" s="829"/>
      <c r="DNM89" s="828"/>
      <c r="DNN89" s="829"/>
      <c r="DNO89" s="828"/>
      <c r="DNP89" s="829"/>
      <c r="DNQ89" s="828"/>
      <c r="DNR89" s="829"/>
      <c r="DNS89" s="828"/>
      <c r="DNT89" s="829"/>
      <c r="DNU89" s="828"/>
      <c r="DNV89" s="829"/>
      <c r="DNW89" s="828"/>
      <c r="DNX89" s="829"/>
      <c r="DNY89" s="828"/>
      <c r="DNZ89" s="829"/>
      <c r="DOA89" s="828"/>
      <c r="DOB89" s="829"/>
      <c r="DOC89" s="828"/>
      <c r="DOD89" s="829"/>
      <c r="DOE89" s="828"/>
      <c r="DOF89" s="829"/>
      <c r="DOG89" s="828"/>
      <c r="DOH89" s="829"/>
      <c r="DOI89" s="828"/>
      <c r="DOJ89" s="829"/>
      <c r="DOK89" s="828"/>
      <c r="DOL89" s="829"/>
      <c r="DOM89" s="828"/>
      <c r="DON89" s="829"/>
      <c r="DOO89" s="828"/>
      <c r="DOP89" s="829"/>
      <c r="DOQ89" s="828"/>
      <c r="DOR89" s="829"/>
      <c r="DOS89" s="828"/>
      <c r="DOT89" s="829"/>
      <c r="DOU89" s="828"/>
      <c r="DOV89" s="829"/>
      <c r="DOW89" s="828"/>
      <c r="DOX89" s="829"/>
      <c r="DOY89" s="828"/>
      <c r="DOZ89" s="829"/>
      <c r="DPA89" s="828"/>
      <c r="DPB89" s="829"/>
      <c r="DPC89" s="828"/>
      <c r="DPD89" s="829"/>
      <c r="DPE89" s="828"/>
      <c r="DPF89" s="829"/>
      <c r="DPG89" s="828"/>
      <c r="DPH89" s="829"/>
      <c r="DPI89" s="828"/>
      <c r="DPJ89" s="829"/>
      <c r="DPK89" s="828"/>
      <c r="DPL89" s="829"/>
      <c r="DPM89" s="828"/>
      <c r="DPN89" s="829"/>
      <c r="DPO89" s="828"/>
      <c r="DPP89" s="829"/>
      <c r="DPQ89" s="828"/>
      <c r="DPR89" s="829"/>
      <c r="DPS89" s="828"/>
      <c r="DPT89" s="829"/>
      <c r="DPU89" s="828"/>
      <c r="DPV89" s="829"/>
      <c r="DPW89" s="828"/>
      <c r="DPX89" s="829"/>
      <c r="DPY89" s="828"/>
      <c r="DPZ89" s="829"/>
      <c r="DQA89" s="828"/>
      <c r="DQB89" s="829"/>
      <c r="DQC89" s="828"/>
      <c r="DQD89" s="829"/>
      <c r="DQE89" s="828"/>
      <c r="DQF89" s="829"/>
      <c r="DQG89" s="828"/>
      <c r="DQH89" s="829"/>
      <c r="DQI89" s="828"/>
      <c r="DQJ89" s="829"/>
      <c r="DQK89" s="828"/>
      <c r="DQL89" s="829"/>
      <c r="DQM89" s="828"/>
      <c r="DQN89" s="829"/>
      <c r="DQO89" s="828"/>
      <c r="DQP89" s="829"/>
      <c r="DQQ89" s="828"/>
      <c r="DQR89" s="829"/>
      <c r="DQS89" s="828"/>
      <c r="DQT89" s="829"/>
      <c r="DQU89" s="828"/>
      <c r="DQV89" s="829"/>
      <c r="DQW89" s="828"/>
      <c r="DQX89" s="829"/>
      <c r="DQY89" s="828"/>
      <c r="DQZ89" s="829"/>
      <c r="DRA89" s="828"/>
      <c r="DRB89" s="829"/>
      <c r="DRC89" s="828"/>
      <c r="DRD89" s="829"/>
      <c r="DRE89" s="828"/>
      <c r="DRF89" s="829"/>
      <c r="DRG89" s="828"/>
      <c r="DRH89" s="829"/>
      <c r="DRI89" s="828"/>
      <c r="DRJ89" s="829"/>
      <c r="DRK89" s="828"/>
      <c r="DRL89" s="829"/>
      <c r="DRM89" s="828"/>
      <c r="DRN89" s="829"/>
      <c r="DRO89" s="828"/>
      <c r="DRP89" s="829"/>
      <c r="DRQ89" s="828"/>
      <c r="DRR89" s="829"/>
      <c r="DRS89" s="828"/>
      <c r="DRT89" s="829"/>
      <c r="DRU89" s="828"/>
      <c r="DRV89" s="829"/>
      <c r="DRW89" s="828"/>
      <c r="DRX89" s="829"/>
      <c r="DRY89" s="828"/>
      <c r="DRZ89" s="829"/>
      <c r="DSA89" s="828"/>
      <c r="DSB89" s="829"/>
      <c r="DSC89" s="828"/>
      <c r="DSD89" s="829"/>
      <c r="DSE89" s="828"/>
      <c r="DSF89" s="829"/>
      <c r="DSG89" s="828"/>
      <c r="DSH89" s="829"/>
      <c r="DSI89" s="828"/>
      <c r="DSJ89" s="829"/>
      <c r="DSK89" s="828"/>
      <c r="DSL89" s="829"/>
      <c r="DSM89" s="828"/>
      <c r="DSN89" s="829"/>
      <c r="DSO89" s="828"/>
      <c r="DSP89" s="829"/>
      <c r="DSQ89" s="828"/>
      <c r="DSR89" s="829"/>
      <c r="DSS89" s="828"/>
      <c r="DST89" s="829"/>
      <c r="DSU89" s="828"/>
      <c r="DSV89" s="829"/>
      <c r="DSW89" s="828"/>
      <c r="DSX89" s="829"/>
      <c r="DSY89" s="828"/>
      <c r="DSZ89" s="829"/>
      <c r="DTA89" s="828"/>
      <c r="DTB89" s="829"/>
      <c r="DTC89" s="828"/>
      <c r="DTD89" s="829"/>
      <c r="DTE89" s="828"/>
      <c r="DTF89" s="829"/>
      <c r="DTG89" s="828"/>
      <c r="DTH89" s="829"/>
      <c r="DTI89" s="828"/>
      <c r="DTJ89" s="829"/>
      <c r="DTK89" s="828"/>
      <c r="DTL89" s="829"/>
      <c r="DTM89" s="828"/>
      <c r="DTN89" s="829"/>
      <c r="DTO89" s="828"/>
      <c r="DTP89" s="829"/>
      <c r="DTQ89" s="828"/>
      <c r="DTR89" s="829"/>
      <c r="DTS89" s="828"/>
      <c r="DTT89" s="829"/>
      <c r="DTU89" s="828"/>
      <c r="DTV89" s="829"/>
      <c r="DTW89" s="828"/>
      <c r="DTX89" s="829"/>
      <c r="DTY89" s="828"/>
      <c r="DTZ89" s="829"/>
      <c r="DUA89" s="828"/>
      <c r="DUB89" s="829"/>
      <c r="DUC89" s="828"/>
      <c r="DUD89" s="829"/>
      <c r="DUE89" s="828"/>
      <c r="DUF89" s="829"/>
      <c r="DUG89" s="828"/>
      <c r="DUH89" s="829"/>
      <c r="DUI89" s="828"/>
      <c r="DUJ89" s="829"/>
      <c r="DUK89" s="828"/>
      <c r="DUL89" s="829"/>
      <c r="DUM89" s="828"/>
      <c r="DUN89" s="829"/>
      <c r="DUO89" s="828"/>
      <c r="DUP89" s="829"/>
      <c r="DUQ89" s="828"/>
      <c r="DUR89" s="829"/>
      <c r="DUS89" s="828"/>
      <c r="DUT89" s="829"/>
      <c r="DUU89" s="828"/>
      <c r="DUV89" s="829"/>
      <c r="DUW89" s="828"/>
      <c r="DUX89" s="829"/>
      <c r="DUY89" s="828"/>
      <c r="DUZ89" s="829"/>
      <c r="DVA89" s="828"/>
      <c r="DVB89" s="829"/>
      <c r="DVC89" s="828"/>
      <c r="DVD89" s="829"/>
      <c r="DVE89" s="828"/>
      <c r="DVF89" s="829"/>
      <c r="DVG89" s="828"/>
      <c r="DVH89" s="829"/>
      <c r="DVI89" s="828"/>
      <c r="DVJ89" s="829"/>
      <c r="DVK89" s="828"/>
      <c r="DVL89" s="829"/>
      <c r="DVM89" s="828"/>
      <c r="DVN89" s="829"/>
      <c r="DVO89" s="828"/>
      <c r="DVP89" s="829"/>
      <c r="DVQ89" s="828"/>
      <c r="DVR89" s="829"/>
      <c r="DVS89" s="828"/>
      <c r="DVT89" s="829"/>
      <c r="DVU89" s="828"/>
      <c r="DVV89" s="829"/>
      <c r="DVW89" s="828"/>
      <c r="DVX89" s="829"/>
      <c r="DVY89" s="828"/>
      <c r="DVZ89" s="829"/>
      <c r="DWA89" s="828"/>
      <c r="DWB89" s="829"/>
      <c r="DWC89" s="828"/>
      <c r="DWD89" s="829"/>
      <c r="DWE89" s="828"/>
      <c r="DWF89" s="829"/>
      <c r="DWG89" s="828"/>
      <c r="DWH89" s="829"/>
      <c r="DWI89" s="828"/>
      <c r="DWJ89" s="829"/>
      <c r="DWK89" s="828"/>
      <c r="DWL89" s="829"/>
      <c r="DWM89" s="828"/>
      <c r="DWN89" s="829"/>
      <c r="DWO89" s="828"/>
      <c r="DWP89" s="829"/>
      <c r="DWQ89" s="828"/>
      <c r="DWR89" s="829"/>
      <c r="DWS89" s="828"/>
      <c r="DWT89" s="829"/>
      <c r="DWU89" s="828"/>
      <c r="DWV89" s="829"/>
      <c r="DWW89" s="828"/>
      <c r="DWX89" s="829"/>
      <c r="DWY89" s="828"/>
      <c r="DWZ89" s="829"/>
      <c r="DXA89" s="828"/>
      <c r="DXB89" s="829"/>
      <c r="DXC89" s="828"/>
      <c r="DXD89" s="829"/>
      <c r="DXE89" s="828"/>
      <c r="DXF89" s="829"/>
      <c r="DXG89" s="828"/>
      <c r="DXH89" s="829"/>
      <c r="DXI89" s="828"/>
      <c r="DXJ89" s="829"/>
      <c r="DXK89" s="828"/>
      <c r="DXL89" s="829"/>
      <c r="DXM89" s="828"/>
      <c r="DXN89" s="829"/>
      <c r="DXO89" s="828"/>
      <c r="DXP89" s="829"/>
      <c r="DXQ89" s="828"/>
      <c r="DXR89" s="829"/>
      <c r="DXS89" s="828"/>
      <c r="DXT89" s="829"/>
      <c r="DXU89" s="828"/>
      <c r="DXV89" s="829"/>
      <c r="DXW89" s="828"/>
      <c r="DXX89" s="829"/>
      <c r="DXY89" s="828"/>
      <c r="DXZ89" s="829"/>
      <c r="DYA89" s="828"/>
      <c r="DYB89" s="829"/>
      <c r="DYC89" s="828"/>
      <c r="DYD89" s="829"/>
      <c r="DYE89" s="828"/>
      <c r="DYF89" s="829"/>
      <c r="DYG89" s="828"/>
      <c r="DYH89" s="829"/>
      <c r="DYI89" s="828"/>
      <c r="DYJ89" s="829"/>
      <c r="DYK89" s="828"/>
      <c r="DYL89" s="829"/>
      <c r="DYM89" s="828"/>
      <c r="DYN89" s="829"/>
      <c r="DYO89" s="828"/>
      <c r="DYP89" s="829"/>
      <c r="DYQ89" s="828"/>
      <c r="DYR89" s="829"/>
      <c r="DYS89" s="828"/>
      <c r="DYT89" s="829"/>
      <c r="DYU89" s="828"/>
      <c r="DYV89" s="829"/>
      <c r="DYW89" s="828"/>
      <c r="DYX89" s="829"/>
      <c r="DYY89" s="828"/>
      <c r="DYZ89" s="829"/>
      <c r="DZA89" s="828"/>
      <c r="DZB89" s="829"/>
      <c r="DZC89" s="828"/>
      <c r="DZD89" s="829"/>
      <c r="DZE89" s="828"/>
      <c r="DZF89" s="829"/>
      <c r="DZG89" s="828"/>
      <c r="DZH89" s="829"/>
      <c r="DZI89" s="828"/>
      <c r="DZJ89" s="829"/>
      <c r="DZK89" s="828"/>
      <c r="DZL89" s="829"/>
      <c r="DZM89" s="828"/>
      <c r="DZN89" s="829"/>
      <c r="DZO89" s="828"/>
      <c r="DZP89" s="829"/>
      <c r="DZQ89" s="828"/>
      <c r="DZR89" s="829"/>
      <c r="DZS89" s="828"/>
      <c r="DZT89" s="829"/>
      <c r="DZU89" s="828"/>
      <c r="DZV89" s="829"/>
      <c r="DZW89" s="828"/>
      <c r="DZX89" s="829"/>
      <c r="DZY89" s="828"/>
      <c r="DZZ89" s="829"/>
      <c r="EAA89" s="828"/>
      <c r="EAB89" s="829"/>
      <c r="EAC89" s="828"/>
      <c r="EAD89" s="829"/>
      <c r="EAE89" s="828"/>
      <c r="EAF89" s="829"/>
      <c r="EAG89" s="828"/>
      <c r="EAH89" s="829"/>
      <c r="EAI89" s="828"/>
      <c r="EAJ89" s="829"/>
      <c r="EAK89" s="828"/>
      <c r="EAL89" s="829"/>
      <c r="EAM89" s="828"/>
      <c r="EAN89" s="829"/>
      <c r="EAO89" s="828"/>
      <c r="EAP89" s="829"/>
      <c r="EAQ89" s="828"/>
      <c r="EAR89" s="829"/>
      <c r="EAS89" s="828"/>
      <c r="EAT89" s="829"/>
      <c r="EAU89" s="828"/>
      <c r="EAV89" s="829"/>
      <c r="EAW89" s="828"/>
      <c r="EAX89" s="829"/>
      <c r="EAY89" s="828"/>
      <c r="EAZ89" s="829"/>
      <c r="EBA89" s="828"/>
      <c r="EBB89" s="829"/>
      <c r="EBC89" s="828"/>
      <c r="EBD89" s="829"/>
      <c r="EBE89" s="828"/>
      <c r="EBF89" s="829"/>
      <c r="EBG89" s="828"/>
      <c r="EBH89" s="829"/>
      <c r="EBI89" s="828"/>
      <c r="EBJ89" s="829"/>
      <c r="EBK89" s="828"/>
      <c r="EBL89" s="829"/>
      <c r="EBM89" s="828"/>
      <c r="EBN89" s="829"/>
      <c r="EBO89" s="828"/>
      <c r="EBP89" s="829"/>
      <c r="EBQ89" s="828"/>
      <c r="EBR89" s="829"/>
      <c r="EBS89" s="828"/>
      <c r="EBT89" s="829"/>
      <c r="EBU89" s="828"/>
      <c r="EBV89" s="829"/>
      <c r="EBW89" s="828"/>
      <c r="EBX89" s="829"/>
      <c r="EBY89" s="828"/>
      <c r="EBZ89" s="829"/>
      <c r="ECA89" s="828"/>
      <c r="ECB89" s="829"/>
      <c r="ECC89" s="828"/>
      <c r="ECD89" s="829"/>
      <c r="ECE89" s="828"/>
      <c r="ECF89" s="829"/>
      <c r="ECG89" s="828"/>
      <c r="ECH89" s="829"/>
      <c r="ECI89" s="828"/>
      <c r="ECJ89" s="829"/>
      <c r="ECK89" s="828"/>
      <c r="ECL89" s="829"/>
      <c r="ECM89" s="828"/>
      <c r="ECN89" s="829"/>
      <c r="ECO89" s="828"/>
      <c r="ECP89" s="829"/>
      <c r="ECQ89" s="828"/>
      <c r="ECR89" s="829"/>
      <c r="ECS89" s="828"/>
      <c r="ECT89" s="829"/>
      <c r="ECU89" s="828"/>
      <c r="ECV89" s="829"/>
      <c r="ECW89" s="828"/>
      <c r="ECX89" s="829"/>
      <c r="ECY89" s="828"/>
      <c r="ECZ89" s="829"/>
      <c r="EDA89" s="828"/>
      <c r="EDB89" s="829"/>
      <c r="EDC89" s="828"/>
      <c r="EDD89" s="829"/>
      <c r="EDE89" s="828"/>
      <c r="EDF89" s="829"/>
      <c r="EDG89" s="828"/>
      <c r="EDH89" s="829"/>
      <c r="EDI89" s="828"/>
      <c r="EDJ89" s="829"/>
      <c r="EDK89" s="828"/>
      <c r="EDL89" s="829"/>
      <c r="EDM89" s="828"/>
      <c r="EDN89" s="829"/>
      <c r="EDO89" s="828"/>
      <c r="EDP89" s="829"/>
      <c r="EDQ89" s="828"/>
      <c r="EDR89" s="829"/>
      <c r="EDS89" s="828"/>
      <c r="EDT89" s="829"/>
      <c r="EDU89" s="828"/>
      <c r="EDV89" s="829"/>
      <c r="EDW89" s="828"/>
      <c r="EDX89" s="829"/>
      <c r="EDY89" s="828"/>
      <c r="EDZ89" s="829"/>
      <c r="EEA89" s="828"/>
      <c r="EEB89" s="829"/>
      <c r="EEC89" s="828"/>
      <c r="EED89" s="829"/>
      <c r="EEE89" s="828"/>
      <c r="EEF89" s="829"/>
      <c r="EEG89" s="828"/>
      <c r="EEH89" s="829"/>
      <c r="EEI89" s="828"/>
      <c r="EEJ89" s="829"/>
      <c r="EEK89" s="828"/>
      <c r="EEL89" s="829"/>
      <c r="EEM89" s="828"/>
      <c r="EEN89" s="829"/>
      <c r="EEO89" s="828"/>
      <c r="EEP89" s="829"/>
      <c r="EEQ89" s="828"/>
      <c r="EER89" s="829"/>
      <c r="EES89" s="828"/>
      <c r="EET89" s="829"/>
      <c r="EEU89" s="828"/>
      <c r="EEV89" s="829"/>
      <c r="EEW89" s="828"/>
      <c r="EEX89" s="829"/>
      <c r="EEY89" s="828"/>
      <c r="EEZ89" s="829"/>
      <c r="EFA89" s="828"/>
      <c r="EFB89" s="829"/>
      <c r="EFC89" s="828"/>
      <c r="EFD89" s="829"/>
      <c r="EFE89" s="828"/>
      <c r="EFF89" s="829"/>
      <c r="EFG89" s="828"/>
      <c r="EFH89" s="829"/>
      <c r="EFI89" s="828"/>
      <c r="EFJ89" s="829"/>
      <c r="EFK89" s="828"/>
      <c r="EFL89" s="829"/>
      <c r="EFM89" s="828"/>
      <c r="EFN89" s="829"/>
      <c r="EFO89" s="828"/>
      <c r="EFP89" s="829"/>
      <c r="EFQ89" s="828"/>
      <c r="EFR89" s="829"/>
      <c r="EFS89" s="828"/>
      <c r="EFT89" s="829"/>
      <c r="EFU89" s="828"/>
      <c r="EFV89" s="829"/>
      <c r="EFW89" s="828"/>
      <c r="EFX89" s="829"/>
      <c r="EFY89" s="828"/>
      <c r="EFZ89" s="829"/>
      <c r="EGA89" s="828"/>
      <c r="EGB89" s="829"/>
      <c r="EGC89" s="828"/>
      <c r="EGD89" s="829"/>
      <c r="EGE89" s="828"/>
      <c r="EGF89" s="829"/>
      <c r="EGG89" s="828"/>
      <c r="EGH89" s="829"/>
      <c r="EGI89" s="828"/>
      <c r="EGJ89" s="829"/>
      <c r="EGK89" s="828"/>
      <c r="EGL89" s="829"/>
      <c r="EGM89" s="828"/>
      <c r="EGN89" s="829"/>
      <c r="EGO89" s="828"/>
      <c r="EGP89" s="829"/>
      <c r="EGQ89" s="828"/>
      <c r="EGR89" s="829"/>
      <c r="EGS89" s="828"/>
      <c r="EGT89" s="829"/>
      <c r="EGU89" s="828"/>
      <c r="EGV89" s="829"/>
      <c r="EGW89" s="828"/>
      <c r="EGX89" s="829"/>
      <c r="EGY89" s="828"/>
      <c r="EGZ89" s="829"/>
      <c r="EHA89" s="828"/>
      <c r="EHB89" s="829"/>
      <c r="EHC89" s="828"/>
      <c r="EHD89" s="829"/>
      <c r="EHE89" s="828"/>
      <c r="EHF89" s="829"/>
      <c r="EHG89" s="828"/>
      <c r="EHH89" s="829"/>
      <c r="EHI89" s="828"/>
      <c r="EHJ89" s="829"/>
      <c r="EHK89" s="828"/>
      <c r="EHL89" s="829"/>
      <c r="EHM89" s="828"/>
      <c r="EHN89" s="829"/>
      <c r="EHO89" s="828"/>
      <c r="EHP89" s="829"/>
      <c r="EHQ89" s="828"/>
      <c r="EHR89" s="829"/>
      <c r="EHS89" s="828"/>
      <c r="EHT89" s="829"/>
      <c r="EHU89" s="828"/>
      <c r="EHV89" s="829"/>
      <c r="EHW89" s="828"/>
      <c r="EHX89" s="829"/>
      <c r="EHY89" s="828"/>
      <c r="EHZ89" s="829"/>
      <c r="EIA89" s="828"/>
      <c r="EIB89" s="829"/>
      <c r="EIC89" s="828"/>
      <c r="EID89" s="829"/>
      <c r="EIE89" s="828"/>
      <c r="EIF89" s="829"/>
      <c r="EIG89" s="828"/>
      <c r="EIH89" s="829"/>
      <c r="EII89" s="828"/>
      <c r="EIJ89" s="829"/>
      <c r="EIK89" s="828"/>
      <c r="EIL89" s="829"/>
      <c r="EIM89" s="828"/>
      <c r="EIN89" s="829"/>
      <c r="EIO89" s="828"/>
      <c r="EIP89" s="829"/>
      <c r="EIQ89" s="828"/>
      <c r="EIR89" s="829"/>
      <c r="EIS89" s="828"/>
      <c r="EIT89" s="829"/>
      <c r="EIU89" s="828"/>
      <c r="EIV89" s="829"/>
      <c r="EIW89" s="828"/>
      <c r="EIX89" s="829"/>
      <c r="EIY89" s="828"/>
      <c r="EIZ89" s="829"/>
      <c r="EJA89" s="828"/>
      <c r="EJB89" s="829"/>
      <c r="EJC89" s="828"/>
      <c r="EJD89" s="829"/>
      <c r="EJE89" s="828"/>
      <c r="EJF89" s="829"/>
      <c r="EJG89" s="828"/>
      <c r="EJH89" s="829"/>
      <c r="EJI89" s="828"/>
      <c r="EJJ89" s="829"/>
      <c r="EJK89" s="828"/>
      <c r="EJL89" s="829"/>
      <c r="EJM89" s="828"/>
      <c r="EJN89" s="829"/>
      <c r="EJO89" s="828"/>
      <c r="EJP89" s="829"/>
      <c r="EJQ89" s="828"/>
      <c r="EJR89" s="829"/>
      <c r="EJS89" s="828"/>
      <c r="EJT89" s="829"/>
      <c r="EJU89" s="828"/>
      <c r="EJV89" s="829"/>
      <c r="EJW89" s="828"/>
      <c r="EJX89" s="829"/>
      <c r="EJY89" s="828"/>
      <c r="EJZ89" s="829"/>
      <c r="EKA89" s="828"/>
      <c r="EKB89" s="829"/>
      <c r="EKC89" s="828"/>
      <c r="EKD89" s="829"/>
      <c r="EKE89" s="828"/>
      <c r="EKF89" s="829"/>
      <c r="EKG89" s="828"/>
      <c r="EKH89" s="829"/>
      <c r="EKI89" s="828"/>
      <c r="EKJ89" s="829"/>
      <c r="EKK89" s="828"/>
      <c r="EKL89" s="829"/>
      <c r="EKM89" s="828"/>
      <c r="EKN89" s="829"/>
      <c r="EKO89" s="828"/>
      <c r="EKP89" s="829"/>
      <c r="EKQ89" s="828"/>
      <c r="EKR89" s="829"/>
      <c r="EKS89" s="828"/>
      <c r="EKT89" s="829"/>
      <c r="EKU89" s="828"/>
      <c r="EKV89" s="829"/>
      <c r="EKW89" s="828"/>
      <c r="EKX89" s="829"/>
      <c r="EKY89" s="828"/>
      <c r="EKZ89" s="829"/>
      <c r="ELA89" s="828"/>
      <c r="ELB89" s="829"/>
      <c r="ELC89" s="828"/>
      <c r="ELD89" s="829"/>
      <c r="ELE89" s="828"/>
      <c r="ELF89" s="829"/>
      <c r="ELG89" s="828"/>
      <c r="ELH89" s="829"/>
      <c r="ELI89" s="828"/>
      <c r="ELJ89" s="829"/>
      <c r="ELK89" s="828"/>
      <c r="ELL89" s="829"/>
      <c r="ELM89" s="828"/>
      <c r="ELN89" s="829"/>
      <c r="ELO89" s="828"/>
      <c r="ELP89" s="829"/>
      <c r="ELQ89" s="828"/>
      <c r="ELR89" s="829"/>
      <c r="ELS89" s="828"/>
      <c r="ELT89" s="829"/>
      <c r="ELU89" s="828"/>
      <c r="ELV89" s="829"/>
      <c r="ELW89" s="828"/>
      <c r="ELX89" s="829"/>
      <c r="ELY89" s="828"/>
      <c r="ELZ89" s="829"/>
      <c r="EMA89" s="828"/>
      <c r="EMB89" s="829"/>
      <c r="EMC89" s="828"/>
      <c r="EMD89" s="829"/>
      <c r="EME89" s="828"/>
      <c r="EMF89" s="829"/>
      <c r="EMG89" s="828"/>
      <c r="EMH89" s="829"/>
      <c r="EMI89" s="828"/>
      <c r="EMJ89" s="829"/>
      <c r="EMK89" s="828"/>
      <c r="EML89" s="829"/>
      <c r="EMM89" s="828"/>
      <c r="EMN89" s="829"/>
      <c r="EMO89" s="828"/>
      <c r="EMP89" s="829"/>
      <c r="EMQ89" s="828"/>
      <c r="EMR89" s="829"/>
      <c r="EMS89" s="828"/>
      <c r="EMT89" s="829"/>
      <c r="EMU89" s="828"/>
      <c r="EMV89" s="829"/>
      <c r="EMW89" s="828"/>
      <c r="EMX89" s="829"/>
      <c r="EMY89" s="828"/>
      <c r="EMZ89" s="829"/>
      <c r="ENA89" s="828"/>
      <c r="ENB89" s="829"/>
      <c r="ENC89" s="828"/>
      <c r="END89" s="829"/>
      <c r="ENE89" s="828"/>
      <c r="ENF89" s="829"/>
      <c r="ENG89" s="828"/>
      <c r="ENH89" s="829"/>
      <c r="ENI89" s="828"/>
      <c r="ENJ89" s="829"/>
      <c r="ENK89" s="828"/>
      <c r="ENL89" s="829"/>
      <c r="ENM89" s="828"/>
      <c r="ENN89" s="829"/>
      <c r="ENO89" s="828"/>
      <c r="ENP89" s="829"/>
      <c r="ENQ89" s="828"/>
      <c r="ENR89" s="829"/>
      <c r="ENS89" s="828"/>
      <c r="ENT89" s="829"/>
      <c r="ENU89" s="828"/>
      <c r="ENV89" s="829"/>
      <c r="ENW89" s="828"/>
      <c r="ENX89" s="829"/>
      <c r="ENY89" s="828"/>
      <c r="ENZ89" s="829"/>
      <c r="EOA89" s="828"/>
      <c r="EOB89" s="829"/>
      <c r="EOC89" s="828"/>
      <c r="EOD89" s="829"/>
      <c r="EOE89" s="828"/>
      <c r="EOF89" s="829"/>
      <c r="EOG89" s="828"/>
      <c r="EOH89" s="829"/>
      <c r="EOI89" s="828"/>
      <c r="EOJ89" s="829"/>
      <c r="EOK89" s="828"/>
      <c r="EOL89" s="829"/>
      <c r="EOM89" s="828"/>
      <c r="EON89" s="829"/>
      <c r="EOO89" s="828"/>
      <c r="EOP89" s="829"/>
      <c r="EOQ89" s="828"/>
      <c r="EOR89" s="829"/>
      <c r="EOS89" s="828"/>
      <c r="EOT89" s="829"/>
      <c r="EOU89" s="828"/>
      <c r="EOV89" s="829"/>
      <c r="EOW89" s="828"/>
      <c r="EOX89" s="829"/>
      <c r="EOY89" s="828"/>
      <c r="EOZ89" s="829"/>
      <c r="EPA89" s="828"/>
      <c r="EPB89" s="829"/>
      <c r="EPC89" s="828"/>
      <c r="EPD89" s="829"/>
      <c r="EPE89" s="828"/>
      <c r="EPF89" s="829"/>
      <c r="EPG89" s="828"/>
      <c r="EPH89" s="829"/>
      <c r="EPI89" s="828"/>
      <c r="EPJ89" s="829"/>
      <c r="EPK89" s="828"/>
      <c r="EPL89" s="829"/>
      <c r="EPM89" s="828"/>
      <c r="EPN89" s="829"/>
      <c r="EPO89" s="828"/>
      <c r="EPP89" s="829"/>
      <c r="EPQ89" s="828"/>
      <c r="EPR89" s="829"/>
      <c r="EPS89" s="828"/>
      <c r="EPT89" s="829"/>
      <c r="EPU89" s="828"/>
      <c r="EPV89" s="829"/>
      <c r="EPW89" s="828"/>
      <c r="EPX89" s="829"/>
      <c r="EPY89" s="828"/>
      <c r="EPZ89" s="829"/>
      <c r="EQA89" s="828"/>
      <c r="EQB89" s="829"/>
      <c r="EQC89" s="828"/>
      <c r="EQD89" s="829"/>
      <c r="EQE89" s="828"/>
      <c r="EQF89" s="829"/>
      <c r="EQG89" s="828"/>
      <c r="EQH89" s="829"/>
      <c r="EQI89" s="828"/>
      <c r="EQJ89" s="829"/>
      <c r="EQK89" s="828"/>
      <c r="EQL89" s="829"/>
      <c r="EQM89" s="828"/>
      <c r="EQN89" s="829"/>
      <c r="EQO89" s="828"/>
      <c r="EQP89" s="829"/>
      <c r="EQQ89" s="828"/>
      <c r="EQR89" s="829"/>
      <c r="EQS89" s="828"/>
      <c r="EQT89" s="829"/>
      <c r="EQU89" s="828"/>
      <c r="EQV89" s="829"/>
      <c r="EQW89" s="828"/>
      <c r="EQX89" s="829"/>
      <c r="EQY89" s="828"/>
      <c r="EQZ89" s="829"/>
      <c r="ERA89" s="828"/>
      <c r="ERB89" s="829"/>
      <c r="ERC89" s="828"/>
      <c r="ERD89" s="829"/>
      <c r="ERE89" s="828"/>
      <c r="ERF89" s="829"/>
      <c r="ERG89" s="828"/>
      <c r="ERH89" s="829"/>
      <c r="ERI89" s="828"/>
      <c r="ERJ89" s="829"/>
      <c r="ERK89" s="828"/>
      <c r="ERL89" s="829"/>
      <c r="ERM89" s="828"/>
      <c r="ERN89" s="829"/>
      <c r="ERO89" s="828"/>
      <c r="ERP89" s="829"/>
      <c r="ERQ89" s="828"/>
      <c r="ERR89" s="829"/>
      <c r="ERS89" s="828"/>
      <c r="ERT89" s="829"/>
      <c r="ERU89" s="828"/>
      <c r="ERV89" s="829"/>
      <c r="ERW89" s="828"/>
      <c r="ERX89" s="829"/>
      <c r="ERY89" s="828"/>
      <c r="ERZ89" s="829"/>
      <c r="ESA89" s="828"/>
      <c r="ESB89" s="829"/>
      <c r="ESC89" s="828"/>
      <c r="ESD89" s="829"/>
      <c r="ESE89" s="828"/>
      <c r="ESF89" s="829"/>
      <c r="ESG89" s="828"/>
      <c r="ESH89" s="829"/>
      <c r="ESI89" s="828"/>
      <c r="ESJ89" s="829"/>
      <c r="ESK89" s="828"/>
      <c r="ESL89" s="829"/>
      <c r="ESM89" s="828"/>
      <c r="ESN89" s="829"/>
      <c r="ESO89" s="828"/>
      <c r="ESP89" s="829"/>
      <c r="ESQ89" s="828"/>
      <c r="ESR89" s="829"/>
      <c r="ESS89" s="828"/>
      <c r="EST89" s="829"/>
      <c r="ESU89" s="828"/>
      <c r="ESV89" s="829"/>
      <c r="ESW89" s="828"/>
      <c r="ESX89" s="829"/>
      <c r="ESY89" s="828"/>
      <c r="ESZ89" s="829"/>
      <c r="ETA89" s="828"/>
      <c r="ETB89" s="829"/>
      <c r="ETC89" s="828"/>
      <c r="ETD89" s="829"/>
      <c r="ETE89" s="828"/>
      <c r="ETF89" s="829"/>
      <c r="ETG89" s="828"/>
      <c r="ETH89" s="829"/>
      <c r="ETI89" s="828"/>
      <c r="ETJ89" s="829"/>
      <c r="ETK89" s="828"/>
      <c r="ETL89" s="829"/>
      <c r="ETM89" s="828"/>
      <c r="ETN89" s="829"/>
      <c r="ETO89" s="828"/>
      <c r="ETP89" s="829"/>
      <c r="ETQ89" s="828"/>
      <c r="ETR89" s="829"/>
      <c r="ETS89" s="828"/>
      <c r="ETT89" s="829"/>
      <c r="ETU89" s="828"/>
      <c r="ETV89" s="829"/>
      <c r="ETW89" s="828"/>
      <c r="ETX89" s="829"/>
      <c r="ETY89" s="828"/>
      <c r="ETZ89" s="829"/>
      <c r="EUA89" s="828"/>
      <c r="EUB89" s="829"/>
      <c r="EUC89" s="828"/>
      <c r="EUD89" s="829"/>
      <c r="EUE89" s="828"/>
      <c r="EUF89" s="829"/>
      <c r="EUG89" s="828"/>
      <c r="EUH89" s="829"/>
      <c r="EUI89" s="828"/>
      <c r="EUJ89" s="829"/>
      <c r="EUK89" s="828"/>
      <c r="EUL89" s="829"/>
      <c r="EUM89" s="828"/>
      <c r="EUN89" s="829"/>
      <c r="EUO89" s="828"/>
      <c r="EUP89" s="829"/>
      <c r="EUQ89" s="828"/>
      <c r="EUR89" s="829"/>
      <c r="EUS89" s="828"/>
      <c r="EUT89" s="829"/>
      <c r="EUU89" s="828"/>
      <c r="EUV89" s="829"/>
      <c r="EUW89" s="828"/>
      <c r="EUX89" s="829"/>
      <c r="EUY89" s="828"/>
      <c r="EUZ89" s="829"/>
      <c r="EVA89" s="828"/>
      <c r="EVB89" s="829"/>
      <c r="EVC89" s="828"/>
      <c r="EVD89" s="829"/>
      <c r="EVE89" s="828"/>
      <c r="EVF89" s="829"/>
      <c r="EVG89" s="828"/>
      <c r="EVH89" s="829"/>
      <c r="EVI89" s="828"/>
      <c r="EVJ89" s="829"/>
      <c r="EVK89" s="828"/>
      <c r="EVL89" s="829"/>
      <c r="EVM89" s="828"/>
      <c r="EVN89" s="829"/>
      <c r="EVO89" s="828"/>
      <c r="EVP89" s="829"/>
      <c r="EVQ89" s="828"/>
      <c r="EVR89" s="829"/>
      <c r="EVS89" s="828"/>
      <c r="EVT89" s="829"/>
      <c r="EVU89" s="828"/>
      <c r="EVV89" s="829"/>
      <c r="EVW89" s="828"/>
      <c r="EVX89" s="829"/>
      <c r="EVY89" s="828"/>
      <c r="EVZ89" s="829"/>
      <c r="EWA89" s="828"/>
      <c r="EWB89" s="829"/>
      <c r="EWC89" s="828"/>
      <c r="EWD89" s="829"/>
      <c r="EWE89" s="828"/>
      <c r="EWF89" s="829"/>
      <c r="EWG89" s="828"/>
      <c r="EWH89" s="829"/>
      <c r="EWI89" s="828"/>
      <c r="EWJ89" s="829"/>
      <c r="EWK89" s="828"/>
      <c r="EWL89" s="829"/>
      <c r="EWM89" s="828"/>
      <c r="EWN89" s="829"/>
      <c r="EWO89" s="828"/>
      <c r="EWP89" s="829"/>
      <c r="EWQ89" s="828"/>
      <c r="EWR89" s="829"/>
      <c r="EWS89" s="828"/>
      <c r="EWT89" s="829"/>
      <c r="EWU89" s="828"/>
      <c r="EWV89" s="829"/>
      <c r="EWW89" s="828"/>
      <c r="EWX89" s="829"/>
      <c r="EWY89" s="828"/>
      <c r="EWZ89" s="829"/>
      <c r="EXA89" s="828"/>
      <c r="EXB89" s="829"/>
      <c r="EXC89" s="828"/>
      <c r="EXD89" s="829"/>
      <c r="EXE89" s="828"/>
      <c r="EXF89" s="829"/>
      <c r="EXG89" s="828"/>
      <c r="EXH89" s="829"/>
      <c r="EXI89" s="828"/>
      <c r="EXJ89" s="829"/>
      <c r="EXK89" s="828"/>
      <c r="EXL89" s="829"/>
      <c r="EXM89" s="828"/>
      <c r="EXN89" s="829"/>
      <c r="EXO89" s="828"/>
      <c r="EXP89" s="829"/>
      <c r="EXQ89" s="828"/>
      <c r="EXR89" s="829"/>
      <c r="EXS89" s="828"/>
      <c r="EXT89" s="829"/>
      <c r="EXU89" s="828"/>
      <c r="EXV89" s="829"/>
      <c r="EXW89" s="828"/>
      <c r="EXX89" s="829"/>
      <c r="EXY89" s="828"/>
      <c r="EXZ89" s="829"/>
      <c r="EYA89" s="828"/>
      <c r="EYB89" s="829"/>
      <c r="EYC89" s="828"/>
      <c r="EYD89" s="829"/>
      <c r="EYE89" s="828"/>
      <c r="EYF89" s="829"/>
      <c r="EYG89" s="828"/>
      <c r="EYH89" s="829"/>
      <c r="EYI89" s="828"/>
      <c r="EYJ89" s="829"/>
      <c r="EYK89" s="828"/>
      <c r="EYL89" s="829"/>
      <c r="EYM89" s="828"/>
      <c r="EYN89" s="829"/>
      <c r="EYO89" s="828"/>
      <c r="EYP89" s="829"/>
      <c r="EYQ89" s="828"/>
      <c r="EYR89" s="829"/>
      <c r="EYS89" s="828"/>
      <c r="EYT89" s="829"/>
      <c r="EYU89" s="828"/>
      <c r="EYV89" s="829"/>
      <c r="EYW89" s="828"/>
      <c r="EYX89" s="829"/>
      <c r="EYY89" s="828"/>
      <c r="EYZ89" s="829"/>
      <c r="EZA89" s="828"/>
      <c r="EZB89" s="829"/>
      <c r="EZC89" s="828"/>
      <c r="EZD89" s="829"/>
      <c r="EZE89" s="828"/>
      <c r="EZF89" s="829"/>
      <c r="EZG89" s="828"/>
      <c r="EZH89" s="829"/>
      <c r="EZI89" s="828"/>
      <c r="EZJ89" s="829"/>
      <c r="EZK89" s="828"/>
      <c r="EZL89" s="829"/>
      <c r="EZM89" s="828"/>
      <c r="EZN89" s="829"/>
      <c r="EZO89" s="828"/>
      <c r="EZP89" s="829"/>
      <c r="EZQ89" s="828"/>
      <c r="EZR89" s="829"/>
      <c r="EZS89" s="828"/>
      <c r="EZT89" s="829"/>
      <c r="EZU89" s="828"/>
      <c r="EZV89" s="829"/>
      <c r="EZW89" s="828"/>
      <c r="EZX89" s="829"/>
      <c r="EZY89" s="828"/>
      <c r="EZZ89" s="829"/>
      <c r="FAA89" s="828"/>
      <c r="FAB89" s="829"/>
      <c r="FAC89" s="828"/>
      <c r="FAD89" s="829"/>
      <c r="FAE89" s="828"/>
      <c r="FAF89" s="829"/>
      <c r="FAG89" s="828"/>
      <c r="FAH89" s="829"/>
      <c r="FAI89" s="828"/>
      <c r="FAJ89" s="829"/>
      <c r="FAK89" s="828"/>
      <c r="FAL89" s="829"/>
      <c r="FAM89" s="828"/>
      <c r="FAN89" s="829"/>
      <c r="FAO89" s="828"/>
      <c r="FAP89" s="829"/>
      <c r="FAQ89" s="828"/>
      <c r="FAR89" s="829"/>
      <c r="FAS89" s="828"/>
      <c r="FAT89" s="829"/>
      <c r="FAU89" s="828"/>
      <c r="FAV89" s="829"/>
      <c r="FAW89" s="828"/>
      <c r="FAX89" s="829"/>
      <c r="FAY89" s="828"/>
      <c r="FAZ89" s="829"/>
      <c r="FBA89" s="828"/>
      <c r="FBB89" s="829"/>
      <c r="FBC89" s="828"/>
      <c r="FBD89" s="829"/>
      <c r="FBE89" s="828"/>
      <c r="FBF89" s="829"/>
      <c r="FBG89" s="828"/>
      <c r="FBH89" s="829"/>
      <c r="FBI89" s="828"/>
      <c r="FBJ89" s="829"/>
      <c r="FBK89" s="828"/>
      <c r="FBL89" s="829"/>
      <c r="FBM89" s="828"/>
      <c r="FBN89" s="829"/>
      <c r="FBO89" s="828"/>
      <c r="FBP89" s="829"/>
      <c r="FBQ89" s="828"/>
      <c r="FBR89" s="829"/>
      <c r="FBS89" s="828"/>
      <c r="FBT89" s="829"/>
      <c r="FBU89" s="828"/>
      <c r="FBV89" s="829"/>
      <c r="FBW89" s="828"/>
      <c r="FBX89" s="829"/>
      <c r="FBY89" s="828"/>
      <c r="FBZ89" s="829"/>
      <c r="FCA89" s="828"/>
      <c r="FCB89" s="829"/>
      <c r="FCC89" s="828"/>
      <c r="FCD89" s="829"/>
      <c r="FCE89" s="828"/>
      <c r="FCF89" s="829"/>
      <c r="FCG89" s="828"/>
      <c r="FCH89" s="829"/>
      <c r="FCI89" s="828"/>
      <c r="FCJ89" s="829"/>
      <c r="FCK89" s="828"/>
      <c r="FCL89" s="829"/>
      <c r="FCM89" s="828"/>
      <c r="FCN89" s="829"/>
      <c r="FCO89" s="828"/>
      <c r="FCP89" s="829"/>
      <c r="FCQ89" s="828"/>
      <c r="FCR89" s="829"/>
      <c r="FCS89" s="828"/>
      <c r="FCT89" s="829"/>
      <c r="FCU89" s="828"/>
      <c r="FCV89" s="829"/>
      <c r="FCW89" s="828"/>
      <c r="FCX89" s="829"/>
      <c r="FCY89" s="828"/>
      <c r="FCZ89" s="829"/>
      <c r="FDA89" s="828"/>
      <c r="FDB89" s="829"/>
      <c r="FDC89" s="828"/>
      <c r="FDD89" s="829"/>
      <c r="FDE89" s="828"/>
      <c r="FDF89" s="829"/>
      <c r="FDG89" s="828"/>
      <c r="FDH89" s="829"/>
      <c r="FDI89" s="828"/>
      <c r="FDJ89" s="829"/>
      <c r="FDK89" s="828"/>
      <c r="FDL89" s="829"/>
      <c r="FDM89" s="828"/>
      <c r="FDN89" s="829"/>
      <c r="FDO89" s="828"/>
      <c r="FDP89" s="829"/>
      <c r="FDQ89" s="828"/>
      <c r="FDR89" s="829"/>
      <c r="FDS89" s="828"/>
      <c r="FDT89" s="829"/>
      <c r="FDU89" s="828"/>
      <c r="FDV89" s="829"/>
      <c r="FDW89" s="828"/>
      <c r="FDX89" s="829"/>
      <c r="FDY89" s="828"/>
      <c r="FDZ89" s="829"/>
      <c r="FEA89" s="828"/>
      <c r="FEB89" s="829"/>
      <c r="FEC89" s="828"/>
      <c r="FED89" s="829"/>
      <c r="FEE89" s="828"/>
      <c r="FEF89" s="829"/>
      <c r="FEG89" s="828"/>
      <c r="FEH89" s="829"/>
      <c r="FEI89" s="828"/>
      <c r="FEJ89" s="829"/>
      <c r="FEK89" s="828"/>
      <c r="FEL89" s="829"/>
      <c r="FEM89" s="828"/>
      <c r="FEN89" s="829"/>
      <c r="FEO89" s="828"/>
      <c r="FEP89" s="829"/>
      <c r="FEQ89" s="828"/>
      <c r="FER89" s="829"/>
      <c r="FES89" s="828"/>
      <c r="FET89" s="829"/>
      <c r="FEU89" s="828"/>
      <c r="FEV89" s="829"/>
      <c r="FEW89" s="828"/>
      <c r="FEX89" s="829"/>
      <c r="FEY89" s="828"/>
      <c r="FEZ89" s="829"/>
      <c r="FFA89" s="828"/>
      <c r="FFB89" s="829"/>
      <c r="FFC89" s="828"/>
      <c r="FFD89" s="829"/>
      <c r="FFE89" s="828"/>
      <c r="FFF89" s="829"/>
      <c r="FFG89" s="828"/>
      <c r="FFH89" s="829"/>
      <c r="FFI89" s="828"/>
      <c r="FFJ89" s="829"/>
      <c r="FFK89" s="828"/>
      <c r="FFL89" s="829"/>
      <c r="FFM89" s="828"/>
      <c r="FFN89" s="829"/>
      <c r="FFO89" s="828"/>
      <c r="FFP89" s="829"/>
      <c r="FFQ89" s="828"/>
      <c r="FFR89" s="829"/>
      <c r="FFS89" s="828"/>
      <c r="FFT89" s="829"/>
      <c r="FFU89" s="828"/>
      <c r="FFV89" s="829"/>
      <c r="FFW89" s="828"/>
      <c r="FFX89" s="829"/>
      <c r="FFY89" s="828"/>
      <c r="FFZ89" s="829"/>
      <c r="FGA89" s="828"/>
      <c r="FGB89" s="829"/>
      <c r="FGC89" s="828"/>
      <c r="FGD89" s="829"/>
      <c r="FGE89" s="828"/>
      <c r="FGF89" s="829"/>
      <c r="FGG89" s="828"/>
      <c r="FGH89" s="829"/>
      <c r="FGI89" s="828"/>
      <c r="FGJ89" s="829"/>
      <c r="FGK89" s="828"/>
      <c r="FGL89" s="829"/>
      <c r="FGM89" s="828"/>
      <c r="FGN89" s="829"/>
      <c r="FGO89" s="828"/>
      <c r="FGP89" s="829"/>
      <c r="FGQ89" s="828"/>
      <c r="FGR89" s="829"/>
      <c r="FGS89" s="828"/>
      <c r="FGT89" s="829"/>
      <c r="FGU89" s="828"/>
      <c r="FGV89" s="829"/>
      <c r="FGW89" s="828"/>
      <c r="FGX89" s="829"/>
      <c r="FGY89" s="828"/>
      <c r="FGZ89" s="829"/>
      <c r="FHA89" s="828"/>
      <c r="FHB89" s="829"/>
      <c r="FHC89" s="828"/>
      <c r="FHD89" s="829"/>
      <c r="FHE89" s="828"/>
      <c r="FHF89" s="829"/>
      <c r="FHG89" s="828"/>
      <c r="FHH89" s="829"/>
      <c r="FHI89" s="828"/>
      <c r="FHJ89" s="829"/>
      <c r="FHK89" s="828"/>
      <c r="FHL89" s="829"/>
      <c r="FHM89" s="828"/>
      <c r="FHN89" s="829"/>
      <c r="FHO89" s="828"/>
      <c r="FHP89" s="829"/>
      <c r="FHQ89" s="828"/>
      <c r="FHR89" s="829"/>
      <c r="FHS89" s="828"/>
      <c r="FHT89" s="829"/>
      <c r="FHU89" s="828"/>
      <c r="FHV89" s="829"/>
      <c r="FHW89" s="828"/>
      <c r="FHX89" s="829"/>
      <c r="FHY89" s="828"/>
      <c r="FHZ89" s="829"/>
      <c r="FIA89" s="828"/>
      <c r="FIB89" s="829"/>
      <c r="FIC89" s="828"/>
      <c r="FID89" s="829"/>
      <c r="FIE89" s="828"/>
      <c r="FIF89" s="829"/>
      <c r="FIG89" s="828"/>
      <c r="FIH89" s="829"/>
      <c r="FII89" s="828"/>
      <c r="FIJ89" s="829"/>
      <c r="FIK89" s="828"/>
      <c r="FIL89" s="829"/>
      <c r="FIM89" s="828"/>
      <c r="FIN89" s="829"/>
      <c r="FIO89" s="828"/>
      <c r="FIP89" s="829"/>
      <c r="FIQ89" s="828"/>
      <c r="FIR89" s="829"/>
      <c r="FIS89" s="828"/>
      <c r="FIT89" s="829"/>
      <c r="FIU89" s="828"/>
      <c r="FIV89" s="829"/>
      <c r="FIW89" s="828"/>
      <c r="FIX89" s="829"/>
      <c r="FIY89" s="828"/>
      <c r="FIZ89" s="829"/>
      <c r="FJA89" s="828"/>
      <c r="FJB89" s="829"/>
      <c r="FJC89" s="828"/>
      <c r="FJD89" s="829"/>
      <c r="FJE89" s="828"/>
      <c r="FJF89" s="829"/>
      <c r="FJG89" s="828"/>
      <c r="FJH89" s="829"/>
      <c r="FJI89" s="828"/>
      <c r="FJJ89" s="829"/>
      <c r="FJK89" s="828"/>
      <c r="FJL89" s="829"/>
      <c r="FJM89" s="828"/>
      <c r="FJN89" s="829"/>
      <c r="FJO89" s="828"/>
      <c r="FJP89" s="829"/>
      <c r="FJQ89" s="828"/>
      <c r="FJR89" s="829"/>
      <c r="FJS89" s="828"/>
      <c r="FJT89" s="829"/>
      <c r="FJU89" s="828"/>
      <c r="FJV89" s="829"/>
      <c r="FJW89" s="828"/>
      <c r="FJX89" s="829"/>
      <c r="FJY89" s="828"/>
      <c r="FJZ89" s="829"/>
      <c r="FKA89" s="828"/>
      <c r="FKB89" s="829"/>
      <c r="FKC89" s="828"/>
      <c r="FKD89" s="829"/>
      <c r="FKE89" s="828"/>
      <c r="FKF89" s="829"/>
      <c r="FKG89" s="828"/>
      <c r="FKH89" s="829"/>
      <c r="FKI89" s="828"/>
      <c r="FKJ89" s="829"/>
      <c r="FKK89" s="828"/>
      <c r="FKL89" s="829"/>
      <c r="FKM89" s="828"/>
      <c r="FKN89" s="829"/>
      <c r="FKO89" s="828"/>
      <c r="FKP89" s="829"/>
      <c r="FKQ89" s="828"/>
      <c r="FKR89" s="829"/>
      <c r="FKS89" s="828"/>
      <c r="FKT89" s="829"/>
      <c r="FKU89" s="828"/>
      <c r="FKV89" s="829"/>
      <c r="FKW89" s="828"/>
      <c r="FKX89" s="829"/>
      <c r="FKY89" s="828"/>
      <c r="FKZ89" s="829"/>
      <c r="FLA89" s="828"/>
      <c r="FLB89" s="829"/>
      <c r="FLC89" s="828"/>
      <c r="FLD89" s="829"/>
      <c r="FLE89" s="828"/>
      <c r="FLF89" s="829"/>
      <c r="FLG89" s="828"/>
      <c r="FLH89" s="829"/>
      <c r="FLI89" s="828"/>
      <c r="FLJ89" s="829"/>
      <c r="FLK89" s="828"/>
      <c r="FLL89" s="829"/>
      <c r="FLM89" s="828"/>
      <c r="FLN89" s="829"/>
      <c r="FLO89" s="828"/>
      <c r="FLP89" s="829"/>
      <c r="FLQ89" s="828"/>
      <c r="FLR89" s="829"/>
      <c r="FLS89" s="828"/>
      <c r="FLT89" s="829"/>
      <c r="FLU89" s="828"/>
      <c r="FLV89" s="829"/>
      <c r="FLW89" s="828"/>
      <c r="FLX89" s="829"/>
      <c r="FLY89" s="828"/>
      <c r="FLZ89" s="829"/>
      <c r="FMA89" s="828"/>
      <c r="FMB89" s="829"/>
      <c r="FMC89" s="828"/>
      <c r="FMD89" s="829"/>
      <c r="FME89" s="828"/>
      <c r="FMF89" s="829"/>
      <c r="FMG89" s="828"/>
      <c r="FMH89" s="829"/>
      <c r="FMI89" s="828"/>
      <c r="FMJ89" s="829"/>
      <c r="FMK89" s="828"/>
      <c r="FML89" s="829"/>
      <c r="FMM89" s="828"/>
      <c r="FMN89" s="829"/>
      <c r="FMO89" s="828"/>
      <c r="FMP89" s="829"/>
      <c r="FMQ89" s="828"/>
      <c r="FMR89" s="829"/>
      <c r="FMS89" s="828"/>
      <c r="FMT89" s="829"/>
      <c r="FMU89" s="828"/>
      <c r="FMV89" s="829"/>
      <c r="FMW89" s="828"/>
      <c r="FMX89" s="829"/>
      <c r="FMY89" s="828"/>
      <c r="FMZ89" s="829"/>
      <c r="FNA89" s="828"/>
      <c r="FNB89" s="829"/>
      <c r="FNC89" s="828"/>
      <c r="FND89" s="829"/>
      <c r="FNE89" s="828"/>
      <c r="FNF89" s="829"/>
      <c r="FNG89" s="828"/>
      <c r="FNH89" s="829"/>
      <c r="FNI89" s="828"/>
      <c r="FNJ89" s="829"/>
      <c r="FNK89" s="828"/>
      <c r="FNL89" s="829"/>
      <c r="FNM89" s="828"/>
      <c r="FNN89" s="829"/>
      <c r="FNO89" s="828"/>
      <c r="FNP89" s="829"/>
      <c r="FNQ89" s="828"/>
      <c r="FNR89" s="829"/>
      <c r="FNS89" s="828"/>
      <c r="FNT89" s="829"/>
      <c r="FNU89" s="828"/>
      <c r="FNV89" s="829"/>
      <c r="FNW89" s="828"/>
      <c r="FNX89" s="829"/>
      <c r="FNY89" s="828"/>
      <c r="FNZ89" s="829"/>
      <c r="FOA89" s="828"/>
      <c r="FOB89" s="829"/>
      <c r="FOC89" s="828"/>
      <c r="FOD89" s="829"/>
      <c r="FOE89" s="828"/>
      <c r="FOF89" s="829"/>
      <c r="FOG89" s="828"/>
      <c r="FOH89" s="829"/>
      <c r="FOI89" s="828"/>
      <c r="FOJ89" s="829"/>
      <c r="FOK89" s="828"/>
      <c r="FOL89" s="829"/>
      <c r="FOM89" s="828"/>
      <c r="FON89" s="829"/>
      <c r="FOO89" s="828"/>
      <c r="FOP89" s="829"/>
      <c r="FOQ89" s="828"/>
      <c r="FOR89" s="829"/>
      <c r="FOS89" s="828"/>
      <c r="FOT89" s="829"/>
      <c r="FOU89" s="828"/>
      <c r="FOV89" s="829"/>
      <c r="FOW89" s="828"/>
      <c r="FOX89" s="829"/>
      <c r="FOY89" s="828"/>
      <c r="FOZ89" s="829"/>
      <c r="FPA89" s="828"/>
      <c r="FPB89" s="829"/>
      <c r="FPC89" s="828"/>
      <c r="FPD89" s="829"/>
      <c r="FPE89" s="828"/>
      <c r="FPF89" s="829"/>
      <c r="FPG89" s="828"/>
      <c r="FPH89" s="829"/>
      <c r="FPI89" s="828"/>
      <c r="FPJ89" s="829"/>
      <c r="FPK89" s="828"/>
      <c r="FPL89" s="829"/>
      <c r="FPM89" s="828"/>
      <c r="FPN89" s="829"/>
      <c r="FPO89" s="828"/>
      <c r="FPP89" s="829"/>
      <c r="FPQ89" s="828"/>
      <c r="FPR89" s="829"/>
      <c r="FPS89" s="828"/>
      <c r="FPT89" s="829"/>
      <c r="FPU89" s="828"/>
      <c r="FPV89" s="829"/>
      <c r="FPW89" s="828"/>
      <c r="FPX89" s="829"/>
      <c r="FPY89" s="828"/>
      <c r="FPZ89" s="829"/>
      <c r="FQA89" s="828"/>
      <c r="FQB89" s="829"/>
      <c r="FQC89" s="828"/>
      <c r="FQD89" s="829"/>
      <c r="FQE89" s="828"/>
      <c r="FQF89" s="829"/>
      <c r="FQG89" s="828"/>
      <c r="FQH89" s="829"/>
      <c r="FQI89" s="828"/>
      <c r="FQJ89" s="829"/>
      <c r="FQK89" s="828"/>
      <c r="FQL89" s="829"/>
      <c r="FQM89" s="828"/>
      <c r="FQN89" s="829"/>
      <c r="FQO89" s="828"/>
      <c r="FQP89" s="829"/>
      <c r="FQQ89" s="828"/>
      <c r="FQR89" s="829"/>
      <c r="FQS89" s="828"/>
      <c r="FQT89" s="829"/>
      <c r="FQU89" s="828"/>
      <c r="FQV89" s="829"/>
      <c r="FQW89" s="828"/>
      <c r="FQX89" s="829"/>
      <c r="FQY89" s="828"/>
      <c r="FQZ89" s="829"/>
      <c r="FRA89" s="828"/>
      <c r="FRB89" s="829"/>
      <c r="FRC89" s="828"/>
      <c r="FRD89" s="829"/>
      <c r="FRE89" s="828"/>
      <c r="FRF89" s="829"/>
      <c r="FRG89" s="828"/>
      <c r="FRH89" s="829"/>
      <c r="FRI89" s="828"/>
      <c r="FRJ89" s="829"/>
      <c r="FRK89" s="828"/>
      <c r="FRL89" s="829"/>
      <c r="FRM89" s="828"/>
      <c r="FRN89" s="829"/>
      <c r="FRO89" s="828"/>
      <c r="FRP89" s="829"/>
      <c r="FRQ89" s="828"/>
      <c r="FRR89" s="829"/>
      <c r="FRS89" s="828"/>
      <c r="FRT89" s="829"/>
      <c r="FRU89" s="828"/>
      <c r="FRV89" s="829"/>
      <c r="FRW89" s="828"/>
      <c r="FRX89" s="829"/>
      <c r="FRY89" s="828"/>
      <c r="FRZ89" s="829"/>
      <c r="FSA89" s="828"/>
      <c r="FSB89" s="829"/>
      <c r="FSC89" s="828"/>
      <c r="FSD89" s="829"/>
      <c r="FSE89" s="828"/>
      <c r="FSF89" s="829"/>
      <c r="FSG89" s="828"/>
      <c r="FSH89" s="829"/>
      <c r="FSI89" s="828"/>
      <c r="FSJ89" s="829"/>
      <c r="FSK89" s="828"/>
      <c r="FSL89" s="829"/>
      <c r="FSM89" s="828"/>
      <c r="FSN89" s="829"/>
      <c r="FSO89" s="828"/>
      <c r="FSP89" s="829"/>
      <c r="FSQ89" s="828"/>
      <c r="FSR89" s="829"/>
      <c r="FSS89" s="828"/>
      <c r="FST89" s="829"/>
      <c r="FSU89" s="828"/>
      <c r="FSV89" s="829"/>
      <c r="FSW89" s="828"/>
      <c r="FSX89" s="829"/>
      <c r="FSY89" s="828"/>
      <c r="FSZ89" s="829"/>
      <c r="FTA89" s="828"/>
      <c r="FTB89" s="829"/>
      <c r="FTC89" s="828"/>
      <c r="FTD89" s="829"/>
      <c r="FTE89" s="828"/>
      <c r="FTF89" s="829"/>
      <c r="FTG89" s="828"/>
      <c r="FTH89" s="829"/>
      <c r="FTI89" s="828"/>
      <c r="FTJ89" s="829"/>
      <c r="FTK89" s="828"/>
      <c r="FTL89" s="829"/>
      <c r="FTM89" s="828"/>
      <c r="FTN89" s="829"/>
      <c r="FTO89" s="828"/>
      <c r="FTP89" s="829"/>
      <c r="FTQ89" s="828"/>
      <c r="FTR89" s="829"/>
      <c r="FTS89" s="828"/>
      <c r="FTT89" s="829"/>
      <c r="FTU89" s="828"/>
      <c r="FTV89" s="829"/>
      <c r="FTW89" s="828"/>
      <c r="FTX89" s="829"/>
      <c r="FTY89" s="828"/>
      <c r="FTZ89" s="829"/>
      <c r="FUA89" s="828"/>
      <c r="FUB89" s="829"/>
      <c r="FUC89" s="828"/>
      <c r="FUD89" s="829"/>
      <c r="FUE89" s="828"/>
      <c r="FUF89" s="829"/>
      <c r="FUG89" s="828"/>
      <c r="FUH89" s="829"/>
      <c r="FUI89" s="828"/>
      <c r="FUJ89" s="829"/>
      <c r="FUK89" s="828"/>
      <c r="FUL89" s="829"/>
      <c r="FUM89" s="828"/>
      <c r="FUN89" s="829"/>
      <c r="FUO89" s="828"/>
      <c r="FUP89" s="829"/>
      <c r="FUQ89" s="828"/>
      <c r="FUR89" s="829"/>
      <c r="FUS89" s="828"/>
      <c r="FUT89" s="829"/>
      <c r="FUU89" s="828"/>
      <c r="FUV89" s="829"/>
      <c r="FUW89" s="828"/>
      <c r="FUX89" s="829"/>
      <c r="FUY89" s="828"/>
      <c r="FUZ89" s="829"/>
      <c r="FVA89" s="828"/>
      <c r="FVB89" s="829"/>
      <c r="FVC89" s="828"/>
      <c r="FVD89" s="829"/>
      <c r="FVE89" s="828"/>
      <c r="FVF89" s="829"/>
      <c r="FVG89" s="828"/>
      <c r="FVH89" s="829"/>
      <c r="FVI89" s="828"/>
      <c r="FVJ89" s="829"/>
      <c r="FVK89" s="828"/>
      <c r="FVL89" s="829"/>
      <c r="FVM89" s="828"/>
      <c r="FVN89" s="829"/>
      <c r="FVO89" s="828"/>
      <c r="FVP89" s="829"/>
      <c r="FVQ89" s="828"/>
      <c r="FVR89" s="829"/>
      <c r="FVS89" s="828"/>
      <c r="FVT89" s="829"/>
      <c r="FVU89" s="828"/>
      <c r="FVV89" s="829"/>
      <c r="FVW89" s="828"/>
      <c r="FVX89" s="829"/>
      <c r="FVY89" s="828"/>
      <c r="FVZ89" s="829"/>
      <c r="FWA89" s="828"/>
      <c r="FWB89" s="829"/>
      <c r="FWC89" s="828"/>
      <c r="FWD89" s="829"/>
      <c r="FWE89" s="828"/>
      <c r="FWF89" s="829"/>
      <c r="FWG89" s="828"/>
      <c r="FWH89" s="829"/>
      <c r="FWI89" s="828"/>
      <c r="FWJ89" s="829"/>
      <c r="FWK89" s="828"/>
      <c r="FWL89" s="829"/>
      <c r="FWM89" s="828"/>
      <c r="FWN89" s="829"/>
      <c r="FWO89" s="828"/>
      <c r="FWP89" s="829"/>
      <c r="FWQ89" s="828"/>
      <c r="FWR89" s="829"/>
      <c r="FWS89" s="828"/>
      <c r="FWT89" s="829"/>
      <c r="FWU89" s="828"/>
      <c r="FWV89" s="829"/>
      <c r="FWW89" s="828"/>
      <c r="FWX89" s="829"/>
      <c r="FWY89" s="828"/>
      <c r="FWZ89" s="829"/>
      <c r="FXA89" s="828"/>
      <c r="FXB89" s="829"/>
      <c r="FXC89" s="828"/>
      <c r="FXD89" s="829"/>
      <c r="FXE89" s="828"/>
      <c r="FXF89" s="829"/>
      <c r="FXG89" s="828"/>
      <c r="FXH89" s="829"/>
      <c r="FXI89" s="828"/>
      <c r="FXJ89" s="829"/>
      <c r="FXK89" s="828"/>
      <c r="FXL89" s="829"/>
      <c r="FXM89" s="828"/>
      <c r="FXN89" s="829"/>
      <c r="FXO89" s="828"/>
      <c r="FXP89" s="829"/>
      <c r="FXQ89" s="828"/>
      <c r="FXR89" s="829"/>
      <c r="FXS89" s="828"/>
      <c r="FXT89" s="829"/>
      <c r="FXU89" s="828"/>
      <c r="FXV89" s="829"/>
      <c r="FXW89" s="828"/>
      <c r="FXX89" s="829"/>
      <c r="FXY89" s="828"/>
      <c r="FXZ89" s="829"/>
      <c r="FYA89" s="828"/>
      <c r="FYB89" s="829"/>
      <c r="FYC89" s="828"/>
      <c r="FYD89" s="829"/>
      <c r="FYE89" s="828"/>
      <c r="FYF89" s="829"/>
      <c r="FYG89" s="828"/>
      <c r="FYH89" s="829"/>
      <c r="FYI89" s="828"/>
      <c r="FYJ89" s="829"/>
      <c r="FYK89" s="828"/>
      <c r="FYL89" s="829"/>
      <c r="FYM89" s="828"/>
      <c r="FYN89" s="829"/>
      <c r="FYO89" s="828"/>
      <c r="FYP89" s="829"/>
      <c r="FYQ89" s="828"/>
      <c r="FYR89" s="829"/>
      <c r="FYS89" s="828"/>
      <c r="FYT89" s="829"/>
      <c r="FYU89" s="828"/>
      <c r="FYV89" s="829"/>
      <c r="FYW89" s="828"/>
      <c r="FYX89" s="829"/>
      <c r="FYY89" s="828"/>
      <c r="FYZ89" s="829"/>
      <c r="FZA89" s="828"/>
      <c r="FZB89" s="829"/>
      <c r="FZC89" s="828"/>
      <c r="FZD89" s="829"/>
      <c r="FZE89" s="828"/>
      <c r="FZF89" s="829"/>
      <c r="FZG89" s="828"/>
      <c r="FZH89" s="829"/>
      <c r="FZI89" s="828"/>
      <c r="FZJ89" s="829"/>
      <c r="FZK89" s="828"/>
      <c r="FZL89" s="829"/>
      <c r="FZM89" s="828"/>
      <c r="FZN89" s="829"/>
      <c r="FZO89" s="828"/>
      <c r="FZP89" s="829"/>
      <c r="FZQ89" s="828"/>
      <c r="FZR89" s="829"/>
      <c r="FZS89" s="828"/>
      <c r="FZT89" s="829"/>
      <c r="FZU89" s="828"/>
      <c r="FZV89" s="829"/>
      <c r="FZW89" s="828"/>
      <c r="FZX89" s="829"/>
      <c r="FZY89" s="828"/>
      <c r="FZZ89" s="829"/>
      <c r="GAA89" s="828"/>
      <c r="GAB89" s="829"/>
      <c r="GAC89" s="828"/>
      <c r="GAD89" s="829"/>
      <c r="GAE89" s="828"/>
      <c r="GAF89" s="829"/>
      <c r="GAG89" s="828"/>
      <c r="GAH89" s="829"/>
      <c r="GAI89" s="828"/>
      <c r="GAJ89" s="829"/>
      <c r="GAK89" s="828"/>
      <c r="GAL89" s="829"/>
      <c r="GAM89" s="828"/>
      <c r="GAN89" s="829"/>
      <c r="GAO89" s="828"/>
      <c r="GAP89" s="829"/>
      <c r="GAQ89" s="828"/>
      <c r="GAR89" s="829"/>
      <c r="GAS89" s="828"/>
      <c r="GAT89" s="829"/>
      <c r="GAU89" s="828"/>
      <c r="GAV89" s="829"/>
      <c r="GAW89" s="828"/>
      <c r="GAX89" s="829"/>
      <c r="GAY89" s="828"/>
      <c r="GAZ89" s="829"/>
      <c r="GBA89" s="828"/>
      <c r="GBB89" s="829"/>
      <c r="GBC89" s="828"/>
      <c r="GBD89" s="829"/>
      <c r="GBE89" s="828"/>
      <c r="GBF89" s="829"/>
      <c r="GBG89" s="828"/>
      <c r="GBH89" s="829"/>
      <c r="GBI89" s="828"/>
      <c r="GBJ89" s="829"/>
      <c r="GBK89" s="828"/>
      <c r="GBL89" s="829"/>
      <c r="GBM89" s="828"/>
      <c r="GBN89" s="829"/>
      <c r="GBO89" s="828"/>
      <c r="GBP89" s="829"/>
      <c r="GBQ89" s="828"/>
      <c r="GBR89" s="829"/>
      <c r="GBS89" s="828"/>
      <c r="GBT89" s="829"/>
      <c r="GBU89" s="828"/>
      <c r="GBV89" s="829"/>
      <c r="GBW89" s="828"/>
      <c r="GBX89" s="829"/>
      <c r="GBY89" s="828"/>
      <c r="GBZ89" s="829"/>
      <c r="GCA89" s="828"/>
      <c r="GCB89" s="829"/>
      <c r="GCC89" s="828"/>
      <c r="GCD89" s="829"/>
      <c r="GCE89" s="828"/>
      <c r="GCF89" s="829"/>
      <c r="GCG89" s="828"/>
      <c r="GCH89" s="829"/>
      <c r="GCI89" s="828"/>
      <c r="GCJ89" s="829"/>
      <c r="GCK89" s="828"/>
      <c r="GCL89" s="829"/>
      <c r="GCM89" s="828"/>
      <c r="GCN89" s="829"/>
      <c r="GCO89" s="828"/>
      <c r="GCP89" s="829"/>
      <c r="GCQ89" s="828"/>
      <c r="GCR89" s="829"/>
      <c r="GCS89" s="828"/>
      <c r="GCT89" s="829"/>
      <c r="GCU89" s="828"/>
      <c r="GCV89" s="829"/>
      <c r="GCW89" s="828"/>
      <c r="GCX89" s="829"/>
      <c r="GCY89" s="828"/>
      <c r="GCZ89" s="829"/>
      <c r="GDA89" s="828"/>
      <c r="GDB89" s="829"/>
      <c r="GDC89" s="828"/>
      <c r="GDD89" s="829"/>
      <c r="GDE89" s="828"/>
      <c r="GDF89" s="829"/>
      <c r="GDG89" s="828"/>
      <c r="GDH89" s="829"/>
      <c r="GDI89" s="828"/>
      <c r="GDJ89" s="829"/>
      <c r="GDK89" s="828"/>
      <c r="GDL89" s="829"/>
      <c r="GDM89" s="828"/>
      <c r="GDN89" s="829"/>
      <c r="GDO89" s="828"/>
      <c r="GDP89" s="829"/>
      <c r="GDQ89" s="828"/>
      <c r="GDR89" s="829"/>
      <c r="GDS89" s="828"/>
      <c r="GDT89" s="829"/>
      <c r="GDU89" s="828"/>
      <c r="GDV89" s="829"/>
      <c r="GDW89" s="828"/>
      <c r="GDX89" s="829"/>
      <c r="GDY89" s="828"/>
      <c r="GDZ89" s="829"/>
      <c r="GEA89" s="828"/>
      <c r="GEB89" s="829"/>
      <c r="GEC89" s="828"/>
      <c r="GED89" s="829"/>
      <c r="GEE89" s="828"/>
      <c r="GEF89" s="829"/>
      <c r="GEG89" s="828"/>
      <c r="GEH89" s="829"/>
      <c r="GEI89" s="828"/>
      <c r="GEJ89" s="829"/>
      <c r="GEK89" s="828"/>
      <c r="GEL89" s="829"/>
      <c r="GEM89" s="828"/>
      <c r="GEN89" s="829"/>
      <c r="GEO89" s="828"/>
      <c r="GEP89" s="829"/>
      <c r="GEQ89" s="828"/>
      <c r="GER89" s="829"/>
      <c r="GES89" s="828"/>
      <c r="GET89" s="829"/>
      <c r="GEU89" s="828"/>
      <c r="GEV89" s="829"/>
      <c r="GEW89" s="828"/>
      <c r="GEX89" s="829"/>
      <c r="GEY89" s="828"/>
      <c r="GEZ89" s="829"/>
      <c r="GFA89" s="828"/>
      <c r="GFB89" s="829"/>
      <c r="GFC89" s="828"/>
      <c r="GFD89" s="829"/>
      <c r="GFE89" s="828"/>
      <c r="GFF89" s="829"/>
      <c r="GFG89" s="828"/>
      <c r="GFH89" s="829"/>
      <c r="GFI89" s="828"/>
      <c r="GFJ89" s="829"/>
      <c r="GFK89" s="828"/>
      <c r="GFL89" s="829"/>
      <c r="GFM89" s="828"/>
      <c r="GFN89" s="829"/>
      <c r="GFO89" s="828"/>
      <c r="GFP89" s="829"/>
      <c r="GFQ89" s="828"/>
      <c r="GFR89" s="829"/>
      <c r="GFS89" s="828"/>
      <c r="GFT89" s="829"/>
      <c r="GFU89" s="828"/>
      <c r="GFV89" s="829"/>
      <c r="GFW89" s="828"/>
      <c r="GFX89" s="829"/>
      <c r="GFY89" s="828"/>
      <c r="GFZ89" s="829"/>
      <c r="GGA89" s="828"/>
      <c r="GGB89" s="829"/>
      <c r="GGC89" s="828"/>
      <c r="GGD89" s="829"/>
      <c r="GGE89" s="828"/>
      <c r="GGF89" s="829"/>
      <c r="GGG89" s="828"/>
      <c r="GGH89" s="829"/>
      <c r="GGI89" s="828"/>
      <c r="GGJ89" s="829"/>
      <c r="GGK89" s="828"/>
      <c r="GGL89" s="829"/>
      <c r="GGM89" s="828"/>
      <c r="GGN89" s="829"/>
      <c r="GGO89" s="828"/>
      <c r="GGP89" s="829"/>
      <c r="GGQ89" s="828"/>
      <c r="GGR89" s="829"/>
      <c r="GGS89" s="828"/>
      <c r="GGT89" s="829"/>
      <c r="GGU89" s="828"/>
      <c r="GGV89" s="829"/>
      <c r="GGW89" s="828"/>
      <c r="GGX89" s="829"/>
      <c r="GGY89" s="828"/>
      <c r="GGZ89" s="829"/>
      <c r="GHA89" s="828"/>
      <c r="GHB89" s="829"/>
      <c r="GHC89" s="828"/>
      <c r="GHD89" s="829"/>
      <c r="GHE89" s="828"/>
      <c r="GHF89" s="829"/>
      <c r="GHG89" s="828"/>
      <c r="GHH89" s="829"/>
      <c r="GHI89" s="828"/>
      <c r="GHJ89" s="829"/>
      <c r="GHK89" s="828"/>
      <c r="GHL89" s="829"/>
      <c r="GHM89" s="828"/>
      <c r="GHN89" s="829"/>
      <c r="GHO89" s="828"/>
      <c r="GHP89" s="829"/>
      <c r="GHQ89" s="828"/>
      <c r="GHR89" s="829"/>
      <c r="GHS89" s="828"/>
      <c r="GHT89" s="829"/>
      <c r="GHU89" s="828"/>
      <c r="GHV89" s="829"/>
      <c r="GHW89" s="828"/>
      <c r="GHX89" s="829"/>
      <c r="GHY89" s="828"/>
      <c r="GHZ89" s="829"/>
      <c r="GIA89" s="828"/>
      <c r="GIB89" s="829"/>
      <c r="GIC89" s="828"/>
      <c r="GID89" s="829"/>
      <c r="GIE89" s="828"/>
      <c r="GIF89" s="829"/>
      <c r="GIG89" s="828"/>
      <c r="GIH89" s="829"/>
      <c r="GII89" s="828"/>
      <c r="GIJ89" s="829"/>
      <c r="GIK89" s="828"/>
      <c r="GIL89" s="829"/>
      <c r="GIM89" s="828"/>
      <c r="GIN89" s="829"/>
      <c r="GIO89" s="828"/>
      <c r="GIP89" s="829"/>
      <c r="GIQ89" s="828"/>
      <c r="GIR89" s="829"/>
      <c r="GIS89" s="828"/>
      <c r="GIT89" s="829"/>
      <c r="GIU89" s="828"/>
      <c r="GIV89" s="829"/>
      <c r="GIW89" s="828"/>
      <c r="GIX89" s="829"/>
      <c r="GIY89" s="828"/>
      <c r="GIZ89" s="829"/>
      <c r="GJA89" s="828"/>
      <c r="GJB89" s="829"/>
      <c r="GJC89" s="828"/>
      <c r="GJD89" s="829"/>
      <c r="GJE89" s="828"/>
      <c r="GJF89" s="829"/>
      <c r="GJG89" s="828"/>
      <c r="GJH89" s="829"/>
      <c r="GJI89" s="828"/>
      <c r="GJJ89" s="829"/>
      <c r="GJK89" s="828"/>
      <c r="GJL89" s="829"/>
      <c r="GJM89" s="828"/>
      <c r="GJN89" s="829"/>
      <c r="GJO89" s="828"/>
      <c r="GJP89" s="829"/>
      <c r="GJQ89" s="828"/>
      <c r="GJR89" s="829"/>
      <c r="GJS89" s="828"/>
      <c r="GJT89" s="829"/>
      <c r="GJU89" s="828"/>
      <c r="GJV89" s="829"/>
      <c r="GJW89" s="828"/>
      <c r="GJX89" s="829"/>
      <c r="GJY89" s="828"/>
      <c r="GJZ89" s="829"/>
      <c r="GKA89" s="828"/>
      <c r="GKB89" s="829"/>
      <c r="GKC89" s="828"/>
      <c r="GKD89" s="829"/>
      <c r="GKE89" s="828"/>
      <c r="GKF89" s="829"/>
      <c r="GKG89" s="828"/>
      <c r="GKH89" s="829"/>
      <c r="GKI89" s="828"/>
      <c r="GKJ89" s="829"/>
      <c r="GKK89" s="828"/>
      <c r="GKL89" s="829"/>
      <c r="GKM89" s="828"/>
      <c r="GKN89" s="829"/>
      <c r="GKO89" s="828"/>
      <c r="GKP89" s="829"/>
      <c r="GKQ89" s="828"/>
      <c r="GKR89" s="829"/>
      <c r="GKS89" s="828"/>
      <c r="GKT89" s="829"/>
      <c r="GKU89" s="828"/>
      <c r="GKV89" s="829"/>
      <c r="GKW89" s="828"/>
      <c r="GKX89" s="829"/>
      <c r="GKY89" s="828"/>
      <c r="GKZ89" s="829"/>
      <c r="GLA89" s="828"/>
      <c r="GLB89" s="829"/>
      <c r="GLC89" s="828"/>
      <c r="GLD89" s="829"/>
      <c r="GLE89" s="828"/>
      <c r="GLF89" s="829"/>
      <c r="GLG89" s="828"/>
      <c r="GLH89" s="829"/>
      <c r="GLI89" s="828"/>
      <c r="GLJ89" s="829"/>
      <c r="GLK89" s="828"/>
      <c r="GLL89" s="829"/>
      <c r="GLM89" s="828"/>
      <c r="GLN89" s="829"/>
      <c r="GLO89" s="828"/>
      <c r="GLP89" s="829"/>
      <c r="GLQ89" s="828"/>
      <c r="GLR89" s="829"/>
      <c r="GLS89" s="828"/>
      <c r="GLT89" s="829"/>
      <c r="GLU89" s="828"/>
      <c r="GLV89" s="829"/>
      <c r="GLW89" s="828"/>
      <c r="GLX89" s="829"/>
      <c r="GLY89" s="828"/>
      <c r="GLZ89" s="829"/>
      <c r="GMA89" s="828"/>
      <c r="GMB89" s="829"/>
      <c r="GMC89" s="828"/>
      <c r="GMD89" s="829"/>
      <c r="GME89" s="828"/>
      <c r="GMF89" s="829"/>
      <c r="GMG89" s="828"/>
      <c r="GMH89" s="829"/>
      <c r="GMI89" s="828"/>
      <c r="GMJ89" s="829"/>
      <c r="GMK89" s="828"/>
      <c r="GML89" s="829"/>
      <c r="GMM89" s="828"/>
      <c r="GMN89" s="829"/>
      <c r="GMO89" s="828"/>
      <c r="GMP89" s="829"/>
      <c r="GMQ89" s="828"/>
      <c r="GMR89" s="829"/>
      <c r="GMS89" s="828"/>
      <c r="GMT89" s="829"/>
      <c r="GMU89" s="828"/>
      <c r="GMV89" s="829"/>
      <c r="GMW89" s="828"/>
      <c r="GMX89" s="829"/>
      <c r="GMY89" s="828"/>
      <c r="GMZ89" s="829"/>
      <c r="GNA89" s="828"/>
      <c r="GNB89" s="829"/>
      <c r="GNC89" s="828"/>
      <c r="GND89" s="829"/>
      <c r="GNE89" s="828"/>
      <c r="GNF89" s="829"/>
      <c r="GNG89" s="828"/>
      <c r="GNH89" s="829"/>
      <c r="GNI89" s="828"/>
      <c r="GNJ89" s="829"/>
      <c r="GNK89" s="828"/>
      <c r="GNL89" s="829"/>
      <c r="GNM89" s="828"/>
      <c r="GNN89" s="829"/>
      <c r="GNO89" s="828"/>
      <c r="GNP89" s="829"/>
      <c r="GNQ89" s="828"/>
      <c r="GNR89" s="829"/>
      <c r="GNS89" s="828"/>
      <c r="GNT89" s="829"/>
      <c r="GNU89" s="828"/>
      <c r="GNV89" s="829"/>
      <c r="GNW89" s="828"/>
      <c r="GNX89" s="829"/>
      <c r="GNY89" s="828"/>
      <c r="GNZ89" s="829"/>
      <c r="GOA89" s="828"/>
      <c r="GOB89" s="829"/>
      <c r="GOC89" s="828"/>
      <c r="GOD89" s="829"/>
      <c r="GOE89" s="828"/>
      <c r="GOF89" s="829"/>
      <c r="GOG89" s="828"/>
      <c r="GOH89" s="829"/>
      <c r="GOI89" s="828"/>
      <c r="GOJ89" s="829"/>
      <c r="GOK89" s="828"/>
      <c r="GOL89" s="829"/>
      <c r="GOM89" s="828"/>
      <c r="GON89" s="829"/>
      <c r="GOO89" s="828"/>
      <c r="GOP89" s="829"/>
      <c r="GOQ89" s="828"/>
      <c r="GOR89" s="829"/>
      <c r="GOS89" s="828"/>
      <c r="GOT89" s="829"/>
      <c r="GOU89" s="828"/>
      <c r="GOV89" s="829"/>
      <c r="GOW89" s="828"/>
      <c r="GOX89" s="829"/>
      <c r="GOY89" s="828"/>
      <c r="GOZ89" s="829"/>
      <c r="GPA89" s="828"/>
      <c r="GPB89" s="829"/>
      <c r="GPC89" s="828"/>
      <c r="GPD89" s="829"/>
      <c r="GPE89" s="828"/>
      <c r="GPF89" s="829"/>
      <c r="GPG89" s="828"/>
      <c r="GPH89" s="829"/>
      <c r="GPI89" s="828"/>
      <c r="GPJ89" s="829"/>
      <c r="GPK89" s="828"/>
      <c r="GPL89" s="829"/>
      <c r="GPM89" s="828"/>
      <c r="GPN89" s="829"/>
      <c r="GPO89" s="828"/>
      <c r="GPP89" s="829"/>
      <c r="GPQ89" s="828"/>
      <c r="GPR89" s="829"/>
      <c r="GPS89" s="828"/>
      <c r="GPT89" s="829"/>
      <c r="GPU89" s="828"/>
      <c r="GPV89" s="829"/>
      <c r="GPW89" s="828"/>
      <c r="GPX89" s="829"/>
      <c r="GPY89" s="828"/>
      <c r="GPZ89" s="829"/>
      <c r="GQA89" s="828"/>
      <c r="GQB89" s="829"/>
      <c r="GQC89" s="828"/>
      <c r="GQD89" s="829"/>
      <c r="GQE89" s="828"/>
      <c r="GQF89" s="829"/>
      <c r="GQG89" s="828"/>
      <c r="GQH89" s="829"/>
      <c r="GQI89" s="828"/>
      <c r="GQJ89" s="829"/>
      <c r="GQK89" s="828"/>
      <c r="GQL89" s="829"/>
      <c r="GQM89" s="828"/>
      <c r="GQN89" s="829"/>
      <c r="GQO89" s="828"/>
      <c r="GQP89" s="829"/>
      <c r="GQQ89" s="828"/>
      <c r="GQR89" s="829"/>
      <c r="GQS89" s="828"/>
      <c r="GQT89" s="829"/>
      <c r="GQU89" s="828"/>
      <c r="GQV89" s="829"/>
      <c r="GQW89" s="828"/>
      <c r="GQX89" s="829"/>
      <c r="GQY89" s="828"/>
      <c r="GQZ89" s="829"/>
      <c r="GRA89" s="828"/>
      <c r="GRB89" s="829"/>
      <c r="GRC89" s="828"/>
      <c r="GRD89" s="829"/>
      <c r="GRE89" s="828"/>
      <c r="GRF89" s="829"/>
      <c r="GRG89" s="828"/>
      <c r="GRH89" s="829"/>
      <c r="GRI89" s="828"/>
      <c r="GRJ89" s="829"/>
      <c r="GRK89" s="828"/>
      <c r="GRL89" s="829"/>
      <c r="GRM89" s="828"/>
      <c r="GRN89" s="829"/>
      <c r="GRO89" s="828"/>
      <c r="GRP89" s="829"/>
      <c r="GRQ89" s="828"/>
      <c r="GRR89" s="829"/>
      <c r="GRS89" s="828"/>
      <c r="GRT89" s="829"/>
      <c r="GRU89" s="828"/>
      <c r="GRV89" s="829"/>
      <c r="GRW89" s="828"/>
      <c r="GRX89" s="829"/>
      <c r="GRY89" s="828"/>
      <c r="GRZ89" s="829"/>
      <c r="GSA89" s="828"/>
      <c r="GSB89" s="829"/>
      <c r="GSC89" s="828"/>
      <c r="GSD89" s="829"/>
      <c r="GSE89" s="828"/>
      <c r="GSF89" s="829"/>
      <c r="GSG89" s="828"/>
      <c r="GSH89" s="829"/>
      <c r="GSI89" s="828"/>
      <c r="GSJ89" s="829"/>
      <c r="GSK89" s="828"/>
      <c r="GSL89" s="829"/>
      <c r="GSM89" s="828"/>
      <c r="GSN89" s="829"/>
      <c r="GSO89" s="828"/>
      <c r="GSP89" s="829"/>
      <c r="GSQ89" s="828"/>
      <c r="GSR89" s="829"/>
      <c r="GSS89" s="828"/>
      <c r="GST89" s="829"/>
      <c r="GSU89" s="828"/>
      <c r="GSV89" s="829"/>
      <c r="GSW89" s="828"/>
      <c r="GSX89" s="829"/>
      <c r="GSY89" s="828"/>
      <c r="GSZ89" s="829"/>
      <c r="GTA89" s="828"/>
      <c r="GTB89" s="829"/>
      <c r="GTC89" s="828"/>
      <c r="GTD89" s="829"/>
      <c r="GTE89" s="828"/>
      <c r="GTF89" s="829"/>
      <c r="GTG89" s="828"/>
      <c r="GTH89" s="829"/>
      <c r="GTI89" s="828"/>
      <c r="GTJ89" s="829"/>
      <c r="GTK89" s="828"/>
      <c r="GTL89" s="829"/>
      <c r="GTM89" s="828"/>
      <c r="GTN89" s="829"/>
      <c r="GTO89" s="828"/>
      <c r="GTP89" s="829"/>
      <c r="GTQ89" s="828"/>
      <c r="GTR89" s="829"/>
      <c r="GTS89" s="828"/>
      <c r="GTT89" s="829"/>
      <c r="GTU89" s="828"/>
      <c r="GTV89" s="829"/>
      <c r="GTW89" s="828"/>
      <c r="GTX89" s="829"/>
      <c r="GTY89" s="828"/>
      <c r="GTZ89" s="829"/>
      <c r="GUA89" s="828"/>
      <c r="GUB89" s="829"/>
      <c r="GUC89" s="828"/>
      <c r="GUD89" s="829"/>
      <c r="GUE89" s="828"/>
      <c r="GUF89" s="829"/>
      <c r="GUG89" s="828"/>
      <c r="GUH89" s="829"/>
      <c r="GUI89" s="828"/>
      <c r="GUJ89" s="829"/>
      <c r="GUK89" s="828"/>
      <c r="GUL89" s="829"/>
      <c r="GUM89" s="828"/>
      <c r="GUN89" s="829"/>
      <c r="GUO89" s="828"/>
      <c r="GUP89" s="829"/>
      <c r="GUQ89" s="828"/>
      <c r="GUR89" s="829"/>
      <c r="GUS89" s="828"/>
      <c r="GUT89" s="829"/>
      <c r="GUU89" s="828"/>
      <c r="GUV89" s="829"/>
      <c r="GUW89" s="828"/>
      <c r="GUX89" s="829"/>
      <c r="GUY89" s="828"/>
      <c r="GUZ89" s="829"/>
      <c r="GVA89" s="828"/>
      <c r="GVB89" s="829"/>
      <c r="GVC89" s="828"/>
      <c r="GVD89" s="829"/>
      <c r="GVE89" s="828"/>
      <c r="GVF89" s="829"/>
      <c r="GVG89" s="828"/>
      <c r="GVH89" s="829"/>
      <c r="GVI89" s="828"/>
      <c r="GVJ89" s="829"/>
      <c r="GVK89" s="828"/>
      <c r="GVL89" s="829"/>
      <c r="GVM89" s="828"/>
      <c r="GVN89" s="829"/>
      <c r="GVO89" s="828"/>
      <c r="GVP89" s="829"/>
      <c r="GVQ89" s="828"/>
      <c r="GVR89" s="829"/>
      <c r="GVS89" s="828"/>
      <c r="GVT89" s="829"/>
      <c r="GVU89" s="828"/>
      <c r="GVV89" s="829"/>
      <c r="GVW89" s="828"/>
      <c r="GVX89" s="829"/>
      <c r="GVY89" s="828"/>
      <c r="GVZ89" s="829"/>
      <c r="GWA89" s="828"/>
      <c r="GWB89" s="829"/>
      <c r="GWC89" s="828"/>
      <c r="GWD89" s="829"/>
      <c r="GWE89" s="828"/>
      <c r="GWF89" s="829"/>
      <c r="GWG89" s="828"/>
      <c r="GWH89" s="829"/>
      <c r="GWI89" s="828"/>
      <c r="GWJ89" s="829"/>
      <c r="GWK89" s="828"/>
      <c r="GWL89" s="829"/>
      <c r="GWM89" s="828"/>
      <c r="GWN89" s="829"/>
      <c r="GWO89" s="828"/>
      <c r="GWP89" s="829"/>
      <c r="GWQ89" s="828"/>
      <c r="GWR89" s="829"/>
      <c r="GWS89" s="828"/>
      <c r="GWT89" s="829"/>
      <c r="GWU89" s="828"/>
      <c r="GWV89" s="829"/>
      <c r="GWW89" s="828"/>
      <c r="GWX89" s="829"/>
      <c r="GWY89" s="828"/>
      <c r="GWZ89" s="829"/>
      <c r="GXA89" s="828"/>
      <c r="GXB89" s="829"/>
      <c r="GXC89" s="828"/>
      <c r="GXD89" s="829"/>
      <c r="GXE89" s="828"/>
      <c r="GXF89" s="829"/>
      <c r="GXG89" s="828"/>
      <c r="GXH89" s="829"/>
      <c r="GXI89" s="828"/>
      <c r="GXJ89" s="829"/>
      <c r="GXK89" s="828"/>
      <c r="GXL89" s="829"/>
      <c r="GXM89" s="828"/>
      <c r="GXN89" s="829"/>
      <c r="GXO89" s="828"/>
      <c r="GXP89" s="829"/>
      <c r="GXQ89" s="828"/>
      <c r="GXR89" s="829"/>
      <c r="GXS89" s="828"/>
      <c r="GXT89" s="829"/>
      <c r="GXU89" s="828"/>
      <c r="GXV89" s="829"/>
      <c r="GXW89" s="828"/>
      <c r="GXX89" s="829"/>
      <c r="GXY89" s="828"/>
      <c r="GXZ89" s="829"/>
      <c r="GYA89" s="828"/>
      <c r="GYB89" s="829"/>
      <c r="GYC89" s="828"/>
      <c r="GYD89" s="829"/>
      <c r="GYE89" s="828"/>
      <c r="GYF89" s="829"/>
      <c r="GYG89" s="828"/>
      <c r="GYH89" s="829"/>
      <c r="GYI89" s="828"/>
      <c r="GYJ89" s="829"/>
      <c r="GYK89" s="828"/>
      <c r="GYL89" s="829"/>
      <c r="GYM89" s="828"/>
      <c r="GYN89" s="829"/>
      <c r="GYO89" s="828"/>
      <c r="GYP89" s="829"/>
      <c r="GYQ89" s="828"/>
      <c r="GYR89" s="829"/>
      <c r="GYS89" s="828"/>
      <c r="GYT89" s="829"/>
      <c r="GYU89" s="828"/>
      <c r="GYV89" s="829"/>
      <c r="GYW89" s="828"/>
      <c r="GYX89" s="829"/>
      <c r="GYY89" s="828"/>
      <c r="GYZ89" s="829"/>
      <c r="GZA89" s="828"/>
      <c r="GZB89" s="829"/>
      <c r="GZC89" s="828"/>
      <c r="GZD89" s="829"/>
      <c r="GZE89" s="828"/>
      <c r="GZF89" s="829"/>
      <c r="GZG89" s="828"/>
      <c r="GZH89" s="829"/>
      <c r="GZI89" s="828"/>
      <c r="GZJ89" s="829"/>
      <c r="GZK89" s="828"/>
      <c r="GZL89" s="829"/>
      <c r="GZM89" s="828"/>
      <c r="GZN89" s="829"/>
      <c r="GZO89" s="828"/>
      <c r="GZP89" s="829"/>
      <c r="GZQ89" s="828"/>
      <c r="GZR89" s="829"/>
      <c r="GZS89" s="828"/>
      <c r="GZT89" s="829"/>
      <c r="GZU89" s="828"/>
      <c r="GZV89" s="829"/>
      <c r="GZW89" s="828"/>
      <c r="GZX89" s="829"/>
      <c r="GZY89" s="828"/>
      <c r="GZZ89" s="829"/>
      <c r="HAA89" s="828"/>
      <c r="HAB89" s="829"/>
      <c r="HAC89" s="828"/>
      <c r="HAD89" s="829"/>
      <c r="HAE89" s="828"/>
      <c r="HAF89" s="829"/>
      <c r="HAG89" s="828"/>
      <c r="HAH89" s="829"/>
      <c r="HAI89" s="828"/>
      <c r="HAJ89" s="829"/>
      <c r="HAK89" s="828"/>
      <c r="HAL89" s="829"/>
      <c r="HAM89" s="828"/>
      <c r="HAN89" s="829"/>
      <c r="HAO89" s="828"/>
      <c r="HAP89" s="829"/>
      <c r="HAQ89" s="828"/>
      <c r="HAR89" s="829"/>
      <c r="HAS89" s="828"/>
      <c r="HAT89" s="829"/>
      <c r="HAU89" s="828"/>
      <c r="HAV89" s="829"/>
      <c r="HAW89" s="828"/>
      <c r="HAX89" s="829"/>
      <c r="HAY89" s="828"/>
      <c r="HAZ89" s="829"/>
      <c r="HBA89" s="828"/>
      <c r="HBB89" s="829"/>
      <c r="HBC89" s="828"/>
      <c r="HBD89" s="829"/>
      <c r="HBE89" s="828"/>
      <c r="HBF89" s="829"/>
      <c r="HBG89" s="828"/>
      <c r="HBH89" s="829"/>
      <c r="HBI89" s="828"/>
      <c r="HBJ89" s="829"/>
      <c r="HBK89" s="828"/>
      <c r="HBL89" s="829"/>
      <c r="HBM89" s="828"/>
      <c r="HBN89" s="829"/>
      <c r="HBO89" s="828"/>
      <c r="HBP89" s="829"/>
      <c r="HBQ89" s="828"/>
      <c r="HBR89" s="829"/>
      <c r="HBS89" s="828"/>
      <c r="HBT89" s="829"/>
      <c r="HBU89" s="828"/>
      <c r="HBV89" s="829"/>
      <c r="HBW89" s="828"/>
      <c r="HBX89" s="829"/>
      <c r="HBY89" s="828"/>
      <c r="HBZ89" s="829"/>
      <c r="HCA89" s="828"/>
      <c r="HCB89" s="829"/>
      <c r="HCC89" s="828"/>
      <c r="HCD89" s="829"/>
      <c r="HCE89" s="828"/>
      <c r="HCF89" s="829"/>
      <c r="HCG89" s="828"/>
      <c r="HCH89" s="829"/>
      <c r="HCI89" s="828"/>
      <c r="HCJ89" s="829"/>
      <c r="HCK89" s="828"/>
      <c r="HCL89" s="829"/>
      <c r="HCM89" s="828"/>
      <c r="HCN89" s="829"/>
      <c r="HCO89" s="828"/>
      <c r="HCP89" s="829"/>
      <c r="HCQ89" s="828"/>
      <c r="HCR89" s="829"/>
      <c r="HCS89" s="828"/>
      <c r="HCT89" s="829"/>
      <c r="HCU89" s="828"/>
      <c r="HCV89" s="829"/>
      <c r="HCW89" s="828"/>
      <c r="HCX89" s="829"/>
      <c r="HCY89" s="828"/>
      <c r="HCZ89" s="829"/>
      <c r="HDA89" s="828"/>
      <c r="HDB89" s="829"/>
      <c r="HDC89" s="828"/>
      <c r="HDD89" s="829"/>
      <c r="HDE89" s="828"/>
      <c r="HDF89" s="829"/>
      <c r="HDG89" s="828"/>
      <c r="HDH89" s="829"/>
      <c r="HDI89" s="828"/>
      <c r="HDJ89" s="829"/>
      <c r="HDK89" s="828"/>
      <c r="HDL89" s="829"/>
      <c r="HDM89" s="828"/>
      <c r="HDN89" s="829"/>
      <c r="HDO89" s="828"/>
      <c r="HDP89" s="829"/>
      <c r="HDQ89" s="828"/>
      <c r="HDR89" s="829"/>
      <c r="HDS89" s="828"/>
      <c r="HDT89" s="829"/>
      <c r="HDU89" s="828"/>
      <c r="HDV89" s="829"/>
      <c r="HDW89" s="828"/>
      <c r="HDX89" s="829"/>
      <c r="HDY89" s="828"/>
      <c r="HDZ89" s="829"/>
      <c r="HEA89" s="828"/>
      <c r="HEB89" s="829"/>
      <c r="HEC89" s="828"/>
      <c r="HED89" s="829"/>
      <c r="HEE89" s="828"/>
      <c r="HEF89" s="829"/>
      <c r="HEG89" s="828"/>
      <c r="HEH89" s="829"/>
      <c r="HEI89" s="828"/>
      <c r="HEJ89" s="829"/>
      <c r="HEK89" s="828"/>
      <c r="HEL89" s="829"/>
      <c r="HEM89" s="828"/>
      <c r="HEN89" s="829"/>
      <c r="HEO89" s="828"/>
      <c r="HEP89" s="829"/>
      <c r="HEQ89" s="828"/>
      <c r="HER89" s="829"/>
      <c r="HES89" s="828"/>
      <c r="HET89" s="829"/>
      <c r="HEU89" s="828"/>
      <c r="HEV89" s="829"/>
      <c r="HEW89" s="828"/>
      <c r="HEX89" s="829"/>
      <c r="HEY89" s="828"/>
      <c r="HEZ89" s="829"/>
      <c r="HFA89" s="828"/>
      <c r="HFB89" s="829"/>
      <c r="HFC89" s="828"/>
      <c r="HFD89" s="829"/>
      <c r="HFE89" s="828"/>
      <c r="HFF89" s="829"/>
      <c r="HFG89" s="828"/>
      <c r="HFH89" s="829"/>
      <c r="HFI89" s="828"/>
      <c r="HFJ89" s="829"/>
      <c r="HFK89" s="828"/>
      <c r="HFL89" s="829"/>
      <c r="HFM89" s="828"/>
      <c r="HFN89" s="829"/>
      <c r="HFO89" s="828"/>
      <c r="HFP89" s="829"/>
      <c r="HFQ89" s="828"/>
      <c r="HFR89" s="829"/>
      <c r="HFS89" s="828"/>
      <c r="HFT89" s="829"/>
      <c r="HFU89" s="828"/>
      <c r="HFV89" s="829"/>
      <c r="HFW89" s="828"/>
      <c r="HFX89" s="829"/>
      <c r="HFY89" s="828"/>
      <c r="HFZ89" s="829"/>
      <c r="HGA89" s="828"/>
      <c r="HGB89" s="829"/>
      <c r="HGC89" s="828"/>
      <c r="HGD89" s="829"/>
      <c r="HGE89" s="828"/>
      <c r="HGF89" s="829"/>
      <c r="HGG89" s="828"/>
      <c r="HGH89" s="829"/>
      <c r="HGI89" s="828"/>
      <c r="HGJ89" s="829"/>
      <c r="HGK89" s="828"/>
      <c r="HGL89" s="829"/>
      <c r="HGM89" s="828"/>
      <c r="HGN89" s="829"/>
      <c r="HGO89" s="828"/>
      <c r="HGP89" s="829"/>
      <c r="HGQ89" s="828"/>
      <c r="HGR89" s="829"/>
      <c r="HGS89" s="828"/>
      <c r="HGT89" s="829"/>
      <c r="HGU89" s="828"/>
      <c r="HGV89" s="829"/>
      <c r="HGW89" s="828"/>
      <c r="HGX89" s="829"/>
      <c r="HGY89" s="828"/>
      <c r="HGZ89" s="829"/>
      <c r="HHA89" s="828"/>
      <c r="HHB89" s="829"/>
      <c r="HHC89" s="828"/>
      <c r="HHD89" s="829"/>
      <c r="HHE89" s="828"/>
      <c r="HHF89" s="829"/>
      <c r="HHG89" s="828"/>
      <c r="HHH89" s="829"/>
      <c r="HHI89" s="828"/>
      <c r="HHJ89" s="829"/>
      <c r="HHK89" s="828"/>
      <c r="HHL89" s="829"/>
      <c r="HHM89" s="828"/>
      <c r="HHN89" s="829"/>
      <c r="HHO89" s="828"/>
      <c r="HHP89" s="829"/>
      <c r="HHQ89" s="828"/>
      <c r="HHR89" s="829"/>
      <c r="HHS89" s="828"/>
      <c r="HHT89" s="829"/>
      <c r="HHU89" s="828"/>
      <c r="HHV89" s="829"/>
      <c r="HHW89" s="828"/>
      <c r="HHX89" s="829"/>
      <c r="HHY89" s="828"/>
      <c r="HHZ89" s="829"/>
      <c r="HIA89" s="828"/>
      <c r="HIB89" s="829"/>
      <c r="HIC89" s="828"/>
      <c r="HID89" s="829"/>
      <c r="HIE89" s="828"/>
      <c r="HIF89" s="829"/>
      <c r="HIG89" s="828"/>
      <c r="HIH89" s="829"/>
      <c r="HII89" s="828"/>
      <c r="HIJ89" s="829"/>
      <c r="HIK89" s="828"/>
      <c r="HIL89" s="829"/>
      <c r="HIM89" s="828"/>
      <c r="HIN89" s="829"/>
      <c r="HIO89" s="828"/>
      <c r="HIP89" s="829"/>
      <c r="HIQ89" s="828"/>
      <c r="HIR89" s="829"/>
      <c r="HIS89" s="828"/>
      <c r="HIT89" s="829"/>
      <c r="HIU89" s="828"/>
      <c r="HIV89" s="829"/>
      <c r="HIW89" s="828"/>
      <c r="HIX89" s="829"/>
      <c r="HIY89" s="828"/>
      <c r="HIZ89" s="829"/>
      <c r="HJA89" s="828"/>
      <c r="HJB89" s="829"/>
      <c r="HJC89" s="828"/>
      <c r="HJD89" s="829"/>
      <c r="HJE89" s="828"/>
      <c r="HJF89" s="829"/>
      <c r="HJG89" s="828"/>
      <c r="HJH89" s="829"/>
      <c r="HJI89" s="828"/>
      <c r="HJJ89" s="829"/>
      <c r="HJK89" s="828"/>
      <c r="HJL89" s="829"/>
      <c r="HJM89" s="828"/>
      <c r="HJN89" s="829"/>
      <c r="HJO89" s="828"/>
      <c r="HJP89" s="829"/>
      <c r="HJQ89" s="828"/>
      <c r="HJR89" s="829"/>
      <c r="HJS89" s="828"/>
      <c r="HJT89" s="829"/>
      <c r="HJU89" s="828"/>
      <c r="HJV89" s="829"/>
      <c r="HJW89" s="828"/>
      <c r="HJX89" s="829"/>
      <c r="HJY89" s="828"/>
      <c r="HJZ89" s="829"/>
      <c r="HKA89" s="828"/>
      <c r="HKB89" s="829"/>
      <c r="HKC89" s="828"/>
      <c r="HKD89" s="829"/>
      <c r="HKE89" s="828"/>
      <c r="HKF89" s="829"/>
      <c r="HKG89" s="828"/>
      <c r="HKH89" s="829"/>
      <c r="HKI89" s="828"/>
      <c r="HKJ89" s="829"/>
      <c r="HKK89" s="828"/>
      <c r="HKL89" s="829"/>
      <c r="HKM89" s="828"/>
      <c r="HKN89" s="829"/>
      <c r="HKO89" s="828"/>
      <c r="HKP89" s="829"/>
      <c r="HKQ89" s="828"/>
      <c r="HKR89" s="829"/>
      <c r="HKS89" s="828"/>
      <c r="HKT89" s="829"/>
      <c r="HKU89" s="828"/>
      <c r="HKV89" s="829"/>
      <c r="HKW89" s="828"/>
      <c r="HKX89" s="829"/>
      <c r="HKY89" s="828"/>
      <c r="HKZ89" s="829"/>
      <c r="HLA89" s="828"/>
      <c r="HLB89" s="829"/>
      <c r="HLC89" s="828"/>
      <c r="HLD89" s="829"/>
      <c r="HLE89" s="828"/>
      <c r="HLF89" s="829"/>
      <c r="HLG89" s="828"/>
      <c r="HLH89" s="829"/>
      <c r="HLI89" s="828"/>
      <c r="HLJ89" s="829"/>
      <c r="HLK89" s="828"/>
      <c r="HLL89" s="829"/>
      <c r="HLM89" s="828"/>
      <c r="HLN89" s="829"/>
      <c r="HLO89" s="828"/>
      <c r="HLP89" s="829"/>
      <c r="HLQ89" s="828"/>
      <c r="HLR89" s="829"/>
      <c r="HLS89" s="828"/>
      <c r="HLT89" s="829"/>
      <c r="HLU89" s="828"/>
      <c r="HLV89" s="829"/>
      <c r="HLW89" s="828"/>
      <c r="HLX89" s="829"/>
      <c r="HLY89" s="828"/>
      <c r="HLZ89" s="829"/>
      <c r="HMA89" s="828"/>
      <c r="HMB89" s="829"/>
      <c r="HMC89" s="828"/>
      <c r="HMD89" s="829"/>
      <c r="HME89" s="828"/>
      <c r="HMF89" s="829"/>
      <c r="HMG89" s="828"/>
      <c r="HMH89" s="829"/>
      <c r="HMI89" s="828"/>
      <c r="HMJ89" s="829"/>
      <c r="HMK89" s="828"/>
      <c r="HML89" s="829"/>
      <c r="HMM89" s="828"/>
      <c r="HMN89" s="829"/>
      <c r="HMO89" s="828"/>
      <c r="HMP89" s="829"/>
      <c r="HMQ89" s="828"/>
      <c r="HMR89" s="829"/>
      <c r="HMS89" s="828"/>
      <c r="HMT89" s="829"/>
      <c r="HMU89" s="828"/>
      <c r="HMV89" s="829"/>
      <c r="HMW89" s="828"/>
      <c r="HMX89" s="829"/>
      <c r="HMY89" s="828"/>
      <c r="HMZ89" s="829"/>
      <c r="HNA89" s="828"/>
      <c r="HNB89" s="829"/>
      <c r="HNC89" s="828"/>
      <c r="HND89" s="829"/>
      <c r="HNE89" s="828"/>
      <c r="HNF89" s="829"/>
      <c r="HNG89" s="828"/>
      <c r="HNH89" s="829"/>
      <c r="HNI89" s="828"/>
      <c r="HNJ89" s="829"/>
      <c r="HNK89" s="828"/>
      <c r="HNL89" s="829"/>
      <c r="HNM89" s="828"/>
      <c r="HNN89" s="829"/>
      <c r="HNO89" s="828"/>
      <c r="HNP89" s="829"/>
      <c r="HNQ89" s="828"/>
      <c r="HNR89" s="829"/>
      <c r="HNS89" s="828"/>
      <c r="HNT89" s="829"/>
      <c r="HNU89" s="828"/>
      <c r="HNV89" s="829"/>
      <c r="HNW89" s="828"/>
      <c r="HNX89" s="829"/>
      <c r="HNY89" s="828"/>
      <c r="HNZ89" s="829"/>
      <c r="HOA89" s="828"/>
      <c r="HOB89" s="829"/>
      <c r="HOC89" s="828"/>
      <c r="HOD89" s="829"/>
      <c r="HOE89" s="828"/>
      <c r="HOF89" s="829"/>
      <c r="HOG89" s="828"/>
      <c r="HOH89" s="829"/>
      <c r="HOI89" s="828"/>
      <c r="HOJ89" s="829"/>
      <c r="HOK89" s="828"/>
      <c r="HOL89" s="829"/>
      <c r="HOM89" s="828"/>
      <c r="HON89" s="829"/>
      <c r="HOO89" s="828"/>
      <c r="HOP89" s="829"/>
      <c r="HOQ89" s="828"/>
      <c r="HOR89" s="829"/>
      <c r="HOS89" s="828"/>
      <c r="HOT89" s="829"/>
      <c r="HOU89" s="828"/>
      <c r="HOV89" s="829"/>
      <c r="HOW89" s="828"/>
      <c r="HOX89" s="829"/>
      <c r="HOY89" s="828"/>
      <c r="HOZ89" s="829"/>
      <c r="HPA89" s="828"/>
      <c r="HPB89" s="829"/>
      <c r="HPC89" s="828"/>
      <c r="HPD89" s="829"/>
      <c r="HPE89" s="828"/>
      <c r="HPF89" s="829"/>
      <c r="HPG89" s="828"/>
      <c r="HPH89" s="829"/>
      <c r="HPI89" s="828"/>
      <c r="HPJ89" s="829"/>
      <c r="HPK89" s="828"/>
      <c r="HPL89" s="829"/>
      <c r="HPM89" s="828"/>
      <c r="HPN89" s="829"/>
      <c r="HPO89" s="828"/>
      <c r="HPP89" s="829"/>
      <c r="HPQ89" s="828"/>
      <c r="HPR89" s="829"/>
      <c r="HPS89" s="828"/>
      <c r="HPT89" s="829"/>
      <c r="HPU89" s="828"/>
      <c r="HPV89" s="829"/>
      <c r="HPW89" s="828"/>
      <c r="HPX89" s="829"/>
      <c r="HPY89" s="828"/>
      <c r="HPZ89" s="829"/>
      <c r="HQA89" s="828"/>
      <c r="HQB89" s="829"/>
      <c r="HQC89" s="828"/>
      <c r="HQD89" s="829"/>
      <c r="HQE89" s="828"/>
      <c r="HQF89" s="829"/>
      <c r="HQG89" s="828"/>
      <c r="HQH89" s="829"/>
      <c r="HQI89" s="828"/>
      <c r="HQJ89" s="829"/>
      <c r="HQK89" s="828"/>
      <c r="HQL89" s="829"/>
      <c r="HQM89" s="828"/>
      <c r="HQN89" s="829"/>
      <c r="HQO89" s="828"/>
      <c r="HQP89" s="829"/>
      <c r="HQQ89" s="828"/>
      <c r="HQR89" s="829"/>
      <c r="HQS89" s="828"/>
      <c r="HQT89" s="829"/>
      <c r="HQU89" s="828"/>
      <c r="HQV89" s="829"/>
      <c r="HQW89" s="828"/>
      <c r="HQX89" s="829"/>
      <c r="HQY89" s="828"/>
      <c r="HQZ89" s="829"/>
      <c r="HRA89" s="828"/>
      <c r="HRB89" s="829"/>
      <c r="HRC89" s="828"/>
      <c r="HRD89" s="829"/>
      <c r="HRE89" s="828"/>
      <c r="HRF89" s="829"/>
      <c r="HRG89" s="828"/>
      <c r="HRH89" s="829"/>
      <c r="HRI89" s="828"/>
      <c r="HRJ89" s="829"/>
      <c r="HRK89" s="828"/>
      <c r="HRL89" s="829"/>
      <c r="HRM89" s="828"/>
      <c r="HRN89" s="829"/>
      <c r="HRO89" s="828"/>
      <c r="HRP89" s="829"/>
      <c r="HRQ89" s="828"/>
      <c r="HRR89" s="829"/>
      <c r="HRS89" s="828"/>
      <c r="HRT89" s="829"/>
      <c r="HRU89" s="828"/>
      <c r="HRV89" s="829"/>
      <c r="HRW89" s="828"/>
      <c r="HRX89" s="829"/>
      <c r="HRY89" s="828"/>
      <c r="HRZ89" s="829"/>
      <c r="HSA89" s="828"/>
      <c r="HSB89" s="829"/>
      <c r="HSC89" s="828"/>
      <c r="HSD89" s="829"/>
      <c r="HSE89" s="828"/>
      <c r="HSF89" s="829"/>
      <c r="HSG89" s="828"/>
      <c r="HSH89" s="829"/>
      <c r="HSI89" s="828"/>
      <c r="HSJ89" s="829"/>
      <c r="HSK89" s="828"/>
      <c r="HSL89" s="829"/>
      <c r="HSM89" s="828"/>
      <c r="HSN89" s="829"/>
      <c r="HSO89" s="828"/>
      <c r="HSP89" s="829"/>
      <c r="HSQ89" s="828"/>
      <c r="HSR89" s="829"/>
      <c r="HSS89" s="828"/>
      <c r="HST89" s="829"/>
      <c r="HSU89" s="828"/>
      <c r="HSV89" s="829"/>
      <c r="HSW89" s="828"/>
      <c r="HSX89" s="829"/>
      <c r="HSY89" s="828"/>
      <c r="HSZ89" s="829"/>
      <c r="HTA89" s="828"/>
      <c r="HTB89" s="829"/>
      <c r="HTC89" s="828"/>
      <c r="HTD89" s="829"/>
      <c r="HTE89" s="828"/>
      <c r="HTF89" s="829"/>
      <c r="HTG89" s="828"/>
      <c r="HTH89" s="829"/>
      <c r="HTI89" s="828"/>
      <c r="HTJ89" s="829"/>
      <c r="HTK89" s="828"/>
      <c r="HTL89" s="829"/>
      <c r="HTM89" s="828"/>
      <c r="HTN89" s="829"/>
      <c r="HTO89" s="828"/>
      <c r="HTP89" s="829"/>
      <c r="HTQ89" s="828"/>
      <c r="HTR89" s="829"/>
      <c r="HTS89" s="828"/>
      <c r="HTT89" s="829"/>
      <c r="HTU89" s="828"/>
      <c r="HTV89" s="829"/>
      <c r="HTW89" s="828"/>
      <c r="HTX89" s="829"/>
      <c r="HTY89" s="828"/>
      <c r="HTZ89" s="829"/>
      <c r="HUA89" s="828"/>
      <c r="HUB89" s="829"/>
      <c r="HUC89" s="828"/>
      <c r="HUD89" s="829"/>
      <c r="HUE89" s="828"/>
      <c r="HUF89" s="829"/>
      <c r="HUG89" s="828"/>
      <c r="HUH89" s="829"/>
      <c r="HUI89" s="828"/>
      <c r="HUJ89" s="829"/>
      <c r="HUK89" s="828"/>
      <c r="HUL89" s="829"/>
      <c r="HUM89" s="828"/>
      <c r="HUN89" s="829"/>
      <c r="HUO89" s="828"/>
      <c r="HUP89" s="829"/>
      <c r="HUQ89" s="828"/>
      <c r="HUR89" s="829"/>
      <c r="HUS89" s="828"/>
      <c r="HUT89" s="829"/>
      <c r="HUU89" s="828"/>
      <c r="HUV89" s="829"/>
      <c r="HUW89" s="828"/>
      <c r="HUX89" s="829"/>
      <c r="HUY89" s="828"/>
      <c r="HUZ89" s="829"/>
      <c r="HVA89" s="828"/>
      <c r="HVB89" s="829"/>
      <c r="HVC89" s="828"/>
      <c r="HVD89" s="829"/>
      <c r="HVE89" s="828"/>
      <c r="HVF89" s="829"/>
      <c r="HVG89" s="828"/>
      <c r="HVH89" s="829"/>
      <c r="HVI89" s="828"/>
      <c r="HVJ89" s="829"/>
      <c r="HVK89" s="828"/>
      <c r="HVL89" s="829"/>
      <c r="HVM89" s="828"/>
      <c r="HVN89" s="829"/>
      <c r="HVO89" s="828"/>
      <c r="HVP89" s="829"/>
      <c r="HVQ89" s="828"/>
      <c r="HVR89" s="829"/>
      <c r="HVS89" s="828"/>
      <c r="HVT89" s="829"/>
      <c r="HVU89" s="828"/>
      <c r="HVV89" s="829"/>
      <c r="HVW89" s="828"/>
      <c r="HVX89" s="829"/>
      <c r="HVY89" s="828"/>
      <c r="HVZ89" s="829"/>
      <c r="HWA89" s="828"/>
      <c r="HWB89" s="829"/>
      <c r="HWC89" s="828"/>
      <c r="HWD89" s="829"/>
      <c r="HWE89" s="828"/>
      <c r="HWF89" s="829"/>
      <c r="HWG89" s="828"/>
      <c r="HWH89" s="829"/>
      <c r="HWI89" s="828"/>
      <c r="HWJ89" s="829"/>
      <c r="HWK89" s="828"/>
      <c r="HWL89" s="829"/>
      <c r="HWM89" s="828"/>
      <c r="HWN89" s="829"/>
      <c r="HWO89" s="828"/>
      <c r="HWP89" s="829"/>
      <c r="HWQ89" s="828"/>
      <c r="HWR89" s="829"/>
      <c r="HWS89" s="828"/>
      <c r="HWT89" s="829"/>
      <c r="HWU89" s="828"/>
      <c r="HWV89" s="829"/>
      <c r="HWW89" s="828"/>
      <c r="HWX89" s="829"/>
      <c r="HWY89" s="828"/>
      <c r="HWZ89" s="829"/>
      <c r="HXA89" s="828"/>
      <c r="HXB89" s="829"/>
      <c r="HXC89" s="828"/>
      <c r="HXD89" s="829"/>
      <c r="HXE89" s="828"/>
      <c r="HXF89" s="829"/>
      <c r="HXG89" s="828"/>
      <c r="HXH89" s="829"/>
      <c r="HXI89" s="828"/>
      <c r="HXJ89" s="829"/>
      <c r="HXK89" s="828"/>
      <c r="HXL89" s="829"/>
      <c r="HXM89" s="828"/>
      <c r="HXN89" s="829"/>
      <c r="HXO89" s="828"/>
      <c r="HXP89" s="829"/>
      <c r="HXQ89" s="828"/>
      <c r="HXR89" s="829"/>
      <c r="HXS89" s="828"/>
      <c r="HXT89" s="829"/>
      <c r="HXU89" s="828"/>
      <c r="HXV89" s="829"/>
      <c r="HXW89" s="828"/>
      <c r="HXX89" s="829"/>
      <c r="HXY89" s="828"/>
      <c r="HXZ89" s="829"/>
      <c r="HYA89" s="828"/>
      <c r="HYB89" s="829"/>
      <c r="HYC89" s="828"/>
      <c r="HYD89" s="829"/>
      <c r="HYE89" s="828"/>
      <c r="HYF89" s="829"/>
      <c r="HYG89" s="828"/>
      <c r="HYH89" s="829"/>
      <c r="HYI89" s="828"/>
      <c r="HYJ89" s="829"/>
      <c r="HYK89" s="828"/>
      <c r="HYL89" s="829"/>
      <c r="HYM89" s="828"/>
      <c r="HYN89" s="829"/>
      <c r="HYO89" s="828"/>
      <c r="HYP89" s="829"/>
      <c r="HYQ89" s="828"/>
      <c r="HYR89" s="829"/>
      <c r="HYS89" s="828"/>
      <c r="HYT89" s="829"/>
      <c r="HYU89" s="828"/>
      <c r="HYV89" s="829"/>
      <c r="HYW89" s="828"/>
      <c r="HYX89" s="829"/>
      <c r="HYY89" s="828"/>
      <c r="HYZ89" s="829"/>
      <c r="HZA89" s="828"/>
      <c r="HZB89" s="829"/>
      <c r="HZC89" s="828"/>
      <c r="HZD89" s="829"/>
      <c r="HZE89" s="828"/>
      <c r="HZF89" s="829"/>
      <c r="HZG89" s="828"/>
      <c r="HZH89" s="829"/>
      <c r="HZI89" s="828"/>
      <c r="HZJ89" s="829"/>
      <c r="HZK89" s="828"/>
      <c r="HZL89" s="829"/>
      <c r="HZM89" s="828"/>
      <c r="HZN89" s="829"/>
      <c r="HZO89" s="828"/>
      <c r="HZP89" s="829"/>
      <c r="HZQ89" s="828"/>
      <c r="HZR89" s="829"/>
      <c r="HZS89" s="828"/>
      <c r="HZT89" s="829"/>
      <c r="HZU89" s="828"/>
      <c r="HZV89" s="829"/>
      <c r="HZW89" s="828"/>
      <c r="HZX89" s="829"/>
      <c r="HZY89" s="828"/>
      <c r="HZZ89" s="829"/>
      <c r="IAA89" s="828"/>
      <c r="IAB89" s="829"/>
      <c r="IAC89" s="828"/>
      <c r="IAD89" s="829"/>
      <c r="IAE89" s="828"/>
      <c r="IAF89" s="829"/>
      <c r="IAG89" s="828"/>
      <c r="IAH89" s="829"/>
      <c r="IAI89" s="828"/>
      <c r="IAJ89" s="829"/>
      <c r="IAK89" s="828"/>
      <c r="IAL89" s="829"/>
      <c r="IAM89" s="828"/>
      <c r="IAN89" s="829"/>
      <c r="IAO89" s="828"/>
      <c r="IAP89" s="829"/>
      <c r="IAQ89" s="828"/>
      <c r="IAR89" s="829"/>
      <c r="IAS89" s="828"/>
      <c r="IAT89" s="829"/>
      <c r="IAU89" s="828"/>
      <c r="IAV89" s="829"/>
      <c r="IAW89" s="828"/>
      <c r="IAX89" s="829"/>
      <c r="IAY89" s="828"/>
      <c r="IAZ89" s="829"/>
      <c r="IBA89" s="828"/>
      <c r="IBB89" s="829"/>
      <c r="IBC89" s="828"/>
      <c r="IBD89" s="829"/>
      <c r="IBE89" s="828"/>
      <c r="IBF89" s="829"/>
      <c r="IBG89" s="828"/>
      <c r="IBH89" s="829"/>
      <c r="IBI89" s="828"/>
      <c r="IBJ89" s="829"/>
      <c r="IBK89" s="828"/>
      <c r="IBL89" s="829"/>
      <c r="IBM89" s="828"/>
      <c r="IBN89" s="829"/>
      <c r="IBO89" s="828"/>
      <c r="IBP89" s="829"/>
      <c r="IBQ89" s="828"/>
      <c r="IBR89" s="829"/>
      <c r="IBS89" s="828"/>
      <c r="IBT89" s="829"/>
      <c r="IBU89" s="828"/>
      <c r="IBV89" s="829"/>
      <c r="IBW89" s="828"/>
      <c r="IBX89" s="829"/>
      <c r="IBY89" s="828"/>
      <c r="IBZ89" s="829"/>
      <c r="ICA89" s="828"/>
      <c r="ICB89" s="829"/>
      <c r="ICC89" s="828"/>
      <c r="ICD89" s="829"/>
      <c r="ICE89" s="828"/>
      <c r="ICF89" s="829"/>
      <c r="ICG89" s="828"/>
      <c r="ICH89" s="829"/>
      <c r="ICI89" s="828"/>
      <c r="ICJ89" s="829"/>
      <c r="ICK89" s="828"/>
      <c r="ICL89" s="829"/>
      <c r="ICM89" s="828"/>
      <c r="ICN89" s="829"/>
      <c r="ICO89" s="828"/>
      <c r="ICP89" s="829"/>
      <c r="ICQ89" s="828"/>
      <c r="ICR89" s="829"/>
      <c r="ICS89" s="828"/>
      <c r="ICT89" s="829"/>
      <c r="ICU89" s="828"/>
      <c r="ICV89" s="829"/>
      <c r="ICW89" s="828"/>
      <c r="ICX89" s="829"/>
      <c r="ICY89" s="828"/>
      <c r="ICZ89" s="829"/>
      <c r="IDA89" s="828"/>
      <c r="IDB89" s="829"/>
      <c r="IDC89" s="828"/>
      <c r="IDD89" s="829"/>
      <c r="IDE89" s="828"/>
      <c r="IDF89" s="829"/>
      <c r="IDG89" s="828"/>
      <c r="IDH89" s="829"/>
      <c r="IDI89" s="828"/>
      <c r="IDJ89" s="829"/>
      <c r="IDK89" s="828"/>
      <c r="IDL89" s="829"/>
      <c r="IDM89" s="828"/>
      <c r="IDN89" s="829"/>
      <c r="IDO89" s="828"/>
      <c r="IDP89" s="829"/>
      <c r="IDQ89" s="828"/>
      <c r="IDR89" s="829"/>
      <c r="IDS89" s="828"/>
      <c r="IDT89" s="829"/>
      <c r="IDU89" s="828"/>
      <c r="IDV89" s="829"/>
      <c r="IDW89" s="828"/>
      <c r="IDX89" s="829"/>
      <c r="IDY89" s="828"/>
      <c r="IDZ89" s="829"/>
      <c r="IEA89" s="828"/>
      <c r="IEB89" s="829"/>
      <c r="IEC89" s="828"/>
      <c r="IED89" s="829"/>
      <c r="IEE89" s="828"/>
      <c r="IEF89" s="829"/>
      <c r="IEG89" s="828"/>
      <c r="IEH89" s="829"/>
      <c r="IEI89" s="828"/>
      <c r="IEJ89" s="829"/>
      <c r="IEK89" s="828"/>
      <c r="IEL89" s="829"/>
      <c r="IEM89" s="828"/>
      <c r="IEN89" s="829"/>
      <c r="IEO89" s="828"/>
      <c r="IEP89" s="829"/>
      <c r="IEQ89" s="828"/>
      <c r="IER89" s="829"/>
      <c r="IES89" s="828"/>
      <c r="IET89" s="829"/>
      <c r="IEU89" s="828"/>
      <c r="IEV89" s="829"/>
      <c r="IEW89" s="828"/>
      <c r="IEX89" s="829"/>
      <c r="IEY89" s="828"/>
      <c r="IEZ89" s="829"/>
      <c r="IFA89" s="828"/>
      <c r="IFB89" s="829"/>
      <c r="IFC89" s="828"/>
      <c r="IFD89" s="829"/>
      <c r="IFE89" s="828"/>
      <c r="IFF89" s="829"/>
      <c r="IFG89" s="828"/>
      <c r="IFH89" s="829"/>
      <c r="IFI89" s="828"/>
      <c r="IFJ89" s="829"/>
      <c r="IFK89" s="828"/>
      <c r="IFL89" s="829"/>
      <c r="IFM89" s="828"/>
      <c r="IFN89" s="829"/>
      <c r="IFO89" s="828"/>
      <c r="IFP89" s="829"/>
      <c r="IFQ89" s="828"/>
      <c r="IFR89" s="829"/>
      <c r="IFS89" s="828"/>
      <c r="IFT89" s="829"/>
      <c r="IFU89" s="828"/>
      <c r="IFV89" s="829"/>
      <c r="IFW89" s="828"/>
      <c r="IFX89" s="829"/>
      <c r="IFY89" s="828"/>
      <c r="IFZ89" s="829"/>
      <c r="IGA89" s="828"/>
      <c r="IGB89" s="829"/>
      <c r="IGC89" s="828"/>
      <c r="IGD89" s="829"/>
      <c r="IGE89" s="828"/>
      <c r="IGF89" s="829"/>
      <c r="IGG89" s="828"/>
      <c r="IGH89" s="829"/>
      <c r="IGI89" s="828"/>
      <c r="IGJ89" s="829"/>
      <c r="IGK89" s="828"/>
      <c r="IGL89" s="829"/>
      <c r="IGM89" s="828"/>
      <c r="IGN89" s="829"/>
      <c r="IGO89" s="828"/>
      <c r="IGP89" s="829"/>
      <c r="IGQ89" s="828"/>
      <c r="IGR89" s="829"/>
      <c r="IGS89" s="828"/>
      <c r="IGT89" s="829"/>
      <c r="IGU89" s="828"/>
      <c r="IGV89" s="829"/>
      <c r="IGW89" s="828"/>
      <c r="IGX89" s="829"/>
      <c r="IGY89" s="828"/>
      <c r="IGZ89" s="829"/>
      <c r="IHA89" s="828"/>
      <c r="IHB89" s="829"/>
      <c r="IHC89" s="828"/>
      <c r="IHD89" s="829"/>
      <c r="IHE89" s="828"/>
      <c r="IHF89" s="829"/>
      <c r="IHG89" s="828"/>
      <c r="IHH89" s="829"/>
      <c r="IHI89" s="828"/>
      <c r="IHJ89" s="829"/>
      <c r="IHK89" s="828"/>
      <c r="IHL89" s="829"/>
      <c r="IHM89" s="828"/>
      <c r="IHN89" s="829"/>
      <c r="IHO89" s="828"/>
      <c r="IHP89" s="829"/>
      <c r="IHQ89" s="828"/>
      <c r="IHR89" s="829"/>
      <c r="IHS89" s="828"/>
      <c r="IHT89" s="829"/>
      <c r="IHU89" s="828"/>
      <c r="IHV89" s="829"/>
      <c r="IHW89" s="828"/>
      <c r="IHX89" s="829"/>
      <c r="IHY89" s="828"/>
      <c r="IHZ89" s="829"/>
      <c r="IIA89" s="828"/>
      <c r="IIB89" s="829"/>
      <c r="IIC89" s="828"/>
      <c r="IID89" s="829"/>
      <c r="IIE89" s="828"/>
      <c r="IIF89" s="829"/>
      <c r="IIG89" s="828"/>
      <c r="IIH89" s="829"/>
      <c r="III89" s="828"/>
      <c r="IIJ89" s="829"/>
      <c r="IIK89" s="828"/>
      <c r="IIL89" s="829"/>
      <c r="IIM89" s="828"/>
      <c r="IIN89" s="829"/>
      <c r="IIO89" s="828"/>
      <c r="IIP89" s="829"/>
      <c r="IIQ89" s="828"/>
      <c r="IIR89" s="829"/>
      <c r="IIS89" s="828"/>
      <c r="IIT89" s="829"/>
      <c r="IIU89" s="828"/>
      <c r="IIV89" s="829"/>
      <c r="IIW89" s="828"/>
      <c r="IIX89" s="829"/>
      <c r="IIY89" s="828"/>
      <c r="IIZ89" s="829"/>
      <c r="IJA89" s="828"/>
      <c r="IJB89" s="829"/>
      <c r="IJC89" s="828"/>
      <c r="IJD89" s="829"/>
      <c r="IJE89" s="828"/>
      <c r="IJF89" s="829"/>
      <c r="IJG89" s="828"/>
      <c r="IJH89" s="829"/>
      <c r="IJI89" s="828"/>
      <c r="IJJ89" s="829"/>
      <c r="IJK89" s="828"/>
      <c r="IJL89" s="829"/>
      <c r="IJM89" s="828"/>
      <c r="IJN89" s="829"/>
      <c r="IJO89" s="828"/>
      <c r="IJP89" s="829"/>
      <c r="IJQ89" s="828"/>
      <c r="IJR89" s="829"/>
      <c r="IJS89" s="828"/>
      <c r="IJT89" s="829"/>
      <c r="IJU89" s="828"/>
      <c r="IJV89" s="829"/>
      <c r="IJW89" s="828"/>
      <c r="IJX89" s="829"/>
      <c r="IJY89" s="828"/>
      <c r="IJZ89" s="829"/>
      <c r="IKA89" s="828"/>
      <c r="IKB89" s="829"/>
      <c r="IKC89" s="828"/>
      <c r="IKD89" s="829"/>
      <c r="IKE89" s="828"/>
      <c r="IKF89" s="829"/>
      <c r="IKG89" s="828"/>
      <c r="IKH89" s="829"/>
      <c r="IKI89" s="828"/>
      <c r="IKJ89" s="829"/>
      <c r="IKK89" s="828"/>
      <c r="IKL89" s="829"/>
      <c r="IKM89" s="828"/>
      <c r="IKN89" s="829"/>
      <c r="IKO89" s="828"/>
      <c r="IKP89" s="829"/>
      <c r="IKQ89" s="828"/>
      <c r="IKR89" s="829"/>
      <c r="IKS89" s="828"/>
      <c r="IKT89" s="829"/>
      <c r="IKU89" s="828"/>
      <c r="IKV89" s="829"/>
      <c r="IKW89" s="828"/>
      <c r="IKX89" s="829"/>
      <c r="IKY89" s="828"/>
      <c r="IKZ89" s="829"/>
      <c r="ILA89" s="828"/>
      <c r="ILB89" s="829"/>
      <c r="ILC89" s="828"/>
      <c r="ILD89" s="829"/>
      <c r="ILE89" s="828"/>
      <c r="ILF89" s="829"/>
      <c r="ILG89" s="828"/>
      <c r="ILH89" s="829"/>
      <c r="ILI89" s="828"/>
      <c r="ILJ89" s="829"/>
      <c r="ILK89" s="828"/>
      <c r="ILL89" s="829"/>
      <c r="ILM89" s="828"/>
      <c r="ILN89" s="829"/>
      <c r="ILO89" s="828"/>
      <c r="ILP89" s="829"/>
      <c r="ILQ89" s="828"/>
      <c r="ILR89" s="829"/>
      <c r="ILS89" s="828"/>
      <c r="ILT89" s="829"/>
      <c r="ILU89" s="828"/>
      <c r="ILV89" s="829"/>
      <c r="ILW89" s="828"/>
      <c r="ILX89" s="829"/>
      <c r="ILY89" s="828"/>
      <c r="ILZ89" s="829"/>
      <c r="IMA89" s="828"/>
      <c r="IMB89" s="829"/>
      <c r="IMC89" s="828"/>
      <c r="IMD89" s="829"/>
      <c r="IME89" s="828"/>
      <c r="IMF89" s="829"/>
      <c r="IMG89" s="828"/>
      <c r="IMH89" s="829"/>
      <c r="IMI89" s="828"/>
      <c r="IMJ89" s="829"/>
      <c r="IMK89" s="828"/>
      <c r="IML89" s="829"/>
      <c r="IMM89" s="828"/>
      <c r="IMN89" s="829"/>
      <c r="IMO89" s="828"/>
      <c r="IMP89" s="829"/>
      <c r="IMQ89" s="828"/>
      <c r="IMR89" s="829"/>
      <c r="IMS89" s="828"/>
      <c r="IMT89" s="829"/>
      <c r="IMU89" s="828"/>
      <c r="IMV89" s="829"/>
      <c r="IMW89" s="828"/>
      <c r="IMX89" s="829"/>
      <c r="IMY89" s="828"/>
      <c r="IMZ89" s="829"/>
      <c r="INA89" s="828"/>
      <c r="INB89" s="829"/>
      <c r="INC89" s="828"/>
      <c r="IND89" s="829"/>
      <c r="INE89" s="828"/>
      <c r="INF89" s="829"/>
      <c r="ING89" s="828"/>
      <c r="INH89" s="829"/>
      <c r="INI89" s="828"/>
      <c r="INJ89" s="829"/>
      <c r="INK89" s="828"/>
      <c r="INL89" s="829"/>
      <c r="INM89" s="828"/>
      <c r="INN89" s="829"/>
      <c r="INO89" s="828"/>
      <c r="INP89" s="829"/>
      <c r="INQ89" s="828"/>
      <c r="INR89" s="829"/>
      <c r="INS89" s="828"/>
      <c r="INT89" s="829"/>
      <c r="INU89" s="828"/>
      <c r="INV89" s="829"/>
      <c r="INW89" s="828"/>
      <c r="INX89" s="829"/>
      <c r="INY89" s="828"/>
      <c r="INZ89" s="829"/>
      <c r="IOA89" s="828"/>
      <c r="IOB89" s="829"/>
      <c r="IOC89" s="828"/>
      <c r="IOD89" s="829"/>
      <c r="IOE89" s="828"/>
      <c r="IOF89" s="829"/>
      <c r="IOG89" s="828"/>
      <c r="IOH89" s="829"/>
      <c r="IOI89" s="828"/>
      <c r="IOJ89" s="829"/>
      <c r="IOK89" s="828"/>
      <c r="IOL89" s="829"/>
      <c r="IOM89" s="828"/>
      <c r="ION89" s="829"/>
      <c r="IOO89" s="828"/>
      <c r="IOP89" s="829"/>
      <c r="IOQ89" s="828"/>
      <c r="IOR89" s="829"/>
      <c r="IOS89" s="828"/>
      <c r="IOT89" s="829"/>
      <c r="IOU89" s="828"/>
      <c r="IOV89" s="829"/>
      <c r="IOW89" s="828"/>
      <c r="IOX89" s="829"/>
      <c r="IOY89" s="828"/>
      <c r="IOZ89" s="829"/>
      <c r="IPA89" s="828"/>
      <c r="IPB89" s="829"/>
      <c r="IPC89" s="828"/>
      <c r="IPD89" s="829"/>
      <c r="IPE89" s="828"/>
      <c r="IPF89" s="829"/>
      <c r="IPG89" s="828"/>
      <c r="IPH89" s="829"/>
      <c r="IPI89" s="828"/>
      <c r="IPJ89" s="829"/>
      <c r="IPK89" s="828"/>
      <c r="IPL89" s="829"/>
      <c r="IPM89" s="828"/>
      <c r="IPN89" s="829"/>
      <c r="IPO89" s="828"/>
      <c r="IPP89" s="829"/>
      <c r="IPQ89" s="828"/>
      <c r="IPR89" s="829"/>
      <c r="IPS89" s="828"/>
      <c r="IPT89" s="829"/>
      <c r="IPU89" s="828"/>
      <c r="IPV89" s="829"/>
      <c r="IPW89" s="828"/>
      <c r="IPX89" s="829"/>
      <c r="IPY89" s="828"/>
      <c r="IPZ89" s="829"/>
      <c r="IQA89" s="828"/>
      <c r="IQB89" s="829"/>
      <c r="IQC89" s="828"/>
      <c r="IQD89" s="829"/>
      <c r="IQE89" s="828"/>
      <c r="IQF89" s="829"/>
      <c r="IQG89" s="828"/>
      <c r="IQH89" s="829"/>
      <c r="IQI89" s="828"/>
      <c r="IQJ89" s="829"/>
      <c r="IQK89" s="828"/>
      <c r="IQL89" s="829"/>
      <c r="IQM89" s="828"/>
      <c r="IQN89" s="829"/>
      <c r="IQO89" s="828"/>
      <c r="IQP89" s="829"/>
      <c r="IQQ89" s="828"/>
      <c r="IQR89" s="829"/>
      <c r="IQS89" s="828"/>
      <c r="IQT89" s="829"/>
      <c r="IQU89" s="828"/>
      <c r="IQV89" s="829"/>
      <c r="IQW89" s="828"/>
      <c r="IQX89" s="829"/>
      <c r="IQY89" s="828"/>
      <c r="IQZ89" s="829"/>
      <c r="IRA89" s="828"/>
      <c r="IRB89" s="829"/>
      <c r="IRC89" s="828"/>
      <c r="IRD89" s="829"/>
      <c r="IRE89" s="828"/>
      <c r="IRF89" s="829"/>
      <c r="IRG89" s="828"/>
      <c r="IRH89" s="829"/>
      <c r="IRI89" s="828"/>
      <c r="IRJ89" s="829"/>
      <c r="IRK89" s="828"/>
      <c r="IRL89" s="829"/>
      <c r="IRM89" s="828"/>
      <c r="IRN89" s="829"/>
      <c r="IRO89" s="828"/>
      <c r="IRP89" s="829"/>
      <c r="IRQ89" s="828"/>
      <c r="IRR89" s="829"/>
      <c r="IRS89" s="828"/>
      <c r="IRT89" s="829"/>
      <c r="IRU89" s="828"/>
      <c r="IRV89" s="829"/>
      <c r="IRW89" s="828"/>
      <c r="IRX89" s="829"/>
      <c r="IRY89" s="828"/>
      <c r="IRZ89" s="829"/>
      <c r="ISA89" s="828"/>
      <c r="ISB89" s="829"/>
      <c r="ISC89" s="828"/>
      <c r="ISD89" s="829"/>
      <c r="ISE89" s="828"/>
      <c r="ISF89" s="829"/>
      <c r="ISG89" s="828"/>
      <c r="ISH89" s="829"/>
      <c r="ISI89" s="828"/>
      <c r="ISJ89" s="829"/>
      <c r="ISK89" s="828"/>
      <c r="ISL89" s="829"/>
      <c r="ISM89" s="828"/>
      <c r="ISN89" s="829"/>
      <c r="ISO89" s="828"/>
      <c r="ISP89" s="829"/>
      <c r="ISQ89" s="828"/>
      <c r="ISR89" s="829"/>
      <c r="ISS89" s="828"/>
      <c r="IST89" s="829"/>
      <c r="ISU89" s="828"/>
      <c r="ISV89" s="829"/>
      <c r="ISW89" s="828"/>
      <c r="ISX89" s="829"/>
      <c r="ISY89" s="828"/>
      <c r="ISZ89" s="829"/>
      <c r="ITA89" s="828"/>
      <c r="ITB89" s="829"/>
      <c r="ITC89" s="828"/>
      <c r="ITD89" s="829"/>
      <c r="ITE89" s="828"/>
      <c r="ITF89" s="829"/>
      <c r="ITG89" s="828"/>
      <c r="ITH89" s="829"/>
      <c r="ITI89" s="828"/>
      <c r="ITJ89" s="829"/>
      <c r="ITK89" s="828"/>
      <c r="ITL89" s="829"/>
      <c r="ITM89" s="828"/>
      <c r="ITN89" s="829"/>
      <c r="ITO89" s="828"/>
      <c r="ITP89" s="829"/>
      <c r="ITQ89" s="828"/>
      <c r="ITR89" s="829"/>
      <c r="ITS89" s="828"/>
      <c r="ITT89" s="829"/>
      <c r="ITU89" s="828"/>
      <c r="ITV89" s="829"/>
      <c r="ITW89" s="828"/>
      <c r="ITX89" s="829"/>
      <c r="ITY89" s="828"/>
      <c r="ITZ89" s="829"/>
      <c r="IUA89" s="828"/>
      <c r="IUB89" s="829"/>
      <c r="IUC89" s="828"/>
      <c r="IUD89" s="829"/>
      <c r="IUE89" s="828"/>
      <c r="IUF89" s="829"/>
      <c r="IUG89" s="828"/>
      <c r="IUH89" s="829"/>
      <c r="IUI89" s="828"/>
      <c r="IUJ89" s="829"/>
      <c r="IUK89" s="828"/>
      <c r="IUL89" s="829"/>
      <c r="IUM89" s="828"/>
      <c r="IUN89" s="829"/>
      <c r="IUO89" s="828"/>
      <c r="IUP89" s="829"/>
      <c r="IUQ89" s="828"/>
      <c r="IUR89" s="829"/>
      <c r="IUS89" s="828"/>
      <c r="IUT89" s="829"/>
      <c r="IUU89" s="828"/>
      <c r="IUV89" s="829"/>
      <c r="IUW89" s="828"/>
      <c r="IUX89" s="829"/>
      <c r="IUY89" s="828"/>
      <c r="IUZ89" s="829"/>
      <c r="IVA89" s="828"/>
      <c r="IVB89" s="829"/>
      <c r="IVC89" s="828"/>
      <c r="IVD89" s="829"/>
      <c r="IVE89" s="828"/>
      <c r="IVF89" s="829"/>
      <c r="IVG89" s="828"/>
      <c r="IVH89" s="829"/>
      <c r="IVI89" s="828"/>
      <c r="IVJ89" s="829"/>
      <c r="IVK89" s="828"/>
      <c r="IVL89" s="829"/>
      <c r="IVM89" s="828"/>
      <c r="IVN89" s="829"/>
      <c r="IVO89" s="828"/>
      <c r="IVP89" s="829"/>
      <c r="IVQ89" s="828"/>
      <c r="IVR89" s="829"/>
      <c r="IVS89" s="828"/>
      <c r="IVT89" s="829"/>
      <c r="IVU89" s="828"/>
      <c r="IVV89" s="829"/>
      <c r="IVW89" s="828"/>
      <c r="IVX89" s="829"/>
      <c r="IVY89" s="828"/>
      <c r="IVZ89" s="829"/>
      <c r="IWA89" s="828"/>
      <c r="IWB89" s="829"/>
      <c r="IWC89" s="828"/>
      <c r="IWD89" s="829"/>
      <c r="IWE89" s="828"/>
      <c r="IWF89" s="829"/>
      <c r="IWG89" s="828"/>
      <c r="IWH89" s="829"/>
      <c r="IWI89" s="828"/>
      <c r="IWJ89" s="829"/>
      <c r="IWK89" s="828"/>
      <c r="IWL89" s="829"/>
      <c r="IWM89" s="828"/>
      <c r="IWN89" s="829"/>
      <c r="IWO89" s="828"/>
      <c r="IWP89" s="829"/>
      <c r="IWQ89" s="828"/>
      <c r="IWR89" s="829"/>
      <c r="IWS89" s="828"/>
      <c r="IWT89" s="829"/>
      <c r="IWU89" s="828"/>
      <c r="IWV89" s="829"/>
      <c r="IWW89" s="828"/>
      <c r="IWX89" s="829"/>
      <c r="IWY89" s="828"/>
      <c r="IWZ89" s="829"/>
      <c r="IXA89" s="828"/>
      <c r="IXB89" s="829"/>
      <c r="IXC89" s="828"/>
      <c r="IXD89" s="829"/>
      <c r="IXE89" s="828"/>
      <c r="IXF89" s="829"/>
      <c r="IXG89" s="828"/>
      <c r="IXH89" s="829"/>
      <c r="IXI89" s="828"/>
      <c r="IXJ89" s="829"/>
      <c r="IXK89" s="828"/>
      <c r="IXL89" s="829"/>
      <c r="IXM89" s="828"/>
      <c r="IXN89" s="829"/>
      <c r="IXO89" s="828"/>
      <c r="IXP89" s="829"/>
      <c r="IXQ89" s="828"/>
      <c r="IXR89" s="829"/>
      <c r="IXS89" s="828"/>
      <c r="IXT89" s="829"/>
      <c r="IXU89" s="828"/>
      <c r="IXV89" s="829"/>
      <c r="IXW89" s="828"/>
      <c r="IXX89" s="829"/>
      <c r="IXY89" s="828"/>
      <c r="IXZ89" s="829"/>
      <c r="IYA89" s="828"/>
      <c r="IYB89" s="829"/>
      <c r="IYC89" s="828"/>
      <c r="IYD89" s="829"/>
      <c r="IYE89" s="828"/>
      <c r="IYF89" s="829"/>
      <c r="IYG89" s="828"/>
      <c r="IYH89" s="829"/>
      <c r="IYI89" s="828"/>
      <c r="IYJ89" s="829"/>
      <c r="IYK89" s="828"/>
      <c r="IYL89" s="829"/>
      <c r="IYM89" s="828"/>
      <c r="IYN89" s="829"/>
      <c r="IYO89" s="828"/>
      <c r="IYP89" s="829"/>
      <c r="IYQ89" s="828"/>
      <c r="IYR89" s="829"/>
      <c r="IYS89" s="828"/>
      <c r="IYT89" s="829"/>
      <c r="IYU89" s="828"/>
      <c r="IYV89" s="829"/>
      <c r="IYW89" s="828"/>
      <c r="IYX89" s="829"/>
      <c r="IYY89" s="828"/>
      <c r="IYZ89" s="829"/>
      <c r="IZA89" s="828"/>
      <c r="IZB89" s="829"/>
      <c r="IZC89" s="828"/>
      <c r="IZD89" s="829"/>
      <c r="IZE89" s="828"/>
      <c r="IZF89" s="829"/>
      <c r="IZG89" s="828"/>
      <c r="IZH89" s="829"/>
      <c r="IZI89" s="828"/>
      <c r="IZJ89" s="829"/>
      <c r="IZK89" s="828"/>
      <c r="IZL89" s="829"/>
      <c r="IZM89" s="828"/>
      <c r="IZN89" s="829"/>
      <c r="IZO89" s="828"/>
      <c r="IZP89" s="829"/>
      <c r="IZQ89" s="828"/>
      <c r="IZR89" s="829"/>
      <c r="IZS89" s="828"/>
      <c r="IZT89" s="829"/>
      <c r="IZU89" s="828"/>
      <c r="IZV89" s="829"/>
      <c r="IZW89" s="828"/>
      <c r="IZX89" s="829"/>
      <c r="IZY89" s="828"/>
      <c r="IZZ89" s="829"/>
      <c r="JAA89" s="828"/>
      <c r="JAB89" s="829"/>
      <c r="JAC89" s="828"/>
      <c r="JAD89" s="829"/>
      <c r="JAE89" s="828"/>
      <c r="JAF89" s="829"/>
      <c r="JAG89" s="828"/>
      <c r="JAH89" s="829"/>
      <c r="JAI89" s="828"/>
      <c r="JAJ89" s="829"/>
      <c r="JAK89" s="828"/>
      <c r="JAL89" s="829"/>
      <c r="JAM89" s="828"/>
      <c r="JAN89" s="829"/>
      <c r="JAO89" s="828"/>
      <c r="JAP89" s="829"/>
      <c r="JAQ89" s="828"/>
      <c r="JAR89" s="829"/>
      <c r="JAS89" s="828"/>
      <c r="JAT89" s="829"/>
      <c r="JAU89" s="828"/>
      <c r="JAV89" s="829"/>
      <c r="JAW89" s="828"/>
      <c r="JAX89" s="829"/>
      <c r="JAY89" s="828"/>
      <c r="JAZ89" s="829"/>
      <c r="JBA89" s="828"/>
      <c r="JBB89" s="829"/>
      <c r="JBC89" s="828"/>
      <c r="JBD89" s="829"/>
      <c r="JBE89" s="828"/>
      <c r="JBF89" s="829"/>
      <c r="JBG89" s="828"/>
      <c r="JBH89" s="829"/>
      <c r="JBI89" s="828"/>
      <c r="JBJ89" s="829"/>
      <c r="JBK89" s="828"/>
      <c r="JBL89" s="829"/>
      <c r="JBM89" s="828"/>
      <c r="JBN89" s="829"/>
      <c r="JBO89" s="828"/>
      <c r="JBP89" s="829"/>
      <c r="JBQ89" s="828"/>
      <c r="JBR89" s="829"/>
      <c r="JBS89" s="828"/>
      <c r="JBT89" s="829"/>
      <c r="JBU89" s="828"/>
      <c r="JBV89" s="829"/>
      <c r="JBW89" s="828"/>
      <c r="JBX89" s="829"/>
      <c r="JBY89" s="828"/>
      <c r="JBZ89" s="829"/>
      <c r="JCA89" s="828"/>
      <c r="JCB89" s="829"/>
      <c r="JCC89" s="828"/>
      <c r="JCD89" s="829"/>
      <c r="JCE89" s="828"/>
      <c r="JCF89" s="829"/>
      <c r="JCG89" s="828"/>
      <c r="JCH89" s="829"/>
      <c r="JCI89" s="828"/>
      <c r="JCJ89" s="829"/>
      <c r="JCK89" s="828"/>
      <c r="JCL89" s="829"/>
      <c r="JCM89" s="828"/>
      <c r="JCN89" s="829"/>
      <c r="JCO89" s="828"/>
      <c r="JCP89" s="829"/>
      <c r="JCQ89" s="828"/>
      <c r="JCR89" s="829"/>
      <c r="JCS89" s="828"/>
      <c r="JCT89" s="829"/>
      <c r="JCU89" s="828"/>
      <c r="JCV89" s="829"/>
      <c r="JCW89" s="828"/>
      <c r="JCX89" s="829"/>
      <c r="JCY89" s="828"/>
      <c r="JCZ89" s="829"/>
      <c r="JDA89" s="828"/>
      <c r="JDB89" s="829"/>
      <c r="JDC89" s="828"/>
      <c r="JDD89" s="829"/>
      <c r="JDE89" s="828"/>
      <c r="JDF89" s="829"/>
      <c r="JDG89" s="828"/>
      <c r="JDH89" s="829"/>
      <c r="JDI89" s="828"/>
      <c r="JDJ89" s="829"/>
      <c r="JDK89" s="828"/>
      <c r="JDL89" s="829"/>
      <c r="JDM89" s="828"/>
      <c r="JDN89" s="829"/>
      <c r="JDO89" s="828"/>
      <c r="JDP89" s="829"/>
      <c r="JDQ89" s="828"/>
      <c r="JDR89" s="829"/>
      <c r="JDS89" s="828"/>
      <c r="JDT89" s="829"/>
      <c r="JDU89" s="828"/>
      <c r="JDV89" s="829"/>
      <c r="JDW89" s="828"/>
      <c r="JDX89" s="829"/>
      <c r="JDY89" s="828"/>
      <c r="JDZ89" s="829"/>
      <c r="JEA89" s="828"/>
      <c r="JEB89" s="829"/>
      <c r="JEC89" s="828"/>
      <c r="JED89" s="829"/>
      <c r="JEE89" s="828"/>
      <c r="JEF89" s="829"/>
      <c r="JEG89" s="828"/>
      <c r="JEH89" s="829"/>
      <c r="JEI89" s="828"/>
      <c r="JEJ89" s="829"/>
      <c r="JEK89" s="828"/>
      <c r="JEL89" s="829"/>
      <c r="JEM89" s="828"/>
      <c r="JEN89" s="829"/>
      <c r="JEO89" s="828"/>
      <c r="JEP89" s="829"/>
      <c r="JEQ89" s="828"/>
      <c r="JER89" s="829"/>
      <c r="JES89" s="828"/>
      <c r="JET89" s="829"/>
      <c r="JEU89" s="828"/>
      <c r="JEV89" s="829"/>
      <c r="JEW89" s="828"/>
      <c r="JEX89" s="829"/>
      <c r="JEY89" s="828"/>
      <c r="JEZ89" s="829"/>
      <c r="JFA89" s="828"/>
      <c r="JFB89" s="829"/>
      <c r="JFC89" s="828"/>
      <c r="JFD89" s="829"/>
      <c r="JFE89" s="828"/>
      <c r="JFF89" s="829"/>
      <c r="JFG89" s="828"/>
      <c r="JFH89" s="829"/>
      <c r="JFI89" s="828"/>
      <c r="JFJ89" s="829"/>
      <c r="JFK89" s="828"/>
      <c r="JFL89" s="829"/>
      <c r="JFM89" s="828"/>
      <c r="JFN89" s="829"/>
      <c r="JFO89" s="828"/>
      <c r="JFP89" s="829"/>
      <c r="JFQ89" s="828"/>
      <c r="JFR89" s="829"/>
      <c r="JFS89" s="828"/>
      <c r="JFT89" s="829"/>
      <c r="JFU89" s="828"/>
      <c r="JFV89" s="829"/>
      <c r="JFW89" s="828"/>
      <c r="JFX89" s="829"/>
      <c r="JFY89" s="828"/>
      <c r="JFZ89" s="829"/>
      <c r="JGA89" s="828"/>
      <c r="JGB89" s="829"/>
      <c r="JGC89" s="828"/>
      <c r="JGD89" s="829"/>
      <c r="JGE89" s="828"/>
      <c r="JGF89" s="829"/>
      <c r="JGG89" s="828"/>
      <c r="JGH89" s="829"/>
      <c r="JGI89" s="828"/>
      <c r="JGJ89" s="829"/>
      <c r="JGK89" s="828"/>
      <c r="JGL89" s="829"/>
      <c r="JGM89" s="828"/>
      <c r="JGN89" s="829"/>
      <c r="JGO89" s="828"/>
      <c r="JGP89" s="829"/>
      <c r="JGQ89" s="828"/>
      <c r="JGR89" s="829"/>
      <c r="JGS89" s="828"/>
      <c r="JGT89" s="829"/>
      <c r="JGU89" s="828"/>
      <c r="JGV89" s="829"/>
      <c r="JGW89" s="828"/>
      <c r="JGX89" s="829"/>
      <c r="JGY89" s="828"/>
      <c r="JGZ89" s="829"/>
      <c r="JHA89" s="828"/>
      <c r="JHB89" s="829"/>
      <c r="JHC89" s="828"/>
      <c r="JHD89" s="829"/>
      <c r="JHE89" s="828"/>
      <c r="JHF89" s="829"/>
      <c r="JHG89" s="828"/>
      <c r="JHH89" s="829"/>
      <c r="JHI89" s="828"/>
      <c r="JHJ89" s="829"/>
      <c r="JHK89" s="828"/>
      <c r="JHL89" s="829"/>
      <c r="JHM89" s="828"/>
      <c r="JHN89" s="829"/>
      <c r="JHO89" s="828"/>
      <c r="JHP89" s="829"/>
      <c r="JHQ89" s="828"/>
      <c r="JHR89" s="829"/>
      <c r="JHS89" s="828"/>
      <c r="JHT89" s="829"/>
      <c r="JHU89" s="828"/>
      <c r="JHV89" s="829"/>
      <c r="JHW89" s="828"/>
      <c r="JHX89" s="829"/>
      <c r="JHY89" s="828"/>
      <c r="JHZ89" s="829"/>
      <c r="JIA89" s="828"/>
      <c r="JIB89" s="829"/>
      <c r="JIC89" s="828"/>
      <c r="JID89" s="829"/>
      <c r="JIE89" s="828"/>
      <c r="JIF89" s="829"/>
      <c r="JIG89" s="828"/>
      <c r="JIH89" s="829"/>
      <c r="JII89" s="828"/>
      <c r="JIJ89" s="829"/>
      <c r="JIK89" s="828"/>
      <c r="JIL89" s="829"/>
      <c r="JIM89" s="828"/>
      <c r="JIN89" s="829"/>
      <c r="JIO89" s="828"/>
      <c r="JIP89" s="829"/>
      <c r="JIQ89" s="828"/>
      <c r="JIR89" s="829"/>
      <c r="JIS89" s="828"/>
      <c r="JIT89" s="829"/>
      <c r="JIU89" s="828"/>
      <c r="JIV89" s="829"/>
      <c r="JIW89" s="828"/>
      <c r="JIX89" s="829"/>
      <c r="JIY89" s="828"/>
      <c r="JIZ89" s="829"/>
      <c r="JJA89" s="828"/>
      <c r="JJB89" s="829"/>
      <c r="JJC89" s="828"/>
      <c r="JJD89" s="829"/>
      <c r="JJE89" s="828"/>
      <c r="JJF89" s="829"/>
      <c r="JJG89" s="828"/>
      <c r="JJH89" s="829"/>
      <c r="JJI89" s="828"/>
      <c r="JJJ89" s="829"/>
      <c r="JJK89" s="828"/>
      <c r="JJL89" s="829"/>
      <c r="JJM89" s="828"/>
      <c r="JJN89" s="829"/>
      <c r="JJO89" s="828"/>
      <c r="JJP89" s="829"/>
      <c r="JJQ89" s="828"/>
      <c r="JJR89" s="829"/>
      <c r="JJS89" s="828"/>
      <c r="JJT89" s="829"/>
      <c r="JJU89" s="828"/>
      <c r="JJV89" s="829"/>
      <c r="JJW89" s="828"/>
      <c r="JJX89" s="829"/>
      <c r="JJY89" s="828"/>
      <c r="JJZ89" s="829"/>
      <c r="JKA89" s="828"/>
      <c r="JKB89" s="829"/>
      <c r="JKC89" s="828"/>
      <c r="JKD89" s="829"/>
      <c r="JKE89" s="828"/>
      <c r="JKF89" s="829"/>
      <c r="JKG89" s="828"/>
      <c r="JKH89" s="829"/>
      <c r="JKI89" s="828"/>
      <c r="JKJ89" s="829"/>
      <c r="JKK89" s="828"/>
      <c r="JKL89" s="829"/>
      <c r="JKM89" s="828"/>
      <c r="JKN89" s="829"/>
      <c r="JKO89" s="828"/>
      <c r="JKP89" s="829"/>
      <c r="JKQ89" s="828"/>
      <c r="JKR89" s="829"/>
      <c r="JKS89" s="828"/>
      <c r="JKT89" s="829"/>
      <c r="JKU89" s="828"/>
      <c r="JKV89" s="829"/>
      <c r="JKW89" s="828"/>
      <c r="JKX89" s="829"/>
      <c r="JKY89" s="828"/>
      <c r="JKZ89" s="829"/>
      <c r="JLA89" s="828"/>
      <c r="JLB89" s="829"/>
      <c r="JLC89" s="828"/>
      <c r="JLD89" s="829"/>
      <c r="JLE89" s="828"/>
      <c r="JLF89" s="829"/>
      <c r="JLG89" s="828"/>
      <c r="JLH89" s="829"/>
      <c r="JLI89" s="828"/>
      <c r="JLJ89" s="829"/>
      <c r="JLK89" s="828"/>
      <c r="JLL89" s="829"/>
      <c r="JLM89" s="828"/>
      <c r="JLN89" s="829"/>
      <c r="JLO89" s="828"/>
      <c r="JLP89" s="829"/>
      <c r="JLQ89" s="828"/>
      <c r="JLR89" s="829"/>
      <c r="JLS89" s="828"/>
      <c r="JLT89" s="829"/>
      <c r="JLU89" s="828"/>
      <c r="JLV89" s="829"/>
      <c r="JLW89" s="828"/>
      <c r="JLX89" s="829"/>
      <c r="JLY89" s="828"/>
      <c r="JLZ89" s="829"/>
      <c r="JMA89" s="828"/>
      <c r="JMB89" s="829"/>
      <c r="JMC89" s="828"/>
      <c r="JMD89" s="829"/>
      <c r="JME89" s="828"/>
      <c r="JMF89" s="829"/>
      <c r="JMG89" s="828"/>
      <c r="JMH89" s="829"/>
      <c r="JMI89" s="828"/>
      <c r="JMJ89" s="829"/>
      <c r="JMK89" s="828"/>
      <c r="JML89" s="829"/>
      <c r="JMM89" s="828"/>
      <c r="JMN89" s="829"/>
      <c r="JMO89" s="828"/>
      <c r="JMP89" s="829"/>
      <c r="JMQ89" s="828"/>
      <c r="JMR89" s="829"/>
      <c r="JMS89" s="828"/>
      <c r="JMT89" s="829"/>
      <c r="JMU89" s="828"/>
      <c r="JMV89" s="829"/>
      <c r="JMW89" s="828"/>
      <c r="JMX89" s="829"/>
      <c r="JMY89" s="828"/>
      <c r="JMZ89" s="829"/>
      <c r="JNA89" s="828"/>
      <c r="JNB89" s="829"/>
      <c r="JNC89" s="828"/>
      <c r="JND89" s="829"/>
      <c r="JNE89" s="828"/>
      <c r="JNF89" s="829"/>
      <c r="JNG89" s="828"/>
      <c r="JNH89" s="829"/>
      <c r="JNI89" s="828"/>
      <c r="JNJ89" s="829"/>
      <c r="JNK89" s="828"/>
      <c r="JNL89" s="829"/>
      <c r="JNM89" s="828"/>
      <c r="JNN89" s="829"/>
      <c r="JNO89" s="828"/>
      <c r="JNP89" s="829"/>
      <c r="JNQ89" s="828"/>
      <c r="JNR89" s="829"/>
      <c r="JNS89" s="828"/>
      <c r="JNT89" s="829"/>
      <c r="JNU89" s="828"/>
      <c r="JNV89" s="829"/>
      <c r="JNW89" s="828"/>
      <c r="JNX89" s="829"/>
      <c r="JNY89" s="828"/>
      <c r="JNZ89" s="829"/>
      <c r="JOA89" s="828"/>
      <c r="JOB89" s="829"/>
      <c r="JOC89" s="828"/>
      <c r="JOD89" s="829"/>
      <c r="JOE89" s="828"/>
      <c r="JOF89" s="829"/>
      <c r="JOG89" s="828"/>
      <c r="JOH89" s="829"/>
      <c r="JOI89" s="828"/>
      <c r="JOJ89" s="829"/>
      <c r="JOK89" s="828"/>
      <c r="JOL89" s="829"/>
      <c r="JOM89" s="828"/>
      <c r="JON89" s="829"/>
      <c r="JOO89" s="828"/>
      <c r="JOP89" s="829"/>
      <c r="JOQ89" s="828"/>
      <c r="JOR89" s="829"/>
      <c r="JOS89" s="828"/>
      <c r="JOT89" s="829"/>
      <c r="JOU89" s="828"/>
      <c r="JOV89" s="829"/>
      <c r="JOW89" s="828"/>
      <c r="JOX89" s="829"/>
      <c r="JOY89" s="828"/>
      <c r="JOZ89" s="829"/>
      <c r="JPA89" s="828"/>
      <c r="JPB89" s="829"/>
      <c r="JPC89" s="828"/>
      <c r="JPD89" s="829"/>
      <c r="JPE89" s="828"/>
      <c r="JPF89" s="829"/>
      <c r="JPG89" s="828"/>
      <c r="JPH89" s="829"/>
      <c r="JPI89" s="828"/>
      <c r="JPJ89" s="829"/>
      <c r="JPK89" s="828"/>
      <c r="JPL89" s="829"/>
      <c r="JPM89" s="828"/>
      <c r="JPN89" s="829"/>
      <c r="JPO89" s="828"/>
      <c r="JPP89" s="829"/>
      <c r="JPQ89" s="828"/>
      <c r="JPR89" s="829"/>
      <c r="JPS89" s="828"/>
      <c r="JPT89" s="829"/>
      <c r="JPU89" s="828"/>
      <c r="JPV89" s="829"/>
      <c r="JPW89" s="828"/>
      <c r="JPX89" s="829"/>
      <c r="JPY89" s="828"/>
      <c r="JPZ89" s="829"/>
      <c r="JQA89" s="828"/>
      <c r="JQB89" s="829"/>
      <c r="JQC89" s="828"/>
      <c r="JQD89" s="829"/>
      <c r="JQE89" s="828"/>
      <c r="JQF89" s="829"/>
      <c r="JQG89" s="828"/>
      <c r="JQH89" s="829"/>
      <c r="JQI89" s="828"/>
      <c r="JQJ89" s="829"/>
      <c r="JQK89" s="828"/>
      <c r="JQL89" s="829"/>
      <c r="JQM89" s="828"/>
      <c r="JQN89" s="829"/>
      <c r="JQO89" s="828"/>
      <c r="JQP89" s="829"/>
      <c r="JQQ89" s="828"/>
      <c r="JQR89" s="829"/>
      <c r="JQS89" s="828"/>
      <c r="JQT89" s="829"/>
      <c r="JQU89" s="828"/>
      <c r="JQV89" s="829"/>
      <c r="JQW89" s="828"/>
      <c r="JQX89" s="829"/>
      <c r="JQY89" s="828"/>
      <c r="JQZ89" s="829"/>
      <c r="JRA89" s="828"/>
      <c r="JRB89" s="829"/>
      <c r="JRC89" s="828"/>
      <c r="JRD89" s="829"/>
      <c r="JRE89" s="828"/>
      <c r="JRF89" s="829"/>
      <c r="JRG89" s="828"/>
      <c r="JRH89" s="829"/>
      <c r="JRI89" s="828"/>
      <c r="JRJ89" s="829"/>
      <c r="JRK89" s="828"/>
      <c r="JRL89" s="829"/>
      <c r="JRM89" s="828"/>
      <c r="JRN89" s="829"/>
      <c r="JRO89" s="828"/>
      <c r="JRP89" s="829"/>
      <c r="JRQ89" s="828"/>
      <c r="JRR89" s="829"/>
      <c r="JRS89" s="828"/>
      <c r="JRT89" s="829"/>
      <c r="JRU89" s="828"/>
      <c r="JRV89" s="829"/>
      <c r="JRW89" s="828"/>
      <c r="JRX89" s="829"/>
      <c r="JRY89" s="828"/>
      <c r="JRZ89" s="829"/>
      <c r="JSA89" s="828"/>
      <c r="JSB89" s="829"/>
      <c r="JSC89" s="828"/>
      <c r="JSD89" s="829"/>
      <c r="JSE89" s="828"/>
      <c r="JSF89" s="829"/>
      <c r="JSG89" s="828"/>
      <c r="JSH89" s="829"/>
      <c r="JSI89" s="828"/>
      <c r="JSJ89" s="829"/>
      <c r="JSK89" s="828"/>
      <c r="JSL89" s="829"/>
      <c r="JSM89" s="828"/>
      <c r="JSN89" s="829"/>
      <c r="JSO89" s="828"/>
      <c r="JSP89" s="829"/>
      <c r="JSQ89" s="828"/>
      <c r="JSR89" s="829"/>
      <c r="JSS89" s="828"/>
      <c r="JST89" s="829"/>
      <c r="JSU89" s="828"/>
      <c r="JSV89" s="829"/>
      <c r="JSW89" s="828"/>
      <c r="JSX89" s="829"/>
      <c r="JSY89" s="828"/>
      <c r="JSZ89" s="829"/>
      <c r="JTA89" s="828"/>
      <c r="JTB89" s="829"/>
      <c r="JTC89" s="828"/>
      <c r="JTD89" s="829"/>
      <c r="JTE89" s="828"/>
      <c r="JTF89" s="829"/>
      <c r="JTG89" s="828"/>
      <c r="JTH89" s="829"/>
      <c r="JTI89" s="828"/>
      <c r="JTJ89" s="829"/>
      <c r="JTK89" s="828"/>
      <c r="JTL89" s="829"/>
      <c r="JTM89" s="828"/>
      <c r="JTN89" s="829"/>
      <c r="JTO89" s="828"/>
      <c r="JTP89" s="829"/>
      <c r="JTQ89" s="828"/>
      <c r="JTR89" s="829"/>
      <c r="JTS89" s="828"/>
      <c r="JTT89" s="829"/>
      <c r="JTU89" s="828"/>
      <c r="JTV89" s="829"/>
      <c r="JTW89" s="828"/>
      <c r="JTX89" s="829"/>
      <c r="JTY89" s="828"/>
      <c r="JTZ89" s="829"/>
      <c r="JUA89" s="828"/>
      <c r="JUB89" s="829"/>
      <c r="JUC89" s="828"/>
      <c r="JUD89" s="829"/>
      <c r="JUE89" s="828"/>
      <c r="JUF89" s="829"/>
      <c r="JUG89" s="828"/>
      <c r="JUH89" s="829"/>
      <c r="JUI89" s="828"/>
      <c r="JUJ89" s="829"/>
      <c r="JUK89" s="828"/>
      <c r="JUL89" s="829"/>
      <c r="JUM89" s="828"/>
      <c r="JUN89" s="829"/>
      <c r="JUO89" s="828"/>
      <c r="JUP89" s="829"/>
      <c r="JUQ89" s="828"/>
      <c r="JUR89" s="829"/>
      <c r="JUS89" s="828"/>
      <c r="JUT89" s="829"/>
      <c r="JUU89" s="828"/>
      <c r="JUV89" s="829"/>
      <c r="JUW89" s="828"/>
      <c r="JUX89" s="829"/>
      <c r="JUY89" s="828"/>
      <c r="JUZ89" s="829"/>
      <c r="JVA89" s="828"/>
      <c r="JVB89" s="829"/>
      <c r="JVC89" s="828"/>
      <c r="JVD89" s="829"/>
      <c r="JVE89" s="828"/>
      <c r="JVF89" s="829"/>
      <c r="JVG89" s="828"/>
      <c r="JVH89" s="829"/>
      <c r="JVI89" s="828"/>
      <c r="JVJ89" s="829"/>
      <c r="JVK89" s="828"/>
      <c r="JVL89" s="829"/>
      <c r="JVM89" s="828"/>
      <c r="JVN89" s="829"/>
      <c r="JVO89" s="828"/>
      <c r="JVP89" s="829"/>
      <c r="JVQ89" s="828"/>
      <c r="JVR89" s="829"/>
      <c r="JVS89" s="828"/>
      <c r="JVT89" s="829"/>
      <c r="JVU89" s="828"/>
      <c r="JVV89" s="829"/>
      <c r="JVW89" s="828"/>
      <c r="JVX89" s="829"/>
      <c r="JVY89" s="828"/>
      <c r="JVZ89" s="829"/>
      <c r="JWA89" s="828"/>
      <c r="JWB89" s="829"/>
      <c r="JWC89" s="828"/>
      <c r="JWD89" s="829"/>
      <c r="JWE89" s="828"/>
      <c r="JWF89" s="829"/>
      <c r="JWG89" s="828"/>
      <c r="JWH89" s="829"/>
      <c r="JWI89" s="828"/>
      <c r="JWJ89" s="829"/>
      <c r="JWK89" s="828"/>
      <c r="JWL89" s="829"/>
      <c r="JWM89" s="828"/>
      <c r="JWN89" s="829"/>
      <c r="JWO89" s="828"/>
      <c r="JWP89" s="829"/>
      <c r="JWQ89" s="828"/>
      <c r="JWR89" s="829"/>
      <c r="JWS89" s="828"/>
      <c r="JWT89" s="829"/>
      <c r="JWU89" s="828"/>
      <c r="JWV89" s="829"/>
      <c r="JWW89" s="828"/>
      <c r="JWX89" s="829"/>
      <c r="JWY89" s="828"/>
      <c r="JWZ89" s="829"/>
      <c r="JXA89" s="828"/>
      <c r="JXB89" s="829"/>
      <c r="JXC89" s="828"/>
      <c r="JXD89" s="829"/>
      <c r="JXE89" s="828"/>
      <c r="JXF89" s="829"/>
      <c r="JXG89" s="828"/>
      <c r="JXH89" s="829"/>
      <c r="JXI89" s="828"/>
      <c r="JXJ89" s="829"/>
      <c r="JXK89" s="828"/>
      <c r="JXL89" s="829"/>
      <c r="JXM89" s="828"/>
      <c r="JXN89" s="829"/>
      <c r="JXO89" s="828"/>
      <c r="JXP89" s="829"/>
      <c r="JXQ89" s="828"/>
      <c r="JXR89" s="829"/>
      <c r="JXS89" s="828"/>
      <c r="JXT89" s="829"/>
      <c r="JXU89" s="828"/>
      <c r="JXV89" s="829"/>
      <c r="JXW89" s="828"/>
      <c r="JXX89" s="829"/>
      <c r="JXY89" s="828"/>
      <c r="JXZ89" s="829"/>
      <c r="JYA89" s="828"/>
      <c r="JYB89" s="829"/>
      <c r="JYC89" s="828"/>
      <c r="JYD89" s="829"/>
      <c r="JYE89" s="828"/>
      <c r="JYF89" s="829"/>
      <c r="JYG89" s="828"/>
      <c r="JYH89" s="829"/>
      <c r="JYI89" s="828"/>
      <c r="JYJ89" s="829"/>
      <c r="JYK89" s="828"/>
      <c r="JYL89" s="829"/>
      <c r="JYM89" s="828"/>
      <c r="JYN89" s="829"/>
      <c r="JYO89" s="828"/>
      <c r="JYP89" s="829"/>
      <c r="JYQ89" s="828"/>
      <c r="JYR89" s="829"/>
      <c r="JYS89" s="828"/>
      <c r="JYT89" s="829"/>
      <c r="JYU89" s="828"/>
      <c r="JYV89" s="829"/>
      <c r="JYW89" s="828"/>
      <c r="JYX89" s="829"/>
      <c r="JYY89" s="828"/>
      <c r="JYZ89" s="829"/>
      <c r="JZA89" s="828"/>
      <c r="JZB89" s="829"/>
      <c r="JZC89" s="828"/>
      <c r="JZD89" s="829"/>
      <c r="JZE89" s="828"/>
      <c r="JZF89" s="829"/>
      <c r="JZG89" s="828"/>
      <c r="JZH89" s="829"/>
      <c r="JZI89" s="828"/>
      <c r="JZJ89" s="829"/>
      <c r="JZK89" s="828"/>
      <c r="JZL89" s="829"/>
      <c r="JZM89" s="828"/>
      <c r="JZN89" s="829"/>
      <c r="JZO89" s="828"/>
      <c r="JZP89" s="829"/>
      <c r="JZQ89" s="828"/>
      <c r="JZR89" s="829"/>
      <c r="JZS89" s="828"/>
      <c r="JZT89" s="829"/>
      <c r="JZU89" s="828"/>
      <c r="JZV89" s="829"/>
      <c r="JZW89" s="828"/>
      <c r="JZX89" s="829"/>
      <c r="JZY89" s="828"/>
      <c r="JZZ89" s="829"/>
      <c r="KAA89" s="828"/>
      <c r="KAB89" s="829"/>
      <c r="KAC89" s="828"/>
      <c r="KAD89" s="829"/>
      <c r="KAE89" s="828"/>
      <c r="KAF89" s="829"/>
      <c r="KAG89" s="828"/>
      <c r="KAH89" s="829"/>
      <c r="KAI89" s="828"/>
      <c r="KAJ89" s="829"/>
      <c r="KAK89" s="828"/>
      <c r="KAL89" s="829"/>
      <c r="KAM89" s="828"/>
      <c r="KAN89" s="829"/>
      <c r="KAO89" s="828"/>
      <c r="KAP89" s="829"/>
      <c r="KAQ89" s="828"/>
      <c r="KAR89" s="829"/>
      <c r="KAS89" s="828"/>
      <c r="KAT89" s="829"/>
      <c r="KAU89" s="828"/>
      <c r="KAV89" s="829"/>
      <c r="KAW89" s="828"/>
      <c r="KAX89" s="829"/>
      <c r="KAY89" s="828"/>
      <c r="KAZ89" s="829"/>
      <c r="KBA89" s="828"/>
      <c r="KBB89" s="829"/>
      <c r="KBC89" s="828"/>
      <c r="KBD89" s="829"/>
      <c r="KBE89" s="828"/>
      <c r="KBF89" s="829"/>
      <c r="KBG89" s="828"/>
      <c r="KBH89" s="829"/>
      <c r="KBI89" s="828"/>
      <c r="KBJ89" s="829"/>
      <c r="KBK89" s="828"/>
      <c r="KBL89" s="829"/>
      <c r="KBM89" s="828"/>
      <c r="KBN89" s="829"/>
      <c r="KBO89" s="828"/>
      <c r="KBP89" s="829"/>
      <c r="KBQ89" s="828"/>
      <c r="KBR89" s="829"/>
      <c r="KBS89" s="828"/>
      <c r="KBT89" s="829"/>
      <c r="KBU89" s="828"/>
      <c r="KBV89" s="829"/>
      <c r="KBW89" s="828"/>
      <c r="KBX89" s="829"/>
      <c r="KBY89" s="828"/>
      <c r="KBZ89" s="829"/>
      <c r="KCA89" s="828"/>
      <c r="KCB89" s="829"/>
      <c r="KCC89" s="828"/>
      <c r="KCD89" s="829"/>
      <c r="KCE89" s="828"/>
      <c r="KCF89" s="829"/>
      <c r="KCG89" s="828"/>
      <c r="KCH89" s="829"/>
      <c r="KCI89" s="828"/>
      <c r="KCJ89" s="829"/>
      <c r="KCK89" s="828"/>
      <c r="KCL89" s="829"/>
      <c r="KCM89" s="828"/>
      <c r="KCN89" s="829"/>
      <c r="KCO89" s="828"/>
      <c r="KCP89" s="829"/>
      <c r="KCQ89" s="828"/>
      <c r="KCR89" s="829"/>
      <c r="KCS89" s="828"/>
      <c r="KCT89" s="829"/>
      <c r="KCU89" s="828"/>
      <c r="KCV89" s="829"/>
      <c r="KCW89" s="828"/>
      <c r="KCX89" s="829"/>
      <c r="KCY89" s="828"/>
      <c r="KCZ89" s="829"/>
      <c r="KDA89" s="828"/>
      <c r="KDB89" s="829"/>
      <c r="KDC89" s="828"/>
      <c r="KDD89" s="829"/>
      <c r="KDE89" s="828"/>
      <c r="KDF89" s="829"/>
      <c r="KDG89" s="828"/>
      <c r="KDH89" s="829"/>
      <c r="KDI89" s="828"/>
      <c r="KDJ89" s="829"/>
      <c r="KDK89" s="828"/>
      <c r="KDL89" s="829"/>
      <c r="KDM89" s="828"/>
      <c r="KDN89" s="829"/>
      <c r="KDO89" s="828"/>
      <c r="KDP89" s="829"/>
      <c r="KDQ89" s="828"/>
      <c r="KDR89" s="829"/>
      <c r="KDS89" s="828"/>
      <c r="KDT89" s="829"/>
      <c r="KDU89" s="828"/>
      <c r="KDV89" s="829"/>
      <c r="KDW89" s="828"/>
      <c r="KDX89" s="829"/>
      <c r="KDY89" s="828"/>
      <c r="KDZ89" s="829"/>
      <c r="KEA89" s="828"/>
      <c r="KEB89" s="829"/>
      <c r="KEC89" s="828"/>
      <c r="KED89" s="829"/>
      <c r="KEE89" s="828"/>
      <c r="KEF89" s="829"/>
      <c r="KEG89" s="828"/>
      <c r="KEH89" s="829"/>
      <c r="KEI89" s="828"/>
      <c r="KEJ89" s="829"/>
      <c r="KEK89" s="828"/>
      <c r="KEL89" s="829"/>
      <c r="KEM89" s="828"/>
      <c r="KEN89" s="829"/>
      <c r="KEO89" s="828"/>
      <c r="KEP89" s="829"/>
      <c r="KEQ89" s="828"/>
      <c r="KER89" s="829"/>
      <c r="KES89" s="828"/>
      <c r="KET89" s="829"/>
      <c r="KEU89" s="828"/>
      <c r="KEV89" s="829"/>
      <c r="KEW89" s="828"/>
      <c r="KEX89" s="829"/>
      <c r="KEY89" s="828"/>
      <c r="KEZ89" s="829"/>
      <c r="KFA89" s="828"/>
      <c r="KFB89" s="829"/>
      <c r="KFC89" s="828"/>
      <c r="KFD89" s="829"/>
      <c r="KFE89" s="828"/>
      <c r="KFF89" s="829"/>
      <c r="KFG89" s="828"/>
      <c r="KFH89" s="829"/>
      <c r="KFI89" s="828"/>
      <c r="KFJ89" s="829"/>
      <c r="KFK89" s="828"/>
      <c r="KFL89" s="829"/>
      <c r="KFM89" s="828"/>
      <c r="KFN89" s="829"/>
      <c r="KFO89" s="828"/>
      <c r="KFP89" s="829"/>
      <c r="KFQ89" s="828"/>
      <c r="KFR89" s="829"/>
      <c r="KFS89" s="828"/>
      <c r="KFT89" s="829"/>
      <c r="KFU89" s="828"/>
      <c r="KFV89" s="829"/>
      <c r="KFW89" s="828"/>
      <c r="KFX89" s="829"/>
      <c r="KFY89" s="828"/>
      <c r="KFZ89" s="829"/>
      <c r="KGA89" s="828"/>
      <c r="KGB89" s="829"/>
      <c r="KGC89" s="828"/>
      <c r="KGD89" s="829"/>
      <c r="KGE89" s="828"/>
      <c r="KGF89" s="829"/>
      <c r="KGG89" s="828"/>
      <c r="KGH89" s="829"/>
      <c r="KGI89" s="828"/>
      <c r="KGJ89" s="829"/>
      <c r="KGK89" s="828"/>
      <c r="KGL89" s="829"/>
      <c r="KGM89" s="828"/>
      <c r="KGN89" s="829"/>
      <c r="KGO89" s="828"/>
      <c r="KGP89" s="829"/>
      <c r="KGQ89" s="828"/>
      <c r="KGR89" s="829"/>
      <c r="KGS89" s="828"/>
      <c r="KGT89" s="829"/>
      <c r="KGU89" s="828"/>
      <c r="KGV89" s="829"/>
      <c r="KGW89" s="828"/>
      <c r="KGX89" s="829"/>
      <c r="KGY89" s="828"/>
      <c r="KGZ89" s="829"/>
      <c r="KHA89" s="828"/>
      <c r="KHB89" s="829"/>
      <c r="KHC89" s="828"/>
      <c r="KHD89" s="829"/>
      <c r="KHE89" s="828"/>
      <c r="KHF89" s="829"/>
      <c r="KHG89" s="828"/>
      <c r="KHH89" s="829"/>
      <c r="KHI89" s="828"/>
      <c r="KHJ89" s="829"/>
      <c r="KHK89" s="828"/>
      <c r="KHL89" s="829"/>
      <c r="KHM89" s="828"/>
      <c r="KHN89" s="829"/>
      <c r="KHO89" s="828"/>
      <c r="KHP89" s="829"/>
      <c r="KHQ89" s="828"/>
      <c r="KHR89" s="829"/>
      <c r="KHS89" s="828"/>
      <c r="KHT89" s="829"/>
      <c r="KHU89" s="828"/>
      <c r="KHV89" s="829"/>
      <c r="KHW89" s="828"/>
      <c r="KHX89" s="829"/>
      <c r="KHY89" s="828"/>
      <c r="KHZ89" s="829"/>
      <c r="KIA89" s="828"/>
      <c r="KIB89" s="829"/>
      <c r="KIC89" s="828"/>
      <c r="KID89" s="829"/>
      <c r="KIE89" s="828"/>
      <c r="KIF89" s="829"/>
      <c r="KIG89" s="828"/>
      <c r="KIH89" s="829"/>
      <c r="KII89" s="828"/>
      <c r="KIJ89" s="829"/>
      <c r="KIK89" s="828"/>
      <c r="KIL89" s="829"/>
      <c r="KIM89" s="828"/>
      <c r="KIN89" s="829"/>
      <c r="KIO89" s="828"/>
      <c r="KIP89" s="829"/>
      <c r="KIQ89" s="828"/>
      <c r="KIR89" s="829"/>
      <c r="KIS89" s="828"/>
      <c r="KIT89" s="829"/>
      <c r="KIU89" s="828"/>
      <c r="KIV89" s="829"/>
      <c r="KIW89" s="828"/>
      <c r="KIX89" s="829"/>
      <c r="KIY89" s="828"/>
      <c r="KIZ89" s="829"/>
      <c r="KJA89" s="828"/>
      <c r="KJB89" s="829"/>
      <c r="KJC89" s="828"/>
      <c r="KJD89" s="829"/>
      <c r="KJE89" s="828"/>
      <c r="KJF89" s="829"/>
      <c r="KJG89" s="828"/>
      <c r="KJH89" s="829"/>
      <c r="KJI89" s="828"/>
      <c r="KJJ89" s="829"/>
      <c r="KJK89" s="828"/>
      <c r="KJL89" s="829"/>
      <c r="KJM89" s="828"/>
      <c r="KJN89" s="829"/>
      <c r="KJO89" s="828"/>
      <c r="KJP89" s="829"/>
      <c r="KJQ89" s="828"/>
      <c r="KJR89" s="829"/>
      <c r="KJS89" s="828"/>
      <c r="KJT89" s="829"/>
      <c r="KJU89" s="828"/>
      <c r="KJV89" s="829"/>
      <c r="KJW89" s="828"/>
      <c r="KJX89" s="829"/>
      <c r="KJY89" s="828"/>
      <c r="KJZ89" s="829"/>
      <c r="KKA89" s="828"/>
      <c r="KKB89" s="829"/>
      <c r="KKC89" s="828"/>
      <c r="KKD89" s="829"/>
      <c r="KKE89" s="828"/>
      <c r="KKF89" s="829"/>
      <c r="KKG89" s="828"/>
      <c r="KKH89" s="829"/>
      <c r="KKI89" s="828"/>
      <c r="KKJ89" s="829"/>
      <c r="KKK89" s="828"/>
      <c r="KKL89" s="829"/>
      <c r="KKM89" s="828"/>
      <c r="KKN89" s="829"/>
      <c r="KKO89" s="828"/>
      <c r="KKP89" s="829"/>
      <c r="KKQ89" s="828"/>
      <c r="KKR89" s="829"/>
      <c r="KKS89" s="828"/>
      <c r="KKT89" s="829"/>
      <c r="KKU89" s="828"/>
      <c r="KKV89" s="829"/>
      <c r="KKW89" s="828"/>
      <c r="KKX89" s="829"/>
      <c r="KKY89" s="828"/>
      <c r="KKZ89" s="829"/>
      <c r="KLA89" s="828"/>
      <c r="KLB89" s="829"/>
      <c r="KLC89" s="828"/>
      <c r="KLD89" s="829"/>
      <c r="KLE89" s="828"/>
      <c r="KLF89" s="829"/>
      <c r="KLG89" s="828"/>
      <c r="KLH89" s="829"/>
      <c r="KLI89" s="828"/>
      <c r="KLJ89" s="829"/>
      <c r="KLK89" s="828"/>
      <c r="KLL89" s="829"/>
      <c r="KLM89" s="828"/>
      <c r="KLN89" s="829"/>
      <c r="KLO89" s="828"/>
      <c r="KLP89" s="829"/>
      <c r="KLQ89" s="828"/>
      <c r="KLR89" s="829"/>
      <c r="KLS89" s="828"/>
      <c r="KLT89" s="829"/>
      <c r="KLU89" s="828"/>
      <c r="KLV89" s="829"/>
      <c r="KLW89" s="828"/>
      <c r="KLX89" s="829"/>
      <c r="KLY89" s="828"/>
      <c r="KLZ89" s="829"/>
      <c r="KMA89" s="828"/>
      <c r="KMB89" s="829"/>
      <c r="KMC89" s="828"/>
      <c r="KMD89" s="829"/>
      <c r="KME89" s="828"/>
      <c r="KMF89" s="829"/>
      <c r="KMG89" s="828"/>
      <c r="KMH89" s="829"/>
      <c r="KMI89" s="828"/>
      <c r="KMJ89" s="829"/>
      <c r="KMK89" s="828"/>
      <c r="KML89" s="829"/>
      <c r="KMM89" s="828"/>
      <c r="KMN89" s="829"/>
      <c r="KMO89" s="828"/>
      <c r="KMP89" s="829"/>
      <c r="KMQ89" s="828"/>
      <c r="KMR89" s="829"/>
      <c r="KMS89" s="828"/>
      <c r="KMT89" s="829"/>
      <c r="KMU89" s="828"/>
      <c r="KMV89" s="829"/>
      <c r="KMW89" s="828"/>
      <c r="KMX89" s="829"/>
      <c r="KMY89" s="828"/>
      <c r="KMZ89" s="829"/>
      <c r="KNA89" s="828"/>
      <c r="KNB89" s="829"/>
      <c r="KNC89" s="828"/>
      <c r="KND89" s="829"/>
      <c r="KNE89" s="828"/>
      <c r="KNF89" s="829"/>
      <c r="KNG89" s="828"/>
      <c r="KNH89" s="829"/>
      <c r="KNI89" s="828"/>
      <c r="KNJ89" s="829"/>
      <c r="KNK89" s="828"/>
      <c r="KNL89" s="829"/>
      <c r="KNM89" s="828"/>
      <c r="KNN89" s="829"/>
      <c r="KNO89" s="828"/>
      <c r="KNP89" s="829"/>
      <c r="KNQ89" s="828"/>
      <c r="KNR89" s="829"/>
      <c r="KNS89" s="828"/>
      <c r="KNT89" s="829"/>
      <c r="KNU89" s="828"/>
      <c r="KNV89" s="829"/>
      <c r="KNW89" s="828"/>
      <c r="KNX89" s="829"/>
      <c r="KNY89" s="828"/>
      <c r="KNZ89" s="829"/>
      <c r="KOA89" s="828"/>
      <c r="KOB89" s="829"/>
      <c r="KOC89" s="828"/>
      <c r="KOD89" s="829"/>
      <c r="KOE89" s="828"/>
      <c r="KOF89" s="829"/>
      <c r="KOG89" s="828"/>
      <c r="KOH89" s="829"/>
      <c r="KOI89" s="828"/>
      <c r="KOJ89" s="829"/>
      <c r="KOK89" s="828"/>
      <c r="KOL89" s="829"/>
      <c r="KOM89" s="828"/>
      <c r="KON89" s="829"/>
      <c r="KOO89" s="828"/>
      <c r="KOP89" s="829"/>
      <c r="KOQ89" s="828"/>
      <c r="KOR89" s="829"/>
      <c r="KOS89" s="828"/>
      <c r="KOT89" s="829"/>
      <c r="KOU89" s="828"/>
      <c r="KOV89" s="829"/>
      <c r="KOW89" s="828"/>
      <c r="KOX89" s="829"/>
      <c r="KOY89" s="828"/>
      <c r="KOZ89" s="829"/>
      <c r="KPA89" s="828"/>
      <c r="KPB89" s="829"/>
      <c r="KPC89" s="828"/>
      <c r="KPD89" s="829"/>
      <c r="KPE89" s="828"/>
      <c r="KPF89" s="829"/>
      <c r="KPG89" s="828"/>
      <c r="KPH89" s="829"/>
      <c r="KPI89" s="828"/>
      <c r="KPJ89" s="829"/>
      <c r="KPK89" s="828"/>
      <c r="KPL89" s="829"/>
      <c r="KPM89" s="828"/>
      <c r="KPN89" s="829"/>
      <c r="KPO89" s="828"/>
      <c r="KPP89" s="829"/>
      <c r="KPQ89" s="828"/>
      <c r="KPR89" s="829"/>
      <c r="KPS89" s="828"/>
      <c r="KPT89" s="829"/>
      <c r="KPU89" s="828"/>
      <c r="KPV89" s="829"/>
      <c r="KPW89" s="828"/>
      <c r="KPX89" s="829"/>
      <c r="KPY89" s="828"/>
      <c r="KPZ89" s="829"/>
      <c r="KQA89" s="828"/>
      <c r="KQB89" s="829"/>
      <c r="KQC89" s="828"/>
      <c r="KQD89" s="829"/>
      <c r="KQE89" s="828"/>
      <c r="KQF89" s="829"/>
      <c r="KQG89" s="828"/>
      <c r="KQH89" s="829"/>
      <c r="KQI89" s="828"/>
      <c r="KQJ89" s="829"/>
      <c r="KQK89" s="828"/>
      <c r="KQL89" s="829"/>
      <c r="KQM89" s="828"/>
      <c r="KQN89" s="829"/>
      <c r="KQO89" s="828"/>
      <c r="KQP89" s="829"/>
      <c r="KQQ89" s="828"/>
      <c r="KQR89" s="829"/>
      <c r="KQS89" s="828"/>
      <c r="KQT89" s="829"/>
      <c r="KQU89" s="828"/>
      <c r="KQV89" s="829"/>
      <c r="KQW89" s="828"/>
      <c r="KQX89" s="829"/>
      <c r="KQY89" s="828"/>
      <c r="KQZ89" s="829"/>
      <c r="KRA89" s="828"/>
      <c r="KRB89" s="829"/>
      <c r="KRC89" s="828"/>
      <c r="KRD89" s="829"/>
      <c r="KRE89" s="828"/>
      <c r="KRF89" s="829"/>
      <c r="KRG89" s="828"/>
      <c r="KRH89" s="829"/>
      <c r="KRI89" s="828"/>
      <c r="KRJ89" s="829"/>
      <c r="KRK89" s="828"/>
      <c r="KRL89" s="829"/>
      <c r="KRM89" s="828"/>
      <c r="KRN89" s="829"/>
      <c r="KRO89" s="828"/>
      <c r="KRP89" s="829"/>
      <c r="KRQ89" s="828"/>
      <c r="KRR89" s="829"/>
      <c r="KRS89" s="828"/>
      <c r="KRT89" s="829"/>
      <c r="KRU89" s="828"/>
      <c r="KRV89" s="829"/>
      <c r="KRW89" s="828"/>
      <c r="KRX89" s="829"/>
      <c r="KRY89" s="828"/>
      <c r="KRZ89" s="829"/>
      <c r="KSA89" s="828"/>
      <c r="KSB89" s="829"/>
      <c r="KSC89" s="828"/>
      <c r="KSD89" s="829"/>
      <c r="KSE89" s="828"/>
      <c r="KSF89" s="829"/>
      <c r="KSG89" s="828"/>
      <c r="KSH89" s="829"/>
      <c r="KSI89" s="828"/>
      <c r="KSJ89" s="829"/>
      <c r="KSK89" s="828"/>
      <c r="KSL89" s="829"/>
      <c r="KSM89" s="828"/>
      <c r="KSN89" s="829"/>
      <c r="KSO89" s="828"/>
      <c r="KSP89" s="829"/>
      <c r="KSQ89" s="828"/>
      <c r="KSR89" s="829"/>
      <c r="KSS89" s="828"/>
      <c r="KST89" s="829"/>
      <c r="KSU89" s="828"/>
      <c r="KSV89" s="829"/>
      <c r="KSW89" s="828"/>
      <c r="KSX89" s="829"/>
      <c r="KSY89" s="828"/>
      <c r="KSZ89" s="829"/>
      <c r="KTA89" s="828"/>
      <c r="KTB89" s="829"/>
      <c r="KTC89" s="828"/>
      <c r="KTD89" s="829"/>
      <c r="KTE89" s="828"/>
      <c r="KTF89" s="829"/>
      <c r="KTG89" s="828"/>
      <c r="KTH89" s="829"/>
      <c r="KTI89" s="828"/>
      <c r="KTJ89" s="829"/>
      <c r="KTK89" s="828"/>
      <c r="KTL89" s="829"/>
      <c r="KTM89" s="828"/>
      <c r="KTN89" s="829"/>
      <c r="KTO89" s="828"/>
      <c r="KTP89" s="829"/>
      <c r="KTQ89" s="828"/>
      <c r="KTR89" s="829"/>
      <c r="KTS89" s="828"/>
      <c r="KTT89" s="829"/>
      <c r="KTU89" s="828"/>
      <c r="KTV89" s="829"/>
      <c r="KTW89" s="828"/>
      <c r="KTX89" s="829"/>
      <c r="KTY89" s="828"/>
      <c r="KTZ89" s="829"/>
      <c r="KUA89" s="828"/>
      <c r="KUB89" s="829"/>
      <c r="KUC89" s="828"/>
      <c r="KUD89" s="829"/>
      <c r="KUE89" s="828"/>
      <c r="KUF89" s="829"/>
      <c r="KUG89" s="828"/>
      <c r="KUH89" s="829"/>
      <c r="KUI89" s="828"/>
      <c r="KUJ89" s="829"/>
      <c r="KUK89" s="828"/>
      <c r="KUL89" s="829"/>
      <c r="KUM89" s="828"/>
      <c r="KUN89" s="829"/>
      <c r="KUO89" s="828"/>
      <c r="KUP89" s="829"/>
      <c r="KUQ89" s="828"/>
      <c r="KUR89" s="829"/>
      <c r="KUS89" s="828"/>
      <c r="KUT89" s="829"/>
      <c r="KUU89" s="828"/>
      <c r="KUV89" s="829"/>
      <c r="KUW89" s="828"/>
      <c r="KUX89" s="829"/>
      <c r="KUY89" s="828"/>
      <c r="KUZ89" s="829"/>
      <c r="KVA89" s="828"/>
      <c r="KVB89" s="829"/>
      <c r="KVC89" s="828"/>
      <c r="KVD89" s="829"/>
      <c r="KVE89" s="828"/>
      <c r="KVF89" s="829"/>
      <c r="KVG89" s="828"/>
      <c r="KVH89" s="829"/>
      <c r="KVI89" s="828"/>
      <c r="KVJ89" s="829"/>
      <c r="KVK89" s="828"/>
      <c r="KVL89" s="829"/>
      <c r="KVM89" s="828"/>
      <c r="KVN89" s="829"/>
      <c r="KVO89" s="828"/>
      <c r="KVP89" s="829"/>
      <c r="KVQ89" s="828"/>
      <c r="KVR89" s="829"/>
      <c r="KVS89" s="828"/>
      <c r="KVT89" s="829"/>
      <c r="KVU89" s="828"/>
      <c r="KVV89" s="829"/>
      <c r="KVW89" s="828"/>
      <c r="KVX89" s="829"/>
      <c r="KVY89" s="828"/>
      <c r="KVZ89" s="829"/>
      <c r="KWA89" s="828"/>
      <c r="KWB89" s="829"/>
      <c r="KWC89" s="828"/>
      <c r="KWD89" s="829"/>
      <c r="KWE89" s="828"/>
      <c r="KWF89" s="829"/>
      <c r="KWG89" s="828"/>
      <c r="KWH89" s="829"/>
      <c r="KWI89" s="828"/>
      <c r="KWJ89" s="829"/>
      <c r="KWK89" s="828"/>
      <c r="KWL89" s="829"/>
      <c r="KWM89" s="828"/>
      <c r="KWN89" s="829"/>
      <c r="KWO89" s="828"/>
      <c r="KWP89" s="829"/>
      <c r="KWQ89" s="828"/>
      <c r="KWR89" s="829"/>
      <c r="KWS89" s="828"/>
      <c r="KWT89" s="829"/>
      <c r="KWU89" s="828"/>
      <c r="KWV89" s="829"/>
      <c r="KWW89" s="828"/>
      <c r="KWX89" s="829"/>
      <c r="KWY89" s="828"/>
      <c r="KWZ89" s="829"/>
      <c r="KXA89" s="828"/>
      <c r="KXB89" s="829"/>
      <c r="KXC89" s="828"/>
      <c r="KXD89" s="829"/>
      <c r="KXE89" s="828"/>
      <c r="KXF89" s="829"/>
      <c r="KXG89" s="828"/>
      <c r="KXH89" s="829"/>
      <c r="KXI89" s="828"/>
      <c r="KXJ89" s="829"/>
      <c r="KXK89" s="828"/>
      <c r="KXL89" s="829"/>
      <c r="KXM89" s="828"/>
      <c r="KXN89" s="829"/>
      <c r="KXO89" s="828"/>
      <c r="KXP89" s="829"/>
      <c r="KXQ89" s="828"/>
      <c r="KXR89" s="829"/>
      <c r="KXS89" s="828"/>
      <c r="KXT89" s="829"/>
      <c r="KXU89" s="828"/>
      <c r="KXV89" s="829"/>
      <c r="KXW89" s="828"/>
      <c r="KXX89" s="829"/>
      <c r="KXY89" s="828"/>
      <c r="KXZ89" s="829"/>
      <c r="KYA89" s="828"/>
      <c r="KYB89" s="829"/>
      <c r="KYC89" s="828"/>
      <c r="KYD89" s="829"/>
      <c r="KYE89" s="828"/>
      <c r="KYF89" s="829"/>
      <c r="KYG89" s="828"/>
      <c r="KYH89" s="829"/>
      <c r="KYI89" s="828"/>
      <c r="KYJ89" s="829"/>
      <c r="KYK89" s="828"/>
      <c r="KYL89" s="829"/>
      <c r="KYM89" s="828"/>
      <c r="KYN89" s="829"/>
      <c r="KYO89" s="828"/>
      <c r="KYP89" s="829"/>
      <c r="KYQ89" s="828"/>
      <c r="KYR89" s="829"/>
      <c r="KYS89" s="828"/>
      <c r="KYT89" s="829"/>
      <c r="KYU89" s="828"/>
      <c r="KYV89" s="829"/>
      <c r="KYW89" s="828"/>
      <c r="KYX89" s="829"/>
      <c r="KYY89" s="828"/>
      <c r="KYZ89" s="829"/>
      <c r="KZA89" s="828"/>
      <c r="KZB89" s="829"/>
      <c r="KZC89" s="828"/>
      <c r="KZD89" s="829"/>
      <c r="KZE89" s="828"/>
      <c r="KZF89" s="829"/>
      <c r="KZG89" s="828"/>
      <c r="KZH89" s="829"/>
      <c r="KZI89" s="828"/>
      <c r="KZJ89" s="829"/>
      <c r="KZK89" s="828"/>
      <c r="KZL89" s="829"/>
      <c r="KZM89" s="828"/>
      <c r="KZN89" s="829"/>
      <c r="KZO89" s="828"/>
      <c r="KZP89" s="829"/>
      <c r="KZQ89" s="828"/>
      <c r="KZR89" s="829"/>
      <c r="KZS89" s="828"/>
      <c r="KZT89" s="829"/>
      <c r="KZU89" s="828"/>
      <c r="KZV89" s="829"/>
      <c r="KZW89" s="828"/>
      <c r="KZX89" s="829"/>
      <c r="KZY89" s="828"/>
      <c r="KZZ89" s="829"/>
      <c r="LAA89" s="828"/>
      <c r="LAB89" s="829"/>
      <c r="LAC89" s="828"/>
      <c r="LAD89" s="829"/>
      <c r="LAE89" s="828"/>
      <c r="LAF89" s="829"/>
      <c r="LAG89" s="828"/>
      <c r="LAH89" s="829"/>
      <c r="LAI89" s="828"/>
      <c r="LAJ89" s="829"/>
      <c r="LAK89" s="828"/>
      <c r="LAL89" s="829"/>
      <c r="LAM89" s="828"/>
      <c r="LAN89" s="829"/>
      <c r="LAO89" s="828"/>
      <c r="LAP89" s="829"/>
      <c r="LAQ89" s="828"/>
      <c r="LAR89" s="829"/>
      <c r="LAS89" s="828"/>
      <c r="LAT89" s="829"/>
      <c r="LAU89" s="828"/>
      <c r="LAV89" s="829"/>
      <c r="LAW89" s="828"/>
      <c r="LAX89" s="829"/>
      <c r="LAY89" s="828"/>
      <c r="LAZ89" s="829"/>
      <c r="LBA89" s="828"/>
      <c r="LBB89" s="829"/>
      <c r="LBC89" s="828"/>
      <c r="LBD89" s="829"/>
      <c r="LBE89" s="828"/>
      <c r="LBF89" s="829"/>
      <c r="LBG89" s="828"/>
      <c r="LBH89" s="829"/>
      <c r="LBI89" s="828"/>
      <c r="LBJ89" s="829"/>
      <c r="LBK89" s="828"/>
      <c r="LBL89" s="829"/>
      <c r="LBM89" s="828"/>
      <c r="LBN89" s="829"/>
      <c r="LBO89" s="828"/>
      <c r="LBP89" s="829"/>
      <c r="LBQ89" s="828"/>
      <c r="LBR89" s="829"/>
      <c r="LBS89" s="828"/>
      <c r="LBT89" s="829"/>
      <c r="LBU89" s="828"/>
      <c r="LBV89" s="829"/>
      <c r="LBW89" s="828"/>
      <c r="LBX89" s="829"/>
      <c r="LBY89" s="828"/>
      <c r="LBZ89" s="829"/>
      <c r="LCA89" s="828"/>
      <c r="LCB89" s="829"/>
      <c r="LCC89" s="828"/>
      <c r="LCD89" s="829"/>
      <c r="LCE89" s="828"/>
      <c r="LCF89" s="829"/>
      <c r="LCG89" s="828"/>
      <c r="LCH89" s="829"/>
      <c r="LCI89" s="828"/>
      <c r="LCJ89" s="829"/>
      <c r="LCK89" s="828"/>
      <c r="LCL89" s="829"/>
      <c r="LCM89" s="828"/>
      <c r="LCN89" s="829"/>
      <c r="LCO89" s="828"/>
      <c r="LCP89" s="829"/>
      <c r="LCQ89" s="828"/>
      <c r="LCR89" s="829"/>
      <c r="LCS89" s="828"/>
      <c r="LCT89" s="829"/>
      <c r="LCU89" s="828"/>
      <c r="LCV89" s="829"/>
      <c r="LCW89" s="828"/>
      <c r="LCX89" s="829"/>
      <c r="LCY89" s="828"/>
      <c r="LCZ89" s="829"/>
      <c r="LDA89" s="828"/>
      <c r="LDB89" s="829"/>
      <c r="LDC89" s="828"/>
      <c r="LDD89" s="829"/>
      <c r="LDE89" s="828"/>
      <c r="LDF89" s="829"/>
      <c r="LDG89" s="828"/>
      <c r="LDH89" s="829"/>
      <c r="LDI89" s="828"/>
      <c r="LDJ89" s="829"/>
      <c r="LDK89" s="828"/>
      <c r="LDL89" s="829"/>
      <c r="LDM89" s="828"/>
      <c r="LDN89" s="829"/>
      <c r="LDO89" s="828"/>
      <c r="LDP89" s="829"/>
      <c r="LDQ89" s="828"/>
      <c r="LDR89" s="829"/>
      <c r="LDS89" s="828"/>
      <c r="LDT89" s="829"/>
      <c r="LDU89" s="828"/>
      <c r="LDV89" s="829"/>
      <c r="LDW89" s="828"/>
      <c r="LDX89" s="829"/>
      <c r="LDY89" s="828"/>
      <c r="LDZ89" s="829"/>
      <c r="LEA89" s="828"/>
      <c r="LEB89" s="829"/>
      <c r="LEC89" s="828"/>
      <c r="LED89" s="829"/>
      <c r="LEE89" s="828"/>
      <c r="LEF89" s="829"/>
      <c r="LEG89" s="828"/>
      <c r="LEH89" s="829"/>
      <c r="LEI89" s="828"/>
      <c r="LEJ89" s="829"/>
      <c r="LEK89" s="828"/>
      <c r="LEL89" s="829"/>
      <c r="LEM89" s="828"/>
      <c r="LEN89" s="829"/>
      <c r="LEO89" s="828"/>
      <c r="LEP89" s="829"/>
      <c r="LEQ89" s="828"/>
      <c r="LER89" s="829"/>
      <c r="LES89" s="828"/>
      <c r="LET89" s="829"/>
      <c r="LEU89" s="828"/>
      <c r="LEV89" s="829"/>
      <c r="LEW89" s="828"/>
      <c r="LEX89" s="829"/>
      <c r="LEY89" s="828"/>
      <c r="LEZ89" s="829"/>
      <c r="LFA89" s="828"/>
      <c r="LFB89" s="829"/>
      <c r="LFC89" s="828"/>
      <c r="LFD89" s="829"/>
      <c r="LFE89" s="828"/>
      <c r="LFF89" s="829"/>
      <c r="LFG89" s="828"/>
      <c r="LFH89" s="829"/>
      <c r="LFI89" s="828"/>
      <c r="LFJ89" s="829"/>
      <c r="LFK89" s="828"/>
      <c r="LFL89" s="829"/>
      <c r="LFM89" s="828"/>
      <c r="LFN89" s="829"/>
      <c r="LFO89" s="828"/>
      <c r="LFP89" s="829"/>
      <c r="LFQ89" s="828"/>
      <c r="LFR89" s="829"/>
      <c r="LFS89" s="828"/>
      <c r="LFT89" s="829"/>
      <c r="LFU89" s="828"/>
      <c r="LFV89" s="829"/>
      <c r="LFW89" s="828"/>
      <c r="LFX89" s="829"/>
      <c r="LFY89" s="828"/>
      <c r="LFZ89" s="829"/>
      <c r="LGA89" s="828"/>
      <c r="LGB89" s="829"/>
      <c r="LGC89" s="828"/>
      <c r="LGD89" s="829"/>
      <c r="LGE89" s="828"/>
      <c r="LGF89" s="829"/>
      <c r="LGG89" s="828"/>
      <c r="LGH89" s="829"/>
      <c r="LGI89" s="828"/>
      <c r="LGJ89" s="829"/>
      <c r="LGK89" s="828"/>
      <c r="LGL89" s="829"/>
      <c r="LGM89" s="828"/>
      <c r="LGN89" s="829"/>
      <c r="LGO89" s="828"/>
      <c r="LGP89" s="829"/>
      <c r="LGQ89" s="828"/>
      <c r="LGR89" s="829"/>
      <c r="LGS89" s="828"/>
      <c r="LGT89" s="829"/>
      <c r="LGU89" s="828"/>
      <c r="LGV89" s="829"/>
      <c r="LGW89" s="828"/>
      <c r="LGX89" s="829"/>
      <c r="LGY89" s="828"/>
      <c r="LGZ89" s="829"/>
      <c r="LHA89" s="828"/>
      <c r="LHB89" s="829"/>
      <c r="LHC89" s="828"/>
      <c r="LHD89" s="829"/>
      <c r="LHE89" s="828"/>
      <c r="LHF89" s="829"/>
      <c r="LHG89" s="828"/>
      <c r="LHH89" s="829"/>
      <c r="LHI89" s="828"/>
      <c r="LHJ89" s="829"/>
      <c r="LHK89" s="828"/>
      <c r="LHL89" s="829"/>
      <c r="LHM89" s="828"/>
      <c r="LHN89" s="829"/>
      <c r="LHO89" s="828"/>
      <c r="LHP89" s="829"/>
      <c r="LHQ89" s="828"/>
      <c r="LHR89" s="829"/>
      <c r="LHS89" s="828"/>
      <c r="LHT89" s="829"/>
      <c r="LHU89" s="828"/>
      <c r="LHV89" s="829"/>
      <c r="LHW89" s="828"/>
      <c r="LHX89" s="829"/>
      <c r="LHY89" s="828"/>
      <c r="LHZ89" s="829"/>
      <c r="LIA89" s="828"/>
      <c r="LIB89" s="829"/>
      <c r="LIC89" s="828"/>
      <c r="LID89" s="829"/>
      <c r="LIE89" s="828"/>
      <c r="LIF89" s="829"/>
      <c r="LIG89" s="828"/>
      <c r="LIH89" s="829"/>
      <c r="LII89" s="828"/>
      <c r="LIJ89" s="829"/>
      <c r="LIK89" s="828"/>
      <c r="LIL89" s="829"/>
      <c r="LIM89" s="828"/>
      <c r="LIN89" s="829"/>
      <c r="LIO89" s="828"/>
      <c r="LIP89" s="829"/>
      <c r="LIQ89" s="828"/>
      <c r="LIR89" s="829"/>
      <c r="LIS89" s="828"/>
      <c r="LIT89" s="829"/>
      <c r="LIU89" s="828"/>
      <c r="LIV89" s="829"/>
      <c r="LIW89" s="828"/>
      <c r="LIX89" s="829"/>
      <c r="LIY89" s="828"/>
      <c r="LIZ89" s="829"/>
      <c r="LJA89" s="828"/>
      <c r="LJB89" s="829"/>
      <c r="LJC89" s="828"/>
      <c r="LJD89" s="829"/>
      <c r="LJE89" s="828"/>
      <c r="LJF89" s="829"/>
      <c r="LJG89" s="828"/>
      <c r="LJH89" s="829"/>
      <c r="LJI89" s="828"/>
      <c r="LJJ89" s="829"/>
      <c r="LJK89" s="828"/>
      <c r="LJL89" s="829"/>
      <c r="LJM89" s="828"/>
      <c r="LJN89" s="829"/>
      <c r="LJO89" s="828"/>
      <c r="LJP89" s="829"/>
      <c r="LJQ89" s="828"/>
      <c r="LJR89" s="829"/>
      <c r="LJS89" s="828"/>
      <c r="LJT89" s="829"/>
      <c r="LJU89" s="828"/>
      <c r="LJV89" s="829"/>
      <c r="LJW89" s="828"/>
      <c r="LJX89" s="829"/>
      <c r="LJY89" s="828"/>
      <c r="LJZ89" s="829"/>
      <c r="LKA89" s="828"/>
      <c r="LKB89" s="829"/>
      <c r="LKC89" s="828"/>
      <c r="LKD89" s="829"/>
      <c r="LKE89" s="828"/>
      <c r="LKF89" s="829"/>
      <c r="LKG89" s="828"/>
      <c r="LKH89" s="829"/>
      <c r="LKI89" s="828"/>
      <c r="LKJ89" s="829"/>
      <c r="LKK89" s="828"/>
      <c r="LKL89" s="829"/>
      <c r="LKM89" s="828"/>
      <c r="LKN89" s="829"/>
      <c r="LKO89" s="828"/>
      <c r="LKP89" s="829"/>
      <c r="LKQ89" s="828"/>
      <c r="LKR89" s="829"/>
      <c r="LKS89" s="828"/>
      <c r="LKT89" s="829"/>
      <c r="LKU89" s="828"/>
      <c r="LKV89" s="829"/>
      <c r="LKW89" s="828"/>
      <c r="LKX89" s="829"/>
      <c r="LKY89" s="828"/>
      <c r="LKZ89" s="829"/>
      <c r="LLA89" s="828"/>
      <c r="LLB89" s="829"/>
      <c r="LLC89" s="828"/>
      <c r="LLD89" s="829"/>
      <c r="LLE89" s="828"/>
      <c r="LLF89" s="829"/>
      <c r="LLG89" s="828"/>
      <c r="LLH89" s="829"/>
      <c r="LLI89" s="828"/>
      <c r="LLJ89" s="829"/>
      <c r="LLK89" s="828"/>
      <c r="LLL89" s="829"/>
      <c r="LLM89" s="828"/>
      <c r="LLN89" s="829"/>
      <c r="LLO89" s="828"/>
      <c r="LLP89" s="829"/>
      <c r="LLQ89" s="828"/>
      <c r="LLR89" s="829"/>
      <c r="LLS89" s="828"/>
      <c r="LLT89" s="829"/>
      <c r="LLU89" s="828"/>
      <c r="LLV89" s="829"/>
      <c r="LLW89" s="828"/>
      <c r="LLX89" s="829"/>
      <c r="LLY89" s="828"/>
      <c r="LLZ89" s="829"/>
      <c r="LMA89" s="828"/>
      <c r="LMB89" s="829"/>
      <c r="LMC89" s="828"/>
      <c r="LMD89" s="829"/>
      <c r="LME89" s="828"/>
      <c r="LMF89" s="829"/>
      <c r="LMG89" s="828"/>
      <c r="LMH89" s="829"/>
      <c r="LMI89" s="828"/>
      <c r="LMJ89" s="829"/>
      <c r="LMK89" s="828"/>
      <c r="LML89" s="829"/>
      <c r="LMM89" s="828"/>
      <c r="LMN89" s="829"/>
      <c r="LMO89" s="828"/>
      <c r="LMP89" s="829"/>
      <c r="LMQ89" s="828"/>
      <c r="LMR89" s="829"/>
      <c r="LMS89" s="828"/>
      <c r="LMT89" s="829"/>
      <c r="LMU89" s="828"/>
      <c r="LMV89" s="829"/>
      <c r="LMW89" s="828"/>
      <c r="LMX89" s="829"/>
      <c r="LMY89" s="828"/>
      <c r="LMZ89" s="829"/>
      <c r="LNA89" s="828"/>
      <c r="LNB89" s="829"/>
      <c r="LNC89" s="828"/>
      <c r="LND89" s="829"/>
      <c r="LNE89" s="828"/>
      <c r="LNF89" s="829"/>
      <c r="LNG89" s="828"/>
      <c r="LNH89" s="829"/>
      <c r="LNI89" s="828"/>
      <c r="LNJ89" s="829"/>
      <c r="LNK89" s="828"/>
      <c r="LNL89" s="829"/>
      <c r="LNM89" s="828"/>
      <c r="LNN89" s="829"/>
      <c r="LNO89" s="828"/>
      <c r="LNP89" s="829"/>
      <c r="LNQ89" s="828"/>
      <c r="LNR89" s="829"/>
      <c r="LNS89" s="828"/>
      <c r="LNT89" s="829"/>
      <c r="LNU89" s="828"/>
      <c r="LNV89" s="829"/>
      <c r="LNW89" s="828"/>
      <c r="LNX89" s="829"/>
      <c r="LNY89" s="828"/>
      <c r="LNZ89" s="829"/>
      <c r="LOA89" s="828"/>
      <c r="LOB89" s="829"/>
      <c r="LOC89" s="828"/>
      <c r="LOD89" s="829"/>
      <c r="LOE89" s="828"/>
      <c r="LOF89" s="829"/>
      <c r="LOG89" s="828"/>
      <c r="LOH89" s="829"/>
      <c r="LOI89" s="828"/>
      <c r="LOJ89" s="829"/>
      <c r="LOK89" s="828"/>
      <c r="LOL89" s="829"/>
      <c r="LOM89" s="828"/>
      <c r="LON89" s="829"/>
      <c r="LOO89" s="828"/>
      <c r="LOP89" s="829"/>
      <c r="LOQ89" s="828"/>
      <c r="LOR89" s="829"/>
      <c r="LOS89" s="828"/>
      <c r="LOT89" s="829"/>
      <c r="LOU89" s="828"/>
      <c r="LOV89" s="829"/>
      <c r="LOW89" s="828"/>
      <c r="LOX89" s="829"/>
      <c r="LOY89" s="828"/>
      <c r="LOZ89" s="829"/>
      <c r="LPA89" s="828"/>
      <c r="LPB89" s="829"/>
      <c r="LPC89" s="828"/>
      <c r="LPD89" s="829"/>
      <c r="LPE89" s="828"/>
      <c r="LPF89" s="829"/>
      <c r="LPG89" s="828"/>
      <c r="LPH89" s="829"/>
      <c r="LPI89" s="828"/>
      <c r="LPJ89" s="829"/>
      <c r="LPK89" s="828"/>
      <c r="LPL89" s="829"/>
      <c r="LPM89" s="828"/>
      <c r="LPN89" s="829"/>
      <c r="LPO89" s="828"/>
      <c r="LPP89" s="829"/>
      <c r="LPQ89" s="828"/>
      <c r="LPR89" s="829"/>
      <c r="LPS89" s="828"/>
      <c r="LPT89" s="829"/>
      <c r="LPU89" s="828"/>
      <c r="LPV89" s="829"/>
      <c r="LPW89" s="828"/>
      <c r="LPX89" s="829"/>
      <c r="LPY89" s="828"/>
      <c r="LPZ89" s="829"/>
      <c r="LQA89" s="828"/>
      <c r="LQB89" s="829"/>
      <c r="LQC89" s="828"/>
      <c r="LQD89" s="829"/>
      <c r="LQE89" s="828"/>
      <c r="LQF89" s="829"/>
      <c r="LQG89" s="828"/>
      <c r="LQH89" s="829"/>
      <c r="LQI89" s="828"/>
      <c r="LQJ89" s="829"/>
      <c r="LQK89" s="828"/>
      <c r="LQL89" s="829"/>
      <c r="LQM89" s="828"/>
      <c r="LQN89" s="829"/>
      <c r="LQO89" s="828"/>
      <c r="LQP89" s="829"/>
      <c r="LQQ89" s="828"/>
      <c r="LQR89" s="829"/>
      <c r="LQS89" s="828"/>
      <c r="LQT89" s="829"/>
      <c r="LQU89" s="828"/>
      <c r="LQV89" s="829"/>
      <c r="LQW89" s="828"/>
      <c r="LQX89" s="829"/>
      <c r="LQY89" s="828"/>
      <c r="LQZ89" s="829"/>
      <c r="LRA89" s="828"/>
      <c r="LRB89" s="829"/>
      <c r="LRC89" s="828"/>
      <c r="LRD89" s="829"/>
      <c r="LRE89" s="828"/>
      <c r="LRF89" s="829"/>
      <c r="LRG89" s="828"/>
      <c r="LRH89" s="829"/>
      <c r="LRI89" s="828"/>
      <c r="LRJ89" s="829"/>
      <c r="LRK89" s="828"/>
      <c r="LRL89" s="829"/>
      <c r="LRM89" s="828"/>
      <c r="LRN89" s="829"/>
      <c r="LRO89" s="828"/>
      <c r="LRP89" s="829"/>
      <c r="LRQ89" s="828"/>
      <c r="LRR89" s="829"/>
      <c r="LRS89" s="828"/>
      <c r="LRT89" s="829"/>
      <c r="LRU89" s="828"/>
      <c r="LRV89" s="829"/>
      <c r="LRW89" s="828"/>
      <c r="LRX89" s="829"/>
      <c r="LRY89" s="828"/>
      <c r="LRZ89" s="829"/>
      <c r="LSA89" s="828"/>
      <c r="LSB89" s="829"/>
      <c r="LSC89" s="828"/>
      <c r="LSD89" s="829"/>
      <c r="LSE89" s="828"/>
      <c r="LSF89" s="829"/>
      <c r="LSG89" s="828"/>
      <c r="LSH89" s="829"/>
      <c r="LSI89" s="828"/>
      <c r="LSJ89" s="829"/>
      <c r="LSK89" s="828"/>
      <c r="LSL89" s="829"/>
      <c r="LSM89" s="828"/>
      <c r="LSN89" s="829"/>
      <c r="LSO89" s="828"/>
      <c r="LSP89" s="829"/>
      <c r="LSQ89" s="828"/>
      <c r="LSR89" s="829"/>
      <c r="LSS89" s="828"/>
      <c r="LST89" s="829"/>
      <c r="LSU89" s="828"/>
      <c r="LSV89" s="829"/>
      <c r="LSW89" s="828"/>
      <c r="LSX89" s="829"/>
      <c r="LSY89" s="828"/>
      <c r="LSZ89" s="829"/>
      <c r="LTA89" s="828"/>
      <c r="LTB89" s="829"/>
      <c r="LTC89" s="828"/>
      <c r="LTD89" s="829"/>
      <c r="LTE89" s="828"/>
      <c r="LTF89" s="829"/>
      <c r="LTG89" s="828"/>
      <c r="LTH89" s="829"/>
      <c r="LTI89" s="828"/>
      <c r="LTJ89" s="829"/>
      <c r="LTK89" s="828"/>
      <c r="LTL89" s="829"/>
      <c r="LTM89" s="828"/>
      <c r="LTN89" s="829"/>
      <c r="LTO89" s="828"/>
      <c r="LTP89" s="829"/>
      <c r="LTQ89" s="828"/>
      <c r="LTR89" s="829"/>
      <c r="LTS89" s="828"/>
      <c r="LTT89" s="829"/>
      <c r="LTU89" s="828"/>
      <c r="LTV89" s="829"/>
      <c r="LTW89" s="828"/>
      <c r="LTX89" s="829"/>
      <c r="LTY89" s="828"/>
      <c r="LTZ89" s="829"/>
      <c r="LUA89" s="828"/>
      <c r="LUB89" s="829"/>
      <c r="LUC89" s="828"/>
      <c r="LUD89" s="829"/>
      <c r="LUE89" s="828"/>
      <c r="LUF89" s="829"/>
      <c r="LUG89" s="828"/>
      <c r="LUH89" s="829"/>
      <c r="LUI89" s="828"/>
      <c r="LUJ89" s="829"/>
      <c r="LUK89" s="828"/>
      <c r="LUL89" s="829"/>
      <c r="LUM89" s="828"/>
      <c r="LUN89" s="829"/>
      <c r="LUO89" s="828"/>
      <c r="LUP89" s="829"/>
      <c r="LUQ89" s="828"/>
      <c r="LUR89" s="829"/>
      <c r="LUS89" s="828"/>
      <c r="LUT89" s="829"/>
      <c r="LUU89" s="828"/>
      <c r="LUV89" s="829"/>
      <c r="LUW89" s="828"/>
      <c r="LUX89" s="829"/>
      <c r="LUY89" s="828"/>
      <c r="LUZ89" s="829"/>
      <c r="LVA89" s="828"/>
      <c r="LVB89" s="829"/>
      <c r="LVC89" s="828"/>
      <c r="LVD89" s="829"/>
      <c r="LVE89" s="828"/>
      <c r="LVF89" s="829"/>
      <c r="LVG89" s="828"/>
      <c r="LVH89" s="829"/>
      <c r="LVI89" s="828"/>
      <c r="LVJ89" s="829"/>
      <c r="LVK89" s="828"/>
      <c r="LVL89" s="829"/>
      <c r="LVM89" s="828"/>
      <c r="LVN89" s="829"/>
      <c r="LVO89" s="828"/>
      <c r="LVP89" s="829"/>
      <c r="LVQ89" s="828"/>
      <c r="LVR89" s="829"/>
      <c r="LVS89" s="828"/>
      <c r="LVT89" s="829"/>
      <c r="LVU89" s="828"/>
      <c r="LVV89" s="829"/>
      <c r="LVW89" s="828"/>
      <c r="LVX89" s="829"/>
      <c r="LVY89" s="828"/>
      <c r="LVZ89" s="829"/>
      <c r="LWA89" s="828"/>
      <c r="LWB89" s="829"/>
      <c r="LWC89" s="828"/>
      <c r="LWD89" s="829"/>
      <c r="LWE89" s="828"/>
      <c r="LWF89" s="829"/>
      <c r="LWG89" s="828"/>
      <c r="LWH89" s="829"/>
      <c r="LWI89" s="828"/>
      <c r="LWJ89" s="829"/>
      <c r="LWK89" s="828"/>
      <c r="LWL89" s="829"/>
      <c r="LWM89" s="828"/>
      <c r="LWN89" s="829"/>
      <c r="LWO89" s="828"/>
      <c r="LWP89" s="829"/>
      <c r="LWQ89" s="828"/>
      <c r="LWR89" s="829"/>
      <c r="LWS89" s="828"/>
      <c r="LWT89" s="829"/>
      <c r="LWU89" s="828"/>
      <c r="LWV89" s="829"/>
      <c r="LWW89" s="828"/>
      <c r="LWX89" s="829"/>
      <c r="LWY89" s="828"/>
      <c r="LWZ89" s="829"/>
      <c r="LXA89" s="828"/>
      <c r="LXB89" s="829"/>
      <c r="LXC89" s="828"/>
      <c r="LXD89" s="829"/>
      <c r="LXE89" s="828"/>
      <c r="LXF89" s="829"/>
      <c r="LXG89" s="828"/>
      <c r="LXH89" s="829"/>
      <c r="LXI89" s="828"/>
      <c r="LXJ89" s="829"/>
      <c r="LXK89" s="828"/>
      <c r="LXL89" s="829"/>
      <c r="LXM89" s="828"/>
      <c r="LXN89" s="829"/>
      <c r="LXO89" s="828"/>
      <c r="LXP89" s="829"/>
      <c r="LXQ89" s="828"/>
      <c r="LXR89" s="829"/>
      <c r="LXS89" s="828"/>
      <c r="LXT89" s="829"/>
      <c r="LXU89" s="828"/>
      <c r="LXV89" s="829"/>
      <c r="LXW89" s="828"/>
      <c r="LXX89" s="829"/>
      <c r="LXY89" s="828"/>
      <c r="LXZ89" s="829"/>
      <c r="LYA89" s="828"/>
      <c r="LYB89" s="829"/>
      <c r="LYC89" s="828"/>
      <c r="LYD89" s="829"/>
      <c r="LYE89" s="828"/>
      <c r="LYF89" s="829"/>
      <c r="LYG89" s="828"/>
      <c r="LYH89" s="829"/>
      <c r="LYI89" s="828"/>
      <c r="LYJ89" s="829"/>
      <c r="LYK89" s="828"/>
      <c r="LYL89" s="829"/>
      <c r="LYM89" s="828"/>
      <c r="LYN89" s="829"/>
      <c r="LYO89" s="828"/>
      <c r="LYP89" s="829"/>
      <c r="LYQ89" s="828"/>
      <c r="LYR89" s="829"/>
      <c r="LYS89" s="828"/>
      <c r="LYT89" s="829"/>
      <c r="LYU89" s="828"/>
      <c r="LYV89" s="829"/>
      <c r="LYW89" s="828"/>
      <c r="LYX89" s="829"/>
      <c r="LYY89" s="828"/>
      <c r="LYZ89" s="829"/>
      <c r="LZA89" s="828"/>
      <c r="LZB89" s="829"/>
      <c r="LZC89" s="828"/>
      <c r="LZD89" s="829"/>
      <c r="LZE89" s="828"/>
      <c r="LZF89" s="829"/>
      <c r="LZG89" s="828"/>
      <c r="LZH89" s="829"/>
      <c r="LZI89" s="828"/>
      <c r="LZJ89" s="829"/>
      <c r="LZK89" s="828"/>
      <c r="LZL89" s="829"/>
      <c r="LZM89" s="828"/>
      <c r="LZN89" s="829"/>
      <c r="LZO89" s="828"/>
      <c r="LZP89" s="829"/>
      <c r="LZQ89" s="828"/>
      <c r="LZR89" s="829"/>
      <c r="LZS89" s="828"/>
      <c r="LZT89" s="829"/>
      <c r="LZU89" s="828"/>
      <c r="LZV89" s="829"/>
      <c r="LZW89" s="828"/>
      <c r="LZX89" s="829"/>
      <c r="LZY89" s="828"/>
      <c r="LZZ89" s="829"/>
      <c r="MAA89" s="828"/>
      <c r="MAB89" s="829"/>
      <c r="MAC89" s="828"/>
      <c r="MAD89" s="829"/>
      <c r="MAE89" s="828"/>
      <c r="MAF89" s="829"/>
      <c r="MAG89" s="828"/>
      <c r="MAH89" s="829"/>
      <c r="MAI89" s="828"/>
      <c r="MAJ89" s="829"/>
      <c r="MAK89" s="828"/>
      <c r="MAL89" s="829"/>
      <c r="MAM89" s="828"/>
      <c r="MAN89" s="829"/>
      <c r="MAO89" s="828"/>
      <c r="MAP89" s="829"/>
      <c r="MAQ89" s="828"/>
      <c r="MAR89" s="829"/>
      <c r="MAS89" s="828"/>
      <c r="MAT89" s="829"/>
      <c r="MAU89" s="828"/>
      <c r="MAV89" s="829"/>
      <c r="MAW89" s="828"/>
      <c r="MAX89" s="829"/>
      <c r="MAY89" s="828"/>
      <c r="MAZ89" s="829"/>
      <c r="MBA89" s="828"/>
      <c r="MBB89" s="829"/>
      <c r="MBC89" s="828"/>
      <c r="MBD89" s="829"/>
      <c r="MBE89" s="828"/>
      <c r="MBF89" s="829"/>
      <c r="MBG89" s="828"/>
      <c r="MBH89" s="829"/>
      <c r="MBI89" s="828"/>
      <c r="MBJ89" s="829"/>
      <c r="MBK89" s="828"/>
      <c r="MBL89" s="829"/>
      <c r="MBM89" s="828"/>
      <c r="MBN89" s="829"/>
      <c r="MBO89" s="828"/>
      <c r="MBP89" s="829"/>
      <c r="MBQ89" s="828"/>
      <c r="MBR89" s="829"/>
      <c r="MBS89" s="828"/>
      <c r="MBT89" s="829"/>
      <c r="MBU89" s="828"/>
      <c r="MBV89" s="829"/>
      <c r="MBW89" s="828"/>
      <c r="MBX89" s="829"/>
      <c r="MBY89" s="828"/>
      <c r="MBZ89" s="829"/>
      <c r="MCA89" s="828"/>
      <c r="MCB89" s="829"/>
      <c r="MCC89" s="828"/>
      <c r="MCD89" s="829"/>
      <c r="MCE89" s="828"/>
      <c r="MCF89" s="829"/>
      <c r="MCG89" s="828"/>
      <c r="MCH89" s="829"/>
      <c r="MCI89" s="828"/>
      <c r="MCJ89" s="829"/>
      <c r="MCK89" s="828"/>
      <c r="MCL89" s="829"/>
      <c r="MCM89" s="828"/>
      <c r="MCN89" s="829"/>
      <c r="MCO89" s="828"/>
      <c r="MCP89" s="829"/>
      <c r="MCQ89" s="828"/>
      <c r="MCR89" s="829"/>
      <c r="MCS89" s="828"/>
      <c r="MCT89" s="829"/>
      <c r="MCU89" s="828"/>
      <c r="MCV89" s="829"/>
      <c r="MCW89" s="828"/>
      <c r="MCX89" s="829"/>
      <c r="MCY89" s="828"/>
      <c r="MCZ89" s="829"/>
      <c r="MDA89" s="828"/>
      <c r="MDB89" s="829"/>
      <c r="MDC89" s="828"/>
      <c r="MDD89" s="829"/>
      <c r="MDE89" s="828"/>
      <c r="MDF89" s="829"/>
      <c r="MDG89" s="828"/>
      <c r="MDH89" s="829"/>
      <c r="MDI89" s="828"/>
      <c r="MDJ89" s="829"/>
      <c r="MDK89" s="828"/>
      <c r="MDL89" s="829"/>
      <c r="MDM89" s="828"/>
      <c r="MDN89" s="829"/>
      <c r="MDO89" s="828"/>
      <c r="MDP89" s="829"/>
      <c r="MDQ89" s="828"/>
      <c r="MDR89" s="829"/>
      <c r="MDS89" s="828"/>
      <c r="MDT89" s="829"/>
      <c r="MDU89" s="828"/>
      <c r="MDV89" s="829"/>
      <c r="MDW89" s="828"/>
      <c r="MDX89" s="829"/>
      <c r="MDY89" s="828"/>
      <c r="MDZ89" s="829"/>
      <c r="MEA89" s="828"/>
      <c r="MEB89" s="829"/>
      <c r="MEC89" s="828"/>
      <c r="MED89" s="829"/>
      <c r="MEE89" s="828"/>
      <c r="MEF89" s="829"/>
      <c r="MEG89" s="828"/>
      <c r="MEH89" s="829"/>
      <c r="MEI89" s="828"/>
      <c r="MEJ89" s="829"/>
      <c r="MEK89" s="828"/>
      <c r="MEL89" s="829"/>
      <c r="MEM89" s="828"/>
      <c r="MEN89" s="829"/>
      <c r="MEO89" s="828"/>
      <c r="MEP89" s="829"/>
      <c r="MEQ89" s="828"/>
      <c r="MER89" s="829"/>
      <c r="MES89" s="828"/>
      <c r="MET89" s="829"/>
      <c r="MEU89" s="828"/>
      <c r="MEV89" s="829"/>
      <c r="MEW89" s="828"/>
      <c r="MEX89" s="829"/>
      <c r="MEY89" s="828"/>
      <c r="MEZ89" s="829"/>
      <c r="MFA89" s="828"/>
      <c r="MFB89" s="829"/>
      <c r="MFC89" s="828"/>
      <c r="MFD89" s="829"/>
      <c r="MFE89" s="828"/>
      <c r="MFF89" s="829"/>
      <c r="MFG89" s="828"/>
      <c r="MFH89" s="829"/>
      <c r="MFI89" s="828"/>
      <c r="MFJ89" s="829"/>
      <c r="MFK89" s="828"/>
      <c r="MFL89" s="829"/>
      <c r="MFM89" s="828"/>
      <c r="MFN89" s="829"/>
      <c r="MFO89" s="828"/>
      <c r="MFP89" s="829"/>
      <c r="MFQ89" s="828"/>
      <c r="MFR89" s="829"/>
      <c r="MFS89" s="828"/>
      <c r="MFT89" s="829"/>
      <c r="MFU89" s="828"/>
      <c r="MFV89" s="829"/>
      <c r="MFW89" s="828"/>
      <c r="MFX89" s="829"/>
      <c r="MFY89" s="828"/>
      <c r="MFZ89" s="829"/>
      <c r="MGA89" s="828"/>
      <c r="MGB89" s="829"/>
      <c r="MGC89" s="828"/>
      <c r="MGD89" s="829"/>
      <c r="MGE89" s="828"/>
      <c r="MGF89" s="829"/>
      <c r="MGG89" s="828"/>
      <c r="MGH89" s="829"/>
      <c r="MGI89" s="828"/>
      <c r="MGJ89" s="829"/>
      <c r="MGK89" s="828"/>
      <c r="MGL89" s="829"/>
      <c r="MGM89" s="828"/>
      <c r="MGN89" s="829"/>
      <c r="MGO89" s="828"/>
      <c r="MGP89" s="829"/>
      <c r="MGQ89" s="828"/>
      <c r="MGR89" s="829"/>
      <c r="MGS89" s="828"/>
      <c r="MGT89" s="829"/>
      <c r="MGU89" s="828"/>
      <c r="MGV89" s="829"/>
      <c r="MGW89" s="828"/>
      <c r="MGX89" s="829"/>
      <c r="MGY89" s="828"/>
      <c r="MGZ89" s="829"/>
      <c r="MHA89" s="828"/>
      <c r="MHB89" s="829"/>
      <c r="MHC89" s="828"/>
      <c r="MHD89" s="829"/>
      <c r="MHE89" s="828"/>
      <c r="MHF89" s="829"/>
      <c r="MHG89" s="828"/>
      <c r="MHH89" s="829"/>
      <c r="MHI89" s="828"/>
      <c r="MHJ89" s="829"/>
      <c r="MHK89" s="828"/>
      <c r="MHL89" s="829"/>
      <c r="MHM89" s="828"/>
      <c r="MHN89" s="829"/>
      <c r="MHO89" s="828"/>
      <c r="MHP89" s="829"/>
      <c r="MHQ89" s="828"/>
      <c r="MHR89" s="829"/>
      <c r="MHS89" s="828"/>
      <c r="MHT89" s="829"/>
      <c r="MHU89" s="828"/>
      <c r="MHV89" s="829"/>
      <c r="MHW89" s="828"/>
      <c r="MHX89" s="829"/>
      <c r="MHY89" s="828"/>
      <c r="MHZ89" s="829"/>
      <c r="MIA89" s="828"/>
      <c r="MIB89" s="829"/>
      <c r="MIC89" s="828"/>
      <c r="MID89" s="829"/>
      <c r="MIE89" s="828"/>
      <c r="MIF89" s="829"/>
      <c r="MIG89" s="828"/>
      <c r="MIH89" s="829"/>
      <c r="MII89" s="828"/>
      <c r="MIJ89" s="829"/>
      <c r="MIK89" s="828"/>
      <c r="MIL89" s="829"/>
      <c r="MIM89" s="828"/>
      <c r="MIN89" s="829"/>
      <c r="MIO89" s="828"/>
      <c r="MIP89" s="829"/>
      <c r="MIQ89" s="828"/>
      <c r="MIR89" s="829"/>
      <c r="MIS89" s="828"/>
      <c r="MIT89" s="829"/>
      <c r="MIU89" s="828"/>
      <c r="MIV89" s="829"/>
      <c r="MIW89" s="828"/>
      <c r="MIX89" s="829"/>
      <c r="MIY89" s="828"/>
      <c r="MIZ89" s="829"/>
      <c r="MJA89" s="828"/>
      <c r="MJB89" s="829"/>
      <c r="MJC89" s="828"/>
      <c r="MJD89" s="829"/>
      <c r="MJE89" s="828"/>
      <c r="MJF89" s="829"/>
      <c r="MJG89" s="828"/>
      <c r="MJH89" s="829"/>
      <c r="MJI89" s="828"/>
      <c r="MJJ89" s="829"/>
      <c r="MJK89" s="828"/>
      <c r="MJL89" s="829"/>
      <c r="MJM89" s="828"/>
      <c r="MJN89" s="829"/>
      <c r="MJO89" s="828"/>
      <c r="MJP89" s="829"/>
      <c r="MJQ89" s="828"/>
      <c r="MJR89" s="829"/>
      <c r="MJS89" s="828"/>
      <c r="MJT89" s="829"/>
      <c r="MJU89" s="828"/>
      <c r="MJV89" s="829"/>
      <c r="MJW89" s="828"/>
      <c r="MJX89" s="829"/>
      <c r="MJY89" s="828"/>
      <c r="MJZ89" s="829"/>
      <c r="MKA89" s="828"/>
      <c r="MKB89" s="829"/>
      <c r="MKC89" s="828"/>
      <c r="MKD89" s="829"/>
      <c r="MKE89" s="828"/>
      <c r="MKF89" s="829"/>
      <c r="MKG89" s="828"/>
      <c r="MKH89" s="829"/>
      <c r="MKI89" s="828"/>
      <c r="MKJ89" s="829"/>
      <c r="MKK89" s="828"/>
      <c r="MKL89" s="829"/>
      <c r="MKM89" s="828"/>
      <c r="MKN89" s="829"/>
      <c r="MKO89" s="828"/>
      <c r="MKP89" s="829"/>
      <c r="MKQ89" s="828"/>
      <c r="MKR89" s="829"/>
      <c r="MKS89" s="828"/>
      <c r="MKT89" s="829"/>
      <c r="MKU89" s="828"/>
      <c r="MKV89" s="829"/>
      <c r="MKW89" s="828"/>
      <c r="MKX89" s="829"/>
      <c r="MKY89" s="828"/>
      <c r="MKZ89" s="829"/>
      <c r="MLA89" s="828"/>
      <c r="MLB89" s="829"/>
      <c r="MLC89" s="828"/>
      <c r="MLD89" s="829"/>
      <c r="MLE89" s="828"/>
      <c r="MLF89" s="829"/>
      <c r="MLG89" s="828"/>
      <c r="MLH89" s="829"/>
      <c r="MLI89" s="828"/>
      <c r="MLJ89" s="829"/>
      <c r="MLK89" s="828"/>
      <c r="MLL89" s="829"/>
      <c r="MLM89" s="828"/>
      <c r="MLN89" s="829"/>
      <c r="MLO89" s="828"/>
      <c r="MLP89" s="829"/>
      <c r="MLQ89" s="828"/>
      <c r="MLR89" s="829"/>
      <c r="MLS89" s="828"/>
      <c r="MLT89" s="829"/>
      <c r="MLU89" s="828"/>
      <c r="MLV89" s="829"/>
      <c r="MLW89" s="828"/>
      <c r="MLX89" s="829"/>
      <c r="MLY89" s="828"/>
      <c r="MLZ89" s="829"/>
      <c r="MMA89" s="828"/>
      <c r="MMB89" s="829"/>
      <c r="MMC89" s="828"/>
      <c r="MMD89" s="829"/>
      <c r="MME89" s="828"/>
      <c r="MMF89" s="829"/>
      <c r="MMG89" s="828"/>
      <c r="MMH89" s="829"/>
      <c r="MMI89" s="828"/>
      <c r="MMJ89" s="829"/>
      <c r="MMK89" s="828"/>
      <c r="MML89" s="829"/>
      <c r="MMM89" s="828"/>
      <c r="MMN89" s="829"/>
      <c r="MMO89" s="828"/>
      <c r="MMP89" s="829"/>
      <c r="MMQ89" s="828"/>
      <c r="MMR89" s="829"/>
      <c r="MMS89" s="828"/>
      <c r="MMT89" s="829"/>
      <c r="MMU89" s="828"/>
      <c r="MMV89" s="829"/>
      <c r="MMW89" s="828"/>
      <c r="MMX89" s="829"/>
      <c r="MMY89" s="828"/>
      <c r="MMZ89" s="829"/>
      <c r="MNA89" s="828"/>
      <c r="MNB89" s="829"/>
      <c r="MNC89" s="828"/>
      <c r="MND89" s="829"/>
      <c r="MNE89" s="828"/>
      <c r="MNF89" s="829"/>
      <c r="MNG89" s="828"/>
      <c r="MNH89" s="829"/>
      <c r="MNI89" s="828"/>
      <c r="MNJ89" s="829"/>
      <c r="MNK89" s="828"/>
      <c r="MNL89" s="829"/>
      <c r="MNM89" s="828"/>
      <c r="MNN89" s="829"/>
      <c r="MNO89" s="828"/>
      <c r="MNP89" s="829"/>
      <c r="MNQ89" s="828"/>
      <c r="MNR89" s="829"/>
      <c r="MNS89" s="828"/>
      <c r="MNT89" s="829"/>
      <c r="MNU89" s="828"/>
      <c r="MNV89" s="829"/>
      <c r="MNW89" s="828"/>
      <c r="MNX89" s="829"/>
      <c r="MNY89" s="828"/>
      <c r="MNZ89" s="829"/>
      <c r="MOA89" s="828"/>
      <c r="MOB89" s="829"/>
      <c r="MOC89" s="828"/>
      <c r="MOD89" s="829"/>
      <c r="MOE89" s="828"/>
      <c r="MOF89" s="829"/>
      <c r="MOG89" s="828"/>
      <c r="MOH89" s="829"/>
      <c r="MOI89" s="828"/>
      <c r="MOJ89" s="829"/>
      <c r="MOK89" s="828"/>
      <c r="MOL89" s="829"/>
      <c r="MOM89" s="828"/>
      <c r="MON89" s="829"/>
      <c r="MOO89" s="828"/>
      <c r="MOP89" s="829"/>
      <c r="MOQ89" s="828"/>
      <c r="MOR89" s="829"/>
      <c r="MOS89" s="828"/>
      <c r="MOT89" s="829"/>
      <c r="MOU89" s="828"/>
      <c r="MOV89" s="829"/>
      <c r="MOW89" s="828"/>
      <c r="MOX89" s="829"/>
      <c r="MOY89" s="828"/>
      <c r="MOZ89" s="829"/>
      <c r="MPA89" s="828"/>
      <c r="MPB89" s="829"/>
      <c r="MPC89" s="828"/>
      <c r="MPD89" s="829"/>
      <c r="MPE89" s="828"/>
      <c r="MPF89" s="829"/>
      <c r="MPG89" s="828"/>
      <c r="MPH89" s="829"/>
      <c r="MPI89" s="828"/>
      <c r="MPJ89" s="829"/>
      <c r="MPK89" s="828"/>
      <c r="MPL89" s="829"/>
      <c r="MPM89" s="828"/>
      <c r="MPN89" s="829"/>
      <c r="MPO89" s="828"/>
      <c r="MPP89" s="829"/>
      <c r="MPQ89" s="828"/>
      <c r="MPR89" s="829"/>
      <c r="MPS89" s="828"/>
      <c r="MPT89" s="829"/>
      <c r="MPU89" s="828"/>
      <c r="MPV89" s="829"/>
      <c r="MPW89" s="828"/>
      <c r="MPX89" s="829"/>
      <c r="MPY89" s="828"/>
      <c r="MPZ89" s="829"/>
      <c r="MQA89" s="828"/>
      <c r="MQB89" s="829"/>
      <c r="MQC89" s="828"/>
      <c r="MQD89" s="829"/>
      <c r="MQE89" s="828"/>
      <c r="MQF89" s="829"/>
      <c r="MQG89" s="828"/>
      <c r="MQH89" s="829"/>
      <c r="MQI89" s="828"/>
      <c r="MQJ89" s="829"/>
      <c r="MQK89" s="828"/>
      <c r="MQL89" s="829"/>
      <c r="MQM89" s="828"/>
      <c r="MQN89" s="829"/>
      <c r="MQO89" s="828"/>
      <c r="MQP89" s="829"/>
      <c r="MQQ89" s="828"/>
      <c r="MQR89" s="829"/>
      <c r="MQS89" s="828"/>
      <c r="MQT89" s="829"/>
      <c r="MQU89" s="828"/>
      <c r="MQV89" s="829"/>
      <c r="MQW89" s="828"/>
      <c r="MQX89" s="829"/>
      <c r="MQY89" s="828"/>
      <c r="MQZ89" s="829"/>
      <c r="MRA89" s="828"/>
      <c r="MRB89" s="829"/>
      <c r="MRC89" s="828"/>
      <c r="MRD89" s="829"/>
      <c r="MRE89" s="828"/>
      <c r="MRF89" s="829"/>
      <c r="MRG89" s="828"/>
      <c r="MRH89" s="829"/>
      <c r="MRI89" s="828"/>
      <c r="MRJ89" s="829"/>
      <c r="MRK89" s="828"/>
      <c r="MRL89" s="829"/>
      <c r="MRM89" s="828"/>
      <c r="MRN89" s="829"/>
      <c r="MRO89" s="828"/>
      <c r="MRP89" s="829"/>
      <c r="MRQ89" s="828"/>
      <c r="MRR89" s="829"/>
      <c r="MRS89" s="828"/>
      <c r="MRT89" s="829"/>
      <c r="MRU89" s="828"/>
      <c r="MRV89" s="829"/>
      <c r="MRW89" s="828"/>
      <c r="MRX89" s="829"/>
      <c r="MRY89" s="828"/>
      <c r="MRZ89" s="829"/>
      <c r="MSA89" s="828"/>
      <c r="MSB89" s="829"/>
      <c r="MSC89" s="828"/>
      <c r="MSD89" s="829"/>
      <c r="MSE89" s="828"/>
      <c r="MSF89" s="829"/>
      <c r="MSG89" s="828"/>
      <c r="MSH89" s="829"/>
      <c r="MSI89" s="828"/>
      <c r="MSJ89" s="829"/>
      <c r="MSK89" s="828"/>
      <c r="MSL89" s="829"/>
      <c r="MSM89" s="828"/>
      <c r="MSN89" s="829"/>
      <c r="MSO89" s="828"/>
      <c r="MSP89" s="829"/>
      <c r="MSQ89" s="828"/>
      <c r="MSR89" s="829"/>
      <c r="MSS89" s="828"/>
      <c r="MST89" s="829"/>
      <c r="MSU89" s="828"/>
      <c r="MSV89" s="829"/>
      <c r="MSW89" s="828"/>
      <c r="MSX89" s="829"/>
      <c r="MSY89" s="828"/>
      <c r="MSZ89" s="829"/>
      <c r="MTA89" s="828"/>
      <c r="MTB89" s="829"/>
      <c r="MTC89" s="828"/>
      <c r="MTD89" s="829"/>
      <c r="MTE89" s="828"/>
      <c r="MTF89" s="829"/>
      <c r="MTG89" s="828"/>
      <c r="MTH89" s="829"/>
      <c r="MTI89" s="828"/>
      <c r="MTJ89" s="829"/>
      <c r="MTK89" s="828"/>
      <c r="MTL89" s="829"/>
      <c r="MTM89" s="828"/>
      <c r="MTN89" s="829"/>
      <c r="MTO89" s="828"/>
      <c r="MTP89" s="829"/>
      <c r="MTQ89" s="828"/>
      <c r="MTR89" s="829"/>
      <c r="MTS89" s="828"/>
      <c r="MTT89" s="829"/>
      <c r="MTU89" s="828"/>
      <c r="MTV89" s="829"/>
      <c r="MTW89" s="828"/>
      <c r="MTX89" s="829"/>
      <c r="MTY89" s="828"/>
      <c r="MTZ89" s="829"/>
      <c r="MUA89" s="828"/>
      <c r="MUB89" s="829"/>
      <c r="MUC89" s="828"/>
      <c r="MUD89" s="829"/>
      <c r="MUE89" s="828"/>
      <c r="MUF89" s="829"/>
      <c r="MUG89" s="828"/>
      <c r="MUH89" s="829"/>
      <c r="MUI89" s="828"/>
      <c r="MUJ89" s="829"/>
      <c r="MUK89" s="828"/>
      <c r="MUL89" s="829"/>
      <c r="MUM89" s="828"/>
      <c r="MUN89" s="829"/>
      <c r="MUO89" s="828"/>
      <c r="MUP89" s="829"/>
      <c r="MUQ89" s="828"/>
      <c r="MUR89" s="829"/>
      <c r="MUS89" s="828"/>
      <c r="MUT89" s="829"/>
      <c r="MUU89" s="828"/>
      <c r="MUV89" s="829"/>
      <c r="MUW89" s="828"/>
      <c r="MUX89" s="829"/>
      <c r="MUY89" s="828"/>
      <c r="MUZ89" s="829"/>
      <c r="MVA89" s="828"/>
      <c r="MVB89" s="829"/>
      <c r="MVC89" s="828"/>
      <c r="MVD89" s="829"/>
      <c r="MVE89" s="828"/>
      <c r="MVF89" s="829"/>
      <c r="MVG89" s="828"/>
      <c r="MVH89" s="829"/>
      <c r="MVI89" s="828"/>
      <c r="MVJ89" s="829"/>
      <c r="MVK89" s="828"/>
      <c r="MVL89" s="829"/>
      <c r="MVM89" s="828"/>
      <c r="MVN89" s="829"/>
      <c r="MVO89" s="828"/>
      <c r="MVP89" s="829"/>
      <c r="MVQ89" s="828"/>
      <c r="MVR89" s="829"/>
      <c r="MVS89" s="828"/>
      <c r="MVT89" s="829"/>
      <c r="MVU89" s="828"/>
      <c r="MVV89" s="829"/>
      <c r="MVW89" s="828"/>
      <c r="MVX89" s="829"/>
      <c r="MVY89" s="828"/>
      <c r="MVZ89" s="829"/>
      <c r="MWA89" s="828"/>
      <c r="MWB89" s="829"/>
      <c r="MWC89" s="828"/>
      <c r="MWD89" s="829"/>
      <c r="MWE89" s="828"/>
      <c r="MWF89" s="829"/>
      <c r="MWG89" s="828"/>
      <c r="MWH89" s="829"/>
      <c r="MWI89" s="828"/>
      <c r="MWJ89" s="829"/>
      <c r="MWK89" s="828"/>
      <c r="MWL89" s="829"/>
      <c r="MWM89" s="828"/>
      <c r="MWN89" s="829"/>
      <c r="MWO89" s="828"/>
      <c r="MWP89" s="829"/>
      <c r="MWQ89" s="828"/>
      <c r="MWR89" s="829"/>
      <c r="MWS89" s="828"/>
      <c r="MWT89" s="829"/>
      <c r="MWU89" s="828"/>
      <c r="MWV89" s="829"/>
      <c r="MWW89" s="828"/>
      <c r="MWX89" s="829"/>
      <c r="MWY89" s="828"/>
      <c r="MWZ89" s="829"/>
      <c r="MXA89" s="828"/>
      <c r="MXB89" s="829"/>
      <c r="MXC89" s="828"/>
      <c r="MXD89" s="829"/>
      <c r="MXE89" s="828"/>
      <c r="MXF89" s="829"/>
      <c r="MXG89" s="828"/>
      <c r="MXH89" s="829"/>
      <c r="MXI89" s="828"/>
      <c r="MXJ89" s="829"/>
      <c r="MXK89" s="828"/>
      <c r="MXL89" s="829"/>
      <c r="MXM89" s="828"/>
      <c r="MXN89" s="829"/>
      <c r="MXO89" s="828"/>
      <c r="MXP89" s="829"/>
      <c r="MXQ89" s="828"/>
      <c r="MXR89" s="829"/>
      <c r="MXS89" s="828"/>
      <c r="MXT89" s="829"/>
      <c r="MXU89" s="828"/>
      <c r="MXV89" s="829"/>
      <c r="MXW89" s="828"/>
      <c r="MXX89" s="829"/>
      <c r="MXY89" s="828"/>
      <c r="MXZ89" s="829"/>
      <c r="MYA89" s="828"/>
      <c r="MYB89" s="829"/>
      <c r="MYC89" s="828"/>
      <c r="MYD89" s="829"/>
      <c r="MYE89" s="828"/>
      <c r="MYF89" s="829"/>
      <c r="MYG89" s="828"/>
      <c r="MYH89" s="829"/>
      <c r="MYI89" s="828"/>
      <c r="MYJ89" s="829"/>
      <c r="MYK89" s="828"/>
      <c r="MYL89" s="829"/>
      <c r="MYM89" s="828"/>
      <c r="MYN89" s="829"/>
      <c r="MYO89" s="828"/>
      <c r="MYP89" s="829"/>
      <c r="MYQ89" s="828"/>
      <c r="MYR89" s="829"/>
      <c r="MYS89" s="828"/>
      <c r="MYT89" s="829"/>
      <c r="MYU89" s="828"/>
      <c r="MYV89" s="829"/>
      <c r="MYW89" s="828"/>
      <c r="MYX89" s="829"/>
      <c r="MYY89" s="828"/>
      <c r="MYZ89" s="829"/>
      <c r="MZA89" s="828"/>
      <c r="MZB89" s="829"/>
      <c r="MZC89" s="828"/>
      <c r="MZD89" s="829"/>
      <c r="MZE89" s="828"/>
      <c r="MZF89" s="829"/>
      <c r="MZG89" s="828"/>
      <c r="MZH89" s="829"/>
      <c r="MZI89" s="828"/>
      <c r="MZJ89" s="829"/>
      <c r="MZK89" s="828"/>
      <c r="MZL89" s="829"/>
      <c r="MZM89" s="828"/>
      <c r="MZN89" s="829"/>
      <c r="MZO89" s="828"/>
      <c r="MZP89" s="829"/>
      <c r="MZQ89" s="828"/>
      <c r="MZR89" s="829"/>
      <c r="MZS89" s="828"/>
      <c r="MZT89" s="829"/>
      <c r="MZU89" s="828"/>
      <c r="MZV89" s="829"/>
      <c r="MZW89" s="828"/>
      <c r="MZX89" s="829"/>
      <c r="MZY89" s="828"/>
      <c r="MZZ89" s="829"/>
      <c r="NAA89" s="828"/>
      <c r="NAB89" s="829"/>
      <c r="NAC89" s="828"/>
      <c r="NAD89" s="829"/>
      <c r="NAE89" s="828"/>
      <c r="NAF89" s="829"/>
      <c r="NAG89" s="828"/>
      <c r="NAH89" s="829"/>
      <c r="NAI89" s="828"/>
      <c r="NAJ89" s="829"/>
      <c r="NAK89" s="828"/>
      <c r="NAL89" s="829"/>
      <c r="NAM89" s="828"/>
      <c r="NAN89" s="829"/>
      <c r="NAO89" s="828"/>
      <c r="NAP89" s="829"/>
      <c r="NAQ89" s="828"/>
      <c r="NAR89" s="829"/>
      <c r="NAS89" s="828"/>
      <c r="NAT89" s="829"/>
      <c r="NAU89" s="828"/>
      <c r="NAV89" s="829"/>
      <c r="NAW89" s="828"/>
      <c r="NAX89" s="829"/>
      <c r="NAY89" s="828"/>
      <c r="NAZ89" s="829"/>
      <c r="NBA89" s="828"/>
      <c r="NBB89" s="829"/>
      <c r="NBC89" s="828"/>
      <c r="NBD89" s="829"/>
      <c r="NBE89" s="828"/>
      <c r="NBF89" s="829"/>
      <c r="NBG89" s="828"/>
      <c r="NBH89" s="829"/>
      <c r="NBI89" s="828"/>
      <c r="NBJ89" s="829"/>
      <c r="NBK89" s="828"/>
      <c r="NBL89" s="829"/>
      <c r="NBM89" s="828"/>
      <c r="NBN89" s="829"/>
      <c r="NBO89" s="828"/>
      <c r="NBP89" s="829"/>
      <c r="NBQ89" s="828"/>
      <c r="NBR89" s="829"/>
      <c r="NBS89" s="828"/>
      <c r="NBT89" s="829"/>
      <c r="NBU89" s="828"/>
      <c r="NBV89" s="829"/>
      <c r="NBW89" s="828"/>
      <c r="NBX89" s="829"/>
      <c r="NBY89" s="828"/>
      <c r="NBZ89" s="829"/>
      <c r="NCA89" s="828"/>
      <c r="NCB89" s="829"/>
      <c r="NCC89" s="828"/>
      <c r="NCD89" s="829"/>
      <c r="NCE89" s="828"/>
      <c r="NCF89" s="829"/>
      <c r="NCG89" s="828"/>
      <c r="NCH89" s="829"/>
      <c r="NCI89" s="828"/>
      <c r="NCJ89" s="829"/>
      <c r="NCK89" s="828"/>
      <c r="NCL89" s="829"/>
      <c r="NCM89" s="828"/>
      <c r="NCN89" s="829"/>
      <c r="NCO89" s="828"/>
      <c r="NCP89" s="829"/>
      <c r="NCQ89" s="828"/>
      <c r="NCR89" s="829"/>
      <c r="NCS89" s="828"/>
      <c r="NCT89" s="829"/>
      <c r="NCU89" s="828"/>
      <c r="NCV89" s="829"/>
      <c r="NCW89" s="828"/>
      <c r="NCX89" s="829"/>
      <c r="NCY89" s="828"/>
      <c r="NCZ89" s="829"/>
      <c r="NDA89" s="828"/>
      <c r="NDB89" s="829"/>
      <c r="NDC89" s="828"/>
      <c r="NDD89" s="829"/>
      <c r="NDE89" s="828"/>
      <c r="NDF89" s="829"/>
      <c r="NDG89" s="828"/>
      <c r="NDH89" s="829"/>
      <c r="NDI89" s="828"/>
      <c r="NDJ89" s="829"/>
      <c r="NDK89" s="828"/>
      <c r="NDL89" s="829"/>
      <c r="NDM89" s="828"/>
      <c r="NDN89" s="829"/>
      <c r="NDO89" s="828"/>
      <c r="NDP89" s="829"/>
      <c r="NDQ89" s="828"/>
      <c r="NDR89" s="829"/>
      <c r="NDS89" s="828"/>
      <c r="NDT89" s="829"/>
      <c r="NDU89" s="828"/>
      <c r="NDV89" s="829"/>
      <c r="NDW89" s="828"/>
      <c r="NDX89" s="829"/>
      <c r="NDY89" s="828"/>
      <c r="NDZ89" s="829"/>
      <c r="NEA89" s="828"/>
      <c r="NEB89" s="829"/>
      <c r="NEC89" s="828"/>
      <c r="NED89" s="829"/>
      <c r="NEE89" s="828"/>
      <c r="NEF89" s="829"/>
      <c r="NEG89" s="828"/>
      <c r="NEH89" s="829"/>
      <c r="NEI89" s="828"/>
      <c r="NEJ89" s="829"/>
      <c r="NEK89" s="828"/>
      <c r="NEL89" s="829"/>
      <c r="NEM89" s="828"/>
      <c r="NEN89" s="829"/>
      <c r="NEO89" s="828"/>
      <c r="NEP89" s="829"/>
      <c r="NEQ89" s="828"/>
      <c r="NER89" s="829"/>
      <c r="NES89" s="828"/>
      <c r="NET89" s="829"/>
      <c r="NEU89" s="828"/>
      <c r="NEV89" s="829"/>
      <c r="NEW89" s="828"/>
      <c r="NEX89" s="829"/>
      <c r="NEY89" s="828"/>
      <c r="NEZ89" s="829"/>
      <c r="NFA89" s="828"/>
      <c r="NFB89" s="829"/>
      <c r="NFC89" s="828"/>
      <c r="NFD89" s="829"/>
      <c r="NFE89" s="828"/>
      <c r="NFF89" s="829"/>
      <c r="NFG89" s="828"/>
      <c r="NFH89" s="829"/>
      <c r="NFI89" s="828"/>
      <c r="NFJ89" s="829"/>
      <c r="NFK89" s="828"/>
      <c r="NFL89" s="829"/>
      <c r="NFM89" s="828"/>
      <c r="NFN89" s="829"/>
      <c r="NFO89" s="828"/>
      <c r="NFP89" s="829"/>
      <c r="NFQ89" s="828"/>
      <c r="NFR89" s="829"/>
      <c r="NFS89" s="828"/>
      <c r="NFT89" s="829"/>
      <c r="NFU89" s="828"/>
      <c r="NFV89" s="829"/>
      <c r="NFW89" s="828"/>
      <c r="NFX89" s="829"/>
      <c r="NFY89" s="828"/>
      <c r="NFZ89" s="829"/>
      <c r="NGA89" s="828"/>
      <c r="NGB89" s="829"/>
      <c r="NGC89" s="828"/>
      <c r="NGD89" s="829"/>
      <c r="NGE89" s="828"/>
      <c r="NGF89" s="829"/>
      <c r="NGG89" s="828"/>
      <c r="NGH89" s="829"/>
      <c r="NGI89" s="828"/>
      <c r="NGJ89" s="829"/>
      <c r="NGK89" s="828"/>
      <c r="NGL89" s="829"/>
      <c r="NGM89" s="828"/>
      <c r="NGN89" s="829"/>
      <c r="NGO89" s="828"/>
      <c r="NGP89" s="829"/>
      <c r="NGQ89" s="828"/>
      <c r="NGR89" s="829"/>
      <c r="NGS89" s="828"/>
      <c r="NGT89" s="829"/>
      <c r="NGU89" s="828"/>
      <c r="NGV89" s="829"/>
      <c r="NGW89" s="828"/>
      <c r="NGX89" s="829"/>
      <c r="NGY89" s="828"/>
      <c r="NGZ89" s="829"/>
      <c r="NHA89" s="828"/>
      <c r="NHB89" s="829"/>
      <c r="NHC89" s="828"/>
      <c r="NHD89" s="829"/>
      <c r="NHE89" s="828"/>
      <c r="NHF89" s="829"/>
      <c r="NHG89" s="828"/>
      <c r="NHH89" s="829"/>
      <c r="NHI89" s="828"/>
      <c r="NHJ89" s="829"/>
      <c r="NHK89" s="828"/>
      <c r="NHL89" s="829"/>
      <c r="NHM89" s="828"/>
      <c r="NHN89" s="829"/>
      <c r="NHO89" s="828"/>
      <c r="NHP89" s="829"/>
      <c r="NHQ89" s="828"/>
      <c r="NHR89" s="829"/>
      <c r="NHS89" s="828"/>
      <c r="NHT89" s="829"/>
      <c r="NHU89" s="828"/>
      <c r="NHV89" s="829"/>
      <c r="NHW89" s="828"/>
      <c r="NHX89" s="829"/>
      <c r="NHY89" s="828"/>
      <c r="NHZ89" s="829"/>
      <c r="NIA89" s="828"/>
      <c r="NIB89" s="829"/>
      <c r="NIC89" s="828"/>
      <c r="NID89" s="829"/>
      <c r="NIE89" s="828"/>
      <c r="NIF89" s="829"/>
      <c r="NIG89" s="828"/>
      <c r="NIH89" s="829"/>
      <c r="NII89" s="828"/>
      <c r="NIJ89" s="829"/>
      <c r="NIK89" s="828"/>
      <c r="NIL89" s="829"/>
      <c r="NIM89" s="828"/>
      <c r="NIN89" s="829"/>
      <c r="NIO89" s="828"/>
      <c r="NIP89" s="829"/>
      <c r="NIQ89" s="828"/>
      <c r="NIR89" s="829"/>
      <c r="NIS89" s="828"/>
      <c r="NIT89" s="829"/>
      <c r="NIU89" s="828"/>
      <c r="NIV89" s="829"/>
      <c r="NIW89" s="828"/>
      <c r="NIX89" s="829"/>
      <c r="NIY89" s="828"/>
      <c r="NIZ89" s="829"/>
      <c r="NJA89" s="828"/>
      <c r="NJB89" s="829"/>
      <c r="NJC89" s="828"/>
      <c r="NJD89" s="829"/>
      <c r="NJE89" s="828"/>
      <c r="NJF89" s="829"/>
      <c r="NJG89" s="828"/>
      <c r="NJH89" s="829"/>
      <c r="NJI89" s="828"/>
      <c r="NJJ89" s="829"/>
      <c r="NJK89" s="828"/>
      <c r="NJL89" s="829"/>
      <c r="NJM89" s="828"/>
      <c r="NJN89" s="829"/>
      <c r="NJO89" s="828"/>
      <c r="NJP89" s="829"/>
      <c r="NJQ89" s="828"/>
      <c r="NJR89" s="829"/>
      <c r="NJS89" s="828"/>
      <c r="NJT89" s="829"/>
      <c r="NJU89" s="828"/>
      <c r="NJV89" s="829"/>
      <c r="NJW89" s="828"/>
      <c r="NJX89" s="829"/>
      <c r="NJY89" s="828"/>
      <c r="NJZ89" s="829"/>
      <c r="NKA89" s="828"/>
      <c r="NKB89" s="829"/>
      <c r="NKC89" s="828"/>
      <c r="NKD89" s="829"/>
      <c r="NKE89" s="828"/>
      <c r="NKF89" s="829"/>
      <c r="NKG89" s="828"/>
      <c r="NKH89" s="829"/>
      <c r="NKI89" s="828"/>
      <c r="NKJ89" s="829"/>
      <c r="NKK89" s="828"/>
      <c r="NKL89" s="829"/>
      <c r="NKM89" s="828"/>
      <c r="NKN89" s="829"/>
      <c r="NKO89" s="828"/>
      <c r="NKP89" s="829"/>
      <c r="NKQ89" s="828"/>
      <c r="NKR89" s="829"/>
      <c r="NKS89" s="828"/>
      <c r="NKT89" s="829"/>
      <c r="NKU89" s="828"/>
      <c r="NKV89" s="829"/>
      <c r="NKW89" s="828"/>
      <c r="NKX89" s="829"/>
      <c r="NKY89" s="828"/>
      <c r="NKZ89" s="829"/>
      <c r="NLA89" s="828"/>
      <c r="NLB89" s="829"/>
      <c r="NLC89" s="828"/>
      <c r="NLD89" s="829"/>
      <c r="NLE89" s="828"/>
      <c r="NLF89" s="829"/>
      <c r="NLG89" s="828"/>
      <c r="NLH89" s="829"/>
      <c r="NLI89" s="828"/>
      <c r="NLJ89" s="829"/>
      <c r="NLK89" s="828"/>
      <c r="NLL89" s="829"/>
      <c r="NLM89" s="828"/>
      <c r="NLN89" s="829"/>
      <c r="NLO89" s="828"/>
      <c r="NLP89" s="829"/>
      <c r="NLQ89" s="828"/>
      <c r="NLR89" s="829"/>
      <c r="NLS89" s="828"/>
      <c r="NLT89" s="829"/>
      <c r="NLU89" s="828"/>
      <c r="NLV89" s="829"/>
      <c r="NLW89" s="828"/>
      <c r="NLX89" s="829"/>
      <c r="NLY89" s="828"/>
      <c r="NLZ89" s="829"/>
      <c r="NMA89" s="828"/>
      <c r="NMB89" s="829"/>
      <c r="NMC89" s="828"/>
      <c r="NMD89" s="829"/>
      <c r="NME89" s="828"/>
      <c r="NMF89" s="829"/>
      <c r="NMG89" s="828"/>
      <c r="NMH89" s="829"/>
      <c r="NMI89" s="828"/>
      <c r="NMJ89" s="829"/>
      <c r="NMK89" s="828"/>
      <c r="NML89" s="829"/>
      <c r="NMM89" s="828"/>
      <c r="NMN89" s="829"/>
      <c r="NMO89" s="828"/>
      <c r="NMP89" s="829"/>
      <c r="NMQ89" s="828"/>
      <c r="NMR89" s="829"/>
      <c r="NMS89" s="828"/>
      <c r="NMT89" s="829"/>
      <c r="NMU89" s="828"/>
      <c r="NMV89" s="829"/>
      <c r="NMW89" s="828"/>
      <c r="NMX89" s="829"/>
      <c r="NMY89" s="828"/>
      <c r="NMZ89" s="829"/>
      <c r="NNA89" s="828"/>
      <c r="NNB89" s="829"/>
      <c r="NNC89" s="828"/>
      <c r="NND89" s="829"/>
      <c r="NNE89" s="828"/>
      <c r="NNF89" s="829"/>
      <c r="NNG89" s="828"/>
      <c r="NNH89" s="829"/>
      <c r="NNI89" s="828"/>
      <c r="NNJ89" s="829"/>
      <c r="NNK89" s="828"/>
      <c r="NNL89" s="829"/>
      <c r="NNM89" s="828"/>
      <c r="NNN89" s="829"/>
      <c r="NNO89" s="828"/>
      <c r="NNP89" s="829"/>
      <c r="NNQ89" s="828"/>
      <c r="NNR89" s="829"/>
      <c r="NNS89" s="828"/>
      <c r="NNT89" s="829"/>
      <c r="NNU89" s="828"/>
      <c r="NNV89" s="829"/>
      <c r="NNW89" s="828"/>
      <c r="NNX89" s="829"/>
      <c r="NNY89" s="828"/>
      <c r="NNZ89" s="829"/>
      <c r="NOA89" s="828"/>
      <c r="NOB89" s="829"/>
      <c r="NOC89" s="828"/>
      <c r="NOD89" s="829"/>
      <c r="NOE89" s="828"/>
      <c r="NOF89" s="829"/>
      <c r="NOG89" s="828"/>
      <c r="NOH89" s="829"/>
      <c r="NOI89" s="828"/>
      <c r="NOJ89" s="829"/>
      <c r="NOK89" s="828"/>
      <c r="NOL89" s="829"/>
      <c r="NOM89" s="828"/>
      <c r="NON89" s="829"/>
      <c r="NOO89" s="828"/>
      <c r="NOP89" s="829"/>
      <c r="NOQ89" s="828"/>
      <c r="NOR89" s="829"/>
      <c r="NOS89" s="828"/>
      <c r="NOT89" s="829"/>
      <c r="NOU89" s="828"/>
      <c r="NOV89" s="829"/>
      <c r="NOW89" s="828"/>
      <c r="NOX89" s="829"/>
      <c r="NOY89" s="828"/>
      <c r="NOZ89" s="829"/>
      <c r="NPA89" s="828"/>
      <c r="NPB89" s="829"/>
      <c r="NPC89" s="828"/>
      <c r="NPD89" s="829"/>
      <c r="NPE89" s="828"/>
      <c r="NPF89" s="829"/>
      <c r="NPG89" s="828"/>
      <c r="NPH89" s="829"/>
      <c r="NPI89" s="828"/>
      <c r="NPJ89" s="829"/>
      <c r="NPK89" s="828"/>
      <c r="NPL89" s="829"/>
      <c r="NPM89" s="828"/>
      <c r="NPN89" s="829"/>
      <c r="NPO89" s="828"/>
      <c r="NPP89" s="829"/>
      <c r="NPQ89" s="828"/>
      <c r="NPR89" s="829"/>
      <c r="NPS89" s="828"/>
      <c r="NPT89" s="829"/>
      <c r="NPU89" s="828"/>
      <c r="NPV89" s="829"/>
      <c r="NPW89" s="828"/>
      <c r="NPX89" s="829"/>
      <c r="NPY89" s="828"/>
      <c r="NPZ89" s="829"/>
      <c r="NQA89" s="828"/>
      <c r="NQB89" s="829"/>
      <c r="NQC89" s="828"/>
      <c r="NQD89" s="829"/>
      <c r="NQE89" s="828"/>
      <c r="NQF89" s="829"/>
      <c r="NQG89" s="828"/>
      <c r="NQH89" s="829"/>
      <c r="NQI89" s="828"/>
      <c r="NQJ89" s="829"/>
      <c r="NQK89" s="828"/>
      <c r="NQL89" s="829"/>
      <c r="NQM89" s="828"/>
      <c r="NQN89" s="829"/>
      <c r="NQO89" s="828"/>
      <c r="NQP89" s="829"/>
      <c r="NQQ89" s="828"/>
      <c r="NQR89" s="829"/>
      <c r="NQS89" s="828"/>
      <c r="NQT89" s="829"/>
      <c r="NQU89" s="828"/>
      <c r="NQV89" s="829"/>
      <c r="NQW89" s="828"/>
      <c r="NQX89" s="829"/>
      <c r="NQY89" s="828"/>
      <c r="NQZ89" s="829"/>
      <c r="NRA89" s="828"/>
      <c r="NRB89" s="829"/>
      <c r="NRC89" s="828"/>
      <c r="NRD89" s="829"/>
      <c r="NRE89" s="828"/>
      <c r="NRF89" s="829"/>
      <c r="NRG89" s="828"/>
      <c r="NRH89" s="829"/>
      <c r="NRI89" s="828"/>
      <c r="NRJ89" s="829"/>
      <c r="NRK89" s="828"/>
      <c r="NRL89" s="829"/>
      <c r="NRM89" s="828"/>
      <c r="NRN89" s="829"/>
      <c r="NRO89" s="828"/>
      <c r="NRP89" s="829"/>
      <c r="NRQ89" s="828"/>
      <c r="NRR89" s="829"/>
      <c r="NRS89" s="828"/>
      <c r="NRT89" s="829"/>
      <c r="NRU89" s="828"/>
      <c r="NRV89" s="829"/>
      <c r="NRW89" s="828"/>
      <c r="NRX89" s="829"/>
      <c r="NRY89" s="828"/>
      <c r="NRZ89" s="829"/>
      <c r="NSA89" s="828"/>
      <c r="NSB89" s="829"/>
      <c r="NSC89" s="828"/>
      <c r="NSD89" s="829"/>
      <c r="NSE89" s="828"/>
      <c r="NSF89" s="829"/>
      <c r="NSG89" s="828"/>
      <c r="NSH89" s="829"/>
      <c r="NSI89" s="828"/>
      <c r="NSJ89" s="829"/>
      <c r="NSK89" s="828"/>
      <c r="NSL89" s="829"/>
      <c r="NSM89" s="828"/>
      <c r="NSN89" s="829"/>
      <c r="NSO89" s="828"/>
      <c r="NSP89" s="829"/>
      <c r="NSQ89" s="828"/>
      <c r="NSR89" s="829"/>
      <c r="NSS89" s="828"/>
      <c r="NST89" s="829"/>
      <c r="NSU89" s="828"/>
      <c r="NSV89" s="829"/>
      <c r="NSW89" s="828"/>
      <c r="NSX89" s="829"/>
      <c r="NSY89" s="828"/>
      <c r="NSZ89" s="829"/>
      <c r="NTA89" s="828"/>
      <c r="NTB89" s="829"/>
      <c r="NTC89" s="828"/>
      <c r="NTD89" s="829"/>
      <c r="NTE89" s="828"/>
      <c r="NTF89" s="829"/>
      <c r="NTG89" s="828"/>
      <c r="NTH89" s="829"/>
      <c r="NTI89" s="828"/>
      <c r="NTJ89" s="829"/>
      <c r="NTK89" s="828"/>
      <c r="NTL89" s="829"/>
      <c r="NTM89" s="828"/>
      <c r="NTN89" s="829"/>
      <c r="NTO89" s="828"/>
      <c r="NTP89" s="829"/>
      <c r="NTQ89" s="828"/>
      <c r="NTR89" s="829"/>
      <c r="NTS89" s="828"/>
      <c r="NTT89" s="829"/>
      <c r="NTU89" s="828"/>
      <c r="NTV89" s="829"/>
      <c r="NTW89" s="828"/>
      <c r="NTX89" s="829"/>
      <c r="NTY89" s="828"/>
      <c r="NTZ89" s="829"/>
      <c r="NUA89" s="828"/>
      <c r="NUB89" s="829"/>
      <c r="NUC89" s="828"/>
      <c r="NUD89" s="829"/>
      <c r="NUE89" s="828"/>
      <c r="NUF89" s="829"/>
      <c r="NUG89" s="828"/>
      <c r="NUH89" s="829"/>
      <c r="NUI89" s="828"/>
      <c r="NUJ89" s="829"/>
      <c r="NUK89" s="828"/>
      <c r="NUL89" s="829"/>
      <c r="NUM89" s="828"/>
      <c r="NUN89" s="829"/>
      <c r="NUO89" s="828"/>
      <c r="NUP89" s="829"/>
      <c r="NUQ89" s="828"/>
      <c r="NUR89" s="829"/>
      <c r="NUS89" s="828"/>
      <c r="NUT89" s="829"/>
      <c r="NUU89" s="828"/>
      <c r="NUV89" s="829"/>
      <c r="NUW89" s="828"/>
      <c r="NUX89" s="829"/>
      <c r="NUY89" s="828"/>
      <c r="NUZ89" s="829"/>
      <c r="NVA89" s="828"/>
      <c r="NVB89" s="829"/>
      <c r="NVC89" s="828"/>
      <c r="NVD89" s="829"/>
      <c r="NVE89" s="828"/>
      <c r="NVF89" s="829"/>
      <c r="NVG89" s="828"/>
      <c r="NVH89" s="829"/>
      <c r="NVI89" s="828"/>
      <c r="NVJ89" s="829"/>
      <c r="NVK89" s="828"/>
      <c r="NVL89" s="829"/>
      <c r="NVM89" s="828"/>
      <c r="NVN89" s="829"/>
      <c r="NVO89" s="828"/>
      <c r="NVP89" s="829"/>
      <c r="NVQ89" s="828"/>
      <c r="NVR89" s="829"/>
      <c r="NVS89" s="828"/>
      <c r="NVT89" s="829"/>
      <c r="NVU89" s="828"/>
      <c r="NVV89" s="829"/>
      <c r="NVW89" s="828"/>
      <c r="NVX89" s="829"/>
      <c r="NVY89" s="828"/>
      <c r="NVZ89" s="829"/>
      <c r="NWA89" s="828"/>
      <c r="NWB89" s="829"/>
      <c r="NWC89" s="828"/>
      <c r="NWD89" s="829"/>
      <c r="NWE89" s="828"/>
      <c r="NWF89" s="829"/>
      <c r="NWG89" s="828"/>
      <c r="NWH89" s="829"/>
      <c r="NWI89" s="828"/>
      <c r="NWJ89" s="829"/>
      <c r="NWK89" s="828"/>
      <c r="NWL89" s="829"/>
      <c r="NWM89" s="828"/>
      <c r="NWN89" s="829"/>
      <c r="NWO89" s="828"/>
      <c r="NWP89" s="829"/>
      <c r="NWQ89" s="828"/>
      <c r="NWR89" s="829"/>
      <c r="NWS89" s="828"/>
      <c r="NWT89" s="829"/>
      <c r="NWU89" s="828"/>
      <c r="NWV89" s="829"/>
      <c r="NWW89" s="828"/>
      <c r="NWX89" s="829"/>
      <c r="NWY89" s="828"/>
      <c r="NWZ89" s="829"/>
      <c r="NXA89" s="828"/>
      <c r="NXB89" s="829"/>
      <c r="NXC89" s="828"/>
      <c r="NXD89" s="829"/>
      <c r="NXE89" s="828"/>
      <c r="NXF89" s="829"/>
      <c r="NXG89" s="828"/>
      <c r="NXH89" s="829"/>
      <c r="NXI89" s="828"/>
      <c r="NXJ89" s="829"/>
      <c r="NXK89" s="828"/>
      <c r="NXL89" s="829"/>
      <c r="NXM89" s="828"/>
      <c r="NXN89" s="829"/>
      <c r="NXO89" s="828"/>
      <c r="NXP89" s="829"/>
      <c r="NXQ89" s="828"/>
      <c r="NXR89" s="829"/>
      <c r="NXS89" s="828"/>
      <c r="NXT89" s="829"/>
      <c r="NXU89" s="828"/>
      <c r="NXV89" s="829"/>
      <c r="NXW89" s="828"/>
      <c r="NXX89" s="829"/>
      <c r="NXY89" s="828"/>
      <c r="NXZ89" s="829"/>
      <c r="NYA89" s="828"/>
      <c r="NYB89" s="829"/>
      <c r="NYC89" s="828"/>
      <c r="NYD89" s="829"/>
      <c r="NYE89" s="828"/>
      <c r="NYF89" s="829"/>
      <c r="NYG89" s="828"/>
      <c r="NYH89" s="829"/>
      <c r="NYI89" s="828"/>
      <c r="NYJ89" s="829"/>
      <c r="NYK89" s="828"/>
      <c r="NYL89" s="829"/>
      <c r="NYM89" s="828"/>
      <c r="NYN89" s="829"/>
      <c r="NYO89" s="828"/>
      <c r="NYP89" s="829"/>
      <c r="NYQ89" s="828"/>
      <c r="NYR89" s="829"/>
      <c r="NYS89" s="828"/>
      <c r="NYT89" s="829"/>
      <c r="NYU89" s="828"/>
      <c r="NYV89" s="829"/>
      <c r="NYW89" s="828"/>
      <c r="NYX89" s="829"/>
      <c r="NYY89" s="828"/>
      <c r="NYZ89" s="829"/>
      <c r="NZA89" s="828"/>
      <c r="NZB89" s="829"/>
      <c r="NZC89" s="828"/>
      <c r="NZD89" s="829"/>
      <c r="NZE89" s="828"/>
      <c r="NZF89" s="829"/>
      <c r="NZG89" s="828"/>
      <c r="NZH89" s="829"/>
      <c r="NZI89" s="828"/>
      <c r="NZJ89" s="829"/>
      <c r="NZK89" s="828"/>
      <c r="NZL89" s="829"/>
      <c r="NZM89" s="828"/>
      <c r="NZN89" s="829"/>
      <c r="NZO89" s="828"/>
      <c r="NZP89" s="829"/>
      <c r="NZQ89" s="828"/>
      <c r="NZR89" s="829"/>
      <c r="NZS89" s="828"/>
      <c r="NZT89" s="829"/>
      <c r="NZU89" s="828"/>
      <c r="NZV89" s="829"/>
      <c r="NZW89" s="828"/>
      <c r="NZX89" s="829"/>
      <c r="NZY89" s="828"/>
      <c r="NZZ89" s="829"/>
      <c r="OAA89" s="828"/>
      <c r="OAB89" s="829"/>
      <c r="OAC89" s="828"/>
      <c r="OAD89" s="829"/>
      <c r="OAE89" s="828"/>
      <c r="OAF89" s="829"/>
      <c r="OAG89" s="828"/>
      <c r="OAH89" s="829"/>
      <c r="OAI89" s="828"/>
      <c r="OAJ89" s="829"/>
      <c r="OAK89" s="828"/>
      <c r="OAL89" s="829"/>
      <c r="OAM89" s="828"/>
      <c r="OAN89" s="829"/>
      <c r="OAO89" s="828"/>
      <c r="OAP89" s="829"/>
      <c r="OAQ89" s="828"/>
      <c r="OAR89" s="829"/>
      <c r="OAS89" s="828"/>
      <c r="OAT89" s="829"/>
      <c r="OAU89" s="828"/>
      <c r="OAV89" s="829"/>
      <c r="OAW89" s="828"/>
      <c r="OAX89" s="829"/>
      <c r="OAY89" s="828"/>
      <c r="OAZ89" s="829"/>
      <c r="OBA89" s="828"/>
      <c r="OBB89" s="829"/>
      <c r="OBC89" s="828"/>
      <c r="OBD89" s="829"/>
      <c r="OBE89" s="828"/>
      <c r="OBF89" s="829"/>
      <c r="OBG89" s="828"/>
      <c r="OBH89" s="829"/>
      <c r="OBI89" s="828"/>
      <c r="OBJ89" s="829"/>
      <c r="OBK89" s="828"/>
      <c r="OBL89" s="829"/>
      <c r="OBM89" s="828"/>
      <c r="OBN89" s="829"/>
      <c r="OBO89" s="828"/>
      <c r="OBP89" s="829"/>
      <c r="OBQ89" s="828"/>
      <c r="OBR89" s="829"/>
      <c r="OBS89" s="828"/>
      <c r="OBT89" s="829"/>
      <c r="OBU89" s="828"/>
      <c r="OBV89" s="829"/>
      <c r="OBW89" s="828"/>
      <c r="OBX89" s="829"/>
      <c r="OBY89" s="828"/>
      <c r="OBZ89" s="829"/>
      <c r="OCA89" s="828"/>
      <c r="OCB89" s="829"/>
      <c r="OCC89" s="828"/>
      <c r="OCD89" s="829"/>
      <c r="OCE89" s="828"/>
      <c r="OCF89" s="829"/>
      <c r="OCG89" s="828"/>
      <c r="OCH89" s="829"/>
      <c r="OCI89" s="828"/>
      <c r="OCJ89" s="829"/>
      <c r="OCK89" s="828"/>
      <c r="OCL89" s="829"/>
      <c r="OCM89" s="828"/>
      <c r="OCN89" s="829"/>
      <c r="OCO89" s="828"/>
      <c r="OCP89" s="829"/>
      <c r="OCQ89" s="828"/>
      <c r="OCR89" s="829"/>
      <c r="OCS89" s="828"/>
      <c r="OCT89" s="829"/>
      <c r="OCU89" s="828"/>
      <c r="OCV89" s="829"/>
      <c r="OCW89" s="828"/>
      <c r="OCX89" s="829"/>
      <c r="OCY89" s="828"/>
      <c r="OCZ89" s="829"/>
      <c r="ODA89" s="828"/>
      <c r="ODB89" s="829"/>
      <c r="ODC89" s="828"/>
      <c r="ODD89" s="829"/>
      <c r="ODE89" s="828"/>
      <c r="ODF89" s="829"/>
      <c r="ODG89" s="828"/>
      <c r="ODH89" s="829"/>
      <c r="ODI89" s="828"/>
      <c r="ODJ89" s="829"/>
      <c r="ODK89" s="828"/>
      <c r="ODL89" s="829"/>
      <c r="ODM89" s="828"/>
      <c r="ODN89" s="829"/>
      <c r="ODO89" s="828"/>
      <c r="ODP89" s="829"/>
      <c r="ODQ89" s="828"/>
      <c r="ODR89" s="829"/>
      <c r="ODS89" s="828"/>
      <c r="ODT89" s="829"/>
      <c r="ODU89" s="828"/>
      <c r="ODV89" s="829"/>
      <c r="ODW89" s="828"/>
      <c r="ODX89" s="829"/>
      <c r="ODY89" s="828"/>
      <c r="ODZ89" s="829"/>
      <c r="OEA89" s="828"/>
      <c r="OEB89" s="829"/>
      <c r="OEC89" s="828"/>
      <c r="OED89" s="829"/>
      <c r="OEE89" s="828"/>
      <c r="OEF89" s="829"/>
      <c r="OEG89" s="828"/>
      <c r="OEH89" s="829"/>
      <c r="OEI89" s="828"/>
      <c r="OEJ89" s="829"/>
      <c r="OEK89" s="828"/>
      <c r="OEL89" s="829"/>
      <c r="OEM89" s="828"/>
      <c r="OEN89" s="829"/>
      <c r="OEO89" s="828"/>
      <c r="OEP89" s="829"/>
      <c r="OEQ89" s="828"/>
      <c r="OER89" s="829"/>
      <c r="OES89" s="828"/>
      <c r="OET89" s="829"/>
      <c r="OEU89" s="828"/>
      <c r="OEV89" s="829"/>
      <c r="OEW89" s="828"/>
      <c r="OEX89" s="829"/>
      <c r="OEY89" s="828"/>
      <c r="OEZ89" s="829"/>
      <c r="OFA89" s="828"/>
      <c r="OFB89" s="829"/>
      <c r="OFC89" s="828"/>
      <c r="OFD89" s="829"/>
      <c r="OFE89" s="828"/>
      <c r="OFF89" s="829"/>
      <c r="OFG89" s="828"/>
      <c r="OFH89" s="829"/>
      <c r="OFI89" s="828"/>
      <c r="OFJ89" s="829"/>
      <c r="OFK89" s="828"/>
      <c r="OFL89" s="829"/>
      <c r="OFM89" s="828"/>
      <c r="OFN89" s="829"/>
      <c r="OFO89" s="828"/>
      <c r="OFP89" s="829"/>
      <c r="OFQ89" s="828"/>
      <c r="OFR89" s="829"/>
      <c r="OFS89" s="828"/>
      <c r="OFT89" s="829"/>
      <c r="OFU89" s="828"/>
      <c r="OFV89" s="829"/>
      <c r="OFW89" s="828"/>
      <c r="OFX89" s="829"/>
      <c r="OFY89" s="828"/>
      <c r="OFZ89" s="829"/>
      <c r="OGA89" s="828"/>
      <c r="OGB89" s="829"/>
      <c r="OGC89" s="828"/>
      <c r="OGD89" s="829"/>
      <c r="OGE89" s="828"/>
      <c r="OGF89" s="829"/>
      <c r="OGG89" s="828"/>
      <c r="OGH89" s="829"/>
      <c r="OGI89" s="828"/>
      <c r="OGJ89" s="829"/>
      <c r="OGK89" s="828"/>
      <c r="OGL89" s="829"/>
      <c r="OGM89" s="828"/>
      <c r="OGN89" s="829"/>
      <c r="OGO89" s="828"/>
      <c r="OGP89" s="829"/>
      <c r="OGQ89" s="828"/>
      <c r="OGR89" s="829"/>
      <c r="OGS89" s="828"/>
      <c r="OGT89" s="829"/>
      <c r="OGU89" s="828"/>
      <c r="OGV89" s="829"/>
      <c r="OGW89" s="828"/>
      <c r="OGX89" s="829"/>
      <c r="OGY89" s="828"/>
      <c r="OGZ89" s="829"/>
      <c r="OHA89" s="828"/>
      <c r="OHB89" s="829"/>
      <c r="OHC89" s="828"/>
      <c r="OHD89" s="829"/>
      <c r="OHE89" s="828"/>
      <c r="OHF89" s="829"/>
      <c r="OHG89" s="828"/>
      <c r="OHH89" s="829"/>
      <c r="OHI89" s="828"/>
      <c r="OHJ89" s="829"/>
      <c r="OHK89" s="828"/>
      <c r="OHL89" s="829"/>
      <c r="OHM89" s="828"/>
      <c r="OHN89" s="829"/>
      <c r="OHO89" s="828"/>
      <c r="OHP89" s="829"/>
      <c r="OHQ89" s="828"/>
      <c r="OHR89" s="829"/>
      <c r="OHS89" s="828"/>
      <c r="OHT89" s="829"/>
      <c r="OHU89" s="828"/>
      <c r="OHV89" s="829"/>
      <c r="OHW89" s="828"/>
      <c r="OHX89" s="829"/>
      <c r="OHY89" s="828"/>
      <c r="OHZ89" s="829"/>
      <c r="OIA89" s="828"/>
      <c r="OIB89" s="829"/>
      <c r="OIC89" s="828"/>
      <c r="OID89" s="829"/>
      <c r="OIE89" s="828"/>
      <c r="OIF89" s="829"/>
      <c r="OIG89" s="828"/>
      <c r="OIH89" s="829"/>
      <c r="OII89" s="828"/>
      <c r="OIJ89" s="829"/>
      <c r="OIK89" s="828"/>
      <c r="OIL89" s="829"/>
      <c r="OIM89" s="828"/>
      <c r="OIN89" s="829"/>
      <c r="OIO89" s="828"/>
      <c r="OIP89" s="829"/>
      <c r="OIQ89" s="828"/>
      <c r="OIR89" s="829"/>
      <c r="OIS89" s="828"/>
      <c r="OIT89" s="829"/>
      <c r="OIU89" s="828"/>
      <c r="OIV89" s="829"/>
      <c r="OIW89" s="828"/>
      <c r="OIX89" s="829"/>
      <c r="OIY89" s="828"/>
      <c r="OIZ89" s="829"/>
      <c r="OJA89" s="828"/>
      <c r="OJB89" s="829"/>
      <c r="OJC89" s="828"/>
      <c r="OJD89" s="829"/>
      <c r="OJE89" s="828"/>
      <c r="OJF89" s="829"/>
      <c r="OJG89" s="828"/>
      <c r="OJH89" s="829"/>
      <c r="OJI89" s="828"/>
      <c r="OJJ89" s="829"/>
      <c r="OJK89" s="828"/>
      <c r="OJL89" s="829"/>
      <c r="OJM89" s="828"/>
      <c r="OJN89" s="829"/>
      <c r="OJO89" s="828"/>
      <c r="OJP89" s="829"/>
      <c r="OJQ89" s="828"/>
      <c r="OJR89" s="829"/>
      <c r="OJS89" s="828"/>
      <c r="OJT89" s="829"/>
      <c r="OJU89" s="828"/>
      <c r="OJV89" s="829"/>
      <c r="OJW89" s="828"/>
      <c r="OJX89" s="829"/>
      <c r="OJY89" s="828"/>
      <c r="OJZ89" s="829"/>
      <c r="OKA89" s="828"/>
      <c r="OKB89" s="829"/>
      <c r="OKC89" s="828"/>
      <c r="OKD89" s="829"/>
      <c r="OKE89" s="828"/>
      <c r="OKF89" s="829"/>
      <c r="OKG89" s="828"/>
      <c r="OKH89" s="829"/>
      <c r="OKI89" s="828"/>
      <c r="OKJ89" s="829"/>
      <c r="OKK89" s="828"/>
      <c r="OKL89" s="829"/>
      <c r="OKM89" s="828"/>
      <c r="OKN89" s="829"/>
      <c r="OKO89" s="828"/>
      <c r="OKP89" s="829"/>
      <c r="OKQ89" s="828"/>
      <c r="OKR89" s="829"/>
      <c r="OKS89" s="828"/>
      <c r="OKT89" s="829"/>
      <c r="OKU89" s="828"/>
      <c r="OKV89" s="829"/>
      <c r="OKW89" s="828"/>
      <c r="OKX89" s="829"/>
      <c r="OKY89" s="828"/>
      <c r="OKZ89" s="829"/>
      <c r="OLA89" s="828"/>
      <c r="OLB89" s="829"/>
      <c r="OLC89" s="828"/>
      <c r="OLD89" s="829"/>
      <c r="OLE89" s="828"/>
      <c r="OLF89" s="829"/>
      <c r="OLG89" s="828"/>
      <c r="OLH89" s="829"/>
      <c r="OLI89" s="828"/>
      <c r="OLJ89" s="829"/>
      <c r="OLK89" s="828"/>
      <c r="OLL89" s="829"/>
      <c r="OLM89" s="828"/>
      <c r="OLN89" s="829"/>
      <c r="OLO89" s="828"/>
      <c r="OLP89" s="829"/>
      <c r="OLQ89" s="828"/>
      <c r="OLR89" s="829"/>
      <c r="OLS89" s="828"/>
      <c r="OLT89" s="829"/>
      <c r="OLU89" s="828"/>
      <c r="OLV89" s="829"/>
      <c r="OLW89" s="828"/>
      <c r="OLX89" s="829"/>
      <c r="OLY89" s="828"/>
      <c r="OLZ89" s="829"/>
      <c r="OMA89" s="828"/>
      <c r="OMB89" s="829"/>
      <c r="OMC89" s="828"/>
      <c r="OMD89" s="829"/>
      <c r="OME89" s="828"/>
      <c r="OMF89" s="829"/>
      <c r="OMG89" s="828"/>
      <c r="OMH89" s="829"/>
      <c r="OMI89" s="828"/>
      <c r="OMJ89" s="829"/>
      <c r="OMK89" s="828"/>
      <c r="OML89" s="829"/>
      <c r="OMM89" s="828"/>
      <c r="OMN89" s="829"/>
      <c r="OMO89" s="828"/>
      <c r="OMP89" s="829"/>
      <c r="OMQ89" s="828"/>
      <c r="OMR89" s="829"/>
      <c r="OMS89" s="828"/>
      <c r="OMT89" s="829"/>
      <c r="OMU89" s="828"/>
      <c r="OMV89" s="829"/>
      <c r="OMW89" s="828"/>
      <c r="OMX89" s="829"/>
      <c r="OMY89" s="828"/>
      <c r="OMZ89" s="829"/>
      <c r="ONA89" s="828"/>
      <c r="ONB89" s="829"/>
      <c r="ONC89" s="828"/>
      <c r="OND89" s="829"/>
      <c r="ONE89" s="828"/>
      <c r="ONF89" s="829"/>
      <c r="ONG89" s="828"/>
      <c r="ONH89" s="829"/>
      <c r="ONI89" s="828"/>
      <c r="ONJ89" s="829"/>
      <c r="ONK89" s="828"/>
      <c r="ONL89" s="829"/>
      <c r="ONM89" s="828"/>
      <c r="ONN89" s="829"/>
      <c r="ONO89" s="828"/>
      <c r="ONP89" s="829"/>
      <c r="ONQ89" s="828"/>
      <c r="ONR89" s="829"/>
      <c r="ONS89" s="828"/>
      <c r="ONT89" s="829"/>
      <c r="ONU89" s="828"/>
      <c r="ONV89" s="829"/>
      <c r="ONW89" s="828"/>
      <c r="ONX89" s="829"/>
      <c r="ONY89" s="828"/>
      <c r="ONZ89" s="829"/>
      <c r="OOA89" s="828"/>
      <c r="OOB89" s="829"/>
      <c r="OOC89" s="828"/>
      <c r="OOD89" s="829"/>
      <c r="OOE89" s="828"/>
      <c r="OOF89" s="829"/>
      <c r="OOG89" s="828"/>
      <c r="OOH89" s="829"/>
      <c r="OOI89" s="828"/>
      <c r="OOJ89" s="829"/>
      <c r="OOK89" s="828"/>
      <c r="OOL89" s="829"/>
      <c r="OOM89" s="828"/>
      <c r="OON89" s="829"/>
      <c r="OOO89" s="828"/>
      <c r="OOP89" s="829"/>
      <c r="OOQ89" s="828"/>
      <c r="OOR89" s="829"/>
      <c r="OOS89" s="828"/>
      <c r="OOT89" s="829"/>
      <c r="OOU89" s="828"/>
      <c r="OOV89" s="829"/>
      <c r="OOW89" s="828"/>
      <c r="OOX89" s="829"/>
      <c r="OOY89" s="828"/>
      <c r="OOZ89" s="829"/>
      <c r="OPA89" s="828"/>
      <c r="OPB89" s="829"/>
      <c r="OPC89" s="828"/>
      <c r="OPD89" s="829"/>
      <c r="OPE89" s="828"/>
      <c r="OPF89" s="829"/>
      <c r="OPG89" s="828"/>
      <c r="OPH89" s="829"/>
      <c r="OPI89" s="828"/>
      <c r="OPJ89" s="829"/>
      <c r="OPK89" s="828"/>
      <c r="OPL89" s="829"/>
      <c r="OPM89" s="828"/>
      <c r="OPN89" s="829"/>
      <c r="OPO89" s="828"/>
      <c r="OPP89" s="829"/>
      <c r="OPQ89" s="828"/>
      <c r="OPR89" s="829"/>
      <c r="OPS89" s="828"/>
      <c r="OPT89" s="829"/>
      <c r="OPU89" s="828"/>
      <c r="OPV89" s="829"/>
      <c r="OPW89" s="828"/>
      <c r="OPX89" s="829"/>
      <c r="OPY89" s="828"/>
      <c r="OPZ89" s="829"/>
      <c r="OQA89" s="828"/>
      <c r="OQB89" s="829"/>
      <c r="OQC89" s="828"/>
      <c r="OQD89" s="829"/>
      <c r="OQE89" s="828"/>
      <c r="OQF89" s="829"/>
      <c r="OQG89" s="828"/>
      <c r="OQH89" s="829"/>
      <c r="OQI89" s="828"/>
      <c r="OQJ89" s="829"/>
      <c r="OQK89" s="828"/>
      <c r="OQL89" s="829"/>
      <c r="OQM89" s="828"/>
      <c r="OQN89" s="829"/>
      <c r="OQO89" s="828"/>
      <c r="OQP89" s="829"/>
      <c r="OQQ89" s="828"/>
      <c r="OQR89" s="829"/>
      <c r="OQS89" s="828"/>
      <c r="OQT89" s="829"/>
      <c r="OQU89" s="828"/>
      <c r="OQV89" s="829"/>
      <c r="OQW89" s="828"/>
      <c r="OQX89" s="829"/>
      <c r="OQY89" s="828"/>
      <c r="OQZ89" s="829"/>
      <c r="ORA89" s="828"/>
      <c r="ORB89" s="829"/>
      <c r="ORC89" s="828"/>
      <c r="ORD89" s="829"/>
      <c r="ORE89" s="828"/>
      <c r="ORF89" s="829"/>
      <c r="ORG89" s="828"/>
      <c r="ORH89" s="829"/>
      <c r="ORI89" s="828"/>
      <c r="ORJ89" s="829"/>
      <c r="ORK89" s="828"/>
      <c r="ORL89" s="829"/>
      <c r="ORM89" s="828"/>
      <c r="ORN89" s="829"/>
      <c r="ORO89" s="828"/>
      <c r="ORP89" s="829"/>
      <c r="ORQ89" s="828"/>
      <c r="ORR89" s="829"/>
      <c r="ORS89" s="828"/>
      <c r="ORT89" s="829"/>
      <c r="ORU89" s="828"/>
      <c r="ORV89" s="829"/>
      <c r="ORW89" s="828"/>
      <c r="ORX89" s="829"/>
      <c r="ORY89" s="828"/>
      <c r="ORZ89" s="829"/>
      <c r="OSA89" s="828"/>
      <c r="OSB89" s="829"/>
      <c r="OSC89" s="828"/>
      <c r="OSD89" s="829"/>
      <c r="OSE89" s="828"/>
      <c r="OSF89" s="829"/>
      <c r="OSG89" s="828"/>
      <c r="OSH89" s="829"/>
      <c r="OSI89" s="828"/>
      <c r="OSJ89" s="829"/>
      <c r="OSK89" s="828"/>
      <c r="OSL89" s="829"/>
      <c r="OSM89" s="828"/>
      <c r="OSN89" s="829"/>
      <c r="OSO89" s="828"/>
      <c r="OSP89" s="829"/>
      <c r="OSQ89" s="828"/>
      <c r="OSR89" s="829"/>
      <c r="OSS89" s="828"/>
      <c r="OST89" s="829"/>
      <c r="OSU89" s="828"/>
      <c r="OSV89" s="829"/>
      <c r="OSW89" s="828"/>
      <c r="OSX89" s="829"/>
      <c r="OSY89" s="828"/>
      <c r="OSZ89" s="829"/>
      <c r="OTA89" s="828"/>
      <c r="OTB89" s="829"/>
      <c r="OTC89" s="828"/>
      <c r="OTD89" s="829"/>
      <c r="OTE89" s="828"/>
      <c r="OTF89" s="829"/>
      <c r="OTG89" s="828"/>
      <c r="OTH89" s="829"/>
      <c r="OTI89" s="828"/>
      <c r="OTJ89" s="829"/>
      <c r="OTK89" s="828"/>
      <c r="OTL89" s="829"/>
      <c r="OTM89" s="828"/>
      <c r="OTN89" s="829"/>
      <c r="OTO89" s="828"/>
      <c r="OTP89" s="829"/>
      <c r="OTQ89" s="828"/>
      <c r="OTR89" s="829"/>
      <c r="OTS89" s="828"/>
      <c r="OTT89" s="829"/>
      <c r="OTU89" s="828"/>
      <c r="OTV89" s="829"/>
      <c r="OTW89" s="828"/>
      <c r="OTX89" s="829"/>
      <c r="OTY89" s="828"/>
      <c r="OTZ89" s="829"/>
      <c r="OUA89" s="828"/>
      <c r="OUB89" s="829"/>
      <c r="OUC89" s="828"/>
      <c r="OUD89" s="829"/>
      <c r="OUE89" s="828"/>
      <c r="OUF89" s="829"/>
      <c r="OUG89" s="828"/>
      <c r="OUH89" s="829"/>
      <c r="OUI89" s="828"/>
      <c r="OUJ89" s="829"/>
      <c r="OUK89" s="828"/>
      <c r="OUL89" s="829"/>
      <c r="OUM89" s="828"/>
      <c r="OUN89" s="829"/>
      <c r="OUO89" s="828"/>
      <c r="OUP89" s="829"/>
      <c r="OUQ89" s="828"/>
      <c r="OUR89" s="829"/>
      <c r="OUS89" s="828"/>
      <c r="OUT89" s="829"/>
      <c r="OUU89" s="828"/>
      <c r="OUV89" s="829"/>
      <c r="OUW89" s="828"/>
      <c r="OUX89" s="829"/>
      <c r="OUY89" s="828"/>
      <c r="OUZ89" s="829"/>
      <c r="OVA89" s="828"/>
      <c r="OVB89" s="829"/>
      <c r="OVC89" s="828"/>
      <c r="OVD89" s="829"/>
      <c r="OVE89" s="828"/>
      <c r="OVF89" s="829"/>
      <c r="OVG89" s="828"/>
      <c r="OVH89" s="829"/>
      <c r="OVI89" s="828"/>
      <c r="OVJ89" s="829"/>
      <c r="OVK89" s="828"/>
      <c r="OVL89" s="829"/>
      <c r="OVM89" s="828"/>
      <c r="OVN89" s="829"/>
      <c r="OVO89" s="828"/>
      <c r="OVP89" s="829"/>
      <c r="OVQ89" s="828"/>
      <c r="OVR89" s="829"/>
      <c r="OVS89" s="828"/>
      <c r="OVT89" s="829"/>
      <c r="OVU89" s="828"/>
      <c r="OVV89" s="829"/>
      <c r="OVW89" s="828"/>
      <c r="OVX89" s="829"/>
      <c r="OVY89" s="828"/>
      <c r="OVZ89" s="829"/>
      <c r="OWA89" s="828"/>
      <c r="OWB89" s="829"/>
      <c r="OWC89" s="828"/>
      <c r="OWD89" s="829"/>
      <c r="OWE89" s="828"/>
      <c r="OWF89" s="829"/>
      <c r="OWG89" s="828"/>
      <c r="OWH89" s="829"/>
      <c r="OWI89" s="828"/>
      <c r="OWJ89" s="829"/>
      <c r="OWK89" s="828"/>
      <c r="OWL89" s="829"/>
      <c r="OWM89" s="828"/>
      <c r="OWN89" s="829"/>
      <c r="OWO89" s="828"/>
      <c r="OWP89" s="829"/>
      <c r="OWQ89" s="828"/>
      <c r="OWR89" s="829"/>
      <c r="OWS89" s="828"/>
      <c r="OWT89" s="829"/>
      <c r="OWU89" s="828"/>
      <c r="OWV89" s="829"/>
      <c r="OWW89" s="828"/>
      <c r="OWX89" s="829"/>
      <c r="OWY89" s="828"/>
      <c r="OWZ89" s="829"/>
      <c r="OXA89" s="828"/>
      <c r="OXB89" s="829"/>
      <c r="OXC89" s="828"/>
      <c r="OXD89" s="829"/>
      <c r="OXE89" s="828"/>
      <c r="OXF89" s="829"/>
      <c r="OXG89" s="828"/>
      <c r="OXH89" s="829"/>
      <c r="OXI89" s="828"/>
      <c r="OXJ89" s="829"/>
      <c r="OXK89" s="828"/>
      <c r="OXL89" s="829"/>
      <c r="OXM89" s="828"/>
      <c r="OXN89" s="829"/>
      <c r="OXO89" s="828"/>
      <c r="OXP89" s="829"/>
      <c r="OXQ89" s="828"/>
      <c r="OXR89" s="829"/>
      <c r="OXS89" s="828"/>
      <c r="OXT89" s="829"/>
      <c r="OXU89" s="828"/>
      <c r="OXV89" s="829"/>
      <c r="OXW89" s="828"/>
      <c r="OXX89" s="829"/>
      <c r="OXY89" s="828"/>
      <c r="OXZ89" s="829"/>
      <c r="OYA89" s="828"/>
      <c r="OYB89" s="829"/>
      <c r="OYC89" s="828"/>
      <c r="OYD89" s="829"/>
      <c r="OYE89" s="828"/>
      <c r="OYF89" s="829"/>
      <c r="OYG89" s="828"/>
      <c r="OYH89" s="829"/>
      <c r="OYI89" s="828"/>
      <c r="OYJ89" s="829"/>
      <c r="OYK89" s="828"/>
      <c r="OYL89" s="829"/>
      <c r="OYM89" s="828"/>
      <c r="OYN89" s="829"/>
      <c r="OYO89" s="828"/>
      <c r="OYP89" s="829"/>
      <c r="OYQ89" s="828"/>
      <c r="OYR89" s="829"/>
      <c r="OYS89" s="828"/>
      <c r="OYT89" s="829"/>
      <c r="OYU89" s="828"/>
      <c r="OYV89" s="829"/>
      <c r="OYW89" s="828"/>
      <c r="OYX89" s="829"/>
      <c r="OYY89" s="828"/>
      <c r="OYZ89" s="829"/>
      <c r="OZA89" s="828"/>
      <c r="OZB89" s="829"/>
      <c r="OZC89" s="828"/>
      <c r="OZD89" s="829"/>
      <c r="OZE89" s="828"/>
      <c r="OZF89" s="829"/>
      <c r="OZG89" s="828"/>
      <c r="OZH89" s="829"/>
      <c r="OZI89" s="828"/>
      <c r="OZJ89" s="829"/>
      <c r="OZK89" s="828"/>
      <c r="OZL89" s="829"/>
      <c r="OZM89" s="828"/>
      <c r="OZN89" s="829"/>
      <c r="OZO89" s="828"/>
      <c r="OZP89" s="829"/>
      <c r="OZQ89" s="828"/>
      <c r="OZR89" s="829"/>
      <c r="OZS89" s="828"/>
      <c r="OZT89" s="829"/>
      <c r="OZU89" s="828"/>
      <c r="OZV89" s="829"/>
      <c r="OZW89" s="828"/>
      <c r="OZX89" s="829"/>
      <c r="OZY89" s="828"/>
      <c r="OZZ89" s="829"/>
      <c r="PAA89" s="828"/>
      <c r="PAB89" s="829"/>
      <c r="PAC89" s="828"/>
      <c r="PAD89" s="829"/>
      <c r="PAE89" s="828"/>
      <c r="PAF89" s="829"/>
      <c r="PAG89" s="828"/>
      <c r="PAH89" s="829"/>
      <c r="PAI89" s="828"/>
      <c r="PAJ89" s="829"/>
      <c r="PAK89" s="828"/>
      <c r="PAL89" s="829"/>
      <c r="PAM89" s="828"/>
      <c r="PAN89" s="829"/>
      <c r="PAO89" s="828"/>
      <c r="PAP89" s="829"/>
      <c r="PAQ89" s="828"/>
      <c r="PAR89" s="829"/>
      <c r="PAS89" s="828"/>
      <c r="PAT89" s="829"/>
      <c r="PAU89" s="828"/>
      <c r="PAV89" s="829"/>
      <c r="PAW89" s="828"/>
      <c r="PAX89" s="829"/>
      <c r="PAY89" s="828"/>
      <c r="PAZ89" s="829"/>
      <c r="PBA89" s="828"/>
      <c r="PBB89" s="829"/>
      <c r="PBC89" s="828"/>
      <c r="PBD89" s="829"/>
      <c r="PBE89" s="828"/>
      <c r="PBF89" s="829"/>
      <c r="PBG89" s="828"/>
      <c r="PBH89" s="829"/>
      <c r="PBI89" s="828"/>
      <c r="PBJ89" s="829"/>
      <c r="PBK89" s="828"/>
      <c r="PBL89" s="829"/>
      <c r="PBM89" s="828"/>
      <c r="PBN89" s="829"/>
      <c r="PBO89" s="828"/>
      <c r="PBP89" s="829"/>
      <c r="PBQ89" s="828"/>
      <c r="PBR89" s="829"/>
      <c r="PBS89" s="828"/>
      <c r="PBT89" s="829"/>
      <c r="PBU89" s="828"/>
      <c r="PBV89" s="829"/>
      <c r="PBW89" s="828"/>
      <c r="PBX89" s="829"/>
      <c r="PBY89" s="828"/>
      <c r="PBZ89" s="829"/>
      <c r="PCA89" s="828"/>
      <c r="PCB89" s="829"/>
      <c r="PCC89" s="828"/>
      <c r="PCD89" s="829"/>
      <c r="PCE89" s="828"/>
      <c r="PCF89" s="829"/>
      <c r="PCG89" s="828"/>
      <c r="PCH89" s="829"/>
      <c r="PCI89" s="828"/>
      <c r="PCJ89" s="829"/>
      <c r="PCK89" s="828"/>
      <c r="PCL89" s="829"/>
      <c r="PCM89" s="828"/>
      <c r="PCN89" s="829"/>
      <c r="PCO89" s="828"/>
      <c r="PCP89" s="829"/>
      <c r="PCQ89" s="828"/>
      <c r="PCR89" s="829"/>
      <c r="PCS89" s="828"/>
      <c r="PCT89" s="829"/>
      <c r="PCU89" s="828"/>
      <c r="PCV89" s="829"/>
      <c r="PCW89" s="828"/>
      <c r="PCX89" s="829"/>
      <c r="PCY89" s="828"/>
      <c r="PCZ89" s="829"/>
      <c r="PDA89" s="828"/>
      <c r="PDB89" s="829"/>
      <c r="PDC89" s="828"/>
      <c r="PDD89" s="829"/>
      <c r="PDE89" s="828"/>
      <c r="PDF89" s="829"/>
      <c r="PDG89" s="828"/>
      <c r="PDH89" s="829"/>
      <c r="PDI89" s="828"/>
      <c r="PDJ89" s="829"/>
      <c r="PDK89" s="828"/>
      <c r="PDL89" s="829"/>
      <c r="PDM89" s="828"/>
      <c r="PDN89" s="829"/>
      <c r="PDO89" s="828"/>
      <c r="PDP89" s="829"/>
      <c r="PDQ89" s="828"/>
      <c r="PDR89" s="829"/>
      <c r="PDS89" s="828"/>
      <c r="PDT89" s="829"/>
      <c r="PDU89" s="828"/>
      <c r="PDV89" s="829"/>
      <c r="PDW89" s="828"/>
      <c r="PDX89" s="829"/>
      <c r="PDY89" s="828"/>
      <c r="PDZ89" s="829"/>
      <c r="PEA89" s="828"/>
      <c r="PEB89" s="829"/>
      <c r="PEC89" s="828"/>
      <c r="PED89" s="829"/>
      <c r="PEE89" s="828"/>
      <c r="PEF89" s="829"/>
      <c r="PEG89" s="828"/>
      <c r="PEH89" s="829"/>
      <c r="PEI89" s="828"/>
      <c r="PEJ89" s="829"/>
      <c r="PEK89" s="828"/>
      <c r="PEL89" s="829"/>
      <c r="PEM89" s="828"/>
      <c r="PEN89" s="829"/>
      <c r="PEO89" s="828"/>
      <c r="PEP89" s="829"/>
      <c r="PEQ89" s="828"/>
      <c r="PER89" s="829"/>
      <c r="PES89" s="828"/>
      <c r="PET89" s="829"/>
      <c r="PEU89" s="828"/>
      <c r="PEV89" s="829"/>
      <c r="PEW89" s="828"/>
      <c r="PEX89" s="829"/>
      <c r="PEY89" s="828"/>
      <c r="PEZ89" s="829"/>
      <c r="PFA89" s="828"/>
      <c r="PFB89" s="829"/>
      <c r="PFC89" s="828"/>
      <c r="PFD89" s="829"/>
      <c r="PFE89" s="828"/>
      <c r="PFF89" s="829"/>
      <c r="PFG89" s="828"/>
      <c r="PFH89" s="829"/>
      <c r="PFI89" s="828"/>
      <c r="PFJ89" s="829"/>
      <c r="PFK89" s="828"/>
      <c r="PFL89" s="829"/>
      <c r="PFM89" s="828"/>
      <c r="PFN89" s="829"/>
      <c r="PFO89" s="828"/>
      <c r="PFP89" s="829"/>
      <c r="PFQ89" s="828"/>
      <c r="PFR89" s="829"/>
      <c r="PFS89" s="828"/>
      <c r="PFT89" s="829"/>
      <c r="PFU89" s="828"/>
      <c r="PFV89" s="829"/>
      <c r="PFW89" s="828"/>
      <c r="PFX89" s="829"/>
      <c r="PFY89" s="828"/>
      <c r="PFZ89" s="829"/>
      <c r="PGA89" s="828"/>
      <c r="PGB89" s="829"/>
      <c r="PGC89" s="828"/>
      <c r="PGD89" s="829"/>
      <c r="PGE89" s="828"/>
      <c r="PGF89" s="829"/>
      <c r="PGG89" s="828"/>
      <c r="PGH89" s="829"/>
      <c r="PGI89" s="828"/>
      <c r="PGJ89" s="829"/>
      <c r="PGK89" s="828"/>
      <c r="PGL89" s="829"/>
      <c r="PGM89" s="828"/>
      <c r="PGN89" s="829"/>
      <c r="PGO89" s="828"/>
      <c r="PGP89" s="829"/>
      <c r="PGQ89" s="828"/>
      <c r="PGR89" s="829"/>
      <c r="PGS89" s="828"/>
      <c r="PGT89" s="829"/>
      <c r="PGU89" s="828"/>
      <c r="PGV89" s="829"/>
      <c r="PGW89" s="828"/>
      <c r="PGX89" s="829"/>
      <c r="PGY89" s="828"/>
      <c r="PGZ89" s="829"/>
      <c r="PHA89" s="828"/>
      <c r="PHB89" s="829"/>
      <c r="PHC89" s="828"/>
      <c r="PHD89" s="829"/>
      <c r="PHE89" s="828"/>
      <c r="PHF89" s="829"/>
      <c r="PHG89" s="828"/>
      <c r="PHH89" s="829"/>
      <c r="PHI89" s="828"/>
      <c r="PHJ89" s="829"/>
      <c r="PHK89" s="828"/>
      <c r="PHL89" s="829"/>
      <c r="PHM89" s="828"/>
      <c r="PHN89" s="829"/>
      <c r="PHO89" s="828"/>
      <c r="PHP89" s="829"/>
      <c r="PHQ89" s="828"/>
      <c r="PHR89" s="829"/>
      <c r="PHS89" s="828"/>
      <c r="PHT89" s="829"/>
      <c r="PHU89" s="828"/>
      <c r="PHV89" s="829"/>
      <c r="PHW89" s="828"/>
      <c r="PHX89" s="829"/>
      <c r="PHY89" s="828"/>
      <c r="PHZ89" s="829"/>
      <c r="PIA89" s="828"/>
      <c r="PIB89" s="829"/>
      <c r="PIC89" s="828"/>
      <c r="PID89" s="829"/>
      <c r="PIE89" s="828"/>
      <c r="PIF89" s="829"/>
      <c r="PIG89" s="828"/>
      <c r="PIH89" s="829"/>
      <c r="PII89" s="828"/>
      <c r="PIJ89" s="829"/>
      <c r="PIK89" s="828"/>
      <c r="PIL89" s="829"/>
      <c r="PIM89" s="828"/>
      <c r="PIN89" s="829"/>
      <c r="PIO89" s="828"/>
      <c r="PIP89" s="829"/>
      <c r="PIQ89" s="828"/>
      <c r="PIR89" s="829"/>
      <c r="PIS89" s="828"/>
      <c r="PIT89" s="829"/>
      <c r="PIU89" s="828"/>
      <c r="PIV89" s="829"/>
      <c r="PIW89" s="828"/>
      <c r="PIX89" s="829"/>
      <c r="PIY89" s="828"/>
      <c r="PIZ89" s="829"/>
      <c r="PJA89" s="828"/>
      <c r="PJB89" s="829"/>
      <c r="PJC89" s="828"/>
      <c r="PJD89" s="829"/>
      <c r="PJE89" s="828"/>
      <c r="PJF89" s="829"/>
      <c r="PJG89" s="828"/>
      <c r="PJH89" s="829"/>
      <c r="PJI89" s="828"/>
      <c r="PJJ89" s="829"/>
      <c r="PJK89" s="828"/>
      <c r="PJL89" s="829"/>
      <c r="PJM89" s="828"/>
      <c r="PJN89" s="829"/>
      <c r="PJO89" s="828"/>
      <c r="PJP89" s="829"/>
      <c r="PJQ89" s="828"/>
      <c r="PJR89" s="829"/>
      <c r="PJS89" s="828"/>
      <c r="PJT89" s="829"/>
      <c r="PJU89" s="828"/>
      <c r="PJV89" s="829"/>
      <c r="PJW89" s="828"/>
      <c r="PJX89" s="829"/>
      <c r="PJY89" s="828"/>
      <c r="PJZ89" s="829"/>
      <c r="PKA89" s="828"/>
      <c r="PKB89" s="829"/>
      <c r="PKC89" s="828"/>
      <c r="PKD89" s="829"/>
      <c r="PKE89" s="828"/>
      <c r="PKF89" s="829"/>
      <c r="PKG89" s="828"/>
      <c r="PKH89" s="829"/>
      <c r="PKI89" s="828"/>
      <c r="PKJ89" s="829"/>
      <c r="PKK89" s="828"/>
      <c r="PKL89" s="829"/>
      <c r="PKM89" s="828"/>
      <c r="PKN89" s="829"/>
      <c r="PKO89" s="828"/>
      <c r="PKP89" s="829"/>
      <c r="PKQ89" s="828"/>
      <c r="PKR89" s="829"/>
      <c r="PKS89" s="828"/>
      <c r="PKT89" s="829"/>
      <c r="PKU89" s="828"/>
      <c r="PKV89" s="829"/>
      <c r="PKW89" s="828"/>
      <c r="PKX89" s="829"/>
      <c r="PKY89" s="828"/>
      <c r="PKZ89" s="829"/>
      <c r="PLA89" s="828"/>
      <c r="PLB89" s="829"/>
      <c r="PLC89" s="828"/>
      <c r="PLD89" s="829"/>
      <c r="PLE89" s="828"/>
      <c r="PLF89" s="829"/>
      <c r="PLG89" s="828"/>
      <c r="PLH89" s="829"/>
      <c r="PLI89" s="828"/>
      <c r="PLJ89" s="829"/>
      <c r="PLK89" s="828"/>
      <c r="PLL89" s="829"/>
      <c r="PLM89" s="828"/>
      <c r="PLN89" s="829"/>
      <c r="PLO89" s="828"/>
      <c r="PLP89" s="829"/>
      <c r="PLQ89" s="828"/>
      <c r="PLR89" s="829"/>
      <c r="PLS89" s="828"/>
      <c r="PLT89" s="829"/>
      <c r="PLU89" s="828"/>
      <c r="PLV89" s="829"/>
      <c r="PLW89" s="828"/>
      <c r="PLX89" s="829"/>
      <c r="PLY89" s="828"/>
      <c r="PLZ89" s="829"/>
      <c r="PMA89" s="828"/>
      <c r="PMB89" s="829"/>
      <c r="PMC89" s="828"/>
      <c r="PMD89" s="829"/>
      <c r="PME89" s="828"/>
      <c r="PMF89" s="829"/>
      <c r="PMG89" s="828"/>
      <c r="PMH89" s="829"/>
      <c r="PMI89" s="828"/>
      <c r="PMJ89" s="829"/>
      <c r="PMK89" s="828"/>
      <c r="PML89" s="829"/>
      <c r="PMM89" s="828"/>
      <c r="PMN89" s="829"/>
      <c r="PMO89" s="828"/>
      <c r="PMP89" s="829"/>
      <c r="PMQ89" s="828"/>
      <c r="PMR89" s="829"/>
      <c r="PMS89" s="828"/>
      <c r="PMT89" s="829"/>
      <c r="PMU89" s="828"/>
      <c r="PMV89" s="829"/>
      <c r="PMW89" s="828"/>
      <c r="PMX89" s="829"/>
      <c r="PMY89" s="828"/>
      <c r="PMZ89" s="829"/>
      <c r="PNA89" s="828"/>
      <c r="PNB89" s="829"/>
      <c r="PNC89" s="828"/>
      <c r="PND89" s="829"/>
      <c r="PNE89" s="828"/>
      <c r="PNF89" s="829"/>
      <c r="PNG89" s="828"/>
      <c r="PNH89" s="829"/>
      <c r="PNI89" s="828"/>
      <c r="PNJ89" s="829"/>
      <c r="PNK89" s="828"/>
      <c r="PNL89" s="829"/>
      <c r="PNM89" s="828"/>
      <c r="PNN89" s="829"/>
      <c r="PNO89" s="828"/>
      <c r="PNP89" s="829"/>
      <c r="PNQ89" s="828"/>
      <c r="PNR89" s="829"/>
      <c r="PNS89" s="828"/>
      <c r="PNT89" s="829"/>
      <c r="PNU89" s="828"/>
      <c r="PNV89" s="829"/>
      <c r="PNW89" s="828"/>
      <c r="PNX89" s="829"/>
      <c r="PNY89" s="828"/>
      <c r="PNZ89" s="829"/>
      <c r="POA89" s="828"/>
      <c r="POB89" s="829"/>
      <c r="POC89" s="828"/>
      <c r="POD89" s="829"/>
      <c r="POE89" s="828"/>
      <c r="POF89" s="829"/>
      <c r="POG89" s="828"/>
      <c r="POH89" s="829"/>
      <c r="POI89" s="828"/>
      <c r="POJ89" s="829"/>
      <c r="POK89" s="828"/>
      <c r="POL89" s="829"/>
      <c r="POM89" s="828"/>
      <c r="PON89" s="829"/>
      <c r="POO89" s="828"/>
      <c r="POP89" s="829"/>
      <c r="POQ89" s="828"/>
      <c r="POR89" s="829"/>
      <c r="POS89" s="828"/>
      <c r="POT89" s="829"/>
      <c r="POU89" s="828"/>
      <c r="POV89" s="829"/>
      <c r="POW89" s="828"/>
      <c r="POX89" s="829"/>
      <c r="POY89" s="828"/>
      <c r="POZ89" s="829"/>
      <c r="PPA89" s="828"/>
      <c r="PPB89" s="829"/>
      <c r="PPC89" s="828"/>
      <c r="PPD89" s="829"/>
      <c r="PPE89" s="828"/>
      <c r="PPF89" s="829"/>
      <c r="PPG89" s="828"/>
      <c r="PPH89" s="829"/>
      <c r="PPI89" s="828"/>
      <c r="PPJ89" s="829"/>
      <c r="PPK89" s="828"/>
      <c r="PPL89" s="829"/>
      <c r="PPM89" s="828"/>
      <c r="PPN89" s="829"/>
      <c r="PPO89" s="828"/>
      <c r="PPP89" s="829"/>
      <c r="PPQ89" s="828"/>
      <c r="PPR89" s="829"/>
      <c r="PPS89" s="828"/>
      <c r="PPT89" s="829"/>
      <c r="PPU89" s="828"/>
      <c r="PPV89" s="829"/>
      <c r="PPW89" s="828"/>
      <c r="PPX89" s="829"/>
      <c r="PPY89" s="828"/>
      <c r="PPZ89" s="829"/>
      <c r="PQA89" s="828"/>
      <c r="PQB89" s="829"/>
      <c r="PQC89" s="828"/>
      <c r="PQD89" s="829"/>
      <c r="PQE89" s="828"/>
      <c r="PQF89" s="829"/>
      <c r="PQG89" s="828"/>
      <c r="PQH89" s="829"/>
      <c r="PQI89" s="828"/>
      <c r="PQJ89" s="829"/>
      <c r="PQK89" s="828"/>
      <c r="PQL89" s="829"/>
      <c r="PQM89" s="828"/>
      <c r="PQN89" s="829"/>
      <c r="PQO89" s="828"/>
      <c r="PQP89" s="829"/>
      <c r="PQQ89" s="828"/>
      <c r="PQR89" s="829"/>
      <c r="PQS89" s="828"/>
      <c r="PQT89" s="829"/>
      <c r="PQU89" s="828"/>
      <c r="PQV89" s="829"/>
      <c r="PQW89" s="828"/>
      <c r="PQX89" s="829"/>
      <c r="PQY89" s="828"/>
      <c r="PQZ89" s="829"/>
      <c r="PRA89" s="828"/>
      <c r="PRB89" s="829"/>
      <c r="PRC89" s="828"/>
      <c r="PRD89" s="829"/>
      <c r="PRE89" s="828"/>
      <c r="PRF89" s="829"/>
      <c r="PRG89" s="828"/>
      <c r="PRH89" s="829"/>
      <c r="PRI89" s="828"/>
      <c r="PRJ89" s="829"/>
      <c r="PRK89" s="828"/>
      <c r="PRL89" s="829"/>
      <c r="PRM89" s="828"/>
      <c r="PRN89" s="829"/>
      <c r="PRO89" s="828"/>
      <c r="PRP89" s="829"/>
      <c r="PRQ89" s="828"/>
      <c r="PRR89" s="829"/>
      <c r="PRS89" s="828"/>
      <c r="PRT89" s="829"/>
      <c r="PRU89" s="828"/>
      <c r="PRV89" s="829"/>
      <c r="PRW89" s="828"/>
      <c r="PRX89" s="829"/>
      <c r="PRY89" s="828"/>
      <c r="PRZ89" s="829"/>
      <c r="PSA89" s="828"/>
      <c r="PSB89" s="829"/>
      <c r="PSC89" s="828"/>
      <c r="PSD89" s="829"/>
      <c r="PSE89" s="828"/>
      <c r="PSF89" s="829"/>
      <c r="PSG89" s="828"/>
      <c r="PSH89" s="829"/>
      <c r="PSI89" s="828"/>
      <c r="PSJ89" s="829"/>
      <c r="PSK89" s="828"/>
      <c r="PSL89" s="829"/>
      <c r="PSM89" s="828"/>
      <c r="PSN89" s="829"/>
      <c r="PSO89" s="828"/>
      <c r="PSP89" s="829"/>
      <c r="PSQ89" s="828"/>
      <c r="PSR89" s="829"/>
      <c r="PSS89" s="828"/>
      <c r="PST89" s="829"/>
      <c r="PSU89" s="828"/>
      <c r="PSV89" s="829"/>
      <c r="PSW89" s="828"/>
      <c r="PSX89" s="829"/>
      <c r="PSY89" s="828"/>
      <c r="PSZ89" s="829"/>
      <c r="PTA89" s="828"/>
      <c r="PTB89" s="829"/>
      <c r="PTC89" s="828"/>
      <c r="PTD89" s="829"/>
      <c r="PTE89" s="828"/>
      <c r="PTF89" s="829"/>
      <c r="PTG89" s="828"/>
      <c r="PTH89" s="829"/>
      <c r="PTI89" s="828"/>
      <c r="PTJ89" s="829"/>
      <c r="PTK89" s="828"/>
      <c r="PTL89" s="829"/>
      <c r="PTM89" s="828"/>
      <c r="PTN89" s="829"/>
      <c r="PTO89" s="828"/>
      <c r="PTP89" s="829"/>
      <c r="PTQ89" s="828"/>
      <c r="PTR89" s="829"/>
      <c r="PTS89" s="828"/>
      <c r="PTT89" s="829"/>
      <c r="PTU89" s="828"/>
      <c r="PTV89" s="829"/>
      <c r="PTW89" s="828"/>
      <c r="PTX89" s="829"/>
      <c r="PTY89" s="828"/>
      <c r="PTZ89" s="829"/>
      <c r="PUA89" s="828"/>
      <c r="PUB89" s="829"/>
      <c r="PUC89" s="828"/>
      <c r="PUD89" s="829"/>
      <c r="PUE89" s="828"/>
      <c r="PUF89" s="829"/>
      <c r="PUG89" s="828"/>
      <c r="PUH89" s="829"/>
      <c r="PUI89" s="828"/>
      <c r="PUJ89" s="829"/>
      <c r="PUK89" s="828"/>
      <c r="PUL89" s="829"/>
      <c r="PUM89" s="828"/>
      <c r="PUN89" s="829"/>
      <c r="PUO89" s="828"/>
      <c r="PUP89" s="829"/>
      <c r="PUQ89" s="828"/>
      <c r="PUR89" s="829"/>
      <c r="PUS89" s="828"/>
      <c r="PUT89" s="829"/>
      <c r="PUU89" s="828"/>
      <c r="PUV89" s="829"/>
      <c r="PUW89" s="828"/>
      <c r="PUX89" s="829"/>
      <c r="PUY89" s="828"/>
      <c r="PUZ89" s="829"/>
      <c r="PVA89" s="828"/>
      <c r="PVB89" s="829"/>
      <c r="PVC89" s="828"/>
      <c r="PVD89" s="829"/>
      <c r="PVE89" s="828"/>
      <c r="PVF89" s="829"/>
      <c r="PVG89" s="828"/>
      <c r="PVH89" s="829"/>
      <c r="PVI89" s="828"/>
      <c r="PVJ89" s="829"/>
      <c r="PVK89" s="828"/>
      <c r="PVL89" s="829"/>
      <c r="PVM89" s="828"/>
      <c r="PVN89" s="829"/>
      <c r="PVO89" s="828"/>
      <c r="PVP89" s="829"/>
      <c r="PVQ89" s="828"/>
      <c r="PVR89" s="829"/>
      <c r="PVS89" s="828"/>
      <c r="PVT89" s="829"/>
      <c r="PVU89" s="828"/>
      <c r="PVV89" s="829"/>
      <c r="PVW89" s="828"/>
      <c r="PVX89" s="829"/>
      <c r="PVY89" s="828"/>
      <c r="PVZ89" s="829"/>
      <c r="PWA89" s="828"/>
      <c r="PWB89" s="829"/>
      <c r="PWC89" s="828"/>
      <c r="PWD89" s="829"/>
      <c r="PWE89" s="828"/>
      <c r="PWF89" s="829"/>
      <c r="PWG89" s="828"/>
      <c r="PWH89" s="829"/>
      <c r="PWI89" s="828"/>
      <c r="PWJ89" s="829"/>
      <c r="PWK89" s="828"/>
      <c r="PWL89" s="829"/>
      <c r="PWM89" s="828"/>
      <c r="PWN89" s="829"/>
      <c r="PWO89" s="828"/>
      <c r="PWP89" s="829"/>
      <c r="PWQ89" s="828"/>
      <c r="PWR89" s="829"/>
      <c r="PWS89" s="828"/>
      <c r="PWT89" s="829"/>
      <c r="PWU89" s="828"/>
      <c r="PWV89" s="829"/>
      <c r="PWW89" s="828"/>
      <c r="PWX89" s="829"/>
      <c r="PWY89" s="828"/>
      <c r="PWZ89" s="829"/>
      <c r="PXA89" s="828"/>
      <c r="PXB89" s="829"/>
      <c r="PXC89" s="828"/>
      <c r="PXD89" s="829"/>
      <c r="PXE89" s="828"/>
      <c r="PXF89" s="829"/>
      <c r="PXG89" s="828"/>
      <c r="PXH89" s="829"/>
      <c r="PXI89" s="828"/>
      <c r="PXJ89" s="829"/>
      <c r="PXK89" s="828"/>
      <c r="PXL89" s="829"/>
      <c r="PXM89" s="828"/>
      <c r="PXN89" s="829"/>
      <c r="PXO89" s="828"/>
      <c r="PXP89" s="829"/>
      <c r="PXQ89" s="828"/>
      <c r="PXR89" s="829"/>
      <c r="PXS89" s="828"/>
      <c r="PXT89" s="829"/>
      <c r="PXU89" s="828"/>
      <c r="PXV89" s="829"/>
      <c r="PXW89" s="828"/>
      <c r="PXX89" s="829"/>
      <c r="PXY89" s="828"/>
      <c r="PXZ89" s="829"/>
      <c r="PYA89" s="828"/>
      <c r="PYB89" s="829"/>
      <c r="PYC89" s="828"/>
      <c r="PYD89" s="829"/>
      <c r="PYE89" s="828"/>
      <c r="PYF89" s="829"/>
      <c r="PYG89" s="828"/>
      <c r="PYH89" s="829"/>
      <c r="PYI89" s="828"/>
      <c r="PYJ89" s="829"/>
      <c r="PYK89" s="828"/>
      <c r="PYL89" s="829"/>
      <c r="PYM89" s="828"/>
      <c r="PYN89" s="829"/>
      <c r="PYO89" s="828"/>
      <c r="PYP89" s="829"/>
      <c r="PYQ89" s="828"/>
      <c r="PYR89" s="829"/>
      <c r="PYS89" s="828"/>
      <c r="PYT89" s="829"/>
      <c r="PYU89" s="828"/>
      <c r="PYV89" s="829"/>
      <c r="PYW89" s="828"/>
      <c r="PYX89" s="829"/>
      <c r="PYY89" s="828"/>
      <c r="PYZ89" s="829"/>
      <c r="PZA89" s="828"/>
      <c r="PZB89" s="829"/>
      <c r="PZC89" s="828"/>
      <c r="PZD89" s="829"/>
      <c r="PZE89" s="828"/>
      <c r="PZF89" s="829"/>
      <c r="PZG89" s="828"/>
      <c r="PZH89" s="829"/>
      <c r="PZI89" s="828"/>
      <c r="PZJ89" s="829"/>
      <c r="PZK89" s="828"/>
      <c r="PZL89" s="829"/>
      <c r="PZM89" s="828"/>
      <c r="PZN89" s="829"/>
      <c r="PZO89" s="828"/>
      <c r="PZP89" s="829"/>
      <c r="PZQ89" s="828"/>
      <c r="PZR89" s="829"/>
      <c r="PZS89" s="828"/>
      <c r="PZT89" s="829"/>
      <c r="PZU89" s="828"/>
      <c r="PZV89" s="829"/>
      <c r="PZW89" s="828"/>
      <c r="PZX89" s="829"/>
      <c r="PZY89" s="828"/>
      <c r="PZZ89" s="829"/>
      <c r="QAA89" s="828"/>
      <c r="QAB89" s="829"/>
      <c r="QAC89" s="828"/>
      <c r="QAD89" s="829"/>
      <c r="QAE89" s="828"/>
      <c r="QAF89" s="829"/>
      <c r="QAG89" s="828"/>
      <c r="QAH89" s="829"/>
      <c r="QAI89" s="828"/>
      <c r="QAJ89" s="829"/>
      <c r="QAK89" s="828"/>
      <c r="QAL89" s="829"/>
      <c r="QAM89" s="828"/>
      <c r="QAN89" s="829"/>
      <c r="QAO89" s="828"/>
      <c r="QAP89" s="829"/>
      <c r="QAQ89" s="828"/>
      <c r="QAR89" s="829"/>
      <c r="QAS89" s="828"/>
      <c r="QAT89" s="829"/>
      <c r="QAU89" s="828"/>
      <c r="QAV89" s="829"/>
      <c r="QAW89" s="828"/>
      <c r="QAX89" s="829"/>
      <c r="QAY89" s="828"/>
      <c r="QAZ89" s="829"/>
      <c r="QBA89" s="828"/>
      <c r="QBB89" s="829"/>
      <c r="QBC89" s="828"/>
      <c r="QBD89" s="829"/>
      <c r="QBE89" s="828"/>
      <c r="QBF89" s="829"/>
      <c r="QBG89" s="828"/>
      <c r="QBH89" s="829"/>
      <c r="QBI89" s="828"/>
      <c r="QBJ89" s="829"/>
      <c r="QBK89" s="828"/>
      <c r="QBL89" s="829"/>
      <c r="QBM89" s="828"/>
      <c r="QBN89" s="829"/>
      <c r="QBO89" s="828"/>
      <c r="QBP89" s="829"/>
      <c r="QBQ89" s="828"/>
      <c r="QBR89" s="829"/>
      <c r="QBS89" s="828"/>
      <c r="QBT89" s="829"/>
      <c r="QBU89" s="828"/>
      <c r="QBV89" s="829"/>
      <c r="QBW89" s="828"/>
      <c r="QBX89" s="829"/>
      <c r="QBY89" s="828"/>
      <c r="QBZ89" s="829"/>
      <c r="QCA89" s="828"/>
      <c r="QCB89" s="829"/>
      <c r="QCC89" s="828"/>
      <c r="QCD89" s="829"/>
      <c r="QCE89" s="828"/>
      <c r="QCF89" s="829"/>
      <c r="QCG89" s="828"/>
      <c r="QCH89" s="829"/>
      <c r="QCI89" s="828"/>
      <c r="QCJ89" s="829"/>
      <c r="QCK89" s="828"/>
      <c r="QCL89" s="829"/>
      <c r="QCM89" s="828"/>
      <c r="QCN89" s="829"/>
      <c r="QCO89" s="828"/>
      <c r="QCP89" s="829"/>
      <c r="QCQ89" s="828"/>
      <c r="QCR89" s="829"/>
      <c r="QCS89" s="828"/>
      <c r="QCT89" s="829"/>
      <c r="QCU89" s="828"/>
      <c r="QCV89" s="829"/>
      <c r="QCW89" s="828"/>
      <c r="QCX89" s="829"/>
      <c r="QCY89" s="828"/>
      <c r="QCZ89" s="829"/>
      <c r="QDA89" s="828"/>
      <c r="QDB89" s="829"/>
      <c r="QDC89" s="828"/>
      <c r="QDD89" s="829"/>
      <c r="QDE89" s="828"/>
      <c r="QDF89" s="829"/>
      <c r="QDG89" s="828"/>
      <c r="QDH89" s="829"/>
      <c r="QDI89" s="828"/>
      <c r="QDJ89" s="829"/>
      <c r="QDK89" s="828"/>
      <c r="QDL89" s="829"/>
      <c r="QDM89" s="828"/>
      <c r="QDN89" s="829"/>
      <c r="QDO89" s="828"/>
      <c r="QDP89" s="829"/>
      <c r="QDQ89" s="828"/>
      <c r="QDR89" s="829"/>
      <c r="QDS89" s="828"/>
      <c r="QDT89" s="829"/>
      <c r="QDU89" s="828"/>
      <c r="QDV89" s="829"/>
      <c r="QDW89" s="828"/>
      <c r="QDX89" s="829"/>
      <c r="QDY89" s="828"/>
      <c r="QDZ89" s="829"/>
      <c r="QEA89" s="828"/>
      <c r="QEB89" s="829"/>
      <c r="QEC89" s="828"/>
      <c r="QED89" s="829"/>
      <c r="QEE89" s="828"/>
      <c r="QEF89" s="829"/>
      <c r="QEG89" s="828"/>
      <c r="QEH89" s="829"/>
      <c r="QEI89" s="828"/>
      <c r="QEJ89" s="829"/>
      <c r="QEK89" s="828"/>
      <c r="QEL89" s="829"/>
      <c r="QEM89" s="828"/>
      <c r="QEN89" s="829"/>
      <c r="QEO89" s="828"/>
      <c r="QEP89" s="829"/>
      <c r="QEQ89" s="828"/>
      <c r="QER89" s="829"/>
      <c r="QES89" s="828"/>
      <c r="QET89" s="829"/>
      <c r="QEU89" s="828"/>
      <c r="QEV89" s="829"/>
      <c r="QEW89" s="828"/>
      <c r="QEX89" s="829"/>
      <c r="QEY89" s="828"/>
      <c r="QEZ89" s="829"/>
      <c r="QFA89" s="828"/>
      <c r="QFB89" s="829"/>
      <c r="QFC89" s="828"/>
      <c r="QFD89" s="829"/>
      <c r="QFE89" s="828"/>
      <c r="QFF89" s="829"/>
      <c r="QFG89" s="828"/>
      <c r="QFH89" s="829"/>
      <c r="QFI89" s="828"/>
      <c r="QFJ89" s="829"/>
      <c r="QFK89" s="828"/>
      <c r="QFL89" s="829"/>
      <c r="QFM89" s="828"/>
      <c r="QFN89" s="829"/>
      <c r="QFO89" s="828"/>
      <c r="QFP89" s="829"/>
      <c r="QFQ89" s="828"/>
      <c r="QFR89" s="829"/>
      <c r="QFS89" s="828"/>
      <c r="QFT89" s="829"/>
      <c r="QFU89" s="828"/>
      <c r="QFV89" s="829"/>
      <c r="QFW89" s="828"/>
      <c r="QFX89" s="829"/>
      <c r="QFY89" s="828"/>
      <c r="QFZ89" s="829"/>
      <c r="QGA89" s="828"/>
      <c r="QGB89" s="829"/>
      <c r="QGC89" s="828"/>
      <c r="QGD89" s="829"/>
      <c r="QGE89" s="828"/>
      <c r="QGF89" s="829"/>
      <c r="QGG89" s="828"/>
      <c r="QGH89" s="829"/>
      <c r="QGI89" s="828"/>
      <c r="QGJ89" s="829"/>
      <c r="QGK89" s="828"/>
      <c r="QGL89" s="829"/>
      <c r="QGM89" s="828"/>
      <c r="QGN89" s="829"/>
      <c r="QGO89" s="828"/>
      <c r="QGP89" s="829"/>
      <c r="QGQ89" s="828"/>
      <c r="QGR89" s="829"/>
      <c r="QGS89" s="828"/>
      <c r="QGT89" s="829"/>
      <c r="QGU89" s="828"/>
      <c r="QGV89" s="829"/>
      <c r="QGW89" s="828"/>
      <c r="QGX89" s="829"/>
      <c r="QGY89" s="828"/>
      <c r="QGZ89" s="829"/>
      <c r="QHA89" s="828"/>
      <c r="QHB89" s="829"/>
      <c r="QHC89" s="828"/>
      <c r="QHD89" s="829"/>
      <c r="QHE89" s="828"/>
      <c r="QHF89" s="829"/>
      <c r="QHG89" s="828"/>
      <c r="QHH89" s="829"/>
      <c r="QHI89" s="828"/>
      <c r="QHJ89" s="829"/>
      <c r="QHK89" s="828"/>
      <c r="QHL89" s="829"/>
      <c r="QHM89" s="828"/>
      <c r="QHN89" s="829"/>
      <c r="QHO89" s="828"/>
      <c r="QHP89" s="829"/>
      <c r="QHQ89" s="828"/>
      <c r="QHR89" s="829"/>
      <c r="QHS89" s="828"/>
      <c r="QHT89" s="829"/>
      <c r="QHU89" s="828"/>
      <c r="QHV89" s="829"/>
      <c r="QHW89" s="828"/>
      <c r="QHX89" s="829"/>
      <c r="QHY89" s="828"/>
      <c r="QHZ89" s="829"/>
      <c r="QIA89" s="828"/>
      <c r="QIB89" s="829"/>
      <c r="QIC89" s="828"/>
      <c r="QID89" s="829"/>
      <c r="QIE89" s="828"/>
      <c r="QIF89" s="829"/>
      <c r="QIG89" s="828"/>
      <c r="QIH89" s="829"/>
      <c r="QII89" s="828"/>
      <c r="QIJ89" s="829"/>
      <c r="QIK89" s="828"/>
      <c r="QIL89" s="829"/>
      <c r="QIM89" s="828"/>
      <c r="QIN89" s="829"/>
      <c r="QIO89" s="828"/>
      <c r="QIP89" s="829"/>
      <c r="QIQ89" s="828"/>
      <c r="QIR89" s="829"/>
      <c r="QIS89" s="828"/>
      <c r="QIT89" s="829"/>
      <c r="QIU89" s="828"/>
      <c r="QIV89" s="829"/>
      <c r="QIW89" s="828"/>
      <c r="QIX89" s="829"/>
      <c r="QIY89" s="828"/>
      <c r="QIZ89" s="829"/>
      <c r="QJA89" s="828"/>
      <c r="QJB89" s="829"/>
      <c r="QJC89" s="828"/>
      <c r="QJD89" s="829"/>
      <c r="QJE89" s="828"/>
      <c r="QJF89" s="829"/>
      <c r="QJG89" s="828"/>
      <c r="QJH89" s="829"/>
      <c r="QJI89" s="828"/>
      <c r="QJJ89" s="829"/>
      <c r="QJK89" s="828"/>
      <c r="QJL89" s="829"/>
      <c r="QJM89" s="828"/>
      <c r="QJN89" s="829"/>
      <c r="QJO89" s="828"/>
      <c r="QJP89" s="829"/>
      <c r="QJQ89" s="828"/>
      <c r="QJR89" s="829"/>
      <c r="QJS89" s="828"/>
      <c r="QJT89" s="829"/>
      <c r="QJU89" s="828"/>
      <c r="QJV89" s="829"/>
      <c r="QJW89" s="828"/>
      <c r="QJX89" s="829"/>
      <c r="QJY89" s="828"/>
      <c r="QJZ89" s="829"/>
      <c r="QKA89" s="828"/>
      <c r="QKB89" s="829"/>
      <c r="QKC89" s="828"/>
      <c r="QKD89" s="829"/>
      <c r="QKE89" s="828"/>
      <c r="QKF89" s="829"/>
      <c r="QKG89" s="828"/>
      <c r="QKH89" s="829"/>
      <c r="QKI89" s="828"/>
      <c r="QKJ89" s="829"/>
      <c r="QKK89" s="828"/>
      <c r="QKL89" s="829"/>
      <c r="QKM89" s="828"/>
      <c r="QKN89" s="829"/>
      <c r="QKO89" s="828"/>
      <c r="QKP89" s="829"/>
      <c r="QKQ89" s="828"/>
      <c r="QKR89" s="829"/>
      <c r="QKS89" s="828"/>
      <c r="QKT89" s="829"/>
      <c r="QKU89" s="828"/>
      <c r="QKV89" s="829"/>
      <c r="QKW89" s="828"/>
      <c r="QKX89" s="829"/>
      <c r="QKY89" s="828"/>
      <c r="QKZ89" s="829"/>
      <c r="QLA89" s="828"/>
      <c r="QLB89" s="829"/>
      <c r="QLC89" s="828"/>
      <c r="QLD89" s="829"/>
      <c r="QLE89" s="828"/>
      <c r="QLF89" s="829"/>
      <c r="QLG89" s="828"/>
      <c r="QLH89" s="829"/>
      <c r="QLI89" s="828"/>
      <c r="QLJ89" s="829"/>
      <c r="QLK89" s="828"/>
      <c r="QLL89" s="829"/>
      <c r="QLM89" s="828"/>
      <c r="QLN89" s="829"/>
      <c r="QLO89" s="828"/>
      <c r="QLP89" s="829"/>
      <c r="QLQ89" s="828"/>
      <c r="QLR89" s="829"/>
      <c r="QLS89" s="828"/>
      <c r="QLT89" s="829"/>
      <c r="QLU89" s="828"/>
      <c r="QLV89" s="829"/>
      <c r="QLW89" s="828"/>
      <c r="QLX89" s="829"/>
      <c r="QLY89" s="828"/>
      <c r="QLZ89" s="829"/>
      <c r="QMA89" s="828"/>
      <c r="QMB89" s="829"/>
      <c r="QMC89" s="828"/>
      <c r="QMD89" s="829"/>
      <c r="QME89" s="828"/>
      <c r="QMF89" s="829"/>
      <c r="QMG89" s="828"/>
      <c r="QMH89" s="829"/>
      <c r="QMI89" s="828"/>
      <c r="QMJ89" s="829"/>
      <c r="QMK89" s="828"/>
      <c r="QML89" s="829"/>
      <c r="QMM89" s="828"/>
      <c r="QMN89" s="829"/>
      <c r="QMO89" s="828"/>
      <c r="QMP89" s="829"/>
      <c r="QMQ89" s="828"/>
      <c r="QMR89" s="829"/>
      <c r="QMS89" s="828"/>
      <c r="QMT89" s="829"/>
      <c r="QMU89" s="828"/>
      <c r="QMV89" s="829"/>
      <c r="QMW89" s="828"/>
      <c r="QMX89" s="829"/>
      <c r="QMY89" s="828"/>
      <c r="QMZ89" s="829"/>
      <c r="QNA89" s="828"/>
      <c r="QNB89" s="829"/>
      <c r="QNC89" s="828"/>
      <c r="QND89" s="829"/>
      <c r="QNE89" s="828"/>
      <c r="QNF89" s="829"/>
      <c r="QNG89" s="828"/>
      <c r="QNH89" s="829"/>
      <c r="QNI89" s="828"/>
      <c r="QNJ89" s="829"/>
      <c r="QNK89" s="828"/>
      <c r="QNL89" s="829"/>
      <c r="QNM89" s="828"/>
      <c r="QNN89" s="829"/>
      <c r="QNO89" s="828"/>
      <c r="QNP89" s="829"/>
      <c r="QNQ89" s="828"/>
      <c r="QNR89" s="829"/>
      <c r="QNS89" s="828"/>
      <c r="QNT89" s="829"/>
      <c r="QNU89" s="828"/>
      <c r="QNV89" s="829"/>
      <c r="QNW89" s="828"/>
      <c r="QNX89" s="829"/>
      <c r="QNY89" s="828"/>
      <c r="QNZ89" s="829"/>
      <c r="QOA89" s="828"/>
      <c r="QOB89" s="829"/>
      <c r="QOC89" s="828"/>
      <c r="QOD89" s="829"/>
      <c r="QOE89" s="828"/>
      <c r="QOF89" s="829"/>
      <c r="QOG89" s="828"/>
      <c r="QOH89" s="829"/>
      <c r="QOI89" s="828"/>
      <c r="QOJ89" s="829"/>
      <c r="QOK89" s="828"/>
      <c r="QOL89" s="829"/>
      <c r="QOM89" s="828"/>
      <c r="QON89" s="829"/>
      <c r="QOO89" s="828"/>
      <c r="QOP89" s="829"/>
      <c r="QOQ89" s="828"/>
      <c r="QOR89" s="829"/>
      <c r="QOS89" s="828"/>
      <c r="QOT89" s="829"/>
      <c r="QOU89" s="828"/>
      <c r="QOV89" s="829"/>
      <c r="QOW89" s="828"/>
      <c r="QOX89" s="829"/>
      <c r="QOY89" s="828"/>
      <c r="QOZ89" s="829"/>
      <c r="QPA89" s="828"/>
      <c r="QPB89" s="829"/>
      <c r="QPC89" s="828"/>
      <c r="QPD89" s="829"/>
      <c r="QPE89" s="828"/>
      <c r="QPF89" s="829"/>
      <c r="QPG89" s="828"/>
      <c r="QPH89" s="829"/>
      <c r="QPI89" s="828"/>
      <c r="QPJ89" s="829"/>
      <c r="QPK89" s="828"/>
      <c r="QPL89" s="829"/>
      <c r="QPM89" s="828"/>
      <c r="QPN89" s="829"/>
      <c r="QPO89" s="828"/>
      <c r="QPP89" s="829"/>
      <c r="QPQ89" s="828"/>
      <c r="QPR89" s="829"/>
      <c r="QPS89" s="828"/>
      <c r="QPT89" s="829"/>
      <c r="QPU89" s="828"/>
      <c r="QPV89" s="829"/>
      <c r="QPW89" s="828"/>
      <c r="QPX89" s="829"/>
      <c r="QPY89" s="828"/>
      <c r="QPZ89" s="829"/>
      <c r="QQA89" s="828"/>
      <c r="QQB89" s="829"/>
      <c r="QQC89" s="828"/>
      <c r="QQD89" s="829"/>
      <c r="QQE89" s="828"/>
      <c r="QQF89" s="829"/>
      <c r="QQG89" s="828"/>
      <c r="QQH89" s="829"/>
      <c r="QQI89" s="828"/>
      <c r="QQJ89" s="829"/>
      <c r="QQK89" s="828"/>
      <c r="QQL89" s="829"/>
      <c r="QQM89" s="828"/>
      <c r="QQN89" s="829"/>
      <c r="QQO89" s="828"/>
      <c r="QQP89" s="829"/>
      <c r="QQQ89" s="828"/>
      <c r="QQR89" s="829"/>
      <c r="QQS89" s="828"/>
      <c r="QQT89" s="829"/>
      <c r="QQU89" s="828"/>
      <c r="QQV89" s="829"/>
      <c r="QQW89" s="828"/>
      <c r="QQX89" s="829"/>
      <c r="QQY89" s="828"/>
      <c r="QQZ89" s="829"/>
      <c r="QRA89" s="828"/>
      <c r="QRB89" s="829"/>
      <c r="QRC89" s="828"/>
      <c r="QRD89" s="829"/>
      <c r="QRE89" s="828"/>
      <c r="QRF89" s="829"/>
      <c r="QRG89" s="828"/>
      <c r="QRH89" s="829"/>
      <c r="QRI89" s="828"/>
      <c r="QRJ89" s="829"/>
      <c r="QRK89" s="828"/>
      <c r="QRL89" s="829"/>
      <c r="QRM89" s="828"/>
      <c r="QRN89" s="829"/>
      <c r="QRO89" s="828"/>
      <c r="QRP89" s="829"/>
      <c r="QRQ89" s="828"/>
      <c r="QRR89" s="829"/>
      <c r="QRS89" s="828"/>
      <c r="QRT89" s="829"/>
      <c r="QRU89" s="828"/>
      <c r="QRV89" s="829"/>
      <c r="QRW89" s="828"/>
      <c r="QRX89" s="829"/>
      <c r="QRY89" s="828"/>
      <c r="QRZ89" s="829"/>
      <c r="QSA89" s="828"/>
      <c r="QSB89" s="829"/>
      <c r="QSC89" s="828"/>
      <c r="QSD89" s="829"/>
      <c r="QSE89" s="828"/>
      <c r="QSF89" s="829"/>
      <c r="QSG89" s="828"/>
      <c r="QSH89" s="829"/>
      <c r="QSI89" s="828"/>
      <c r="QSJ89" s="829"/>
      <c r="QSK89" s="828"/>
      <c r="QSL89" s="829"/>
      <c r="QSM89" s="828"/>
      <c r="QSN89" s="829"/>
      <c r="QSO89" s="828"/>
      <c r="QSP89" s="829"/>
      <c r="QSQ89" s="828"/>
      <c r="QSR89" s="829"/>
      <c r="QSS89" s="828"/>
      <c r="QST89" s="829"/>
      <c r="QSU89" s="828"/>
      <c r="QSV89" s="829"/>
      <c r="QSW89" s="828"/>
      <c r="QSX89" s="829"/>
      <c r="QSY89" s="828"/>
      <c r="QSZ89" s="829"/>
      <c r="QTA89" s="828"/>
      <c r="QTB89" s="829"/>
      <c r="QTC89" s="828"/>
      <c r="QTD89" s="829"/>
      <c r="QTE89" s="828"/>
      <c r="QTF89" s="829"/>
      <c r="QTG89" s="828"/>
      <c r="QTH89" s="829"/>
      <c r="QTI89" s="828"/>
      <c r="QTJ89" s="829"/>
      <c r="QTK89" s="828"/>
      <c r="QTL89" s="829"/>
      <c r="QTM89" s="828"/>
      <c r="QTN89" s="829"/>
      <c r="QTO89" s="828"/>
      <c r="QTP89" s="829"/>
      <c r="QTQ89" s="828"/>
      <c r="QTR89" s="829"/>
      <c r="QTS89" s="828"/>
      <c r="QTT89" s="829"/>
      <c r="QTU89" s="828"/>
      <c r="QTV89" s="829"/>
      <c r="QTW89" s="828"/>
      <c r="QTX89" s="829"/>
      <c r="QTY89" s="828"/>
      <c r="QTZ89" s="829"/>
      <c r="QUA89" s="828"/>
      <c r="QUB89" s="829"/>
      <c r="QUC89" s="828"/>
      <c r="QUD89" s="829"/>
      <c r="QUE89" s="828"/>
      <c r="QUF89" s="829"/>
      <c r="QUG89" s="828"/>
      <c r="QUH89" s="829"/>
      <c r="QUI89" s="828"/>
      <c r="QUJ89" s="829"/>
      <c r="QUK89" s="828"/>
      <c r="QUL89" s="829"/>
      <c r="QUM89" s="828"/>
      <c r="QUN89" s="829"/>
      <c r="QUO89" s="828"/>
      <c r="QUP89" s="829"/>
      <c r="QUQ89" s="828"/>
      <c r="QUR89" s="829"/>
      <c r="QUS89" s="828"/>
      <c r="QUT89" s="829"/>
      <c r="QUU89" s="828"/>
      <c r="QUV89" s="829"/>
      <c r="QUW89" s="828"/>
      <c r="QUX89" s="829"/>
      <c r="QUY89" s="828"/>
      <c r="QUZ89" s="829"/>
      <c r="QVA89" s="828"/>
      <c r="QVB89" s="829"/>
      <c r="QVC89" s="828"/>
      <c r="QVD89" s="829"/>
      <c r="QVE89" s="828"/>
      <c r="QVF89" s="829"/>
      <c r="QVG89" s="828"/>
      <c r="QVH89" s="829"/>
      <c r="QVI89" s="828"/>
      <c r="QVJ89" s="829"/>
      <c r="QVK89" s="828"/>
      <c r="QVL89" s="829"/>
      <c r="QVM89" s="828"/>
      <c r="QVN89" s="829"/>
      <c r="QVO89" s="828"/>
      <c r="QVP89" s="829"/>
      <c r="QVQ89" s="828"/>
      <c r="QVR89" s="829"/>
      <c r="QVS89" s="828"/>
      <c r="QVT89" s="829"/>
      <c r="QVU89" s="828"/>
      <c r="QVV89" s="829"/>
      <c r="QVW89" s="828"/>
      <c r="QVX89" s="829"/>
      <c r="QVY89" s="828"/>
      <c r="QVZ89" s="829"/>
      <c r="QWA89" s="828"/>
      <c r="QWB89" s="829"/>
      <c r="QWC89" s="828"/>
      <c r="QWD89" s="829"/>
      <c r="QWE89" s="828"/>
      <c r="QWF89" s="829"/>
      <c r="QWG89" s="828"/>
      <c r="QWH89" s="829"/>
      <c r="QWI89" s="828"/>
      <c r="QWJ89" s="829"/>
      <c r="QWK89" s="828"/>
      <c r="QWL89" s="829"/>
      <c r="QWM89" s="828"/>
      <c r="QWN89" s="829"/>
      <c r="QWO89" s="828"/>
      <c r="QWP89" s="829"/>
      <c r="QWQ89" s="828"/>
      <c r="QWR89" s="829"/>
      <c r="QWS89" s="828"/>
      <c r="QWT89" s="829"/>
      <c r="QWU89" s="828"/>
      <c r="QWV89" s="829"/>
      <c r="QWW89" s="828"/>
      <c r="QWX89" s="829"/>
      <c r="QWY89" s="828"/>
      <c r="QWZ89" s="829"/>
      <c r="QXA89" s="828"/>
      <c r="QXB89" s="829"/>
      <c r="QXC89" s="828"/>
      <c r="QXD89" s="829"/>
      <c r="QXE89" s="828"/>
      <c r="QXF89" s="829"/>
      <c r="QXG89" s="828"/>
      <c r="QXH89" s="829"/>
      <c r="QXI89" s="828"/>
      <c r="QXJ89" s="829"/>
      <c r="QXK89" s="828"/>
      <c r="QXL89" s="829"/>
      <c r="QXM89" s="828"/>
      <c r="QXN89" s="829"/>
      <c r="QXO89" s="828"/>
      <c r="QXP89" s="829"/>
      <c r="QXQ89" s="828"/>
      <c r="QXR89" s="829"/>
      <c r="QXS89" s="828"/>
      <c r="QXT89" s="829"/>
      <c r="QXU89" s="828"/>
      <c r="QXV89" s="829"/>
      <c r="QXW89" s="828"/>
      <c r="QXX89" s="829"/>
      <c r="QXY89" s="828"/>
      <c r="QXZ89" s="829"/>
      <c r="QYA89" s="828"/>
      <c r="QYB89" s="829"/>
      <c r="QYC89" s="828"/>
      <c r="QYD89" s="829"/>
      <c r="QYE89" s="828"/>
      <c r="QYF89" s="829"/>
      <c r="QYG89" s="828"/>
      <c r="QYH89" s="829"/>
      <c r="QYI89" s="828"/>
      <c r="QYJ89" s="829"/>
      <c r="QYK89" s="828"/>
      <c r="QYL89" s="829"/>
      <c r="QYM89" s="828"/>
      <c r="QYN89" s="829"/>
      <c r="QYO89" s="828"/>
      <c r="QYP89" s="829"/>
      <c r="QYQ89" s="828"/>
      <c r="QYR89" s="829"/>
      <c r="QYS89" s="828"/>
      <c r="QYT89" s="829"/>
      <c r="QYU89" s="828"/>
      <c r="QYV89" s="829"/>
      <c r="QYW89" s="828"/>
      <c r="QYX89" s="829"/>
      <c r="QYY89" s="828"/>
      <c r="QYZ89" s="829"/>
      <c r="QZA89" s="828"/>
      <c r="QZB89" s="829"/>
      <c r="QZC89" s="828"/>
      <c r="QZD89" s="829"/>
      <c r="QZE89" s="828"/>
      <c r="QZF89" s="829"/>
      <c r="QZG89" s="828"/>
      <c r="QZH89" s="829"/>
      <c r="QZI89" s="828"/>
      <c r="QZJ89" s="829"/>
      <c r="QZK89" s="828"/>
      <c r="QZL89" s="829"/>
      <c r="QZM89" s="828"/>
      <c r="QZN89" s="829"/>
      <c r="QZO89" s="828"/>
      <c r="QZP89" s="829"/>
      <c r="QZQ89" s="828"/>
      <c r="QZR89" s="829"/>
      <c r="QZS89" s="828"/>
      <c r="QZT89" s="829"/>
      <c r="QZU89" s="828"/>
      <c r="QZV89" s="829"/>
      <c r="QZW89" s="828"/>
      <c r="QZX89" s="829"/>
      <c r="QZY89" s="828"/>
      <c r="QZZ89" s="829"/>
      <c r="RAA89" s="828"/>
      <c r="RAB89" s="829"/>
      <c r="RAC89" s="828"/>
      <c r="RAD89" s="829"/>
      <c r="RAE89" s="828"/>
      <c r="RAF89" s="829"/>
      <c r="RAG89" s="828"/>
      <c r="RAH89" s="829"/>
      <c r="RAI89" s="828"/>
      <c r="RAJ89" s="829"/>
      <c r="RAK89" s="828"/>
      <c r="RAL89" s="829"/>
      <c r="RAM89" s="828"/>
      <c r="RAN89" s="829"/>
      <c r="RAO89" s="828"/>
      <c r="RAP89" s="829"/>
      <c r="RAQ89" s="828"/>
      <c r="RAR89" s="829"/>
      <c r="RAS89" s="828"/>
      <c r="RAT89" s="829"/>
      <c r="RAU89" s="828"/>
      <c r="RAV89" s="829"/>
      <c r="RAW89" s="828"/>
      <c r="RAX89" s="829"/>
      <c r="RAY89" s="828"/>
      <c r="RAZ89" s="829"/>
      <c r="RBA89" s="828"/>
      <c r="RBB89" s="829"/>
      <c r="RBC89" s="828"/>
      <c r="RBD89" s="829"/>
      <c r="RBE89" s="828"/>
      <c r="RBF89" s="829"/>
      <c r="RBG89" s="828"/>
      <c r="RBH89" s="829"/>
      <c r="RBI89" s="828"/>
      <c r="RBJ89" s="829"/>
      <c r="RBK89" s="828"/>
      <c r="RBL89" s="829"/>
      <c r="RBM89" s="828"/>
      <c r="RBN89" s="829"/>
      <c r="RBO89" s="828"/>
      <c r="RBP89" s="829"/>
      <c r="RBQ89" s="828"/>
      <c r="RBR89" s="829"/>
      <c r="RBS89" s="828"/>
      <c r="RBT89" s="829"/>
      <c r="RBU89" s="828"/>
      <c r="RBV89" s="829"/>
      <c r="RBW89" s="828"/>
      <c r="RBX89" s="829"/>
      <c r="RBY89" s="828"/>
      <c r="RBZ89" s="829"/>
      <c r="RCA89" s="828"/>
      <c r="RCB89" s="829"/>
      <c r="RCC89" s="828"/>
      <c r="RCD89" s="829"/>
      <c r="RCE89" s="828"/>
      <c r="RCF89" s="829"/>
      <c r="RCG89" s="828"/>
      <c r="RCH89" s="829"/>
      <c r="RCI89" s="828"/>
      <c r="RCJ89" s="829"/>
      <c r="RCK89" s="828"/>
      <c r="RCL89" s="829"/>
      <c r="RCM89" s="828"/>
      <c r="RCN89" s="829"/>
      <c r="RCO89" s="828"/>
      <c r="RCP89" s="829"/>
      <c r="RCQ89" s="828"/>
      <c r="RCR89" s="829"/>
      <c r="RCS89" s="828"/>
      <c r="RCT89" s="829"/>
      <c r="RCU89" s="828"/>
      <c r="RCV89" s="829"/>
      <c r="RCW89" s="828"/>
      <c r="RCX89" s="829"/>
      <c r="RCY89" s="828"/>
      <c r="RCZ89" s="829"/>
      <c r="RDA89" s="828"/>
      <c r="RDB89" s="829"/>
      <c r="RDC89" s="828"/>
      <c r="RDD89" s="829"/>
      <c r="RDE89" s="828"/>
      <c r="RDF89" s="829"/>
      <c r="RDG89" s="828"/>
      <c r="RDH89" s="829"/>
      <c r="RDI89" s="828"/>
      <c r="RDJ89" s="829"/>
      <c r="RDK89" s="828"/>
      <c r="RDL89" s="829"/>
      <c r="RDM89" s="828"/>
      <c r="RDN89" s="829"/>
      <c r="RDO89" s="828"/>
      <c r="RDP89" s="829"/>
      <c r="RDQ89" s="828"/>
      <c r="RDR89" s="829"/>
      <c r="RDS89" s="828"/>
      <c r="RDT89" s="829"/>
      <c r="RDU89" s="828"/>
      <c r="RDV89" s="829"/>
      <c r="RDW89" s="828"/>
      <c r="RDX89" s="829"/>
      <c r="RDY89" s="828"/>
      <c r="RDZ89" s="829"/>
      <c r="REA89" s="828"/>
      <c r="REB89" s="829"/>
      <c r="REC89" s="828"/>
      <c r="RED89" s="829"/>
      <c r="REE89" s="828"/>
      <c r="REF89" s="829"/>
      <c r="REG89" s="828"/>
      <c r="REH89" s="829"/>
      <c r="REI89" s="828"/>
      <c r="REJ89" s="829"/>
      <c r="REK89" s="828"/>
      <c r="REL89" s="829"/>
      <c r="REM89" s="828"/>
      <c r="REN89" s="829"/>
      <c r="REO89" s="828"/>
      <c r="REP89" s="829"/>
      <c r="REQ89" s="828"/>
      <c r="RER89" s="829"/>
      <c r="RES89" s="828"/>
      <c r="RET89" s="829"/>
      <c r="REU89" s="828"/>
      <c r="REV89" s="829"/>
      <c r="REW89" s="828"/>
      <c r="REX89" s="829"/>
      <c r="REY89" s="828"/>
      <c r="REZ89" s="829"/>
      <c r="RFA89" s="828"/>
      <c r="RFB89" s="829"/>
      <c r="RFC89" s="828"/>
      <c r="RFD89" s="829"/>
      <c r="RFE89" s="828"/>
      <c r="RFF89" s="829"/>
      <c r="RFG89" s="828"/>
      <c r="RFH89" s="829"/>
      <c r="RFI89" s="828"/>
      <c r="RFJ89" s="829"/>
      <c r="RFK89" s="828"/>
      <c r="RFL89" s="829"/>
      <c r="RFM89" s="828"/>
      <c r="RFN89" s="829"/>
      <c r="RFO89" s="828"/>
      <c r="RFP89" s="829"/>
      <c r="RFQ89" s="828"/>
      <c r="RFR89" s="829"/>
      <c r="RFS89" s="828"/>
      <c r="RFT89" s="829"/>
      <c r="RFU89" s="828"/>
      <c r="RFV89" s="829"/>
      <c r="RFW89" s="828"/>
      <c r="RFX89" s="829"/>
      <c r="RFY89" s="828"/>
      <c r="RFZ89" s="829"/>
      <c r="RGA89" s="828"/>
      <c r="RGB89" s="829"/>
      <c r="RGC89" s="828"/>
      <c r="RGD89" s="829"/>
      <c r="RGE89" s="828"/>
      <c r="RGF89" s="829"/>
      <c r="RGG89" s="828"/>
      <c r="RGH89" s="829"/>
      <c r="RGI89" s="828"/>
      <c r="RGJ89" s="829"/>
      <c r="RGK89" s="828"/>
      <c r="RGL89" s="829"/>
      <c r="RGM89" s="828"/>
      <c r="RGN89" s="829"/>
      <c r="RGO89" s="828"/>
      <c r="RGP89" s="829"/>
      <c r="RGQ89" s="828"/>
      <c r="RGR89" s="829"/>
      <c r="RGS89" s="828"/>
      <c r="RGT89" s="829"/>
      <c r="RGU89" s="828"/>
      <c r="RGV89" s="829"/>
      <c r="RGW89" s="828"/>
      <c r="RGX89" s="829"/>
      <c r="RGY89" s="828"/>
      <c r="RGZ89" s="829"/>
      <c r="RHA89" s="828"/>
      <c r="RHB89" s="829"/>
      <c r="RHC89" s="828"/>
      <c r="RHD89" s="829"/>
      <c r="RHE89" s="828"/>
      <c r="RHF89" s="829"/>
      <c r="RHG89" s="828"/>
      <c r="RHH89" s="829"/>
      <c r="RHI89" s="828"/>
      <c r="RHJ89" s="829"/>
      <c r="RHK89" s="828"/>
      <c r="RHL89" s="829"/>
      <c r="RHM89" s="828"/>
      <c r="RHN89" s="829"/>
      <c r="RHO89" s="828"/>
      <c r="RHP89" s="829"/>
      <c r="RHQ89" s="828"/>
      <c r="RHR89" s="829"/>
      <c r="RHS89" s="828"/>
      <c r="RHT89" s="829"/>
      <c r="RHU89" s="828"/>
      <c r="RHV89" s="829"/>
      <c r="RHW89" s="828"/>
      <c r="RHX89" s="829"/>
      <c r="RHY89" s="828"/>
      <c r="RHZ89" s="829"/>
      <c r="RIA89" s="828"/>
      <c r="RIB89" s="829"/>
      <c r="RIC89" s="828"/>
      <c r="RID89" s="829"/>
      <c r="RIE89" s="828"/>
      <c r="RIF89" s="829"/>
      <c r="RIG89" s="828"/>
      <c r="RIH89" s="829"/>
      <c r="RII89" s="828"/>
      <c r="RIJ89" s="829"/>
      <c r="RIK89" s="828"/>
      <c r="RIL89" s="829"/>
      <c r="RIM89" s="828"/>
      <c r="RIN89" s="829"/>
      <c r="RIO89" s="828"/>
      <c r="RIP89" s="829"/>
      <c r="RIQ89" s="828"/>
      <c r="RIR89" s="829"/>
      <c r="RIS89" s="828"/>
      <c r="RIT89" s="829"/>
      <c r="RIU89" s="828"/>
      <c r="RIV89" s="829"/>
      <c r="RIW89" s="828"/>
      <c r="RIX89" s="829"/>
      <c r="RIY89" s="828"/>
      <c r="RIZ89" s="829"/>
      <c r="RJA89" s="828"/>
      <c r="RJB89" s="829"/>
      <c r="RJC89" s="828"/>
      <c r="RJD89" s="829"/>
      <c r="RJE89" s="828"/>
      <c r="RJF89" s="829"/>
      <c r="RJG89" s="828"/>
      <c r="RJH89" s="829"/>
      <c r="RJI89" s="828"/>
      <c r="RJJ89" s="829"/>
      <c r="RJK89" s="828"/>
      <c r="RJL89" s="829"/>
      <c r="RJM89" s="828"/>
      <c r="RJN89" s="829"/>
      <c r="RJO89" s="828"/>
      <c r="RJP89" s="829"/>
      <c r="RJQ89" s="828"/>
      <c r="RJR89" s="829"/>
      <c r="RJS89" s="828"/>
      <c r="RJT89" s="829"/>
      <c r="RJU89" s="828"/>
      <c r="RJV89" s="829"/>
      <c r="RJW89" s="828"/>
      <c r="RJX89" s="829"/>
      <c r="RJY89" s="828"/>
      <c r="RJZ89" s="829"/>
      <c r="RKA89" s="828"/>
      <c r="RKB89" s="829"/>
      <c r="RKC89" s="828"/>
      <c r="RKD89" s="829"/>
      <c r="RKE89" s="828"/>
      <c r="RKF89" s="829"/>
      <c r="RKG89" s="828"/>
      <c r="RKH89" s="829"/>
      <c r="RKI89" s="828"/>
      <c r="RKJ89" s="829"/>
      <c r="RKK89" s="828"/>
      <c r="RKL89" s="829"/>
      <c r="RKM89" s="828"/>
      <c r="RKN89" s="829"/>
      <c r="RKO89" s="828"/>
      <c r="RKP89" s="829"/>
      <c r="RKQ89" s="828"/>
      <c r="RKR89" s="829"/>
      <c r="RKS89" s="828"/>
      <c r="RKT89" s="829"/>
      <c r="RKU89" s="828"/>
      <c r="RKV89" s="829"/>
      <c r="RKW89" s="828"/>
      <c r="RKX89" s="829"/>
      <c r="RKY89" s="828"/>
      <c r="RKZ89" s="829"/>
      <c r="RLA89" s="828"/>
      <c r="RLB89" s="829"/>
      <c r="RLC89" s="828"/>
      <c r="RLD89" s="829"/>
      <c r="RLE89" s="828"/>
      <c r="RLF89" s="829"/>
      <c r="RLG89" s="828"/>
      <c r="RLH89" s="829"/>
      <c r="RLI89" s="828"/>
      <c r="RLJ89" s="829"/>
      <c r="RLK89" s="828"/>
      <c r="RLL89" s="829"/>
      <c r="RLM89" s="828"/>
      <c r="RLN89" s="829"/>
      <c r="RLO89" s="828"/>
      <c r="RLP89" s="829"/>
      <c r="RLQ89" s="828"/>
      <c r="RLR89" s="829"/>
      <c r="RLS89" s="828"/>
      <c r="RLT89" s="829"/>
      <c r="RLU89" s="828"/>
      <c r="RLV89" s="829"/>
      <c r="RLW89" s="828"/>
      <c r="RLX89" s="829"/>
      <c r="RLY89" s="828"/>
      <c r="RLZ89" s="829"/>
      <c r="RMA89" s="828"/>
      <c r="RMB89" s="829"/>
      <c r="RMC89" s="828"/>
      <c r="RMD89" s="829"/>
      <c r="RME89" s="828"/>
      <c r="RMF89" s="829"/>
      <c r="RMG89" s="828"/>
      <c r="RMH89" s="829"/>
      <c r="RMI89" s="828"/>
      <c r="RMJ89" s="829"/>
      <c r="RMK89" s="828"/>
      <c r="RML89" s="829"/>
      <c r="RMM89" s="828"/>
      <c r="RMN89" s="829"/>
      <c r="RMO89" s="828"/>
      <c r="RMP89" s="829"/>
      <c r="RMQ89" s="828"/>
      <c r="RMR89" s="829"/>
      <c r="RMS89" s="828"/>
      <c r="RMT89" s="829"/>
      <c r="RMU89" s="828"/>
      <c r="RMV89" s="829"/>
      <c r="RMW89" s="828"/>
      <c r="RMX89" s="829"/>
      <c r="RMY89" s="828"/>
      <c r="RMZ89" s="829"/>
      <c r="RNA89" s="828"/>
      <c r="RNB89" s="829"/>
      <c r="RNC89" s="828"/>
      <c r="RND89" s="829"/>
      <c r="RNE89" s="828"/>
      <c r="RNF89" s="829"/>
      <c r="RNG89" s="828"/>
      <c r="RNH89" s="829"/>
      <c r="RNI89" s="828"/>
      <c r="RNJ89" s="829"/>
      <c r="RNK89" s="828"/>
      <c r="RNL89" s="829"/>
      <c r="RNM89" s="828"/>
      <c r="RNN89" s="829"/>
      <c r="RNO89" s="828"/>
      <c r="RNP89" s="829"/>
      <c r="RNQ89" s="828"/>
      <c r="RNR89" s="829"/>
      <c r="RNS89" s="828"/>
      <c r="RNT89" s="829"/>
      <c r="RNU89" s="828"/>
      <c r="RNV89" s="829"/>
      <c r="RNW89" s="828"/>
      <c r="RNX89" s="829"/>
      <c r="RNY89" s="828"/>
      <c r="RNZ89" s="829"/>
      <c r="ROA89" s="828"/>
      <c r="ROB89" s="829"/>
      <c r="ROC89" s="828"/>
      <c r="ROD89" s="829"/>
      <c r="ROE89" s="828"/>
      <c r="ROF89" s="829"/>
      <c r="ROG89" s="828"/>
      <c r="ROH89" s="829"/>
      <c r="ROI89" s="828"/>
      <c r="ROJ89" s="829"/>
      <c r="ROK89" s="828"/>
      <c r="ROL89" s="829"/>
      <c r="ROM89" s="828"/>
      <c r="RON89" s="829"/>
      <c r="ROO89" s="828"/>
      <c r="ROP89" s="829"/>
      <c r="ROQ89" s="828"/>
      <c r="ROR89" s="829"/>
      <c r="ROS89" s="828"/>
      <c r="ROT89" s="829"/>
      <c r="ROU89" s="828"/>
      <c r="ROV89" s="829"/>
      <c r="ROW89" s="828"/>
      <c r="ROX89" s="829"/>
      <c r="ROY89" s="828"/>
      <c r="ROZ89" s="829"/>
      <c r="RPA89" s="828"/>
      <c r="RPB89" s="829"/>
      <c r="RPC89" s="828"/>
      <c r="RPD89" s="829"/>
      <c r="RPE89" s="828"/>
      <c r="RPF89" s="829"/>
      <c r="RPG89" s="828"/>
      <c r="RPH89" s="829"/>
      <c r="RPI89" s="828"/>
      <c r="RPJ89" s="829"/>
      <c r="RPK89" s="828"/>
      <c r="RPL89" s="829"/>
      <c r="RPM89" s="828"/>
      <c r="RPN89" s="829"/>
      <c r="RPO89" s="828"/>
      <c r="RPP89" s="829"/>
      <c r="RPQ89" s="828"/>
      <c r="RPR89" s="829"/>
      <c r="RPS89" s="828"/>
      <c r="RPT89" s="829"/>
      <c r="RPU89" s="828"/>
      <c r="RPV89" s="829"/>
      <c r="RPW89" s="828"/>
      <c r="RPX89" s="829"/>
      <c r="RPY89" s="828"/>
      <c r="RPZ89" s="829"/>
      <c r="RQA89" s="828"/>
      <c r="RQB89" s="829"/>
      <c r="RQC89" s="828"/>
      <c r="RQD89" s="829"/>
      <c r="RQE89" s="828"/>
      <c r="RQF89" s="829"/>
      <c r="RQG89" s="828"/>
      <c r="RQH89" s="829"/>
      <c r="RQI89" s="828"/>
      <c r="RQJ89" s="829"/>
      <c r="RQK89" s="828"/>
      <c r="RQL89" s="829"/>
      <c r="RQM89" s="828"/>
      <c r="RQN89" s="829"/>
      <c r="RQO89" s="828"/>
      <c r="RQP89" s="829"/>
      <c r="RQQ89" s="828"/>
      <c r="RQR89" s="829"/>
      <c r="RQS89" s="828"/>
      <c r="RQT89" s="829"/>
      <c r="RQU89" s="828"/>
      <c r="RQV89" s="829"/>
      <c r="RQW89" s="828"/>
      <c r="RQX89" s="829"/>
      <c r="RQY89" s="828"/>
      <c r="RQZ89" s="829"/>
      <c r="RRA89" s="828"/>
      <c r="RRB89" s="829"/>
      <c r="RRC89" s="828"/>
      <c r="RRD89" s="829"/>
      <c r="RRE89" s="828"/>
      <c r="RRF89" s="829"/>
      <c r="RRG89" s="828"/>
      <c r="RRH89" s="829"/>
      <c r="RRI89" s="828"/>
      <c r="RRJ89" s="829"/>
      <c r="RRK89" s="828"/>
      <c r="RRL89" s="829"/>
      <c r="RRM89" s="828"/>
      <c r="RRN89" s="829"/>
      <c r="RRO89" s="828"/>
      <c r="RRP89" s="829"/>
      <c r="RRQ89" s="828"/>
      <c r="RRR89" s="829"/>
      <c r="RRS89" s="828"/>
      <c r="RRT89" s="829"/>
      <c r="RRU89" s="828"/>
      <c r="RRV89" s="829"/>
      <c r="RRW89" s="828"/>
      <c r="RRX89" s="829"/>
      <c r="RRY89" s="828"/>
      <c r="RRZ89" s="829"/>
      <c r="RSA89" s="828"/>
      <c r="RSB89" s="829"/>
      <c r="RSC89" s="828"/>
      <c r="RSD89" s="829"/>
      <c r="RSE89" s="828"/>
      <c r="RSF89" s="829"/>
      <c r="RSG89" s="828"/>
      <c r="RSH89" s="829"/>
      <c r="RSI89" s="828"/>
      <c r="RSJ89" s="829"/>
      <c r="RSK89" s="828"/>
      <c r="RSL89" s="829"/>
      <c r="RSM89" s="828"/>
      <c r="RSN89" s="829"/>
      <c r="RSO89" s="828"/>
      <c r="RSP89" s="829"/>
      <c r="RSQ89" s="828"/>
      <c r="RSR89" s="829"/>
      <c r="RSS89" s="828"/>
      <c r="RST89" s="829"/>
      <c r="RSU89" s="828"/>
      <c r="RSV89" s="829"/>
      <c r="RSW89" s="828"/>
      <c r="RSX89" s="829"/>
      <c r="RSY89" s="828"/>
      <c r="RSZ89" s="829"/>
      <c r="RTA89" s="828"/>
      <c r="RTB89" s="829"/>
      <c r="RTC89" s="828"/>
      <c r="RTD89" s="829"/>
      <c r="RTE89" s="828"/>
      <c r="RTF89" s="829"/>
      <c r="RTG89" s="828"/>
      <c r="RTH89" s="829"/>
      <c r="RTI89" s="828"/>
      <c r="RTJ89" s="829"/>
      <c r="RTK89" s="828"/>
      <c r="RTL89" s="829"/>
      <c r="RTM89" s="828"/>
      <c r="RTN89" s="829"/>
      <c r="RTO89" s="828"/>
      <c r="RTP89" s="829"/>
      <c r="RTQ89" s="828"/>
      <c r="RTR89" s="829"/>
      <c r="RTS89" s="828"/>
      <c r="RTT89" s="829"/>
      <c r="RTU89" s="828"/>
      <c r="RTV89" s="829"/>
      <c r="RTW89" s="828"/>
      <c r="RTX89" s="829"/>
      <c r="RTY89" s="828"/>
      <c r="RTZ89" s="829"/>
      <c r="RUA89" s="828"/>
      <c r="RUB89" s="829"/>
      <c r="RUC89" s="828"/>
      <c r="RUD89" s="829"/>
      <c r="RUE89" s="828"/>
      <c r="RUF89" s="829"/>
      <c r="RUG89" s="828"/>
      <c r="RUH89" s="829"/>
      <c r="RUI89" s="828"/>
      <c r="RUJ89" s="829"/>
      <c r="RUK89" s="828"/>
      <c r="RUL89" s="829"/>
      <c r="RUM89" s="828"/>
      <c r="RUN89" s="829"/>
      <c r="RUO89" s="828"/>
      <c r="RUP89" s="829"/>
      <c r="RUQ89" s="828"/>
      <c r="RUR89" s="829"/>
      <c r="RUS89" s="828"/>
      <c r="RUT89" s="829"/>
      <c r="RUU89" s="828"/>
      <c r="RUV89" s="829"/>
      <c r="RUW89" s="828"/>
      <c r="RUX89" s="829"/>
      <c r="RUY89" s="828"/>
      <c r="RUZ89" s="829"/>
      <c r="RVA89" s="828"/>
      <c r="RVB89" s="829"/>
      <c r="RVC89" s="828"/>
      <c r="RVD89" s="829"/>
      <c r="RVE89" s="828"/>
      <c r="RVF89" s="829"/>
      <c r="RVG89" s="828"/>
      <c r="RVH89" s="829"/>
      <c r="RVI89" s="828"/>
      <c r="RVJ89" s="829"/>
      <c r="RVK89" s="828"/>
      <c r="RVL89" s="829"/>
      <c r="RVM89" s="828"/>
      <c r="RVN89" s="829"/>
      <c r="RVO89" s="828"/>
      <c r="RVP89" s="829"/>
      <c r="RVQ89" s="828"/>
      <c r="RVR89" s="829"/>
      <c r="RVS89" s="828"/>
      <c r="RVT89" s="829"/>
      <c r="RVU89" s="828"/>
      <c r="RVV89" s="829"/>
      <c r="RVW89" s="828"/>
      <c r="RVX89" s="829"/>
      <c r="RVY89" s="828"/>
      <c r="RVZ89" s="829"/>
      <c r="RWA89" s="828"/>
      <c r="RWB89" s="829"/>
      <c r="RWC89" s="828"/>
      <c r="RWD89" s="829"/>
      <c r="RWE89" s="828"/>
      <c r="RWF89" s="829"/>
      <c r="RWG89" s="828"/>
      <c r="RWH89" s="829"/>
      <c r="RWI89" s="828"/>
      <c r="RWJ89" s="829"/>
      <c r="RWK89" s="828"/>
      <c r="RWL89" s="829"/>
      <c r="RWM89" s="828"/>
      <c r="RWN89" s="829"/>
      <c r="RWO89" s="828"/>
      <c r="RWP89" s="829"/>
      <c r="RWQ89" s="828"/>
      <c r="RWR89" s="829"/>
      <c r="RWS89" s="828"/>
      <c r="RWT89" s="829"/>
      <c r="RWU89" s="828"/>
      <c r="RWV89" s="829"/>
      <c r="RWW89" s="828"/>
      <c r="RWX89" s="829"/>
      <c r="RWY89" s="828"/>
      <c r="RWZ89" s="829"/>
      <c r="RXA89" s="828"/>
      <c r="RXB89" s="829"/>
      <c r="RXC89" s="828"/>
      <c r="RXD89" s="829"/>
      <c r="RXE89" s="828"/>
      <c r="RXF89" s="829"/>
      <c r="RXG89" s="828"/>
      <c r="RXH89" s="829"/>
      <c r="RXI89" s="828"/>
      <c r="RXJ89" s="829"/>
      <c r="RXK89" s="828"/>
      <c r="RXL89" s="829"/>
      <c r="RXM89" s="828"/>
      <c r="RXN89" s="829"/>
      <c r="RXO89" s="828"/>
      <c r="RXP89" s="829"/>
      <c r="RXQ89" s="828"/>
      <c r="RXR89" s="829"/>
      <c r="RXS89" s="828"/>
      <c r="RXT89" s="829"/>
      <c r="RXU89" s="828"/>
      <c r="RXV89" s="829"/>
      <c r="RXW89" s="828"/>
      <c r="RXX89" s="829"/>
      <c r="RXY89" s="828"/>
      <c r="RXZ89" s="829"/>
      <c r="RYA89" s="828"/>
      <c r="RYB89" s="829"/>
      <c r="RYC89" s="828"/>
      <c r="RYD89" s="829"/>
      <c r="RYE89" s="828"/>
      <c r="RYF89" s="829"/>
      <c r="RYG89" s="828"/>
      <c r="RYH89" s="829"/>
      <c r="RYI89" s="828"/>
      <c r="RYJ89" s="829"/>
      <c r="RYK89" s="828"/>
      <c r="RYL89" s="829"/>
      <c r="RYM89" s="828"/>
      <c r="RYN89" s="829"/>
      <c r="RYO89" s="828"/>
      <c r="RYP89" s="829"/>
      <c r="RYQ89" s="828"/>
      <c r="RYR89" s="829"/>
      <c r="RYS89" s="828"/>
      <c r="RYT89" s="829"/>
      <c r="RYU89" s="828"/>
      <c r="RYV89" s="829"/>
      <c r="RYW89" s="828"/>
      <c r="RYX89" s="829"/>
      <c r="RYY89" s="828"/>
      <c r="RYZ89" s="829"/>
      <c r="RZA89" s="828"/>
      <c r="RZB89" s="829"/>
      <c r="RZC89" s="828"/>
      <c r="RZD89" s="829"/>
      <c r="RZE89" s="828"/>
      <c r="RZF89" s="829"/>
      <c r="RZG89" s="828"/>
      <c r="RZH89" s="829"/>
      <c r="RZI89" s="828"/>
      <c r="RZJ89" s="829"/>
      <c r="RZK89" s="828"/>
      <c r="RZL89" s="829"/>
      <c r="RZM89" s="828"/>
      <c r="RZN89" s="829"/>
      <c r="RZO89" s="828"/>
      <c r="RZP89" s="829"/>
      <c r="RZQ89" s="828"/>
      <c r="RZR89" s="829"/>
      <c r="RZS89" s="828"/>
      <c r="RZT89" s="829"/>
      <c r="RZU89" s="828"/>
      <c r="RZV89" s="829"/>
      <c r="RZW89" s="828"/>
      <c r="RZX89" s="829"/>
      <c r="RZY89" s="828"/>
      <c r="RZZ89" s="829"/>
      <c r="SAA89" s="828"/>
      <c r="SAB89" s="829"/>
      <c r="SAC89" s="828"/>
      <c r="SAD89" s="829"/>
      <c r="SAE89" s="828"/>
      <c r="SAF89" s="829"/>
      <c r="SAG89" s="828"/>
      <c r="SAH89" s="829"/>
      <c r="SAI89" s="828"/>
      <c r="SAJ89" s="829"/>
      <c r="SAK89" s="828"/>
      <c r="SAL89" s="829"/>
      <c r="SAM89" s="828"/>
      <c r="SAN89" s="829"/>
      <c r="SAO89" s="828"/>
      <c r="SAP89" s="829"/>
      <c r="SAQ89" s="828"/>
      <c r="SAR89" s="829"/>
      <c r="SAS89" s="828"/>
      <c r="SAT89" s="829"/>
      <c r="SAU89" s="828"/>
      <c r="SAV89" s="829"/>
      <c r="SAW89" s="828"/>
      <c r="SAX89" s="829"/>
      <c r="SAY89" s="828"/>
      <c r="SAZ89" s="829"/>
      <c r="SBA89" s="828"/>
      <c r="SBB89" s="829"/>
      <c r="SBC89" s="828"/>
      <c r="SBD89" s="829"/>
      <c r="SBE89" s="828"/>
      <c r="SBF89" s="829"/>
      <c r="SBG89" s="828"/>
      <c r="SBH89" s="829"/>
      <c r="SBI89" s="828"/>
      <c r="SBJ89" s="829"/>
      <c r="SBK89" s="828"/>
      <c r="SBL89" s="829"/>
      <c r="SBM89" s="828"/>
      <c r="SBN89" s="829"/>
      <c r="SBO89" s="828"/>
      <c r="SBP89" s="829"/>
      <c r="SBQ89" s="828"/>
      <c r="SBR89" s="829"/>
      <c r="SBS89" s="828"/>
      <c r="SBT89" s="829"/>
      <c r="SBU89" s="828"/>
      <c r="SBV89" s="829"/>
      <c r="SBW89" s="828"/>
      <c r="SBX89" s="829"/>
      <c r="SBY89" s="828"/>
      <c r="SBZ89" s="829"/>
      <c r="SCA89" s="828"/>
      <c r="SCB89" s="829"/>
      <c r="SCC89" s="828"/>
      <c r="SCD89" s="829"/>
      <c r="SCE89" s="828"/>
      <c r="SCF89" s="829"/>
      <c r="SCG89" s="828"/>
      <c r="SCH89" s="829"/>
      <c r="SCI89" s="828"/>
      <c r="SCJ89" s="829"/>
      <c r="SCK89" s="828"/>
      <c r="SCL89" s="829"/>
      <c r="SCM89" s="828"/>
      <c r="SCN89" s="829"/>
      <c r="SCO89" s="828"/>
      <c r="SCP89" s="829"/>
      <c r="SCQ89" s="828"/>
      <c r="SCR89" s="829"/>
      <c r="SCS89" s="828"/>
      <c r="SCT89" s="829"/>
      <c r="SCU89" s="828"/>
      <c r="SCV89" s="829"/>
      <c r="SCW89" s="828"/>
      <c r="SCX89" s="829"/>
      <c r="SCY89" s="828"/>
      <c r="SCZ89" s="829"/>
      <c r="SDA89" s="828"/>
      <c r="SDB89" s="829"/>
      <c r="SDC89" s="828"/>
      <c r="SDD89" s="829"/>
      <c r="SDE89" s="828"/>
      <c r="SDF89" s="829"/>
      <c r="SDG89" s="828"/>
      <c r="SDH89" s="829"/>
      <c r="SDI89" s="828"/>
      <c r="SDJ89" s="829"/>
      <c r="SDK89" s="828"/>
      <c r="SDL89" s="829"/>
      <c r="SDM89" s="828"/>
      <c r="SDN89" s="829"/>
      <c r="SDO89" s="828"/>
      <c r="SDP89" s="829"/>
      <c r="SDQ89" s="828"/>
      <c r="SDR89" s="829"/>
      <c r="SDS89" s="828"/>
      <c r="SDT89" s="829"/>
      <c r="SDU89" s="828"/>
      <c r="SDV89" s="829"/>
      <c r="SDW89" s="828"/>
      <c r="SDX89" s="829"/>
      <c r="SDY89" s="828"/>
      <c r="SDZ89" s="829"/>
      <c r="SEA89" s="828"/>
      <c r="SEB89" s="829"/>
      <c r="SEC89" s="828"/>
      <c r="SED89" s="829"/>
      <c r="SEE89" s="828"/>
      <c r="SEF89" s="829"/>
      <c r="SEG89" s="828"/>
      <c r="SEH89" s="829"/>
      <c r="SEI89" s="828"/>
      <c r="SEJ89" s="829"/>
      <c r="SEK89" s="828"/>
      <c r="SEL89" s="829"/>
      <c r="SEM89" s="828"/>
      <c r="SEN89" s="829"/>
      <c r="SEO89" s="828"/>
      <c r="SEP89" s="829"/>
      <c r="SEQ89" s="828"/>
      <c r="SER89" s="829"/>
      <c r="SES89" s="828"/>
      <c r="SET89" s="829"/>
      <c r="SEU89" s="828"/>
      <c r="SEV89" s="829"/>
      <c r="SEW89" s="828"/>
      <c r="SEX89" s="829"/>
      <c r="SEY89" s="828"/>
      <c r="SEZ89" s="829"/>
      <c r="SFA89" s="828"/>
      <c r="SFB89" s="829"/>
      <c r="SFC89" s="828"/>
      <c r="SFD89" s="829"/>
      <c r="SFE89" s="828"/>
      <c r="SFF89" s="829"/>
      <c r="SFG89" s="828"/>
      <c r="SFH89" s="829"/>
      <c r="SFI89" s="828"/>
      <c r="SFJ89" s="829"/>
      <c r="SFK89" s="828"/>
      <c r="SFL89" s="829"/>
      <c r="SFM89" s="828"/>
      <c r="SFN89" s="829"/>
      <c r="SFO89" s="828"/>
      <c r="SFP89" s="829"/>
      <c r="SFQ89" s="828"/>
      <c r="SFR89" s="829"/>
      <c r="SFS89" s="828"/>
      <c r="SFT89" s="829"/>
      <c r="SFU89" s="828"/>
      <c r="SFV89" s="829"/>
      <c r="SFW89" s="828"/>
      <c r="SFX89" s="829"/>
      <c r="SFY89" s="828"/>
      <c r="SFZ89" s="829"/>
      <c r="SGA89" s="828"/>
      <c r="SGB89" s="829"/>
      <c r="SGC89" s="828"/>
      <c r="SGD89" s="829"/>
      <c r="SGE89" s="828"/>
      <c r="SGF89" s="829"/>
      <c r="SGG89" s="828"/>
      <c r="SGH89" s="829"/>
      <c r="SGI89" s="828"/>
      <c r="SGJ89" s="829"/>
      <c r="SGK89" s="828"/>
      <c r="SGL89" s="829"/>
      <c r="SGM89" s="828"/>
      <c r="SGN89" s="829"/>
      <c r="SGO89" s="828"/>
      <c r="SGP89" s="829"/>
      <c r="SGQ89" s="828"/>
      <c r="SGR89" s="829"/>
      <c r="SGS89" s="828"/>
      <c r="SGT89" s="829"/>
      <c r="SGU89" s="828"/>
      <c r="SGV89" s="829"/>
      <c r="SGW89" s="828"/>
      <c r="SGX89" s="829"/>
      <c r="SGY89" s="828"/>
      <c r="SGZ89" s="829"/>
      <c r="SHA89" s="828"/>
      <c r="SHB89" s="829"/>
      <c r="SHC89" s="828"/>
      <c r="SHD89" s="829"/>
      <c r="SHE89" s="828"/>
      <c r="SHF89" s="829"/>
      <c r="SHG89" s="828"/>
      <c r="SHH89" s="829"/>
      <c r="SHI89" s="828"/>
      <c r="SHJ89" s="829"/>
      <c r="SHK89" s="828"/>
      <c r="SHL89" s="829"/>
      <c r="SHM89" s="828"/>
      <c r="SHN89" s="829"/>
      <c r="SHO89" s="828"/>
      <c r="SHP89" s="829"/>
      <c r="SHQ89" s="828"/>
      <c r="SHR89" s="829"/>
      <c r="SHS89" s="828"/>
      <c r="SHT89" s="829"/>
      <c r="SHU89" s="828"/>
      <c r="SHV89" s="829"/>
      <c r="SHW89" s="828"/>
      <c r="SHX89" s="829"/>
      <c r="SHY89" s="828"/>
      <c r="SHZ89" s="829"/>
      <c r="SIA89" s="828"/>
      <c r="SIB89" s="829"/>
      <c r="SIC89" s="828"/>
      <c r="SID89" s="829"/>
      <c r="SIE89" s="828"/>
      <c r="SIF89" s="829"/>
      <c r="SIG89" s="828"/>
      <c r="SIH89" s="829"/>
      <c r="SII89" s="828"/>
      <c r="SIJ89" s="829"/>
      <c r="SIK89" s="828"/>
      <c r="SIL89" s="829"/>
      <c r="SIM89" s="828"/>
      <c r="SIN89" s="829"/>
      <c r="SIO89" s="828"/>
      <c r="SIP89" s="829"/>
      <c r="SIQ89" s="828"/>
      <c r="SIR89" s="829"/>
      <c r="SIS89" s="828"/>
      <c r="SIT89" s="829"/>
      <c r="SIU89" s="828"/>
      <c r="SIV89" s="829"/>
      <c r="SIW89" s="828"/>
      <c r="SIX89" s="829"/>
      <c r="SIY89" s="828"/>
      <c r="SIZ89" s="829"/>
      <c r="SJA89" s="828"/>
      <c r="SJB89" s="829"/>
      <c r="SJC89" s="828"/>
      <c r="SJD89" s="829"/>
      <c r="SJE89" s="828"/>
      <c r="SJF89" s="829"/>
      <c r="SJG89" s="828"/>
      <c r="SJH89" s="829"/>
      <c r="SJI89" s="828"/>
      <c r="SJJ89" s="829"/>
      <c r="SJK89" s="828"/>
      <c r="SJL89" s="829"/>
      <c r="SJM89" s="828"/>
      <c r="SJN89" s="829"/>
      <c r="SJO89" s="828"/>
      <c r="SJP89" s="829"/>
      <c r="SJQ89" s="828"/>
      <c r="SJR89" s="829"/>
      <c r="SJS89" s="828"/>
      <c r="SJT89" s="829"/>
      <c r="SJU89" s="828"/>
      <c r="SJV89" s="829"/>
      <c r="SJW89" s="828"/>
      <c r="SJX89" s="829"/>
      <c r="SJY89" s="828"/>
      <c r="SJZ89" s="829"/>
      <c r="SKA89" s="828"/>
      <c r="SKB89" s="829"/>
      <c r="SKC89" s="828"/>
      <c r="SKD89" s="829"/>
      <c r="SKE89" s="828"/>
      <c r="SKF89" s="829"/>
      <c r="SKG89" s="828"/>
      <c r="SKH89" s="829"/>
      <c r="SKI89" s="828"/>
      <c r="SKJ89" s="829"/>
      <c r="SKK89" s="828"/>
      <c r="SKL89" s="829"/>
      <c r="SKM89" s="828"/>
      <c r="SKN89" s="829"/>
      <c r="SKO89" s="828"/>
      <c r="SKP89" s="829"/>
      <c r="SKQ89" s="828"/>
      <c r="SKR89" s="829"/>
      <c r="SKS89" s="828"/>
      <c r="SKT89" s="829"/>
      <c r="SKU89" s="828"/>
      <c r="SKV89" s="829"/>
      <c r="SKW89" s="828"/>
      <c r="SKX89" s="829"/>
      <c r="SKY89" s="828"/>
      <c r="SKZ89" s="829"/>
      <c r="SLA89" s="828"/>
      <c r="SLB89" s="829"/>
      <c r="SLC89" s="828"/>
      <c r="SLD89" s="829"/>
      <c r="SLE89" s="828"/>
      <c r="SLF89" s="829"/>
      <c r="SLG89" s="828"/>
      <c r="SLH89" s="829"/>
      <c r="SLI89" s="828"/>
      <c r="SLJ89" s="829"/>
      <c r="SLK89" s="828"/>
      <c r="SLL89" s="829"/>
      <c r="SLM89" s="828"/>
      <c r="SLN89" s="829"/>
      <c r="SLO89" s="828"/>
      <c r="SLP89" s="829"/>
      <c r="SLQ89" s="828"/>
      <c r="SLR89" s="829"/>
      <c r="SLS89" s="828"/>
      <c r="SLT89" s="829"/>
      <c r="SLU89" s="828"/>
      <c r="SLV89" s="829"/>
      <c r="SLW89" s="828"/>
      <c r="SLX89" s="829"/>
      <c r="SLY89" s="828"/>
      <c r="SLZ89" s="829"/>
      <c r="SMA89" s="828"/>
      <c r="SMB89" s="829"/>
      <c r="SMC89" s="828"/>
      <c r="SMD89" s="829"/>
      <c r="SME89" s="828"/>
      <c r="SMF89" s="829"/>
      <c r="SMG89" s="828"/>
      <c r="SMH89" s="829"/>
      <c r="SMI89" s="828"/>
      <c r="SMJ89" s="829"/>
      <c r="SMK89" s="828"/>
      <c r="SML89" s="829"/>
      <c r="SMM89" s="828"/>
      <c r="SMN89" s="829"/>
      <c r="SMO89" s="828"/>
      <c r="SMP89" s="829"/>
      <c r="SMQ89" s="828"/>
      <c r="SMR89" s="829"/>
      <c r="SMS89" s="828"/>
      <c r="SMT89" s="829"/>
      <c r="SMU89" s="828"/>
      <c r="SMV89" s="829"/>
      <c r="SMW89" s="828"/>
      <c r="SMX89" s="829"/>
      <c r="SMY89" s="828"/>
      <c r="SMZ89" s="829"/>
      <c r="SNA89" s="828"/>
      <c r="SNB89" s="829"/>
      <c r="SNC89" s="828"/>
      <c r="SND89" s="829"/>
      <c r="SNE89" s="828"/>
      <c r="SNF89" s="829"/>
      <c r="SNG89" s="828"/>
      <c r="SNH89" s="829"/>
      <c r="SNI89" s="828"/>
      <c r="SNJ89" s="829"/>
      <c r="SNK89" s="828"/>
      <c r="SNL89" s="829"/>
      <c r="SNM89" s="828"/>
      <c r="SNN89" s="829"/>
      <c r="SNO89" s="828"/>
      <c r="SNP89" s="829"/>
      <c r="SNQ89" s="828"/>
      <c r="SNR89" s="829"/>
      <c r="SNS89" s="828"/>
      <c r="SNT89" s="829"/>
      <c r="SNU89" s="828"/>
      <c r="SNV89" s="829"/>
      <c r="SNW89" s="828"/>
      <c r="SNX89" s="829"/>
      <c r="SNY89" s="828"/>
      <c r="SNZ89" s="829"/>
      <c r="SOA89" s="828"/>
      <c r="SOB89" s="829"/>
      <c r="SOC89" s="828"/>
      <c r="SOD89" s="829"/>
      <c r="SOE89" s="828"/>
      <c r="SOF89" s="829"/>
      <c r="SOG89" s="828"/>
      <c r="SOH89" s="829"/>
      <c r="SOI89" s="828"/>
      <c r="SOJ89" s="829"/>
      <c r="SOK89" s="828"/>
      <c r="SOL89" s="829"/>
      <c r="SOM89" s="828"/>
      <c r="SON89" s="829"/>
      <c r="SOO89" s="828"/>
      <c r="SOP89" s="829"/>
      <c r="SOQ89" s="828"/>
      <c r="SOR89" s="829"/>
      <c r="SOS89" s="828"/>
      <c r="SOT89" s="829"/>
      <c r="SOU89" s="828"/>
      <c r="SOV89" s="829"/>
      <c r="SOW89" s="828"/>
      <c r="SOX89" s="829"/>
      <c r="SOY89" s="828"/>
      <c r="SOZ89" s="829"/>
      <c r="SPA89" s="828"/>
      <c r="SPB89" s="829"/>
      <c r="SPC89" s="828"/>
      <c r="SPD89" s="829"/>
      <c r="SPE89" s="828"/>
      <c r="SPF89" s="829"/>
      <c r="SPG89" s="828"/>
      <c r="SPH89" s="829"/>
      <c r="SPI89" s="828"/>
      <c r="SPJ89" s="829"/>
      <c r="SPK89" s="828"/>
      <c r="SPL89" s="829"/>
      <c r="SPM89" s="828"/>
      <c r="SPN89" s="829"/>
      <c r="SPO89" s="828"/>
      <c r="SPP89" s="829"/>
      <c r="SPQ89" s="828"/>
      <c r="SPR89" s="829"/>
      <c r="SPS89" s="828"/>
      <c r="SPT89" s="829"/>
      <c r="SPU89" s="828"/>
      <c r="SPV89" s="829"/>
      <c r="SPW89" s="828"/>
      <c r="SPX89" s="829"/>
      <c r="SPY89" s="828"/>
      <c r="SPZ89" s="829"/>
      <c r="SQA89" s="828"/>
      <c r="SQB89" s="829"/>
      <c r="SQC89" s="828"/>
      <c r="SQD89" s="829"/>
      <c r="SQE89" s="828"/>
      <c r="SQF89" s="829"/>
      <c r="SQG89" s="828"/>
      <c r="SQH89" s="829"/>
      <c r="SQI89" s="828"/>
      <c r="SQJ89" s="829"/>
      <c r="SQK89" s="828"/>
      <c r="SQL89" s="829"/>
      <c r="SQM89" s="828"/>
      <c r="SQN89" s="829"/>
      <c r="SQO89" s="828"/>
      <c r="SQP89" s="829"/>
      <c r="SQQ89" s="828"/>
      <c r="SQR89" s="829"/>
      <c r="SQS89" s="828"/>
      <c r="SQT89" s="829"/>
      <c r="SQU89" s="828"/>
      <c r="SQV89" s="829"/>
      <c r="SQW89" s="828"/>
      <c r="SQX89" s="829"/>
      <c r="SQY89" s="828"/>
      <c r="SQZ89" s="829"/>
      <c r="SRA89" s="828"/>
      <c r="SRB89" s="829"/>
      <c r="SRC89" s="828"/>
      <c r="SRD89" s="829"/>
      <c r="SRE89" s="828"/>
      <c r="SRF89" s="829"/>
      <c r="SRG89" s="828"/>
      <c r="SRH89" s="829"/>
      <c r="SRI89" s="828"/>
      <c r="SRJ89" s="829"/>
      <c r="SRK89" s="828"/>
      <c r="SRL89" s="829"/>
      <c r="SRM89" s="828"/>
      <c r="SRN89" s="829"/>
      <c r="SRO89" s="828"/>
      <c r="SRP89" s="829"/>
      <c r="SRQ89" s="828"/>
      <c r="SRR89" s="829"/>
      <c r="SRS89" s="828"/>
      <c r="SRT89" s="829"/>
      <c r="SRU89" s="828"/>
      <c r="SRV89" s="829"/>
      <c r="SRW89" s="828"/>
      <c r="SRX89" s="829"/>
      <c r="SRY89" s="828"/>
      <c r="SRZ89" s="829"/>
      <c r="SSA89" s="828"/>
      <c r="SSB89" s="829"/>
      <c r="SSC89" s="828"/>
      <c r="SSD89" s="829"/>
      <c r="SSE89" s="828"/>
      <c r="SSF89" s="829"/>
      <c r="SSG89" s="828"/>
      <c r="SSH89" s="829"/>
      <c r="SSI89" s="828"/>
      <c r="SSJ89" s="829"/>
      <c r="SSK89" s="828"/>
      <c r="SSL89" s="829"/>
      <c r="SSM89" s="828"/>
      <c r="SSN89" s="829"/>
      <c r="SSO89" s="828"/>
      <c r="SSP89" s="829"/>
      <c r="SSQ89" s="828"/>
      <c r="SSR89" s="829"/>
      <c r="SSS89" s="828"/>
      <c r="SST89" s="829"/>
      <c r="SSU89" s="828"/>
      <c r="SSV89" s="829"/>
      <c r="SSW89" s="828"/>
      <c r="SSX89" s="829"/>
      <c r="SSY89" s="828"/>
      <c r="SSZ89" s="829"/>
      <c r="STA89" s="828"/>
      <c r="STB89" s="829"/>
      <c r="STC89" s="828"/>
      <c r="STD89" s="829"/>
      <c r="STE89" s="828"/>
      <c r="STF89" s="829"/>
      <c r="STG89" s="828"/>
      <c r="STH89" s="829"/>
      <c r="STI89" s="828"/>
      <c r="STJ89" s="829"/>
      <c r="STK89" s="828"/>
      <c r="STL89" s="829"/>
      <c r="STM89" s="828"/>
      <c r="STN89" s="829"/>
      <c r="STO89" s="828"/>
      <c r="STP89" s="829"/>
      <c r="STQ89" s="828"/>
      <c r="STR89" s="829"/>
      <c r="STS89" s="828"/>
      <c r="STT89" s="829"/>
      <c r="STU89" s="828"/>
      <c r="STV89" s="829"/>
      <c r="STW89" s="828"/>
      <c r="STX89" s="829"/>
      <c r="STY89" s="828"/>
      <c r="STZ89" s="829"/>
      <c r="SUA89" s="828"/>
      <c r="SUB89" s="829"/>
      <c r="SUC89" s="828"/>
      <c r="SUD89" s="829"/>
      <c r="SUE89" s="828"/>
      <c r="SUF89" s="829"/>
      <c r="SUG89" s="828"/>
      <c r="SUH89" s="829"/>
      <c r="SUI89" s="828"/>
      <c r="SUJ89" s="829"/>
      <c r="SUK89" s="828"/>
      <c r="SUL89" s="829"/>
      <c r="SUM89" s="828"/>
      <c r="SUN89" s="829"/>
      <c r="SUO89" s="828"/>
      <c r="SUP89" s="829"/>
      <c r="SUQ89" s="828"/>
      <c r="SUR89" s="829"/>
      <c r="SUS89" s="828"/>
      <c r="SUT89" s="829"/>
      <c r="SUU89" s="828"/>
      <c r="SUV89" s="829"/>
      <c r="SUW89" s="828"/>
      <c r="SUX89" s="829"/>
      <c r="SUY89" s="828"/>
      <c r="SUZ89" s="829"/>
      <c r="SVA89" s="828"/>
      <c r="SVB89" s="829"/>
      <c r="SVC89" s="828"/>
      <c r="SVD89" s="829"/>
      <c r="SVE89" s="828"/>
      <c r="SVF89" s="829"/>
      <c r="SVG89" s="828"/>
      <c r="SVH89" s="829"/>
      <c r="SVI89" s="828"/>
      <c r="SVJ89" s="829"/>
      <c r="SVK89" s="828"/>
      <c r="SVL89" s="829"/>
      <c r="SVM89" s="828"/>
      <c r="SVN89" s="829"/>
      <c r="SVO89" s="828"/>
      <c r="SVP89" s="829"/>
      <c r="SVQ89" s="828"/>
      <c r="SVR89" s="829"/>
      <c r="SVS89" s="828"/>
      <c r="SVT89" s="829"/>
      <c r="SVU89" s="828"/>
      <c r="SVV89" s="829"/>
      <c r="SVW89" s="828"/>
      <c r="SVX89" s="829"/>
      <c r="SVY89" s="828"/>
      <c r="SVZ89" s="829"/>
      <c r="SWA89" s="828"/>
      <c r="SWB89" s="829"/>
      <c r="SWC89" s="828"/>
      <c r="SWD89" s="829"/>
      <c r="SWE89" s="828"/>
      <c r="SWF89" s="829"/>
      <c r="SWG89" s="828"/>
      <c r="SWH89" s="829"/>
      <c r="SWI89" s="828"/>
      <c r="SWJ89" s="829"/>
      <c r="SWK89" s="828"/>
      <c r="SWL89" s="829"/>
      <c r="SWM89" s="828"/>
      <c r="SWN89" s="829"/>
      <c r="SWO89" s="828"/>
      <c r="SWP89" s="829"/>
      <c r="SWQ89" s="828"/>
      <c r="SWR89" s="829"/>
      <c r="SWS89" s="828"/>
      <c r="SWT89" s="829"/>
      <c r="SWU89" s="828"/>
      <c r="SWV89" s="829"/>
      <c r="SWW89" s="828"/>
      <c r="SWX89" s="829"/>
      <c r="SWY89" s="828"/>
      <c r="SWZ89" s="829"/>
      <c r="SXA89" s="828"/>
      <c r="SXB89" s="829"/>
      <c r="SXC89" s="828"/>
      <c r="SXD89" s="829"/>
      <c r="SXE89" s="828"/>
      <c r="SXF89" s="829"/>
      <c r="SXG89" s="828"/>
      <c r="SXH89" s="829"/>
      <c r="SXI89" s="828"/>
      <c r="SXJ89" s="829"/>
      <c r="SXK89" s="828"/>
      <c r="SXL89" s="829"/>
      <c r="SXM89" s="828"/>
      <c r="SXN89" s="829"/>
      <c r="SXO89" s="828"/>
      <c r="SXP89" s="829"/>
      <c r="SXQ89" s="828"/>
      <c r="SXR89" s="829"/>
      <c r="SXS89" s="828"/>
      <c r="SXT89" s="829"/>
      <c r="SXU89" s="828"/>
      <c r="SXV89" s="829"/>
      <c r="SXW89" s="828"/>
      <c r="SXX89" s="829"/>
      <c r="SXY89" s="828"/>
      <c r="SXZ89" s="829"/>
      <c r="SYA89" s="828"/>
      <c r="SYB89" s="829"/>
      <c r="SYC89" s="828"/>
      <c r="SYD89" s="829"/>
      <c r="SYE89" s="828"/>
      <c r="SYF89" s="829"/>
      <c r="SYG89" s="828"/>
      <c r="SYH89" s="829"/>
      <c r="SYI89" s="828"/>
      <c r="SYJ89" s="829"/>
      <c r="SYK89" s="828"/>
      <c r="SYL89" s="829"/>
      <c r="SYM89" s="828"/>
      <c r="SYN89" s="829"/>
      <c r="SYO89" s="828"/>
      <c r="SYP89" s="829"/>
      <c r="SYQ89" s="828"/>
      <c r="SYR89" s="829"/>
      <c r="SYS89" s="828"/>
      <c r="SYT89" s="829"/>
      <c r="SYU89" s="828"/>
      <c r="SYV89" s="829"/>
      <c r="SYW89" s="828"/>
      <c r="SYX89" s="829"/>
      <c r="SYY89" s="828"/>
      <c r="SYZ89" s="829"/>
      <c r="SZA89" s="828"/>
      <c r="SZB89" s="829"/>
      <c r="SZC89" s="828"/>
      <c r="SZD89" s="829"/>
      <c r="SZE89" s="828"/>
      <c r="SZF89" s="829"/>
      <c r="SZG89" s="828"/>
      <c r="SZH89" s="829"/>
    </row>
    <row r="90" spans="2:13528" s="344" customFormat="1" ht="15" customHeight="1" thickBot="1" x14ac:dyDescent="0.3">
      <c r="B90" s="522" t="s">
        <v>31</v>
      </c>
      <c r="C90" s="1053" t="s">
        <v>566</v>
      </c>
      <c r="D90" s="830" t="s">
        <v>818</v>
      </c>
      <c r="E90" s="865">
        <f>+E89+E64</f>
        <v>52542814</v>
      </c>
      <c r="F90" s="866">
        <f t="shared" ref="F90:H90" si="27">+F89+F64</f>
        <v>0</v>
      </c>
      <c r="G90" s="867">
        <f t="shared" si="27"/>
        <v>0</v>
      </c>
      <c r="H90" s="868">
        <f t="shared" si="27"/>
        <v>52542814</v>
      </c>
      <c r="I90" s="667">
        <f>+I89+I64</f>
        <v>58923545</v>
      </c>
      <c r="J90" s="667">
        <f t="shared" ref="J90:M90" si="28">+J89+J64</f>
        <v>0</v>
      </c>
      <c r="K90" s="667">
        <f t="shared" si="28"/>
        <v>0</v>
      </c>
      <c r="L90" s="667">
        <f t="shared" si="28"/>
        <v>58923815</v>
      </c>
      <c r="M90" s="667">
        <f t="shared" si="28"/>
        <v>58923815</v>
      </c>
      <c r="O90" s="561"/>
    </row>
    <row r="91" spans="2:13528" s="344" customFormat="1" ht="17.25" customHeight="1" thickBot="1" x14ac:dyDescent="0.3">
      <c r="B91" s="354"/>
      <c r="C91" s="1131"/>
      <c r="E91" s="415"/>
      <c r="F91" s="415"/>
      <c r="G91" s="415"/>
      <c r="H91" s="415"/>
      <c r="I91" s="592"/>
      <c r="J91" s="592"/>
      <c r="K91" s="592"/>
      <c r="L91" s="592"/>
      <c r="M91" s="592"/>
    </row>
    <row r="92" spans="2:13528" s="449" customFormat="1" ht="15.75" customHeight="1" thickBot="1" x14ac:dyDescent="0.3">
      <c r="B92" s="2077" t="s">
        <v>54</v>
      </c>
      <c r="C92" s="2078"/>
      <c r="D92" s="2078"/>
      <c r="E92" s="2078"/>
      <c r="F92" s="2078"/>
      <c r="G92" s="2078"/>
      <c r="H92" s="2078"/>
      <c r="I92" s="2078"/>
      <c r="J92" s="2078"/>
      <c r="K92" s="2078"/>
      <c r="L92" s="2078"/>
      <c r="M92" s="2079"/>
    </row>
    <row r="93" spans="2:13528" s="345" customFormat="1" ht="12.75" customHeight="1" thickBot="1" x14ac:dyDescent="0.3">
      <c r="B93" s="521" t="s">
        <v>14</v>
      </c>
      <c r="C93" s="1132"/>
      <c r="D93" s="441" t="s">
        <v>478</v>
      </c>
      <c r="E93" s="594">
        <f>SUM(E94:E98)</f>
        <v>52029594</v>
      </c>
      <c r="F93" s="594">
        <f t="shared" ref="F93:G93" si="29">SUM(F94:F98)</f>
        <v>0</v>
      </c>
      <c r="G93" s="595">
        <f t="shared" si="29"/>
        <v>0</v>
      </c>
      <c r="H93" s="642">
        <f>SUM(H94:H98)</f>
        <v>52029594</v>
      </c>
      <c r="I93" s="595">
        <f>SUM(I94:I99)</f>
        <v>58219025</v>
      </c>
      <c r="J93" s="595">
        <f t="shared" ref="J93:M93" si="30">SUM(J94:J99)</f>
        <v>0</v>
      </c>
      <c r="K93" s="595">
        <f t="shared" si="30"/>
        <v>0</v>
      </c>
      <c r="L93" s="595">
        <f t="shared" si="30"/>
        <v>58219025</v>
      </c>
      <c r="M93" s="595">
        <f t="shared" si="30"/>
        <v>57939203</v>
      </c>
    </row>
    <row r="94" spans="2:13528" ht="12.75" customHeight="1" x14ac:dyDescent="0.25">
      <c r="B94" s="442" t="s">
        <v>96</v>
      </c>
      <c r="C94" s="1092" t="s">
        <v>583</v>
      </c>
      <c r="D94" s="425" t="s">
        <v>44</v>
      </c>
      <c r="E94" s="599">
        <v>35365663</v>
      </c>
      <c r="F94" s="599"/>
      <c r="G94" s="600"/>
      <c r="H94" s="848">
        <f>SUM(E94:G94)</f>
        <v>35365663</v>
      </c>
      <c r="I94" s="669">
        <v>41184347</v>
      </c>
      <c r="J94" s="601"/>
      <c r="K94" s="635"/>
      <c r="L94" s="669">
        <v>41184347</v>
      </c>
      <c r="M94" s="669">
        <v>41184347</v>
      </c>
      <c r="O94" s="361"/>
    </row>
    <row r="95" spans="2:13528" ht="12.75" customHeight="1" x14ac:dyDescent="0.25">
      <c r="B95" s="419" t="s">
        <v>97</v>
      </c>
      <c r="C95" s="1037" t="s">
        <v>584</v>
      </c>
      <c r="D95" s="357" t="s">
        <v>141</v>
      </c>
      <c r="E95" s="615">
        <v>7175907</v>
      </c>
      <c r="F95" s="615"/>
      <c r="G95" s="616"/>
      <c r="H95" s="855">
        <f>SUM(E95:G95)</f>
        <v>7175907</v>
      </c>
      <c r="I95" s="849">
        <v>7720139</v>
      </c>
      <c r="J95" s="621"/>
      <c r="K95" s="637"/>
      <c r="L95" s="849">
        <v>7720139</v>
      </c>
      <c r="M95" s="849">
        <v>7720139</v>
      </c>
      <c r="O95" s="361"/>
    </row>
    <row r="96" spans="2:13528" ht="12.75" customHeight="1" x14ac:dyDescent="0.25">
      <c r="B96" s="419" t="s">
        <v>98</v>
      </c>
      <c r="C96" s="1037" t="s">
        <v>585</v>
      </c>
      <c r="D96" s="357" t="s">
        <v>118</v>
      </c>
      <c r="E96" s="615">
        <v>9488024</v>
      </c>
      <c r="F96" s="615"/>
      <c r="G96" s="616"/>
      <c r="H96" s="855">
        <f t="shared" ref="H96:H150" si="31">SUM(E96:G96)</f>
        <v>9488024</v>
      </c>
      <c r="I96" s="614">
        <v>9314539</v>
      </c>
      <c r="J96" s="598"/>
      <c r="K96" s="606"/>
      <c r="L96" s="614">
        <v>9314539</v>
      </c>
      <c r="M96" s="614">
        <v>9034717</v>
      </c>
      <c r="O96" s="361"/>
    </row>
    <row r="97" spans="2:15" ht="12.75" customHeight="1" x14ac:dyDescent="0.25">
      <c r="B97" s="419" t="s">
        <v>99</v>
      </c>
      <c r="C97" s="1039" t="s">
        <v>586</v>
      </c>
      <c r="D97" s="357" t="s">
        <v>142</v>
      </c>
      <c r="E97" s="615"/>
      <c r="F97" s="599"/>
      <c r="G97" s="600"/>
      <c r="H97" s="855"/>
      <c r="I97" s="669"/>
      <c r="J97" s="601"/>
      <c r="K97" s="635"/>
      <c r="L97" s="648"/>
      <c r="M97" s="648"/>
      <c r="O97" s="361"/>
    </row>
    <row r="98" spans="2:15" s="1083" customFormat="1" ht="12.75" customHeight="1" x14ac:dyDescent="0.25">
      <c r="B98" s="1084" t="s">
        <v>120</v>
      </c>
      <c r="C98" s="1093" t="s">
        <v>587</v>
      </c>
      <c r="D98" s="1085" t="s">
        <v>143</v>
      </c>
      <c r="E98" s="1136">
        <f>SUM(E99:E109)</f>
        <v>0</v>
      </c>
      <c r="F98" s="1136">
        <f t="shared" ref="F98:M98" si="32">SUM(F99:F109)</f>
        <v>0</v>
      </c>
      <c r="G98" s="1136">
        <f t="shared" si="32"/>
        <v>0</v>
      </c>
      <c r="H98" s="652">
        <f t="shared" si="32"/>
        <v>0</v>
      </c>
      <c r="I98" s="652">
        <f t="shared" si="32"/>
        <v>0</v>
      </c>
      <c r="J98" s="652">
        <f t="shared" si="32"/>
        <v>0</v>
      </c>
      <c r="K98" s="652">
        <f t="shared" si="32"/>
        <v>0</v>
      </c>
      <c r="L98" s="652">
        <f t="shared" si="32"/>
        <v>0</v>
      </c>
      <c r="M98" s="652">
        <f t="shared" si="32"/>
        <v>0</v>
      </c>
      <c r="O98" s="1086"/>
    </row>
    <row r="99" spans="2:15" ht="12.75" customHeight="1" x14ac:dyDescent="0.25">
      <c r="B99" s="348" t="s">
        <v>100</v>
      </c>
      <c r="C99" s="1039" t="s">
        <v>761</v>
      </c>
      <c r="D99" s="462" t="s">
        <v>535</v>
      </c>
      <c r="E99" s="658"/>
      <c r="F99" s="658"/>
      <c r="G99" s="659"/>
      <c r="H99" s="1224"/>
      <c r="I99" s="1225"/>
      <c r="J99" s="1226"/>
      <c r="K99" s="1227"/>
      <c r="L99" s="1228"/>
      <c r="M99" s="1228"/>
    </row>
    <row r="100" spans="2:15" ht="12.75" customHeight="1" x14ac:dyDescent="0.25">
      <c r="B100" s="355" t="s">
        <v>101</v>
      </c>
      <c r="C100" s="1094" t="s">
        <v>762</v>
      </c>
      <c r="D100" s="525" t="s">
        <v>465</v>
      </c>
      <c r="E100" s="658"/>
      <c r="F100" s="658"/>
      <c r="G100" s="659"/>
      <c r="H100" s="1224"/>
      <c r="I100" s="1225"/>
      <c r="J100" s="1226"/>
      <c r="K100" s="1227"/>
      <c r="L100" s="1228"/>
      <c r="M100" s="1228"/>
    </row>
    <row r="101" spans="2:15" ht="12.75" customHeight="1" x14ac:dyDescent="0.25">
      <c r="B101" s="355" t="s">
        <v>111</v>
      </c>
      <c r="C101" s="1094" t="s">
        <v>763</v>
      </c>
      <c r="D101" s="524" t="s">
        <v>466</v>
      </c>
      <c r="E101" s="658"/>
      <c r="F101" s="658"/>
      <c r="G101" s="659"/>
      <c r="H101" s="1224"/>
      <c r="I101" s="1225"/>
      <c r="J101" s="1229"/>
      <c r="K101" s="1230"/>
      <c r="L101" s="1228"/>
      <c r="M101" s="1228"/>
    </row>
    <row r="102" spans="2:15" ht="12.75" customHeight="1" x14ac:dyDescent="0.25">
      <c r="B102" s="355" t="s">
        <v>112</v>
      </c>
      <c r="C102" s="1094" t="s">
        <v>764</v>
      </c>
      <c r="D102" s="524" t="s">
        <v>467</v>
      </c>
      <c r="E102" s="658"/>
      <c r="F102" s="658"/>
      <c r="G102" s="659"/>
      <c r="H102" s="1224"/>
      <c r="I102" s="1231"/>
      <c r="J102" s="1229"/>
      <c r="K102" s="1230"/>
      <c r="L102" s="1228"/>
      <c r="M102" s="1228"/>
    </row>
    <row r="103" spans="2:15" ht="12.75" customHeight="1" x14ac:dyDescent="0.25">
      <c r="B103" s="348" t="s">
        <v>113</v>
      </c>
      <c r="C103" s="1039" t="s">
        <v>765</v>
      </c>
      <c r="D103" s="525" t="s">
        <v>468</v>
      </c>
      <c r="E103" s="658"/>
      <c r="F103" s="658"/>
      <c r="G103" s="659"/>
      <c r="H103" s="1224"/>
      <c r="I103" s="1231"/>
      <c r="J103" s="1229"/>
      <c r="K103" s="1230"/>
      <c r="L103" s="1228"/>
      <c r="M103" s="1228"/>
    </row>
    <row r="104" spans="2:15" ht="12.75" customHeight="1" x14ac:dyDescent="0.25">
      <c r="B104" s="355" t="s">
        <v>114</v>
      </c>
      <c r="C104" s="1094" t="s">
        <v>766</v>
      </c>
      <c r="D104" s="525" t="s">
        <v>469</v>
      </c>
      <c r="E104" s="658"/>
      <c r="F104" s="658"/>
      <c r="G104" s="659"/>
      <c r="H104" s="1224"/>
      <c r="I104" s="1231"/>
      <c r="J104" s="1229"/>
      <c r="K104" s="1230"/>
      <c r="L104" s="1228"/>
      <c r="M104" s="1228"/>
    </row>
    <row r="105" spans="2:15" ht="12.75" customHeight="1" x14ac:dyDescent="0.25">
      <c r="B105" s="348" t="s">
        <v>116</v>
      </c>
      <c r="C105" s="1039" t="s">
        <v>767</v>
      </c>
      <c r="D105" s="524" t="s">
        <v>470</v>
      </c>
      <c r="E105" s="658"/>
      <c r="F105" s="658"/>
      <c r="G105" s="659"/>
      <c r="H105" s="1224"/>
      <c r="I105" s="1231"/>
      <c r="J105" s="1229"/>
      <c r="K105" s="1230"/>
      <c r="L105" s="1228"/>
      <c r="M105" s="1228"/>
    </row>
    <row r="106" spans="2:15" ht="12.75" customHeight="1" x14ac:dyDescent="0.25">
      <c r="B106" s="355" t="s">
        <v>144</v>
      </c>
      <c r="C106" s="1094" t="s">
        <v>768</v>
      </c>
      <c r="D106" s="524" t="s">
        <v>471</v>
      </c>
      <c r="E106" s="658"/>
      <c r="F106" s="658"/>
      <c r="G106" s="659"/>
      <c r="H106" s="1224"/>
      <c r="I106" s="1231"/>
      <c r="J106" s="1229"/>
      <c r="K106" s="1230"/>
      <c r="L106" s="1228"/>
      <c r="M106" s="1228"/>
    </row>
    <row r="107" spans="2:15" ht="12.75" customHeight="1" x14ac:dyDescent="0.25">
      <c r="B107" s="348" t="s">
        <v>315</v>
      </c>
      <c r="C107" s="1039" t="s">
        <v>769</v>
      </c>
      <c r="D107" s="524" t="s">
        <v>472</v>
      </c>
      <c r="E107" s="658"/>
      <c r="F107" s="658"/>
      <c r="G107" s="659"/>
      <c r="H107" s="1224"/>
      <c r="I107" s="1231"/>
      <c r="J107" s="1229"/>
      <c r="K107" s="1230"/>
      <c r="L107" s="1228"/>
      <c r="M107" s="1228"/>
    </row>
    <row r="108" spans="2:15" ht="12.75" customHeight="1" x14ac:dyDescent="0.25">
      <c r="B108" s="355" t="s">
        <v>316</v>
      </c>
      <c r="C108" s="1094" t="s">
        <v>770</v>
      </c>
      <c r="D108" s="524" t="s">
        <v>473</v>
      </c>
      <c r="E108" s="658"/>
      <c r="F108" s="658"/>
      <c r="G108" s="659"/>
      <c r="H108" s="1224"/>
      <c r="I108" s="1231"/>
      <c r="J108" s="1229"/>
      <c r="K108" s="1230"/>
      <c r="L108" s="1228"/>
      <c r="M108" s="1228"/>
    </row>
    <row r="109" spans="2:15" ht="12.75" customHeight="1" x14ac:dyDescent="0.25">
      <c r="B109" s="1072" t="s">
        <v>838</v>
      </c>
      <c r="C109" s="1095" t="s">
        <v>771</v>
      </c>
      <c r="D109" s="1139" t="s">
        <v>339</v>
      </c>
      <c r="E109" s="599">
        <f>SUM(E110:E111)</f>
        <v>0</v>
      </c>
      <c r="F109" s="599">
        <f>SUM(F110:F111)</f>
        <v>0</v>
      </c>
      <c r="G109" s="600">
        <f>SUM(G110:G111)</f>
        <v>0</v>
      </c>
      <c r="H109" s="1232">
        <f>SUM(H111)</f>
        <v>0</v>
      </c>
      <c r="I109" s="1232">
        <f t="shared" ref="I109:M109" si="33">SUM(I111)</f>
        <v>0</v>
      </c>
      <c r="J109" s="1232">
        <f t="shared" si="33"/>
        <v>0</v>
      </c>
      <c r="K109" s="1232">
        <f t="shared" si="33"/>
        <v>0</v>
      </c>
      <c r="L109" s="1232">
        <f t="shared" si="33"/>
        <v>0</v>
      </c>
      <c r="M109" s="1232">
        <f t="shared" si="33"/>
        <v>0</v>
      </c>
    </row>
    <row r="110" spans="2:15" ht="12.75" customHeight="1" x14ac:dyDescent="0.25">
      <c r="B110" s="1087" t="s">
        <v>839</v>
      </c>
      <c r="C110" s="1096"/>
      <c r="D110" s="1089" t="s">
        <v>803</v>
      </c>
      <c r="E110" s="601"/>
      <c r="F110" s="601"/>
      <c r="G110" s="635"/>
      <c r="H110" s="1232"/>
      <c r="I110" s="1233"/>
      <c r="J110" s="1234"/>
      <c r="K110" s="1235"/>
      <c r="L110" s="1236"/>
      <c r="M110" s="1236"/>
    </row>
    <row r="111" spans="2:15" ht="12.75" customHeight="1" thickBot="1" x14ac:dyDescent="0.3">
      <c r="B111" s="355" t="s">
        <v>840</v>
      </c>
      <c r="C111" s="1039"/>
      <c r="D111" s="1090" t="s">
        <v>804</v>
      </c>
      <c r="E111" s="621"/>
      <c r="F111" s="621"/>
      <c r="G111" s="637"/>
      <c r="H111" s="1237"/>
      <c r="I111" s="1238"/>
      <c r="J111" s="1239"/>
      <c r="K111" s="1240"/>
      <c r="L111" s="1545"/>
      <c r="M111" s="1241"/>
    </row>
    <row r="112" spans="2:15" ht="12.75" customHeight="1" thickBot="1" x14ac:dyDescent="0.3">
      <c r="B112" s="520" t="s">
        <v>15</v>
      </c>
      <c r="C112" s="1097" t="s">
        <v>771</v>
      </c>
      <c r="D112" s="325" t="s">
        <v>539</v>
      </c>
      <c r="E112" s="594">
        <f>+E113+E115+E116+E118</f>
        <v>0</v>
      </c>
      <c r="F112" s="594">
        <f t="shared" ref="F112:G112" si="34">+F113+F115+F116+F118</f>
        <v>513220</v>
      </c>
      <c r="G112" s="595">
        <f t="shared" si="34"/>
        <v>0</v>
      </c>
      <c r="H112" s="1242">
        <f>+H113+H115+H116+H118</f>
        <v>513220</v>
      </c>
      <c r="I112" s="1242">
        <f t="shared" ref="I112:M112" si="35">+I113+I115+I116+I118</f>
        <v>0</v>
      </c>
      <c r="J112" s="1242">
        <f t="shared" si="35"/>
        <v>704790</v>
      </c>
      <c r="K112" s="1242">
        <f t="shared" si="35"/>
        <v>0</v>
      </c>
      <c r="L112" s="1242">
        <f t="shared" si="35"/>
        <v>704790</v>
      </c>
      <c r="M112" s="1242">
        <f t="shared" si="35"/>
        <v>704790</v>
      </c>
      <c r="O112" s="361"/>
    </row>
    <row r="113" spans="2:13" s="345" customFormat="1" ht="12.75" customHeight="1" x14ac:dyDescent="0.25">
      <c r="B113" s="424" t="s">
        <v>102</v>
      </c>
      <c r="C113" s="1020" t="s">
        <v>599</v>
      </c>
      <c r="D113" s="420" t="s">
        <v>180</v>
      </c>
      <c r="E113" s="601"/>
      <c r="F113" s="601">
        <v>513220</v>
      </c>
      <c r="G113" s="635"/>
      <c r="H113" s="1243">
        <f t="shared" si="31"/>
        <v>513220</v>
      </c>
      <c r="I113" s="1233"/>
      <c r="J113" s="1234">
        <v>704790</v>
      </c>
      <c r="K113" s="1235"/>
      <c r="L113" s="1236">
        <v>704790</v>
      </c>
      <c r="M113" s="1236">
        <v>704790</v>
      </c>
    </row>
    <row r="114" spans="2:13" s="345" customFormat="1" ht="12.75" customHeight="1" x14ac:dyDescent="0.25">
      <c r="B114" s="348" t="s">
        <v>103</v>
      </c>
      <c r="C114" s="1021"/>
      <c r="D114" s="524" t="s">
        <v>536</v>
      </c>
      <c r="E114" s="598"/>
      <c r="F114" s="598"/>
      <c r="G114" s="606"/>
      <c r="H114" s="1243"/>
      <c r="I114" s="1225"/>
      <c r="J114" s="1226"/>
      <c r="K114" s="1227"/>
      <c r="L114" s="1244"/>
      <c r="M114" s="1244"/>
    </row>
    <row r="115" spans="2:13" s="345" customFormat="1" ht="12.75" customHeight="1" x14ac:dyDescent="0.25">
      <c r="B115" s="348" t="s">
        <v>104</v>
      </c>
      <c r="C115" s="1054" t="s">
        <v>800</v>
      </c>
      <c r="D115" s="1153" t="s">
        <v>844</v>
      </c>
      <c r="E115" s="598"/>
      <c r="F115" s="598"/>
      <c r="G115" s="606"/>
      <c r="H115" s="1243"/>
      <c r="I115" s="1225"/>
      <c r="J115" s="1226"/>
      <c r="K115" s="1227"/>
      <c r="L115" s="1244"/>
      <c r="M115" s="1244"/>
    </row>
    <row r="116" spans="2:13" ht="12.75" customHeight="1" x14ac:dyDescent="0.25">
      <c r="B116" s="348" t="s">
        <v>105</v>
      </c>
      <c r="C116" s="1039" t="s">
        <v>601</v>
      </c>
      <c r="D116" s="357" t="s">
        <v>145</v>
      </c>
      <c r="E116" s="598"/>
      <c r="F116" s="598"/>
      <c r="G116" s="606"/>
      <c r="H116" s="1243"/>
      <c r="I116" s="1225"/>
      <c r="J116" s="1226"/>
      <c r="K116" s="1227"/>
      <c r="L116" s="1244"/>
      <c r="M116" s="1244"/>
    </row>
    <row r="117" spans="2:13" ht="12.75" customHeight="1" x14ac:dyDescent="0.25">
      <c r="B117" s="348" t="s">
        <v>106</v>
      </c>
      <c r="C117" s="1036"/>
      <c r="D117" s="524" t="s">
        <v>537</v>
      </c>
      <c r="E117" s="598"/>
      <c r="F117" s="598"/>
      <c r="G117" s="606"/>
      <c r="H117" s="1243"/>
      <c r="I117" s="1225"/>
      <c r="J117" s="1226"/>
      <c r="K117" s="1227"/>
      <c r="L117" s="1244"/>
      <c r="M117" s="1244"/>
    </row>
    <row r="118" spans="2:13" ht="12.75" customHeight="1" x14ac:dyDescent="0.25">
      <c r="B118" s="348" t="s">
        <v>115</v>
      </c>
      <c r="C118" s="1039" t="s">
        <v>603</v>
      </c>
      <c r="D118" s="352" t="s">
        <v>428</v>
      </c>
      <c r="E118" s="598">
        <f>SUM(E119:E127)</f>
        <v>0</v>
      </c>
      <c r="F118" s="598">
        <f>SUM(F119:F127)</f>
        <v>0</v>
      </c>
      <c r="G118" s="598">
        <f>SUM(G119:G127)</f>
        <v>0</v>
      </c>
      <c r="H118" s="1243">
        <f>SUM(E118:G118)</f>
        <v>0</v>
      </c>
      <c r="I118" s="1243">
        <f t="shared" ref="I118:M118" si="36">SUM(F118:H118)</f>
        <v>0</v>
      </c>
      <c r="J118" s="1243">
        <f t="shared" si="36"/>
        <v>0</v>
      </c>
      <c r="K118" s="1243">
        <f t="shared" si="36"/>
        <v>0</v>
      </c>
      <c r="L118" s="1243">
        <f t="shared" si="36"/>
        <v>0</v>
      </c>
      <c r="M118" s="1243">
        <f t="shared" si="36"/>
        <v>0</v>
      </c>
    </row>
    <row r="119" spans="2:13" ht="12.75" customHeight="1" x14ac:dyDescent="0.25">
      <c r="B119" s="348" t="s">
        <v>117</v>
      </c>
      <c r="C119" s="1039" t="s">
        <v>773</v>
      </c>
      <c r="D119" s="528" t="s">
        <v>465</v>
      </c>
      <c r="E119" s="658"/>
      <c r="F119" s="658"/>
      <c r="G119" s="659"/>
      <c r="H119" s="1224"/>
      <c r="I119" s="1231"/>
      <c r="J119" s="1229"/>
      <c r="K119" s="1230"/>
      <c r="L119" s="1228"/>
      <c r="M119" s="1228"/>
    </row>
    <row r="120" spans="2:13" ht="12.75" customHeight="1" x14ac:dyDescent="0.25">
      <c r="B120" s="348" t="s">
        <v>146</v>
      </c>
      <c r="C120" s="1039" t="s">
        <v>774</v>
      </c>
      <c r="D120" s="524" t="s">
        <v>466</v>
      </c>
      <c r="E120" s="658"/>
      <c r="F120" s="658"/>
      <c r="G120" s="659"/>
      <c r="H120" s="1224"/>
      <c r="I120" s="1231"/>
      <c r="J120" s="1229"/>
      <c r="K120" s="1230"/>
      <c r="L120" s="1228"/>
      <c r="M120" s="1228"/>
    </row>
    <row r="121" spans="2:13" ht="12.75" customHeight="1" x14ac:dyDescent="0.25">
      <c r="B121" s="348" t="s">
        <v>147</v>
      </c>
      <c r="C121" s="1039" t="s">
        <v>775</v>
      </c>
      <c r="D121" s="524" t="s">
        <v>467</v>
      </c>
      <c r="E121" s="658"/>
      <c r="F121" s="658"/>
      <c r="G121" s="659"/>
      <c r="H121" s="1224"/>
      <c r="I121" s="1231"/>
      <c r="J121" s="1229"/>
      <c r="K121" s="1230"/>
      <c r="L121" s="1228"/>
      <c r="M121" s="1228"/>
    </row>
    <row r="122" spans="2:13" ht="12.75" customHeight="1" x14ac:dyDescent="0.25">
      <c r="B122" s="348" t="s">
        <v>148</v>
      </c>
      <c r="C122" s="1039" t="s">
        <v>776</v>
      </c>
      <c r="D122" s="524" t="s">
        <v>474</v>
      </c>
      <c r="E122" s="658"/>
      <c r="F122" s="658"/>
      <c r="G122" s="659"/>
      <c r="H122" s="1224"/>
      <c r="I122" s="1231"/>
      <c r="J122" s="1229"/>
      <c r="K122" s="1230"/>
      <c r="L122" s="1228"/>
      <c r="M122" s="1228"/>
    </row>
    <row r="123" spans="2:13" ht="12.75" customHeight="1" x14ac:dyDescent="0.25">
      <c r="B123" s="348" t="s">
        <v>329</v>
      </c>
      <c r="C123" s="1039" t="s">
        <v>777</v>
      </c>
      <c r="D123" s="524" t="s">
        <v>475</v>
      </c>
      <c r="E123" s="658"/>
      <c r="F123" s="658"/>
      <c r="G123" s="659"/>
      <c r="H123" s="1224"/>
      <c r="I123" s="1231"/>
      <c r="J123" s="1229"/>
      <c r="K123" s="1230"/>
      <c r="L123" s="1228"/>
      <c r="M123" s="1228"/>
    </row>
    <row r="124" spans="2:13" ht="12.75" customHeight="1" x14ac:dyDescent="0.25">
      <c r="B124" s="348" t="s">
        <v>330</v>
      </c>
      <c r="C124" s="1039" t="s">
        <v>778</v>
      </c>
      <c r="D124" s="524" t="s">
        <v>470</v>
      </c>
      <c r="E124" s="658"/>
      <c r="F124" s="658"/>
      <c r="G124" s="659"/>
      <c r="H124" s="1224"/>
      <c r="I124" s="1231"/>
      <c r="J124" s="1229"/>
      <c r="K124" s="1230"/>
      <c r="L124" s="1228"/>
      <c r="M124" s="1228"/>
    </row>
    <row r="125" spans="2:13" ht="12.75" customHeight="1" x14ac:dyDescent="0.25">
      <c r="B125" s="348" t="s">
        <v>331</v>
      </c>
      <c r="C125" s="1039" t="s">
        <v>779</v>
      </c>
      <c r="D125" s="524" t="s">
        <v>476</v>
      </c>
      <c r="E125" s="658"/>
      <c r="F125" s="658"/>
      <c r="G125" s="659"/>
      <c r="H125" s="1224"/>
      <c r="I125" s="1231"/>
      <c r="J125" s="1229"/>
      <c r="K125" s="1230"/>
      <c r="L125" s="1228"/>
      <c r="M125" s="1228"/>
    </row>
    <row r="126" spans="2:13" ht="12.75" customHeight="1" x14ac:dyDescent="0.25">
      <c r="B126" s="348" t="s">
        <v>538</v>
      </c>
      <c r="C126" s="1039" t="s">
        <v>772</v>
      </c>
      <c r="D126" s="524" t="s">
        <v>801</v>
      </c>
      <c r="E126" s="658"/>
      <c r="F126" s="658"/>
      <c r="G126" s="659"/>
      <c r="H126" s="1224"/>
      <c r="I126" s="1231"/>
      <c r="J126" s="1229"/>
      <c r="K126" s="1230"/>
      <c r="L126" s="1228"/>
      <c r="M126" s="1228"/>
    </row>
    <row r="127" spans="2:13" ht="12.75" customHeight="1" thickBot="1" x14ac:dyDescent="0.3">
      <c r="B127" s="1134" t="s">
        <v>833</v>
      </c>
      <c r="C127" s="1096" t="s">
        <v>780</v>
      </c>
      <c r="D127" s="1135" t="s">
        <v>802</v>
      </c>
      <c r="E127" s="959"/>
      <c r="F127" s="959"/>
      <c r="G127" s="960"/>
      <c r="H127" s="1245"/>
      <c r="I127" s="1246"/>
      <c r="J127" s="1247"/>
      <c r="K127" s="1248"/>
      <c r="L127" s="1249"/>
      <c r="M127" s="1249"/>
    </row>
    <row r="128" spans="2:13" ht="15" customHeight="1" thickBot="1" x14ac:dyDescent="0.3">
      <c r="B128" s="520" t="s">
        <v>17</v>
      </c>
      <c r="C128" s="1035" t="s">
        <v>781</v>
      </c>
      <c r="D128" s="350" t="s">
        <v>501</v>
      </c>
      <c r="E128" s="594">
        <f>+E112+E93</f>
        <v>52029594</v>
      </c>
      <c r="F128" s="594">
        <f>+F112+F93</f>
        <v>513220</v>
      </c>
      <c r="G128" s="595">
        <f t="shared" ref="G128" si="37">+G112+G93</f>
        <v>0</v>
      </c>
      <c r="H128" s="642">
        <f>+H112+H93</f>
        <v>52542814</v>
      </c>
      <c r="I128" s="595">
        <f>+I109+I112+I93</f>
        <v>58219025</v>
      </c>
      <c r="J128" s="593">
        <f>+J109+J112+J93</f>
        <v>704790</v>
      </c>
      <c r="K128" s="596">
        <f>+K109+K112+K93</f>
        <v>0</v>
      </c>
      <c r="L128" s="642">
        <f>+L109+L112+L93</f>
        <v>58923815</v>
      </c>
      <c r="M128" s="642">
        <f>+M109+M112+M93</f>
        <v>58643993</v>
      </c>
    </row>
    <row r="129" spans="2:13" ht="12.75" customHeight="1" thickBot="1" x14ac:dyDescent="0.3">
      <c r="B129" s="523" t="s">
        <v>20</v>
      </c>
      <c r="C129" s="1019" t="s">
        <v>806</v>
      </c>
      <c r="D129" s="325" t="s">
        <v>349</v>
      </c>
      <c r="E129" s="625">
        <f>+E130+E134+E139</f>
        <v>0</v>
      </c>
      <c r="F129" s="626">
        <f t="shared" ref="F129:H129" si="38">+F130+F134+F139</f>
        <v>0</v>
      </c>
      <c r="G129" s="627">
        <f t="shared" si="38"/>
        <v>0</v>
      </c>
      <c r="H129" s="650">
        <f t="shared" si="38"/>
        <v>0</v>
      </c>
      <c r="I129" s="628">
        <f>SUM(I140:I143)</f>
        <v>0</v>
      </c>
      <c r="J129" s="625">
        <f>SUM(J140:J143)</f>
        <v>0</v>
      </c>
      <c r="K129" s="628">
        <f>SUM(K140:K143)</f>
        <v>0</v>
      </c>
      <c r="L129" s="650">
        <f>SUM(L140:L143)</f>
        <v>0</v>
      </c>
      <c r="M129" s="650">
        <f>SUM(M140:M143)</f>
        <v>0</v>
      </c>
    </row>
    <row r="130" spans="2:13" ht="12.75" customHeight="1" thickBot="1" x14ac:dyDescent="0.3">
      <c r="B130" s="523" t="s">
        <v>18</v>
      </c>
      <c r="C130" s="1019" t="s">
        <v>782</v>
      </c>
      <c r="D130" s="325" t="s">
        <v>341</v>
      </c>
      <c r="E130" s="625">
        <f>SUM(E131:E133)</f>
        <v>0</v>
      </c>
      <c r="F130" s="626">
        <f t="shared" ref="F130:L130" si="39">SUM(F131:F133)</f>
        <v>0</v>
      </c>
      <c r="G130" s="627">
        <f t="shared" si="39"/>
        <v>0</v>
      </c>
      <c r="H130" s="650">
        <f t="shared" si="39"/>
        <v>0</v>
      </c>
      <c r="I130" s="628">
        <f>SUM(I131:I133)</f>
        <v>0</v>
      </c>
      <c r="J130" s="625">
        <f>SUM(J131:J133)</f>
        <v>0</v>
      </c>
      <c r="K130" s="628">
        <f>SUM(K131:K133)</f>
        <v>0</v>
      </c>
      <c r="L130" s="650">
        <f t="shared" si="39"/>
        <v>0</v>
      </c>
      <c r="M130" s="650">
        <f t="shared" ref="M130" si="40">SUM(M131:M133)</f>
        <v>0</v>
      </c>
    </row>
    <row r="131" spans="2:13" ht="12.75" customHeight="1" x14ac:dyDescent="0.25">
      <c r="B131" s="1055" t="s">
        <v>89</v>
      </c>
      <c r="C131" s="1020" t="s">
        <v>783</v>
      </c>
      <c r="D131" s="351" t="s">
        <v>454</v>
      </c>
      <c r="E131" s="601"/>
      <c r="F131" s="601"/>
      <c r="G131" s="635"/>
      <c r="H131" s="855">
        <f t="shared" si="31"/>
        <v>0</v>
      </c>
      <c r="I131" s="636"/>
      <c r="J131" s="601"/>
      <c r="K131" s="635"/>
      <c r="L131" s="647">
        <f t="shared" ref="L131:M133" si="41">SUM(I131:K131)</f>
        <v>0</v>
      </c>
      <c r="M131" s="647">
        <f t="shared" si="41"/>
        <v>0</v>
      </c>
    </row>
    <row r="132" spans="2:13" ht="12.75" customHeight="1" x14ac:dyDescent="0.25">
      <c r="B132" s="353" t="s">
        <v>90</v>
      </c>
      <c r="C132" s="1021" t="s">
        <v>784</v>
      </c>
      <c r="D132" s="352" t="s">
        <v>455</v>
      </c>
      <c r="E132" s="598"/>
      <c r="F132" s="598"/>
      <c r="G132" s="606"/>
      <c r="H132" s="855">
        <f t="shared" si="31"/>
        <v>0</v>
      </c>
      <c r="I132" s="660"/>
      <c r="J132" s="598"/>
      <c r="K132" s="606"/>
      <c r="L132" s="648">
        <f t="shared" si="41"/>
        <v>0</v>
      </c>
      <c r="M132" s="648">
        <f t="shared" si="41"/>
        <v>0</v>
      </c>
    </row>
    <row r="133" spans="2:13" ht="12.75" customHeight="1" thickBot="1" x14ac:dyDescent="0.3">
      <c r="B133" s="1056" t="s">
        <v>91</v>
      </c>
      <c r="C133" s="1048" t="s">
        <v>785</v>
      </c>
      <c r="D133" s="356" t="s">
        <v>456</v>
      </c>
      <c r="E133" s="621"/>
      <c r="F133" s="621"/>
      <c r="G133" s="637"/>
      <c r="H133" s="855">
        <f t="shared" si="31"/>
        <v>0</v>
      </c>
      <c r="I133" s="684"/>
      <c r="J133" s="621"/>
      <c r="K133" s="637"/>
      <c r="L133" s="644">
        <f t="shared" si="41"/>
        <v>0</v>
      </c>
      <c r="M133" s="644">
        <f t="shared" si="41"/>
        <v>0</v>
      </c>
    </row>
    <row r="134" spans="2:13" ht="12.75" customHeight="1" thickBot="1" x14ac:dyDescent="0.3">
      <c r="B134" s="523" t="s">
        <v>19</v>
      </c>
      <c r="C134" s="1019" t="s">
        <v>786</v>
      </c>
      <c r="D134" s="325" t="s">
        <v>377</v>
      </c>
      <c r="E134" s="625">
        <f>SUM(E135:E138)</f>
        <v>0</v>
      </c>
      <c r="F134" s="626">
        <f t="shared" ref="F134:L134" si="42">SUM(F135:F138)</f>
        <v>0</v>
      </c>
      <c r="G134" s="627">
        <f t="shared" si="42"/>
        <v>0</v>
      </c>
      <c r="H134" s="650">
        <f t="shared" si="42"/>
        <v>0</v>
      </c>
      <c r="I134" s="628">
        <f>SUM(I135:I138)</f>
        <v>0</v>
      </c>
      <c r="J134" s="625">
        <f>SUM(J135:J138)</f>
        <v>0</v>
      </c>
      <c r="K134" s="628">
        <f>SUM(K135:K138)</f>
        <v>0</v>
      </c>
      <c r="L134" s="650">
        <f t="shared" si="42"/>
        <v>0</v>
      </c>
      <c r="M134" s="650">
        <f t="shared" ref="M134" si="43">SUM(M135:M138)</f>
        <v>0</v>
      </c>
    </row>
    <row r="135" spans="2:13" ht="12.75" customHeight="1" x14ac:dyDescent="0.25">
      <c r="B135" s="1055" t="s">
        <v>92</v>
      </c>
      <c r="C135" s="1020" t="s">
        <v>787</v>
      </c>
      <c r="D135" s="351" t="s">
        <v>457</v>
      </c>
      <c r="E135" s="601"/>
      <c r="F135" s="601"/>
      <c r="G135" s="635"/>
      <c r="H135" s="855">
        <f t="shared" si="31"/>
        <v>0</v>
      </c>
      <c r="I135" s="636"/>
      <c r="J135" s="601"/>
      <c r="K135" s="635"/>
      <c r="L135" s="647">
        <f t="shared" ref="L135:M138" si="44">SUM(I135:K135)</f>
        <v>0</v>
      </c>
      <c r="M135" s="647">
        <f t="shared" si="44"/>
        <v>0</v>
      </c>
    </row>
    <row r="136" spans="2:13" ht="12.75" customHeight="1" x14ac:dyDescent="0.25">
      <c r="B136" s="353" t="s">
        <v>93</v>
      </c>
      <c r="C136" s="1021" t="s">
        <v>788</v>
      </c>
      <c r="D136" s="352" t="s">
        <v>458</v>
      </c>
      <c r="E136" s="598"/>
      <c r="F136" s="598"/>
      <c r="G136" s="606"/>
      <c r="H136" s="855">
        <f t="shared" si="31"/>
        <v>0</v>
      </c>
      <c r="I136" s="660"/>
      <c r="J136" s="598"/>
      <c r="K136" s="606"/>
      <c r="L136" s="648">
        <f t="shared" si="44"/>
        <v>0</v>
      </c>
      <c r="M136" s="648">
        <f t="shared" si="44"/>
        <v>0</v>
      </c>
    </row>
    <row r="137" spans="2:13" ht="12.75" customHeight="1" x14ac:dyDescent="0.25">
      <c r="B137" s="353" t="s">
        <v>250</v>
      </c>
      <c r="C137" s="1021" t="s">
        <v>789</v>
      </c>
      <c r="D137" s="352" t="s">
        <v>459</v>
      </c>
      <c r="E137" s="598"/>
      <c r="F137" s="598"/>
      <c r="G137" s="606"/>
      <c r="H137" s="855">
        <f t="shared" si="31"/>
        <v>0</v>
      </c>
      <c r="I137" s="660"/>
      <c r="J137" s="598"/>
      <c r="K137" s="606"/>
      <c r="L137" s="648">
        <f t="shared" si="44"/>
        <v>0</v>
      </c>
      <c r="M137" s="648">
        <f t="shared" si="44"/>
        <v>0</v>
      </c>
    </row>
    <row r="138" spans="2:13" ht="12.75" customHeight="1" thickBot="1" x14ac:dyDescent="0.3">
      <c r="B138" s="1056" t="s">
        <v>251</v>
      </c>
      <c r="C138" s="1048" t="s">
        <v>790</v>
      </c>
      <c r="D138" s="356" t="s">
        <v>460</v>
      </c>
      <c r="E138" s="621"/>
      <c r="F138" s="621"/>
      <c r="G138" s="637"/>
      <c r="H138" s="855">
        <f t="shared" si="31"/>
        <v>0</v>
      </c>
      <c r="I138" s="684"/>
      <c r="J138" s="621"/>
      <c r="K138" s="637"/>
      <c r="L138" s="644">
        <f t="shared" si="44"/>
        <v>0</v>
      </c>
      <c r="M138" s="644">
        <f t="shared" si="44"/>
        <v>0</v>
      </c>
    </row>
    <row r="139" spans="2:13" ht="13.8" thickBot="1" x14ac:dyDescent="0.3">
      <c r="B139" s="1104" t="s">
        <v>20</v>
      </c>
      <c r="C139" s="1116" t="s">
        <v>831</v>
      </c>
      <c r="D139" s="1105" t="s">
        <v>827</v>
      </c>
      <c r="E139" s="1061">
        <f>SUM(E140:E145)</f>
        <v>0</v>
      </c>
      <c r="F139" s="1061">
        <f t="shared" ref="F139:L139" si="45">SUM(F140:F145)</f>
        <v>0</v>
      </c>
      <c r="G139" s="1117">
        <f t="shared" si="45"/>
        <v>0</v>
      </c>
      <c r="H139" s="1057">
        <f t="shared" si="45"/>
        <v>0</v>
      </c>
      <c r="I139" s="1176">
        <f>SUM(I140:I145)</f>
        <v>0</v>
      </c>
      <c r="J139" s="318">
        <f t="shared" si="45"/>
        <v>0</v>
      </c>
      <c r="K139" s="1177">
        <f t="shared" si="45"/>
        <v>0</v>
      </c>
      <c r="L139" s="467">
        <f t="shared" si="45"/>
        <v>0</v>
      </c>
      <c r="M139" s="467">
        <f t="shared" ref="M139" si="46">SUM(M140:M145)</f>
        <v>0</v>
      </c>
    </row>
    <row r="140" spans="2:13" ht="12.75" customHeight="1" x14ac:dyDescent="0.25">
      <c r="B140" s="1110" t="s">
        <v>819</v>
      </c>
      <c r="C140" s="1111" t="s">
        <v>792</v>
      </c>
      <c r="D140" s="1112" t="s">
        <v>758</v>
      </c>
      <c r="E140" s="905"/>
      <c r="F140" s="905"/>
      <c r="G140" s="906"/>
      <c r="H140" s="831"/>
      <c r="I140" s="636"/>
      <c r="J140" s="601"/>
      <c r="K140" s="635"/>
      <c r="L140" s="647">
        <f t="shared" ref="L140:M143" si="47">SUM(I140:K140)</f>
        <v>0</v>
      </c>
      <c r="M140" s="647">
        <f t="shared" si="47"/>
        <v>0</v>
      </c>
    </row>
    <row r="141" spans="2:13" ht="12.75" customHeight="1" x14ac:dyDescent="0.25">
      <c r="B141" s="426" t="s">
        <v>820</v>
      </c>
      <c r="C141" s="1065" t="s">
        <v>805</v>
      </c>
      <c r="D141" s="352" t="s">
        <v>360</v>
      </c>
      <c r="E141" s="1109"/>
      <c r="F141" s="1109"/>
      <c r="G141" s="1114"/>
      <c r="H141" s="663"/>
      <c r="I141" s="660"/>
      <c r="J141" s="598"/>
      <c r="K141" s="606"/>
      <c r="L141" s="648">
        <f t="shared" si="47"/>
        <v>0</v>
      </c>
      <c r="M141" s="648">
        <f t="shared" si="47"/>
        <v>0</v>
      </c>
    </row>
    <row r="142" spans="2:13" ht="12.75" customHeight="1" x14ac:dyDescent="0.25">
      <c r="B142" s="353" t="s">
        <v>821</v>
      </c>
      <c r="C142" s="1066" t="s">
        <v>791</v>
      </c>
      <c r="D142" s="352" t="s">
        <v>412</v>
      </c>
      <c r="E142" s="317"/>
      <c r="F142" s="317"/>
      <c r="G142" s="413"/>
      <c r="H142" s="475">
        <f>SUM(E142:G142)</f>
        <v>0</v>
      </c>
      <c r="I142" s="660"/>
      <c r="J142" s="598"/>
      <c r="K142" s="606"/>
      <c r="L142" s="648">
        <f t="shared" si="47"/>
        <v>0</v>
      </c>
      <c r="M142" s="648">
        <f t="shared" si="47"/>
        <v>0</v>
      </c>
    </row>
    <row r="143" spans="2:13" ht="12.75" customHeight="1" x14ac:dyDescent="0.25">
      <c r="B143" s="426" t="s">
        <v>530</v>
      </c>
      <c r="C143" s="1066" t="s">
        <v>792</v>
      </c>
      <c r="D143" s="352" t="s">
        <v>360</v>
      </c>
      <c r="E143" s="317"/>
      <c r="F143" s="317"/>
      <c r="G143" s="413"/>
      <c r="H143" s="475">
        <f>SUM(E143:G143)</f>
        <v>0</v>
      </c>
      <c r="I143" s="684"/>
      <c r="J143" s="621"/>
      <c r="K143" s="637"/>
      <c r="L143" s="644">
        <f t="shared" si="47"/>
        <v>0</v>
      </c>
      <c r="M143" s="644">
        <f t="shared" si="47"/>
        <v>0</v>
      </c>
    </row>
    <row r="144" spans="2:13" ht="12.75" customHeight="1" x14ac:dyDescent="0.25">
      <c r="B144" s="353" t="s">
        <v>822</v>
      </c>
      <c r="C144" s="1066" t="s">
        <v>793</v>
      </c>
      <c r="D144" s="352" t="s">
        <v>477</v>
      </c>
      <c r="E144" s="317"/>
      <c r="F144" s="317"/>
      <c r="G144" s="413"/>
      <c r="H144" s="475">
        <f>SUM(E144:G144)</f>
        <v>0</v>
      </c>
      <c r="I144" s="660"/>
      <c r="J144" s="598"/>
      <c r="K144" s="606"/>
      <c r="L144" s="648">
        <f>SUM(L145:L150)</f>
        <v>0</v>
      </c>
      <c r="M144" s="648">
        <f>SUM(M145:M150)</f>
        <v>0</v>
      </c>
    </row>
    <row r="145" spans="2:15" ht="12.75" customHeight="1" thickBot="1" x14ac:dyDescent="0.3">
      <c r="B145" s="1068" t="s">
        <v>823</v>
      </c>
      <c r="C145" s="1069" t="s">
        <v>794</v>
      </c>
      <c r="D145" s="1113" t="s">
        <v>372</v>
      </c>
      <c r="E145" s="1070"/>
      <c r="F145" s="1070"/>
      <c r="G145" s="1115"/>
      <c r="H145" s="1058">
        <f>SUM(E145:G145)</f>
        <v>0</v>
      </c>
      <c r="I145" s="1145"/>
      <c r="J145" s="607"/>
      <c r="K145" s="671"/>
      <c r="L145" s="643">
        <f>SUM(I145:K145)</f>
        <v>0</v>
      </c>
      <c r="M145" s="643">
        <f>SUM(J145:L145)</f>
        <v>0</v>
      </c>
    </row>
    <row r="146" spans="2:15" ht="12.75" customHeight="1" thickBot="1" x14ac:dyDescent="0.3">
      <c r="B146" s="1106" t="s">
        <v>21</v>
      </c>
      <c r="C146" s="1107" t="s">
        <v>830</v>
      </c>
      <c r="D146" s="1108" t="s">
        <v>540</v>
      </c>
      <c r="E146" s="1062">
        <f>SUM(E147:E150)</f>
        <v>0</v>
      </c>
      <c r="F146" s="1063">
        <f t="shared" ref="F146:G146" si="48">SUM(F147:F150)</f>
        <v>0</v>
      </c>
      <c r="G146" s="1064">
        <f t="shared" si="48"/>
        <v>0</v>
      </c>
      <c r="H146" s="834">
        <f>SUM(H147:H150)</f>
        <v>0</v>
      </c>
      <c r="I146" s="1178">
        <f>SUM(I147:I150)</f>
        <v>0</v>
      </c>
      <c r="J146" s="320">
        <f t="shared" ref="J146:K146" si="49">SUM(J147:J150)</f>
        <v>0</v>
      </c>
      <c r="K146" s="363">
        <f t="shared" si="49"/>
        <v>0</v>
      </c>
      <c r="L146" s="471">
        <f>SUM(L147:L150)</f>
        <v>0</v>
      </c>
      <c r="M146" s="471">
        <f>SUM(M147:M150)</f>
        <v>0</v>
      </c>
    </row>
    <row r="147" spans="2:15" ht="12.75" customHeight="1" x14ac:dyDescent="0.25">
      <c r="B147" s="1055" t="s">
        <v>824</v>
      </c>
      <c r="C147" s="1020" t="s">
        <v>795</v>
      </c>
      <c r="D147" s="351" t="s">
        <v>461</v>
      </c>
      <c r="E147" s="321"/>
      <c r="F147" s="321"/>
      <c r="G147" s="414"/>
      <c r="H147" s="657">
        <v>0</v>
      </c>
      <c r="I147" s="636"/>
      <c r="J147" s="601"/>
      <c r="K147" s="635"/>
      <c r="L147" s="647">
        <v>0</v>
      </c>
      <c r="M147" s="647">
        <v>0</v>
      </c>
    </row>
    <row r="148" spans="2:15" ht="12.75" customHeight="1" x14ac:dyDescent="0.25">
      <c r="B148" s="1055" t="s">
        <v>835</v>
      </c>
      <c r="C148" s="1020" t="s">
        <v>796</v>
      </c>
      <c r="D148" s="352" t="s">
        <v>462</v>
      </c>
      <c r="E148" s="598"/>
      <c r="F148" s="598"/>
      <c r="G148" s="606"/>
      <c r="H148" s="855">
        <f t="shared" si="31"/>
        <v>0</v>
      </c>
      <c r="I148" s="660"/>
      <c r="J148" s="598"/>
      <c r="K148" s="606"/>
      <c r="L148" s="648">
        <f t="shared" ref="L148:M150" si="50">SUM(I148:K148)</f>
        <v>0</v>
      </c>
      <c r="M148" s="648">
        <f t="shared" si="50"/>
        <v>0</v>
      </c>
    </row>
    <row r="149" spans="2:15" ht="12.75" customHeight="1" x14ac:dyDescent="0.25">
      <c r="B149" s="1055" t="s">
        <v>836</v>
      </c>
      <c r="C149" s="1020" t="s">
        <v>797</v>
      </c>
      <c r="D149" s="352" t="s">
        <v>463</v>
      </c>
      <c r="E149" s="598"/>
      <c r="F149" s="598"/>
      <c r="G149" s="606"/>
      <c r="H149" s="855">
        <f t="shared" si="31"/>
        <v>0</v>
      </c>
      <c r="I149" s="660"/>
      <c r="J149" s="598"/>
      <c r="K149" s="606"/>
      <c r="L149" s="648">
        <f t="shared" si="50"/>
        <v>0</v>
      </c>
      <c r="M149" s="648">
        <f t="shared" si="50"/>
        <v>0</v>
      </c>
    </row>
    <row r="150" spans="2:15" ht="12.75" customHeight="1" thickBot="1" x14ac:dyDescent="0.3">
      <c r="B150" s="1055" t="s">
        <v>837</v>
      </c>
      <c r="C150" s="1045" t="s">
        <v>798</v>
      </c>
      <c r="D150" s="356" t="s">
        <v>464</v>
      </c>
      <c r="E150" s="621"/>
      <c r="F150" s="621"/>
      <c r="G150" s="637"/>
      <c r="H150" s="855">
        <f t="shared" si="31"/>
        <v>0</v>
      </c>
      <c r="I150" s="684"/>
      <c r="J150" s="621"/>
      <c r="K150" s="637"/>
      <c r="L150" s="644">
        <f t="shared" si="50"/>
        <v>0</v>
      </c>
      <c r="M150" s="644">
        <f t="shared" si="50"/>
        <v>0</v>
      </c>
    </row>
    <row r="151" spans="2:15" ht="15" customHeight="1" thickBot="1" x14ac:dyDescent="0.3">
      <c r="B151" s="523" t="s">
        <v>22</v>
      </c>
      <c r="C151" s="1019" t="s">
        <v>610</v>
      </c>
      <c r="D151" s="325" t="s">
        <v>829</v>
      </c>
      <c r="E151" s="625">
        <f>+E129+E146</f>
        <v>0</v>
      </c>
      <c r="F151" s="626">
        <f t="shared" ref="F151:H151" si="51">+F129+F146</f>
        <v>0</v>
      </c>
      <c r="G151" s="627">
        <f t="shared" si="51"/>
        <v>0</v>
      </c>
      <c r="H151" s="650">
        <f t="shared" si="51"/>
        <v>0</v>
      </c>
      <c r="I151" s="628">
        <f>+I144+I129+I134+I130</f>
        <v>0</v>
      </c>
      <c r="J151" s="625">
        <f>+J144+J129+J134+J130</f>
        <v>0</v>
      </c>
      <c r="K151" s="628">
        <f>+K144+K129+K134+K130</f>
        <v>0</v>
      </c>
      <c r="L151" s="650">
        <f>+L144+L129+L134+L130</f>
        <v>0</v>
      </c>
      <c r="M151" s="650">
        <f>+M144+M129+M134+M130</f>
        <v>0</v>
      </c>
    </row>
    <row r="152" spans="2:15" ht="15" customHeight="1" thickBot="1" x14ac:dyDescent="0.3">
      <c r="B152" s="520" t="s">
        <v>23</v>
      </c>
      <c r="C152" s="1035" t="s">
        <v>799</v>
      </c>
      <c r="D152" s="350" t="s">
        <v>828</v>
      </c>
      <c r="E152" s="625">
        <f>+E128+E151</f>
        <v>52029594</v>
      </c>
      <c r="F152" s="626">
        <f t="shared" ref="F152:H152" si="52">+F128+F151</f>
        <v>513220</v>
      </c>
      <c r="G152" s="627">
        <f t="shared" si="52"/>
        <v>0</v>
      </c>
      <c r="H152" s="650">
        <f t="shared" si="52"/>
        <v>52542814</v>
      </c>
      <c r="I152" s="628">
        <f>+I128+I151</f>
        <v>58219025</v>
      </c>
      <c r="J152" s="625">
        <f>+J128+J151</f>
        <v>704790</v>
      </c>
      <c r="K152" s="628">
        <f>+K128+K151</f>
        <v>0</v>
      </c>
      <c r="L152" s="650">
        <f>+L128+L151</f>
        <v>58923815</v>
      </c>
      <c r="M152" s="650">
        <f>+M128+M151</f>
        <v>58643993</v>
      </c>
      <c r="O152" s="561"/>
    </row>
    <row r="153" spans="2:15" ht="12.75" customHeight="1" thickBot="1" x14ac:dyDescent="0.3">
      <c r="E153" s="661"/>
      <c r="F153" s="661"/>
      <c r="G153" s="661"/>
      <c r="H153" s="1159">
        <f>+H90-H152</f>
        <v>0</v>
      </c>
      <c r="I153" s="661"/>
      <c r="J153" s="661"/>
      <c r="K153" s="661"/>
      <c r="L153" s="661"/>
      <c r="M153" s="661"/>
    </row>
    <row r="154" spans="2:15" ht="12.75" customHeight="1" x14ac:dyDescent="0.25">
      <c r="B154" s="542" t="s">
        <v>158</v>
      </c>
      <c r="C154" s="1128"/>
      <c r="D154" s="543"/>
      <c r="E154" s="875">
        <v>7</v>
      </c>
      <c r="F154" s="875">
        <v>0</v>
      </c>
      <c r="G154" s="876">
        <v>0</v>
      </c>
      <c r="H154" s="877">
        <v>7</v>
      </c>
      <c r="I154" s="878">
        <v>7</v>
      </c>
      <c r="J154" s="875">
        <v>0</v>
      </c>
      <c r="K154" s="876">
        <v>0</v>
      </c>
      <c r="L154" s="877">
        <v>7</v>
      </c>
      <c r="M154" s="877">
        <v>7</v>
      </c>
    </row>
    <row r="155" spans="2:15" ht="12.75" customHeight="1" thickBot="1" x14ac:dyDescent="0.3">
      <c r="B155" s="544" t="s">
        <v>159</v>
      </c>
      <c r="C155" s="1129"/>
      <c r="D155" s="545"/>
      <c r="E155" s="882">
        <v>0</v>
      </c>
      <c r="F155" s="882">
        <v>0</v>
      </c>
      <c r="G155" s="883">
        <v>0</v>
      </c>
      <c r="H155" s="884">
        <f>SUM(E155:G155)</f>
        <v>0</v>
      </c>
      <c r="I155" s="885">
        <v>0</v>
      </c>
      <c r="J155" s="882">
        <v>0</v>
      </c>
      <c r="K155" s="883">
        <v>0</v>
      </c>
      <c r="L155" s="902">
        <f>SUM(I155:K155)</f>
        <v>0</v>
      </c>
      <c r="M155" s="902">
        <f>SUM(J155:L155)</f>
        <v>0</v>
      </c>
    </row>
    <row r="156" spans="2:15" ht="12.75" customHeight="1" x14ac:dyDescent="0.25">
      <c r="I156" s="535"/>
      <c r="J156" s="535"/>
      <c r="K156" s="535"/>
    </row>
    <row r="157" spans="2:15" ht="12.75" customHeight="1" x14ac:dyDescent="0.25">
      <c r="I157" s="535"/>
      <c r="J157" s="535"/>
      <c r="K157" s="535"/>
      <c r="L157" s="888"/>
      <c r="M157" s="888"/>
    </row>
    <row r="158" spans="2:15" ht="12.75" customHeight="1" x14ac:dyDescent="0.25">
      <c r="I158" s="535"/>
      <c r="J158" s="535"/>
      <c r="K158" s="535"/>
      <c r="L158" s="888"/>
      <c r="M158" s="888"/>
    </row>
    <row r="159" spans="2:15" ht="12.75" customHeight="1" x14ac:dyDescent="0.25">
      <c r="I159" s="535"/>
      <c r="J159" s="535"/>
      <c r="K159" s="535"/>
      <c r="L159" s="888"/>
      <c r="M159" s="888"/>
    </row>
    <row r="160" spans="2:15" ht="12.75" customHeight="1" x14ac:dyDescent="0.25">
      <c r="I160" s="535"/>
      <c r="J160" s="535"/>
      <c r="K160" s="535"/>
      <c r="L160" s="888"/>
      <c r="M160" s="888"/>
    </row>
    <row r="161" spans="9:13" ht="12.75" customHeight="1" x14ac:dyDescent="0.25">
      <c r="I161" s="535"/>
      <c r="J161" s="535"/>
      <c r="K161" s="535"/>
      <c r="L161" s="888"/>
      <c r="M161" s="888"/>
    </row>
    <row r="162" spans="9:13" ht="12.75" customHeight="1" x14ac:dyDescent="0.25">
      <c r="I162" s="535"/>
      <c r="J162" s="535"/>
      <c r="K162" s="535"/>
      <c r="L162" s="888"/>
      <c r="M162" s="888"/>
    </row>
    <row r="163" spans="9:13" ht="12.75" customHeight="1" x14ac:dyDescent="0.25">
      <c r="I163" s="535"/>
      <c r="J163" s="535"/>
      <c r="K163" s="535"/>
      <c r="L163" s="888"/>
      <c r="M163" s="888"/>
    </row>
    <row r="164" spans="9:13" ht="12.75" customHeight="1" x14ac:dyDescent="0.25">
      <c r="L164" s="888"/>
      <c r="M164" s="888"/>
    </row>
    <row r="165" spans="9:13" ht="12.75" customHeight="1" x14ac:dyDescent="0.25">
      <c r="L165" s="888"/>
      <c r="M165" s="888"/>
    </row>
    <row r="166" spans="9:13" ht="12.75" customHeight="1" x14ac:dyDescent="0.25">
      <c r="L166" s="888"/>
      <c r="M166" s="888"/>
    </row>
    <row r="167" spans="9:13" ht="12.75" customHeight="1" x14ac:dyDescent="0.25">
      <c r="L167" s="888"/>
      <c r="M167" s="888"/>
    </row>
    <row r="168" spans="9:13" ht="12.75" customHeight="1" x14ac:dyDescent="0.25">
      <c r="L168" s="888"/>
      <c r="M168" s="888"/>
    </row>
    <row r="169" spans="9:13" ht="12.75" customHeight="1" x14ac:dyDescent="0.25">
      <c r="L169" s="888"/>
      <c r="M169" s="888"/>
    </row>
    <row r="170" spans="9:13" ht="12.75" customHeight="1" x14ac:dyDescent="0.25">
      <c r="L170" s="888"/>
      <c r="M170" s="888"/>
    </row>
    <row r="171" spans="9:13" ht="12.75" customHeight="1" x14ac:dyDescent="0.25">
      <c r="L171" s="888"/>
      <c r="M171" s="888"/>
    </row>
    <row r="172" spans="9:13" ht="12.75" customHeight="1" x14ac:dyDescent="0.25">
      <c r="L172" s="888"/>
      <c r="M172" s="888"/>
    </row>
    <row r="173" spans="9:13" ht="12.75" customHeight="1" x14ac:dyDescent="0.25">
      <c r="L173" s="888"/>
      <c r="M173" s="888"/>
    </row>
    <row r="174" spans="9:13" ht="12.75" customHeight="1" x14ac:dyDescent="0.25">
      <c r="L174" s="888"/>
      <c r="M174" s="888"/>
    </row>
    <row r="175" spans="9:13" ht="12.75" customHeight="1" x14ac:dyDescent="0.25">
      <c r="L175" s="888"/>
      <c r="M175" s="888"/>
    </row>
    <row r="176" spans="9:13" ht="12.75" customHeight="1" x14ac:dyDescent="0.25">
      <c r="L176" s="888"/>
      <c r="M176" s="888"/>
    </row>
    <row r="177" spans="12:13" ht="12.75" customHeight="1" x14ac:dyDescent="0.25">
      <c r="L177" s="888"/>
      <c r="M177" s="888"/>
    </row>
    <row r="178" spans="12:13" ht="12.75" customHeight="1" x14ac:dyDescent="0.25">
      <c r="L178" s="888"/>
      <c r="M178" s="888"/>
    </row>
    <row r="179" spans="12:13" ht="12.75" customHeight="1" x14ac:dyDescent="0.25">
      <c r="L179" s="888"/>
      <c r="M179" s="888"/>
    </row>
    <row r="180" spans="12:13" ht="12.75" customHeight="1" x14ac:dyDescent="0.25">
      <c r="L180" s="888"/>
      <c r="M180" s="888"/>
    </row>
    <row r="181" spans="12:13" ht="12.75" customHeight="1" x14ac:dyDescent="0.25">
      <c r="L181" s="888"/>
      <c r="M181" s="888"/>
    </row>
    <row r="182" spans="12:13" ht="12.75" customHeight="1" x14ac:dyDescent="0.25">
      <c r="L182" s="888"/>
      <c r="M182" s="888"/>
    </row>
    <row r="183" spans="12:13" ht="12.75" customHeight="1" x14ac:dyDescent="0.25">
      <c r="L183" s="888"/>
      <c r="M183" s="888"/>
    </row>
    <row r="184" spans="12:13" ht="12.75" customHeight="1" x14ac:dyDescent="0.25">
      <c r="L184" s="888"/>
      <c r="M184" s="888"/>
    </row>
    <row r="185" spans="12:13" ht="12.75" customHeight="1" x14ac:dyDescent="0.25">
      <c r="L185" s="888"/>
      <c r="M185" s="888"/>
    </row>
    <row r="186" spans="12:13" ht="12.75" customHeight="1" x14ac:dyDescent="0.25">
      <c r="L186" s="888"/>
      <c r="M186" s="888"/>
    </row>
    <row r="187" spans="12:13" ht="12.75" customHeight="1" x14ac:dyDescent="0.25">
      <c r="L187" s="888"/>
      <c r="M187" s="888"/>
    </row>
    <row r="188" spans="12:13" ht="12.75" customHeight="1" x14ac:dyDescent="0.25">
      <c r="L188" s="888"/>
      <c r="M188" s="888"/>
    </row>
    <row r="189" spans="12:13" ht="12.75" customHeight="1" x14ac:dyDescent="0.25">
      <c r="L189" s="888"/>
      <c r="M189" s="888"/>
    </row>
    <row r="190" spans="12:13" ht="12.75" customHeight="1" x14ac:dyDescent="0.25">
      <c r="L190" s="888"/>
      <c r="M190" s="888"/>
    </row>
    <row r="191" spans="12:13" ht="12.75" customHeight="1" x14ac:dyDescent="0.25">
      <c r="L191" s="888"/>
      <c r="M191" s="888"/>
    </row>
    <row r="192" spans="12:13" ht="12.75" customHeight="1" x14ac:dyDescent="0.25">
      <c r="L192" s="888"/>
      <c r="M192" s="888"/>
    </row>
    <row r="193" spans="12:13" ht="12.75" customHeight="1" x14ac:dyDescent="0.25">
      <c r="L193" s="888"/>
      <c r="M193" s="888"/>
    </row>
    <row r="194" spans="12:13" ht="12.75" customHeight="1" x14ac:dyDescent="0.25">
      <c r="L194" s="888"/>
      <c r="M194" s="888"/>
    </row>
    <row r="195" spans="12:13" ht="12.75" customHeight="1" x14ac:dyDescent="0.25">
      <c r="L195" s="888"/>
      <c r="M195" s="888"/>
    </row>
    <row r="196" spans="12:13" ht="12.75" customHeight="1" x14ac:dyDescent="0.25">
      <c r="L196" s="888"/>
      <c r="M196" s="888"/>
    </row>
    <row r="197" spans="12:13" ht="12.75" customHeight="1" x14ac:dyDescent="0.25">
      <c r="L197" s="888"/>
      <c r="M197" s="888"/>
    </row>
    <row r="198" spans="12:13" ht="12.75" customHeight="1" x14ac:dyDescent="0.25">
      <c r="L198" s="888"/>
      <c r="M198" s="888"/>
    </row>
    <row r="199" spans="12:13" ht="12.75" customHeight="1" x14ac:dyDescent="0.25">
      <c r="L199" s="888"/>
      <c r="M199" s="888"/>
    </row>
    <row r="200" spans="12:13" ht="12.75" customHeight="1" x14ac:dyDescent="0.25">
      <c r="L200" s="888"/>
      <c r="M200" s="888"/>
    </row>
    <row r="201" spans="12:13" ht="12.75" customHeight="1" x14ac:dyDescent="0.25">
      <c r="L201" s="888"/>
      <c r="M201" s="888"/>
    </row>
    <row r="202" spans="12:13" ht="12.75" customHeight="1" x14ac:dyDescent="0.25">
      <c r="L202" s="888"/>
      <c r="M202" s="888"/>
    </row>
    <row r="203" spans="12:13" ht="12.75" customHeight="1" x14ac:dyDescent="0.25">
      <c r="L203" s="888"/>
      <c r="M203" s="888"/>
    </row>
    <row r="204" spans="12:13" ht="12.75" customHeight="1" x14ac:dyDescent="0.25">
      <c r="L204" s="888"/>
      <c r="M204" s="888"/>
    </row>
    <row r="205" spans="12:13" ht="12.75" customHeight="1" x14ac:dyDescent="0.25">
      <c r="L205" s="888"/>
      <c r="M205" s="888"/>
    </row>
    <row r="206" spans="12:13" ht="12.75" customHeight="1" x14ac:dyDescent="0.25">
      <c r="L206" s="888"/>
      <c r="M206" s="888"/>
    </row>
    <row r="207" spans="12:13" ht="12.75" customHeight="1" x14ac:dyDescent="0.25">
      <c r="L207" s="888"/>
      <c r="M207" s="888"/>
    </row>
    <row r="208" spans="12:13" ht="12.75" customHeight="1" x14ac:dyDescent="0.25">
      <c r="L208" s="888"/>
      <c r="M208" s="888"/>
    </row>
    <row r="209" spans="12:13" ht="12.75" customHeight="1" x14ac:dyDescent="0.25">
      <c r="L209" s="888"/>
      <c r="M209" s="888"/>
    </row>
    <row r="210" spans="12:13" ht="12.75" customHeight="1" x14ac:dyDescent="0.25">
      <c r="L210" s="888"/>
      <c r="M210" s="888"/>
    </row>
    <row r="211" spans="12:13" ht="12.75" customHeight="1" x14ac:dyDescent="0.25">
      <c r="L211" s="888"/>
      <c r="M211" s="888"/>
    </row>
    <row r="212" spans="12:13" ht="12.75" customHeight="1" x14ac:dyDescent="0.25">
      <c r="L212" s="888"/>
      <c r="M212" s="888"/>
    </row>
    <row r="213" spans="12:13" ht="12.75" customHeight="1" x14ac:dyDescent="0.25">
      <c r="L213" s="888"/>
      <c r="M213" s="888"/>
    </row>
    <row r="214" spans="12:13" ht="12.75" customHeight="1" x14ac:dyDescent="0.25">
      <c r="L214" s="888"/>
      <c r="M214" s="888"/>
    </row>
    <row r="215" spans="12:13" ht="12.75" customHeight="1" x14ac:dyDescent="0.25">
      <c r="L215" s="888"/>
      <c r="M215" s="888"/>
    </row>
    <row r="216" spans="12:13" ht="12.75" customHeight="1" x14ac:dyDescent="0.25">
      <c r="L216" s="888"/>
      <c r="M216" s="888"/>
    </row>
    <row r="217" spans="12:13" ht="12.75" customHeight="1" x14ac:dyDescent="0.25">
      <c r="L217" s="888"/>
      <c r="M217" s="888"/>
    </row>
    <row r="218" spans="12:13" ht="12.75" customHeight="1" x14ac:dyDescent="0.25">
      <c r="L218" s="888"/>
      <c r="M218" s="888"/>
    </row>
    <row r="219" spans="12:13" ht="12.75" customHeight="1" x14ac:dyDescent="0.25">
      <c r="L219" s="888"/>
      <c r="M219" s="888"/>
    </row>
    <row r="220" spans="12:13" ht="12.75" customHeight="1" x14ac:dyDescent="0.25">
      <c r="L220" s="888"/>
      <c r="M220" s="888"/>
    </row>
    <row r="221" spans="12:13" ht="12.75" customHeight="1" x14ac:dyDescent="0.25">
      <c r="L221" s="888"/>
      <c r="M221" s="888"/>
    </row>
    <row r="222" spans="12:13" ht="12.75" customHeight="1" x14ac:dyDescent="0.25">
      <c r="L222" s="888"/>
      <c r="M222" s="888"/>
    </row>
    <row r="223" spans="12:13" ht="12.75" customHeight="1" x14ac:dyDescent="0.25">
      <c r="L223" s="888"/>
      <c r="M223" s="888"/>
    </row>
    <row r="224" spans="12:13" ht="12.75" customHeight="1" x14ac:dyDescent="0.25">
      <c r="L224" s="888"/>
      <c r="M224" s="888"/>
    </row>
    <row r="225" spans="12:13" ht="12.75" customHeight="1" x14ac:dyDescent="0.25">
      <c r="L225" s="888"/>
      <c r="M225" s="888"/>
    </row>
    <row r="226" spans="12:13" ht="12.75" customHeight="1" x14ac:dyDescent="0.25">
      <c r="L226" s="888"/>
      <c r="M226" s="888"/>
    </row>
    <row r="227" spans="12:13" ht="12.75" customHeight="1" x14ac:dyDescent="0.25">
      <c r="L227" s="888"/>
      <c r="M227" s="888"/>
    </row>
    <row r="228" spans="12:13" ht="12.75" customHeight="1" x14ac:dyDescent="0.25">
      <c r="L228" s="888"/>
      <c r="M228" s="888"/>
    </row>
    <row r="229" spans="12:13" ht="12.75" customHeight="1" x14ac:dyDescent="0.25">
      <c r="L229" s="888"/>
      <c r="M229" s="888"/>
    </row>
    <row r="230" spans="12:13" ht="12.75" customHeight="1" x14ac:dyDescent="0.25">
      <c r="L230" s="888"/>
      <c r="M230" s="888"/>
    </row>
    <row r="231" spans="12:13" ht="12.75" customHeight="1" x14ac:dyDescent="0.25">
      <c r="L231" s="888"/>
      <c r="M231" s="888"/>
    </row>
    <row r="232" spans="12:13" ht="12.75" customHeight="1" x14ac:dyDescent="0.25">
      <c r="L232" s="888"/>
      <c r="M232" s="888"/>
    </row>
    <row r="233" spans="12:13" ht="12.75" customHeight="1" x14ac:dyDescent="0.25">
      <c r="L233" s="888"/>
      <c r="M233" s="888"/>
    </row>
    <row r="234" spans="12:13" ht="12.75" customHeight="1" x14ac:dyDescent="0.25">
      <c r="L234" s="888"/>
      <c r="M234" s="888"/>
    </row>
    <row r="235" spans="12:13" ht="12.75" customHeight="1" x14ac:dyDescent="0.25">
      <c r="L235" s="888"/>
      <c r="M235" s="888"/>
    </row>
    <row r="236" spans="12:13" ht="12.75" customHeight="1" x14ac:dyDescent="0.25">
      <c r="L236" s="888"/>
      <c r="M236" s="888"/>
    </row>
    <row r="237" spans="12:13" ht="12.75" customHeight="1" x14ac:dyDescent="0.25">
      <c r="L237" s="888"/>
      <c r="M237" s="888"/>
    </row>
    <row r="238" spans="12:13" ht="12.75" customHeight="1" x14ac:dyDescent="0.25">
      <c r="L238" s="888"/>
      <c r="M238" s="888"/>
    </row>
    <row r="239" spans="12:13" ht="12.75" customHeight="1" x14ac:dyDescent="0.25">
      <c r="L239" s="888"/>
      <c r="M239" s="888"/>
    </row>
    <row r="240" spans="12:13" ht="12.75" customHeight="1" x14ac:dyDescent="0.25">
      <c r="L240" s="888"/>
      <c r="M240" s="888"/>
    </row>
    <row r="241" spans="12:13" ht="12.75" customHeight="1" x14ac:dyDescent="0.25">
      <c r="L241" s="888"/>
      <c r="M241" s="888"/>
    </row>
    <row r="242" spans="12:13" ht="12.75" customHeight="1" x14ac:dyDescent="0.25">
      <c r="L242" s="888"/>
      <c r="M242" s="888"/>
    </row>
    <row r="243" spans="12:13" ht="12.75" customHeight="1" x14ac:dyDescent="0.25">
      <c r="L243" s="888"/>
      <c r="M243" s="888"/>
    </row>
    <row r="244" spans="12:13" ht="12.75" customHeight="1" x14ac:dyDescent="0.25">
      <c r="L244" s="888"/>
      <c r="M244" s="888"/>
    </row>
    <row r="245" spans="12:13" ht="12.75" customHeight="1" x14ac:dyDescent="0.25">
      <c r="L245" s="888"/>
      <c r="M245" s="888"/>
    </row>
    <row r="246" spans="12:13" ht="12.75" customHeight="1" x14ac:dyDescent="0.25"/>
    <row r="247" spans="12:13" ht="12.75" customHeight="1" x14ac:dyDescent="0.25"/>
  </sheetData>
  <mergeCells count="4">
    <mergeCell ref="D2:H2"/>
    <mergeCell ref="B8:L8"/>
    <mergeCell ref="B92:M92"/>
    <mergeCell ref="A1:M1"/>
  </mergeCells>
  <phoneticPr fontId="26" type="noConversion"/>
  <printOptions horizontalCentered="1"/>
  <pageMargins left="0" right="0" top="0.39370078740157483" bottom="0.19685039370078741" header="0.19685039370078741" footer="0"/>
  <pageSetup paperSize="9" scale="57" orientation="portrait" r:id="rId1"/>
  <headerFooter alignWithMargins="0"/>
  <rowBreaks count="1" manualBreakCount="1">
    <brk id="91" max="16383" man="1"/>
  </rowBreaks>
  <ignoredErrors>
    <ignoredError sqref="H155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SZH247"/>
  <sheetViews>
    <sheetView view="pageBreakPreview" zoomScaleNormal="100" zoomScaleSheetLayoutView="100" workbookViewId="0">
      <selection activeCell="A2" sqref="A2"/>
    </sheetView>
  </sheetViews>
  <sheetFormatPr defaultColWidth="9.33203125" defaultRowHeight="13.2" x14ac:dyDescent="0.25"/>
  <cols>
    <col min="1" max="1" width="1.33203125" style="315" customWidth="1"/>
    <col min="2" max="2" width="7.109375" style="349" customWidth="1"/>
    <col min="3" max="3" width="9" style="349" customWidth="1"/>
    <col min="4" max="4" width="57.44140625" style="315" customWidth="1"/>
    <col min="5" max="11" width="11.77734375" style="319" customWidth="1"/>
    <col min="12" max="13" width="11.77734375" style="535" customWidth="1"/>
    <col min="14" max="14" width="2.33203125" style="315" customWidth="1"/>
    <col min="15" max="15" width="12.109375" style="315" customWidth="1"/>
    <col min="16" max="16" width="12.44140625" style="315" bestFit="1" customWidth="1"/>
    <col min="17" max="16384" width="9.33203125" style="315"/>
  </cols>
  <sheetData>
    <row r="1" spans="1:16" s="340" customFormat="1" ht="13.5" customHeight="1" x14ac:dyDescent="0.25">
      <c r="A1" s="2112" t="s">
        <v>1230</v>
      </c>
      <c r="B1" s="2112"/>
      <c r="C1" s="2112"/>
      <c r="D1" s="2112"/>
      <c r="E1" s="2112"/>
      <c r="F1" s="2112"/>
      <c r="G1" s="2112"/>
      <c r="H1" s="2112"/>
      <c r="I1" s="2112"/>
      <c r="J1" s="2112"/>
      <c r="K1" s="2112"/>
      <c r="L1" s="2112"/>
      <c r="M1" s="2112"/>
    </row>
    <row r="2" spans="1:16" s="341" customFormat="1" ht="10.5" customHeight="1" thickBot="1" x14ac:dyDescent="0.3">
      <c r="D2" s="2113" t="s">
        <v>541</v>
      </c>
      <c r="E2" s="2113"/>
      <c r="F2" s="2113"/>
      <c r="G2" s="2113"/>
      <c r="H2" s="2113"/>
      <c r="I2" s="586"/>
      <c r="J2" s="586"/>
      <c r="K2" s="586"/>
      <c r="L2" s="558"/>
      <c r="M2" s="558"/>
    </row>
    <row r="3" spans="1:16" s="559" customFormat="1" ht="15.75" customHeight="1" x14ac:dyDescent="0.25">
      <c r="B3" s="581" t="s">
        <v>1111</v>
      </c>
      <c r="C3" s="582"/>
      <c r="D3" s="582"/>
      <c r="E3" s="587"/>
      <c r="F3" s="587"/>
      <c r="G3" s="587"/>
      <c r="H3" s="638" t="str">
        <f>+L3</f>
        <v>03</v>
      </c>
      <c r="I3" s="587"/>
      <c r="J3" s="587"/>
      <c r="K3" s="587"/>
      <c r="L3" s="638" t="s">
        <v>58</v>
      </c>
      <c r="M3" s="638" t="s">
        <v>58</v>
      </c>
      <c r="P3" s="557"/>
    </row>
    <row r="4" spans="1:16" s="559" customFormat="1" ht="15.75" customHeight="1" thickBot="1" x14ac:dyDescent="0.3">
      <c r="B4" s="583" t="s">
        <v>1140</v>
      </c>
      <c r="C4" s="584"/>
      <c r="D4" s="584"/>
      <c r="E4" s="588"/>
      <c r="F4" s="588"/>
      <c r="G4" s="588"/>
      <c r="H4" s="639"/>
      <c r="I4" s="588"/>
      <c r="J4" s="588"/>
      <c r="K4" s="588"/>
      <c r="L4" s="639"/>
      <c r="M4" s="639"/>
      <c r="P4" s="557"/>
    </row>
    <row r="5" spans="1:16" s="344" customFormat="1" ht="12.75" customHeight="1" thickBot="1" x14ac:dyDescent="0.3">
      <c r="B5" s="347"/>
      <c r="C5" s="347"/>
      <c r="D5" s="347"/>
      <c r="E5" s="589"/>
      <c r="F5" s="589"/>
      <c r="G5" s="589"/>
      <c r="H5" s="554" t="s">
        <v>541</v>
      </c>
      <c r="I5" s="590"/>
      <c r="J5" s="590"/>
      <c r="K5" s="590"/>
      <c r="L5" s="554" t="s">
        <v>541</v>
      </c>
      <c r="M5" s="554" t="s">
        <v>492</v>
      </c>
      <c r="N5" s="347"/>
      <c r="O5" s="585"/>
    </row>
    <row r="6" spans="1:16" s="449" customFormat="1" ht="57" customHeight="1" thickBot="1" x14ac:dyDescent="0.3">
      <c r="B6" s="845" t="s">
        <v>432</v>
      </c>
      <c r="C6" s="1034" t="s">
        <v>842</v>
      </c>
      <c r="D6" s="889" t="s">
        <v>51</v>
      </c>
      <c r="E6" s="1250" t="s">
        <v>852</v>
      </c>
      <c r="F6" s="1250" t="s">
        <v>440</v>
      </c>
      <c r="G6" s="1251" t="s">
        <v>845</v>
      </c>
      <c r="H6" s="890" t="s">
        <v>442</v>
      </c>
      <c r="I6" s="1250" t="s">
        <v>852</v>
      </c>
      <c r="J6" s="1250" t="s">
        <v>440</v>
      </c>
      <c r="K6" s="1251" t="s">
        <v>441</v>
      </c>
      <c r="L6" s="891" t="s">
        <v>500</v>
      </c>
      <c r="M6" s="891" t="s">
        <v>1141</v>
      </c>
      <c r="O6" s="506"/>
    </row>
    <row r="7" spans="1:16" s="359" customFormat="1" ht="2.25" customHeight="1" thickBot="1" x14ac:dyDescent="0.3">
      <c r="B7" s="410"/>
      <c r="C7" s="410"/>
      <c r="D7" s="410"/>
      <c r="E7" s="591"/>
      <c r="F7" s="591"/>
      <c r="G7" s="591"/>
      <c r="H7" s="412"/>
      <c r="I7" s="412"/>
      <c r="J7" s="412"/>
      <c r="K7" s="412"/>
      <c r="L7" s="586"/>
      <c r="M7" s="586"/>
      <c r="O7" s="449"/>
      <c r="P7" s="449"/>
    </row>
    <row r="8" spans="1:16" s="449" customFormat="1" ht="15.75" customHeight="1" thickBot="1" x14ac:dyDescent="0.3">
      <c r="B8" s="2077" t="s">
        <v>52</v>
      </c>
      <c r="C8" s="2078"/>
      <c r="D8" s="2078"/>
      <c r="E8" s="2078"/>
      <c r="F8" s="2078"/>
      <c r="G8" s="2078"/>
      <c r="H8" s="2078"/>
      <c r="I8" s="2078"/>
      <c r="J8" s="2078"/>
      <c r="K8" s="2078"/>
      <c r="L8" s="2079"/>
      <c r="M8" s="1503"/>
    </row>
    <row r="9" spans="1:16" s="530" customFormat="1" ht="12.75" customHeight="1" thickBot="1" x14ac:dyDescent="0.3">
      <c r="B9" s="519" t="s">
        <v>14</v>
      </c>
      <c r="C9" s="1019" t="s">
        <v>694</v>
      </c>
      <c r="D9" s="325" t="s">
        <v>206</v>
      </c>
      <c r="E9" s="665">
        <f t="shared" ref="E9:M9" si="0">SUM(E10:E15)</f>
        <v>0</v>
      </c>
      <c r="F9" s="665">
        <f t="shared" si="0"/>
        <v>0</v>
      </c>
      <c r="G9" s="666">
        <f t="shared" si="0"/>
        <v>0</v>
      </c>
      <c r="H9" s="847">
        <f t="shared" si="0"/>
        <v>0</v>
      </c>
      <c r="I9" s="667">
        <f t="shared" si="0"/>
        <v>0</v>
      </c>
      <c r="J9" s="593">
        <f t="shared" si="0"/>
        <v>0</v>
      </c>
      <c r="K9" s="595">
        <f t="shared" si="0"/>
        <v>0</v>
      </c>
      <c r="L9" s="595">
        <f t="shared" si="0"/>
        <v>0</v>
      </c>
      <c r="M9" s="595">
        <f t="shared" si="0"/>
        <v>0</v>
      </c>
      <c r="O9" s="449"/>
      <c r="P9" s="449"/>
    </row>
    <row r="10" spans="1:16" s="530" customFormat="1" ht="12.75" customHeight="1" x14ac:dyDescent="0.25">
      <c r="B10" s="417" t="s">
        <v>96</v>
      </c>
      <c r="C10" s="1020" t="s">
        <v>695</v>
      </c>
      <c r="D10" s="433" t="s">
        <v>207</v>
      </c>
      <c r="E10" s="668"/>
      <c r="F10" s="476"/>
      <c r="G10" s="669"/>
      <c r="H10" s="647">
        <f t="shared" ref="H10:H15" si="1">SUM(E10:G10)</f>
        <v>0</v>
      </c>
      <c r="I10" s="669"/>
      <c r="J10" s="476"/>
      <c r="K10" s="669"/>
      <c r="L10" s="647"/>
      <c r="M10" s="647"/>
      <c r="O10" s="449"/>
      <c r="P10" s="449"/>
    </row>
    <row r="11" spans="1:16" s="530" customFormat="1" ht="12.75" customHeight="1" x14ac:dyDescent="0.25">
      <c r="B11" s="418" t="s">
        <v>97</v>
      </c>
      <c r="C11" s="1021" t="s">
        <v>696</v>
      </c>
      <c r="D11" s="434" t="s">
        <v>208</v>
      </c>
      <c r="E11" s="670"/>
      <c r="F11" s="476"/>
      <c r="G11" s="669"/>
      <c r="H11" s="647">
        <f t="shared" si="1"/>
        <v>0</v>
      </c>
      <c r="I11" s="669"/>
      <c r="J11" s="476"/>
      <c r="K11" s="669"/>
      <c r="L11" s="644"/>
      <c r="M11" s="644"/>
      <c r="O11" s="507"/>
      <c r="P11" s="507"/>
    </row>
    <row r="12" spans="1:16" s="530" customFormat="1" ht="12.75" customHeight="1" x14ac:dyDescent="0.25">
      <c r="B12" s="418" t="s">
        <v>98</v>
      </c>
      <c r="C12" s="1021" t="s">
        <v>697</v>
      </c>
      <c r="D12" s="434" t="s">
        <v>435</v>
      </c>
      <c r="E12" s="670"/>
      <c r="F12" s="476"/>
      <c r="G12" s="669"/>
      <c r="H12" s="647">
        <f t="shared" si="1"/>
        <v>0</v>
      </c>
      <c r="I12" s="669"/>
      <c r="J12" s="476"/>
      <c r="K12" s="669"/>
      <c r="L12" s="644"/>
      <c r="M12" s="644"/>
      <c r="O12" s="507"/>
      <c r="P12" s="507"/>
    </row>
    <row r="13" spans="1:16" s="530" customFormat="1" ht="12.75" customHeight="1" x14ac:dyDescent="0.25">
      <c r="B13" s="418" t="s">
        <v>99</v>
      </c>
      <c r="C13" s="1021" t="s">
        <v>698</v>
      </c>
      <c r="D13" s="434" t="s">
        <v>210</v>
      </c>
      <c r="E13" s="670"/>
      <c r="F13" s="476"/>
      <c r="G13" s="669"/>
      <c r="H13" s="647">
        <f t="shared" si="1"/>
        <v>0</v>
      </c>
      <c r="I13" s="669"/>
      <c r="J13" s="476"/>
      <c r="K13" s="669"/>
      <c r="L13" s="644"/>
      <c r="M13" s="644"/>
      <c r="O13" s="507"/>
      <c r="P13" s="507"/>
    </row>
    <row r="14" spans="1:16" s="530" customFormat="1" ht="12.75" customHeight="1" x14ac:dyDescent="0.25">
      <c r="B14" s="418" t="s">
        <v>120</v>
      </c>
      <c r="C14" s="1021" t="s">
        <v>699</v>
      </c>
      <c r="D14" s="434" t="s">
        <v>211</v>
      </c>
      <c r="E14" s="670"/>
      <c r="F14" s="476"/>
      <c r="G14" s="669"/>
      <c r="H14" s="647">
        <f t="shared" si="1"/>
        <v>0</v>
      </c>
      <c r="I14" s="669"/>
      <c r="J14" s="476"/>
      <c r="K14" s="669"/>
      <c r="L14" s="648"/>
      <c r="M14" s="648"/>
      <c r="O14" s="507"/>
      <c r="P14" s="507"/>
    </row>
    <row r="15" spans="1:16" s="530" customFormat="1" ht="12.75" customHeight="1" thickBot="1" x14ac:dyDescent="0.3">
      <c r="B15" s="418" t="s">
        <v>100</v>
      </c>
      <c r="C15" s="1021" t="s">
        <v>699</v>
      </c>
      <c r="D15" s="434" t="s">
        <v>212</v>
      </c>
      <c r="E15" s="670"/>
      <c r="F15" s="470"/>
      <c r="G15" s="614"/>
      <c r="H15" s="648">
        <f t="shared" si="1"/>
        <v>0</v>
      </c>
      <c r="I15" s="669"/>
      <c r="J15" s="476"/>
      <c r="K15" s="669"/>
      <c r="L15" s="648"/>
      <c r="M15" s="648"/>
      <c r="O15" s="507"/>
      <c r="P15" s="507"/>
    </row>
    <row r="16" spans="1:16" s="449" customFormat="1" ht="12.75" customHeight="1" thickBot="1" x14ac:dyDescent="0.3">
      <c r="B16" s="520" t="s">
        <v>15</v>
      </c>
      <c r="C16" s="1035" t="s">
        <v>700</v>
      </c>
      <c r="D16" s="350" t="s">
        <v>444</v>
      </c>
      <c r="E16" s="593">
        <f t="shared" ref="E16:M16" si="2">SUM(E17:E21)</f>
        <v>0</v>
      </c>
      <c r="F16" s="594">
        <f t="shared" si="2"/>
        <v>0</v>
      </c>
      <c r="G16" s="595">
        <f t="shared" si="2"/>
        <v>0</v>
      </c>
      <c r="H16" s="642">
        <f t="shared" si="2"/>
        <v>0</v>
      </c>
      <c r="I16" s="596">
        <f t="shared" si="2"/>
        <v>0</v>
      </c>
      <c r="J16" s="593">
        <f t="shared" si="2"/>
        <v>0</v>
      </c>
      <c r="K16" s="595">
        <f t="shared" si="2"/>
        <v>0</v>
      </c>
      <c r="L16" s="595">
        <f t="shared" si="2"/>
        <v>0</v>
      </c>
      <c r="M16" s="595">
        <f t="shared" si="2"/>
        <v>0</v>
      </c>
    </row>
    <row r="17" spans="2:13" s="449" customFormat="1" ht="12.75" customHeight="1" x14ac:dyDescent="0.25">
      <c r="B17" s="419" t="s">
        <v>102</v>
      </c>
      <c r="C17" s="1023"/>
      <c r="D17" s="420" t="s">
        <v>214</v>
      </c>
      <c r="E17" s="598"/>
      <c r="F17" s="599"/>
      <c r="G17" s="600"/>
      <c r="H17" s="848">
        <f>SUM(E17:G17)</f>
        <v>0</v>
      </c>
      <c r="I17" s="600"/>
      <c r="J17" s="601"/>
      <c r="K17" s="600"/>
      <c r="L17" s="647"/>
      <c r="M17" s="647"/>
    </row>
    <row r="18" spans="2:13" s="449" customFormat="1" ht="12.75" customHeight="1" x14ac:dyDescent="0.25">
      <c r="B18" s="419" t="s">
        <v>102</v>
      </c>
      <c r="C18" s="1023"/>
      <c r="D18" s="420" t="s">
        <v>425</v>
      </c>
      <c r="E18" s="598"/>
      <c r="F18" s="602"/>
      <c r="G18" s="603"/>
      <c r="H18" s="848">
        <f t="shared" ref="H18:H63" si="3">SUM(E18:G18)</f>
        <v>0</v>
      </c>
      <c r="I18" s="600"/>
      <c r="J18" s="601"/>
      <c r="K18" s="600"/>
      <c r="L18" s="643"/>
      <c r="M18" s="643"/>
    </row>
    <row r="19" spans="2:13" s="449" customFormat="1" ht="12.75" customHeight="1" x14ac:dyDescent="0.25">
      <c r="B19" s="419" t="s">
        <v>102</v>
      </c>
      <c r="C19" s="1024"/>
      <c r="D19" s="357" t="s">
        <v>434</v>
      </c>
      <c r="E19" s="598"/>
      <c r="F19" s="604"/>
      <c r="G19" s="605"/>
      <c r="H19" s="848">
        <f t="shared" si="3"/>
        <v>0</v>
      </c>
      <c r="I19" s="600"/>
      <c r="J19" s="601"/>
      <c r="K19" s="600"/>
      <c r="L19" s="644"/>
      <c r="M19" s="644"/>
    </row>
    <row r="20" spans="2:13" s="449" customFormat="1" ht="12.75" customHeight="1" x14ac:dyDescent="0.25">
      <c r="B20" s="348" t="s">
        <v>105</v>
      </c>
      <c r="C20" s="1025"/>
      <c r="D20" s="421" t="s">
        <v>426</v>
      </c>
      <c r="E20" s="598"/>
      <c r="F20" s="604"/>
      <c r="G20" s="605"/>
      <c r="H20" s="848">
        <f t="shared" si="3"/>
        <v>0</v>
      </c>
      <c r="I20" s="600"/>
      <c r="J20" s="601"/>
      <c r="K20" s="600"/>
      <c r="L20" s="644"/>
      <c r="M20" s="644"/>
    </row>
    <row r="21" spans="2:13" s="449" customFormat="1" ht="12.75" customHeight="1" x14ac:dyDescent="0.25">
      <c r="B21" s="419" t="s">
        <v>106</v>
      </c>
      <c r="C21" s="1024"/>
      <c r="D21" s="357" t="s">
        <v>433</v>
      </c>
      <c r="E21" s="598"/>
      <c r="F21" s="598"/>
      <c r="G21" s="606"/>
      <c r="H21" s="848">
        <f t="shared" si="3"/>
        <v>0</v>
      </c>
      <c r="I21" s="600"/>
      <c r="J21" s="601"/>
      <c r="K21" s="600"/>
      <c r="L21" s="648"/>
      <c r="M21" s="648"/>
    </row>
    <row r="22" spans="2:13" s="449" customFormat="1" ht="12.75" customHeight="1" thickBot="1" x14ac:dyDescent="0.3">
      <c r="B22" s="348" t="s">
        <v>115</v>
      </c>
      <c r="C22" s="1026"/>
      <c r="D22" s="524" t="s">
        <v>416</v>
      </c>
      <c r="E22" s="598"/>
      <c r="F22" s="602"/>
      <c r="G22" s="603"/>
      <c r="H22" s="848">
        <f t="shared" si="3"/>
        <v>0</v>
      </c>
      <c r="I22" s="603"/>
      <c r="J22" s="607"/>
      <c r="K22" s="603"/>
      <c r="L22" s="643"/>
      <c r="M22" s="643"/>
    </row>
    <row r="23" spans="2:13" s="344" customFormat="1" ht="12.75" customHeight="1" thickBot="1" x14ac:dyDescent="0.3">
      <c r="B23" s="520" t="s">
        <v>16</v>
      </c>
      <c r="C23" s="1035" t="s">
        <v>562</v>
      </c>
      <c r="D23" s="325" t="s">
        <v>443</v>
      </c>
      <c r="E23" s="593">
        <f t="shared" ref="E23:M23" si="4">SUM(E24:E28)</f>
        <v>0</v>
      </c>
      <c r="F23" s="594">
        <f t="shared" si="4"/>
        <v>0</v>
      </c>
      <c r="G23" s="595">
        <f t="shared" si="4"/>
        <v>0</v>
      </c>
      <c r="H23" s="642">
        <f t="shared" si="4"/>
        <v>0</v>
      </c>
      <c r="I23" s="596">
        <f t="shared" si="4"/>
        <v>0</v>
      </c>
      <c r="J23" s="593">
        <f t="shared" si="4"/>
        <v>0</v>
      </c>
      <c r="K23" s="595">
        <f t="shared" si="4"/>
        <v>0</v>
      </c>
      <c r="L23" s="595">
        <f t="shared" si="4"/>
        <v>0</v>
      </c>
      <c r="M23" s="595">
        <f t="shared" si="4"/>
        <v>0</v>
      </c>
    </row>
    <row r="24" spans="2:13" s="344" customFormat="1" ht="12.75" customHeight="1" x14ac:dyDescent="0.25">
      <c r="B24" s="422" t="s">
        <v>85</v>
      </c>
      <c r="C24" s="1040" t="s">
        <v>701</v>
      </c>
      <c r="D24" s="423" t="s">
        <v>219</v>
      </c>
      <c r="E24" s="608"/>
      <c r="F24" s="609"/>
      <c r="G24" s="610"/>
      <c r="H24" s="848">
        <f t="shared" si="3"/>
        <v>0</v>
      </c>
      <c r="I24" s="610"/>
      <c r="J24" s="601"/>
      <c r="K24" s="600"/>
      <c r="L24" s="645"/>
      <c r="M24" s="645"/>
    </row>
    <row r="25" spans="2:13" s="344" customFormat="1" ht="12.75" customHeight="1" x14ac:dyDescent="0.25">
      <c r="B25" s="426" t="s">
        <v>86</v>
      </c>
      <c r="C25" s="1041" t="s">
        <v>702</v>
      </c>
      <c r="D25" s="421" t="s">
        <v>220</v>
      </c>
      <c r="E25" s="611"/>
      <c r="F25" s="612"/>
      <c r="G25" s="613"/>
      <c r="H25" s="848">
        <f t="shared" si="3"/>
        <v>0</v>
      </c>
      <c r="I25" s="614"/>
      <c r="J25" s="601"/>
      <c r="K25" s="600"/>
      <c r="L25" s="646"/>
      <c r="M25" s="646"/>
    </row>
    <row r="26" spans="2:13" s="344" customFormat="1" ht="12.75" customHeight="1" x14ac:dyDescent="0.25">
      <c r="B26" s="424" t="s">
        <v>87</v>
      </c>
      <c r="C26" s="1036" t="s">
        <v>703</v>
      </c>
      <c r="D26" s="420" t="s">
        <v>382</v>
      </c>
      <c r="E26" s="601"/>
      <c r="F26" s="599"/>
      <c r="G26" s="600"/>
      <c r="H26" s="848">
        <f t="shared" si="3"/>
        <v>0</v>
      </c>
      <c r="I26" s="614"/>
      <c r="J26" s="601"/>
      <c r="K26" s="600"/>
      <c r="L26" s="647"/>
      <c r="M26" s="647"/>
    </row>
    <row r="27" spans="2:13" s="344" customFormat="1" ht="12.75" customHeight="1" x14ac:dyDescent="0.25">
      <c r="B27" s="419" t="s">
        <v>88</v>
      </c>
      <c r="C27" s="1042" t="s">
        <v>704</v>
      </c>
      <c r="D27" s="421" t="s">
        <v>391</v>
      </c>
      <c r="E27" s="598"/>
      <c r="F27" s="615"/>
      <c r="G27" s="616"/>
      <c r="H27" s="848">
        <f t="shared" si="3"/>
        <v>0</v>
      </c>
      <c r="I27" s="614"/>
      <c r="J27" s="601"/>
      <c r="K27" s="600"/>
      <c r="L27" s="648"/>
      <c r="M27" s="648"/>
    </row>
    <row r="28" spans="2:13" s="344" customFormat="1" ht="12.75" customHeight="1" x14ac:dyDescent="0.25">
      <c r="B28" s="424" t="s">
        <v>129</v>
      </c>
      <c r="C28" s="1036" t="s">
        <v>705</v>
      </c>
      <c r="D28" s="420" t="s">
        <v>383</v>
      </c>
      <c r="E28" s="607"/>
      <c r="F28" s="602"/>
      <c r="G28" s="603"/>
      <c r="H28" s="848">
        <f t="shared" si="3"/>
        <v>0</v>
      </c>
      <c r="I28" s="669"/>
      <c r="J28" s="601"/>
      <c r="K28" s="600"/>
      <c r="L28" s="647"/>
      <c r="M28" s="647"/>
    </row>
    <row r="29" spans="2:13" s="344" customFormat="1" ht="12.75" customHeight="1" thickBot="1" x14ac:dyDescent="0.3">
      <c r="B29" s="348" t="s">
        <v>130</v>
      </c>
      <c r="C29" s="1043"/>
      <c r="D29" s="527" t="s">
        <v>415</v>
      </c>
      <c r="E29" s="617"/>
      <c r="F29" s="604"/>
      <c r="G29" s="605"/>
      <c r="H29" s="848">
        <f t="shared" si="3"/>
        <v>0</v>
      </c>
      <c r="I29" s="849"/>
      <c r="J29" s="607"/>
      <c r="K29" s="603"/>
      <c r="L29" s="644"/>
      <c r="M29" s="644"/>
    </row>
    <row r="30" spans="2:13" s="344" customFormat="1" ht="12.75" customHeight="1" thickBot="1" x14ac:dyDescent="0.3">
      <c r="B30" s="520" t="s">
        <v>17</v>
      </c>
      <c r="C30" s="1035" t="s">
        <v>568</v>
      </c>
      <c r="D30" s="325" t="s">
        <v>417</v>
      </c>
      <c r="E30" s="625">
        <f t="shared" ref="E30:M30" si="5">+E31+SUM(E34:E36)</f>
        <v>0</v>
      </c>
      <c r="F30" s="626">
        <f t="shared" si="5"/>
        <v>0</v>
      </c>
      <c r="G30" s="627">
        <f t="shared" si="5"/>
        <v>0</v>
      </c>
      <c r="H30" s="650">
        <f t="shared" si="5"/>
        <v>0</v>
      </c>
      <c r="I30" s="628">
        <f t="shared" si="5"/>
        <v>0</v>
      </c>
      <c r="J30" s="625">
        <f t="shared" si="5"/>
        <v>0</v>
      </c>
      <c r="K30" s="628">
        <f t="shared" si="5"/>
        <v>0</v>
      </c>
      <c r="L30" s="628">
        <f t="shared" si="5"/>
        <v>0</v>
      </c>
      <c r="M30" s="628">
        <f t="shared" si="5"/>
        <v>0</v>
      </c>
    </row>
    <row r="31" spans="2:13" s="449" customFormat="1" ht="12.75" customHeight="1" x14ac:dyDescent="0.25">
      <c r="B31" s="422" t="s">
        <v>224</v>
      </c>
      <c r="C31" s="1040"/>
      <c r="D31" s="423" t="s">
        <v>230</v>
      </c>
      <c r="E31" s="892"/>
      <c r="F31" s="892"/>
      <c r="G31" s="893"/>
      <c r="H31" s="848">
        <f t="shared" si="3"/>
        <v>0</v>
      </c>
      <c r="I31" s="673"/>
      <c r="J31" s="674"/>
      <c r="K31" s="675"/>
      <c r="L31" s="848"/>
      <c r="M31" s="848"/>
    </row>
    <row r="32" spans="2:13" s="449" customFormat="1" ht="12.75" customHeight="1" x14ac:dyDescent="0.25">
      <c r="B32" s="426" t="s">
        <v>225</v>
      </c>
      <c r="C32" s="1041" t="s">
        <v>706</v>
      </c>
      <c r="D32" s="440" t="s">
        <v>231</v>
      </c>
      <c r="E32" s="894"/>
      <c r="F32" s="894"/>
      <c r="G32" s="895"/>
      <c r="H32" s="848">
        <f t="shared" si="3"/>
        <v>0</v>
      </c>
      <c r="I32" s="896"/>
      <c r="J32" s="897"/>
      <c r="K32" s="898"/>
      <c r="L32" s="848"/>
      <c r="M32" s="848"/>
    </row>
    <row r="33" spans="2:15" s="449" customFormat="1" ht="12.75" customHeight="1" x14ac:dyDescent="0.25">
      <c r="B33" s="426" t="s">
        <v>226</v>
      </c>
      <c r="C33" s="1041" t="s">
        <v>707</v>
      </c>
      <c r="D33" s="440" t="s">
        <v>232</v>
      </c>
      <c r="E33" s="894"/>
      <c r="F33" s="894"/>
      <c r="G33" s="895"/>
      <c r="H33" s="848">
        <f t="shared" si="3"/>
        <v>0</v>
      </c>
      <c r="I33" s="896"/>
      <c r="J33" s="897"/>
      <c r="K33" s="898"/>
      <c r="L33" s="848"/>
      <c r="M33" s="848"/>
    </row>
    <row r="34" spans="2:15" s="449" customFormat="1" ht="12.75" customHeight="1" x14ac:dyDescent="0.25">
      <c r="B34" s="426" t="s">
        <v>227</v>
      </c>
      <c r="C34" s="1041" t="s">
        <v>708</v>
      </c>
      <c r="D34" s="421" t="s">
        <v>233</v>
      </c>
      <c r="E34" s="894"/>
      <c r="F34" s="894"/>
      <c r="G34" s="895"/>
      <c r="H34" s="848">
        <f t="shared" si="3"/>
        <v>0</v>
      </c>
      <c r="I34" s="600"/>
      <c r="J34" s="601"/>
      <c r="K34" s="635"/>
      <c r="L34" s="848"/>
      <c r="M34" s="848"/>
    </row>
    <row r="35" spans="2:15" s="449" customFormat="1" ht="12.75" customHeight="1" x14ac:dyDescent="0.25">
      <c r="B35" s="426" t="s">
        <v>228</v>
      </c>
      <c r="C35" s="1041" t="s">
        <v>709</v>
      </c>
      <c r="D35" s="421" t="s">
        <v>234</v>
      </c>
      <c r="E35" s="894"/>
      <c r="F35" s="894"/>
      <c r="G35" s="895"/>
      <c r="H35" s="848">
        <f t="shared" si="3"/>
        <v>0</v>
      </c>
      <c r="I35" s="600"/>
      <c r="J35" s="601"/>
      <c r="K35" s="635"/>
      <c r="L35" s="848"/>
      <c r="M35" s="848"/>
    </row>
    <row r="36" spans="2:15" s="449" customFormat="1" ht="12.75" customHeight="1" thickBot="1" x14ac:dyDescent="0.3">
      <c r="B36" s="426" t="s">
        <v>229</v>
      </c>
      <c r="C36" s="1044" t="s">
        <v>710</v>
      </c>
      <c r="D36" s="431" t="s">
        <v>235</v>
      </c>
      <c r="E36" s="894"/>
      <c r="F36" s="894"/>
      <c r="G36" s="895"/>
      <c r="H36" s="848">
        <f t="shared" si="3"/>
        <v>0</v>
      </c>
      <c r="I36" s="600"/>
      <c r="J36" s="601"/>
      <c r="K36" s="635"/>
      <c r="L36" s="848"/>
      <c r="M36" s="848"/>
    </row>
    <row r="37" spans="2:15" s="343" customFormat="1" ht="12.75" customHeight="1" thickBot="1" x14ac:dyDescent="0.3">
      <c r="B37" s="520" t="s">
        <v>18</v>
      </c>
      <c r="C37" s="1035" t="s">
        <v>571</v>
      </c>
      <c r="D37" s="350" t="s">
        <v>418</v>
      </c>
      <c r="E37" s="593">
        <f>SUM(E38:E47)</f>
        <v>195580</v>
      </c>
      <c r="F37" s="594">
        <f t="shared" ref="F37:H37" si="6">SUM(F38:F47)</f>
        <v>0</v>
      </c>
      <c r="G37" s="595">
        <f t="shared" si="6"/>
        <v>0</v>
      </c>
      <c r="H37" s="642">
        <f t="shared" si="6"/>
        <v>195580</v>
      </c>
      <c r="I37" s="1208">
        <f>SUM(I38:I47)</f>
        <v>80100</v>
      </c>
      <c r="J37" s="1208">
        <f t="shared" ref="J37:K37" si="7">SUM(J38:J47)</f>
        <v>1</v>
      </c>
      <c r="K37" s="1208">
        <f t="shared" si="7"/>
        <v>0</v>
      </c>
      <c r="L37" s="597">
        <f>SUM(L38:L47)</f>
        <v>80101</v>
      </c>
      <c r="M37" s="597">
        <f>SUM(M38:M47)</f>
        <v>80101</v>
      </c>
      <c r="O37" s="454"/>
    </row>
    <row r="38" spans="2:15" s="343" customFormat="1" ht="12.75" customHeight="1" x14ac:dyDescent="0.25">
      <c r="B38" s="422" t="s">
        <v>89</v>
      </c>
      <c r="C38" s="1020" t="s">
        <v>711</v>
      </c>
      <c r="D38" s="425" t="s">
        <v>239</v>
      </c>
      <c r="E38" s="618"/>
      <c r="F38" s="619"/>
      <c r="G38" s="620"/>
      <c r="H38" s="848">
        <f t="shared" si="3"/>
        <v>0</v>
      </c>
      <c r="I38" s="600"/>
      <c r="J38" s="601"/>
      <c r="K38" s="600"/>
      <c r="L38" s="601"/>
      <c r="M38" s="647"/>
    </row>
    <row r="39" spans="2:15" s="343" customFormat="1" ht="12.75" customHeight="1" x14ac:dyDescent="0.25">
      <c r="B39" s="426" t="s">
        <v>90</v>
      </c>
      <c r="C39" s="1021" t="s">
        <v>712</v>
      </c>
      <c r="D39" s="357" t="s">
        <v>240</v>
      </c>
      <c r="E39" s="598"/>
      <c r="F39" s="615"/>
      <c r="G39" s="616"/>
      <c r="H39" s="848">
        <f t="shared" si="3"/>
        <v>0</v>
      </c>
      <c r="I39" s="600"/>
      <c r="J39" s="601"/>
      <c r="K39" s="600"/>
      <c r="L39" s="601"/>
      <c r="M39" s="648"/>
    </row>
    <row r="40" spans="2:15" s="343" customFormat="1" ht="12.75" customHeight="1" x14ac:dyDescent="0.25">
      <c r="B40" s="426" t="s">
        <v>91</v>
      </c>
      <c r="C40" s="1021" t="s">
        <v>713</v>
      </c>
      <c r="D40" s="357" t="s">
        <v>241</v>
      </c>
      <c r="E40" s="598"/>
      <c r="F40" s="615"/>
      <c r="G40" s="616"/>
      <c r="H40" s="848">
        <f t="shared" si="3"/>
        <v>0</v>
      </c>
      <c r="I40" s="600"/>
      <c r="J40" s="601"/>
      <c r="K40" s="600"/>
      <c r="L40" s="601"/>
      <c r="M40" s="648"/>
    </row>
    <row r="41" spans="2:15" s="343" customFormat="1" ht="12.75" customHeight="1" x14ac:dyDescent="0.25">
      <c r="B41" s="426" t="s">
        <v>133</v>
      </c>
      <c r="C41" s="1021" t="s">
        <v>714</v>
      </c>
      <c r="D41" s="357" t="s">
        <v>242</v>
      </c>
      <c r="E41" s="598"/>
      <c r="F41" s="615"/>
      <c r="G41" s="616"/>
      <c r="H41" s="848">
        <f t="shared" si="3"/>
        <v>0</v>
      </c>
      <c r="I41" s="600"/>
      <c r="J41" s="601"/>
      <c r="K41" s="600"/>
      <c r="L41" s="598"/>
      <c r="M41" s="648"/>
    </row>
    <row r="42" spans="2:15" s="343" customFormat="1" ht="12.75" customHeight="1" x14ac:dyDescent="0.25">
      <c r="B42" s="426" t="s">
        <v>134</v>
      </c>
      <c r="C42" s="1021" t="s">
        <v>715</v>
      </c>
      <c r="D42" s="357" t="s">
        <v>243</v>
      </c>
      <c r="E42" s="598">
        <v>195580</v>
      </c>
      <c r="F42" s="615"/>
      <c r="G42" s="616"/>
      <c r="H42" s="848">
        <f t="shared" si="3"/>
        <v>195580</v>
      </c>
      <c r="I42" s="600">
        <v>80100</v>
      </c>
      <c r="J42" s="601"/>
      <c r="K42" s="600"/>
      <c r="L42" s="601">
        <v>80100</v>
      </c>
      <c r="M42" s="648">
        <v>80100</v>
      </c>
    </row>
    <row r="43" spans="2:15" s="343" customFormat="1" ht="12.75" customHeight="1" x14ac:dyDescent="0.25">
      <c r="B43" s="426" t="s">
        <v>135</v>
      </c>
      <c r="C43" s="1021" t="s">
        <v>716</v>
      </c>
      <c r="D43" s="357" t="s">
        <v>380</v>
      </c>
      <c r="E43" s="598"/>
      <c r="F43" s="615"/>
      <c r="G43" s="616"/>
      <c r="H43" s="855">
        <f t="shared" si="3"/>
        <v>0</v>
      </c>
      <c r="I43" s="616"/>
      <c r="J43" s="598"/>
      <c r="K43" s="616"/>
      <c r="L43" s="598"/>
      <c r="M43" s="648"/>
    </row>
    <row r="44" spans="2:15" s="343" customFormat="1" ht="12.75" customHeight="1" x14ac:dyDescent="0.25">
      <c r="B44" s="426" t="s">
        <v>136</v>
      </c>
      <c r="C44" s="1045" t="s">
        <v>717</v>
      </c>
      <c r="D44" s="428" t="s">
        <v>381</v>
      </c>
      <c r="E44" s="598"/>
      <c r="F44" s="615"/>
      <c r="G44" s="616"/>
      <c r="H44" s="848">
        <f t="shared" si="3"/>
        <v>0</v>
      </c>
      <c r="I44" s="600"/>
      <c r="J44" s="601">
        <v>1</v>
      </c>
      <c r="K44" s="600"/>
      <c r="L44" s="601">
        <v>1</v>
      </c>
      <c r="M44" s="648">
        <v>1</v>
      </c>
    </row>
    <row r="45" spans="2:15" s="343" customFormat="1" ht="12.75" customHeight="1" x14ac:dyDescent="0.25">
      <c r="B45" s="426" t="s">
        <v>137</v>
      </c>
      <c r="C45" s="1054" t="s">
        <v>718</v>
      </c>
      <c r="D45" s="357" t="s">
        <v>246</v>
      </c>
      <c r="E45" s="598"/>
      <c r="F45" s="615"/>
      <c r="G45" s="616"/>
      <c r="H45" s="855">
        <v>0</v>
      </c>
      <c r="I45" s="616"/>
      <c r="J45" s="598"/>
      <c r="K45" s="616"/>
      <c r="L45" s="601"/>
      <c r="M45" s="648"/>
    </row>
    <row r="46" spans="2:15" s="344" customFormat="1" ht="12.75" customHeight="1" x14ac:dyDescent="0.25">
      <c r="B46" s="426" t="s">
        <v>237</v>
      </c>
      <c r="C46" s="1021" t="s">
        <v>719</v>
      </c>
      <c r="D46" s="357" t="s">
        <v>247</v>
      </c>
      <c r="E46" s="598"/>
      <c r="F46" s="615"/>
      <c r="G46" s="616"/>
      <c r="H46" s="848">
        <f t="shared" si="3"/>
        <v>0</v>
      </c>
      <c r="I46" s="600"/>
      <c r="J46" s="601"/>
      <c r="K46" s="600"/>
      <c r="L46" s="601"/>
      <c r="M46" s="648"/>
    </row>
    <row r="47" spans="2:15" s="344" customFormat="1" ht="12.75" customHeight="1" thickBot="1" x14ac:dyDescent="0.3">
      <c r="B47" s="427" t="s">
        <v>238</v>
      </c>
      <c r="C47" s="1045" t="s">
        <v>720</v>
      </c>
      <c r="D47" s="428" t="s">
        <v>248</v>
      </c>
      <c r="E47" s="621"/>
      <c r="F47" s="604"/>
      <c r="G47" s="605"/>
      <c r="H47" s="848">
        <v>0</v>
      </c>
      <c r="I47" s="603"/>
      <c r="J47" s="607"/>
      <c r="K47" s="603"/>
      <c r="L47" s="601"/>
      <c r="M47" s="644"/>
    </row>
    <row r="48" spans="2:15" s="344" customFormat="1" ht="12.75" customHeight="1" thickBot="1" x14ac:dyDescent="0.3">
      <c r="B48" s="520" t="s">
        <v>19</v>
      </c>
      <c r="C48" s="1035" t="s">
        <v>573</v>
      </c>
      <c r="D48" s="325" t="s">
        <v>249</v>
      </c>
      <c r="E48" s="593">
        <f>SUM(E49:E53)</f>
        <v>0</v>
      </c>
      <c r="F48" s="594">
        <f t="shared" ref="F48:H48" si="8">SUM(F49:F53)</f>
        <v>0</v>
      </c>
      <c r="G48" s="595">
        <f t="shared" si="8"/>
        <v>0</v>
      </c>
      <c r="H48" s="642">
        <f t="shared" si="8"/>
        <v>0</v>
      </c>
      <c r="I48" s="596">
        <v>0</v>
      </c>
      <c r="J48" s="593">
        <v>0</v>
      </c>
      <c r="K48" s="595">
        <v>0</v>
      </c>
      <c r="L48" s="642">
        <v>0</v>
      </c>
      <c r="M48" s="642">
        <v>0</v>
      </c>
    </row>
    <row r="49" spans="2:13" s="344" customFormat="1" ht="12.75" customHeight="1" x14ac:dyDescent="0.25">
      <c r="B49" s="424" t="s">
        <v>92</v>
      </c>
      <c r="C49" s="1036" t="s">
        <v>721</v>
      </c>
      <c r="D49" s="420" t="s">
        <v>253</v>
      </c>
      <c r="E49" s="601"/>
      <c r="F49" s="599"/>
      <c r="G49" s="600"/>
      <c r="H49" s="848">
        <f t="shared" si="3"/>
        <v>0</v>
      </c>
      <c r="I49" s="600"/>
      <c r="J49" s="601"/>
      <c r="K49" s="600"/>
      <c r="L49" s="647"/>
      <c r="M49" s="647"/>
    </row>
    <row r="50" spans="2:13" s="344" customFormat="1" ht="12.75" customHeight="1" x14ac:dyDescent="0.25">
      <c r="B50" s="424" t="s">
        <v>93</v>
      </c>
      <c r="C50" s="1036" t="s">
        <v>722</v>
      </c>
      <c r="D50" s="357" t="s">
        <v>254</v>
      </c>
      <c r="E50" s="607"/>
      <c r="F50" s="602"/>
      <c r="G50" s="603"/>
      <c r="H50" s="848">
        <f t="shared" si="3"/>
        <v>0</v>
      </c>
      <c r="I50" s="600"/>
      <c r="J50" s="601"/>
      <c r="K50" s="600"/>
      <c r="L50" s="648"/>
      <c r="M50" s="648"/>
    </row>
    <row r="51" spans="2:13" s="344" customFormat="1" ht="12.75" customHeight="1" x14ac:dyDescent="0.25">
      <c r="B51" s="419" t="s">
        <v>250</v>
      </c>
      <c r="C51" s="1037" t="s">
        <v>723</v>
      </c>
      <c r="D51" s="357" t="s">
        <v>255</v>
      </c>
      <c r="E51" s="598"/>
      <c r="F51" s="615"/>
      <c r="G51" s="616"/>
      <c r="H51" s="848">
        <f t="shared" si="3"/>
        <v>0</v>
      </c>
      <c r="I51" s="600"/>
      <c r="J51" s="601"/>
      <c r="K51" s="600"/>
      <c r="L51" s="648"/>
      <c r="M51" s="648"/>
    </row>
    <row r="52" spans="2:13" s="344" customFormat="1" ht="12.75" customHeight="1" x14ac:dyDescent="0.25">
      <c r="B52" s="422" t="s">
        <v>251</v>
      </c>
      <c r="C52" s="1040" t="s">
        <v>724</v>
      </c>
      <c r="D52" s="421" t="s">
        <v>256</v>
      </c>
      <c r="E52" s="601"/>
      <c r="F52" s="599"/>
      <c r="G52" s="600"/>
      <c r="H52" s="848">
        <f t="shared" si="3"/>
        <v>0</v>
      </c>
      <c r="I52" s="600"/>
      <c r="J52" s="601"/>
      <c r="K52" s="600"/>
      <c r="L52" s="647"/>
      <c r="M52" s="647"/>
    </row>
    <row r="53" spans="2:13" s="344" customFormat="1" ht="12.75" customHeight="1" thickBot="1" x14ac:dyDescent="0.3">
      <c r="B53" s="432" t="s">
        <v>252</v>
      </c>
      <c r="C53" s="1046" t="s">
        <v>725</v>
      </c>
      <c r="D53" s="431" t="s">
        <v>257</v>
      </c>
      <c r="E53" s="622"/>
      <c r="F53" s="623"/>
      <c r="G53" s="624"/>
      <c r="H53" s="848">
        <f t="shared" si="3"/>
        <v>0</v>
      </c>
      <c r="I53" s="603"/>
      <c r="J53" s="607"/>
      <c r="K53" s="603"/>
      <c r="L53" s="649"/>
      <c r="M53" s="649"/>
    </row>
    <row r="54" spans="2:13" s="343" customFormat="1" ht="12.75" customHeight="1" thickBot="1" x14ac:dyDescent="0.3">
      <c r="B54" s="520" t="s">
        <v>20</v>
      </c>
      <c r="C54" s="1035" t="s">
        <v>575</v>
      </c>
      <c r="D54" s="325" t="s">
        <v>531</v>
      </c>
      <c r="E54" s="625">
        <f t="shared" ref="E54:K54" si="9">SUM(E55:E58)</f>
        <v>0</v>
      </c>
      <c r="F54" s="626">
        <f t="shared" si="9"/>
        <v>0</v>
      </c>
      <c r="G54" s="627">
        <f t="shared" si="9"/>
        <v>0</v>
      </c>
      <c r="H54" s="650">
        <f t="shared" si="9"/>
        <v>0</v>
      </c>
      <c r="I54" s="628">
        <f t="shared" si="9"/>
        <v>0</v>
      </c>
      <c r="J54" s="625">
        <f t="shared" si="9"/>
        <v>0</v>
      </c>
      <c r="K54" s="627">
        <f t="shared" si="9"/>
        <v>0</v>
      </c>
      <c r="L54" s="650">
        <v>0</v>
      </c>
      <c r="M54" s="650">
        <v>0</v>
      </c>
    </row>
    <row r="55" spans="2:13" s="343" customFormat="1" ht="12.75" customHeight="1" x14ac:dyDescent="0.25">
      <c r="B55" s="422" t="s">
        <v>94</v>
      </c>
      <c r="C55" s="1040" t="s">
        <v>726</v>
      </c>
      <c r="D55" s="423" t="s">
        <v>259</v>
      </c>
      <c r="E55" s="630"/>
      <c r="F55" s="630"/>
      <c r="G55" s="631"/>
      <c r="H55" s="848">
        <f t="shared" si="3"/>
        <v>0</v>
      </c>
      <c r="I55" s="600"/>
      <c r="J55" s="601"/>
      <c r="K55" s="600"/>
      <c r="L55" s="651"/>
      <c r="M55" s="651"/>
    </row>
    <row r="56" spans="2:13" s="343" customFormat="1" ht="12.75" customHeight="1" x14ac:dyDescent="0.25">
      <c r="B56" s="426" t="s">
        <v>95</v>
      </c>
      <c r="C56" s="1041" t="s">
        <v>727</v>
      </c>
      <c r="D56" s="421" t="s">
        <v>392</v>
      </c>
      <c r="E56" s="632"/>
      <c r="F56" s="632"/>
      <c r="G56" s="633"/>
      <c r="H56" s="848">
        <f t="shared" si="3"/>
        <v>0</v>
      </c>
      <c r="I56" s="600"/>
      <c r="J56" s="601"/>
      <c r="K56" s="600"/>
      <c r="L56" s="652"/>
      <c r="M56" s="652"/>
    </row>
    <row r="57" spans="2:13" s="343" customFormat="1" ht="12.75" customHeight="1" x14ac:dyDescent="0.25">
      <c r="B57" s="426" t="s">
        <v>262</v>
      </c>
      <c r="C57" s="1041" t="s">
        <v>728</v>
      </c>
      <c r="D57" s="421" t="s">
        <v>260</v>
      </c>
      <c r="E57" s="632"/>
      <c r="F57" s="632"/>
      <c r="G57" s="633"/>
      <c r="H57" s="848">
        <f t="shared" si="3"/>
        <v>0</v>
      </c>
      <c r="I57" s="600"/>
      <c r="J57" s="601"/>
      <c r="K57" s="600"/>
      <c r="L57" s="652"/>
      <c r="M57" s="652"/>
    </row>
    <row r="58" spans="2:13" s="343" customFormat="1" ht="12.75" customHeight="1" thickBot="1" x14ac:dyDescent="0.3">
      <c r="B58" s="353" t="s">
        <v>530</v>
      </c>
      <c r="C58" s="1047"/>
      <c r="D58" s="526" t="s">
        <v>424</v>
      </c>
      <c r="E58" s="632"/>
      <c r="F58" s="632"/>
      <c r="G58" s="633"/>
      <c r="H58" s="848">
        <f t="shared" si="3"/>
        <v>0</v>
      </c>
      <c r="I58" s="600"/>
      <c r="J58" s="601"/>
      <c r="K58" s="600"/>
      <c r="L58" s="652"/>
      <c r="M58" s="652"/>
    </row>
    <row r="59" spans="2:13" s="343" customFormat="1" ht="12.75" customHeight="1" thickBot="1" x14ac:dyDescent="0.3">
      <c r="B59" s="520" t="s">
        <v>21</v>
      </c>
      <c r="C59" s="1035" t="s">
        <v>577</v>
      </c>
      <c r="D59" s="325" t="s">
        <v>533</v>
      </c>
      <c r="E59" s="626">
        <f>SUM(E60:E62)</f>
        <v>0</v>
      </c>
      <c r="F59" s="626">
        <f t="shared" ref="F59:K59" si="10">SUM(F60:F62)</f>
        <v>0</v>
      </c>
      <c r="G59" s="627">
        <f t="shared" si="10"/>
        <v>0</v>
      </c>
      <c r="H59" s="650">
        <f t="shared" si="10"/>
        <v>0</v>
      </c>
      <c r="I59" s="627">
        <f t="shared" si="10"/>
        <v>0</v>
      </c>
      <c r="J59" s="625">
        <f t="shared" si="10"/>
        <v>0</v>
      </c>
      <c r="K59" s="627">
        <f t="shared" si="10"/>
        <v>0</v>
      </c>
      <c r="L59" s="650">
        <v>0</v>
      </c>
      <c r="M59" s="650">
        <v>0</v>
      </c>
    </row>
    <row r="60" spans="2:13" s="343" customFormat="1" ht="12.75" customHeight="1" x14ac:dyDescent="0.25">
      <c r="B60" s="422" t="s">
        <v>139</v>
      </c>
      <c r="C60" s="1040" t="s">
        <v>729</v>
      </c>
      <c r="D60" s="423" t="s">
        <v>266</v>
      </c>
      <c r="E60" s="630"/>
      <c r="F60" s="630"/>
      <c r="G60" s="631"/>
      <c r="H60" s="848">
        <f t="shared" si="3"/>
        <v>0</v>
      </c>
      <c r="I60" s="600"/>
      <c r="J60" s="601"/>
      <c r="K60" s="600"/>
      <c r="L60" s="651"/>
      <c r="M60" s="651"/>
    </row>
    <row r="61" spans="2:13" s="343" customFormat="1" ht="12.75" customHeight="1" x14ac:dyDescent="0.25">
      <c r="B61" s="426" t="s">
        <v>140</v>
      </c>
      <c r="C61" s="1041" t="s">
        <v>730</v>
      </c>
      <c r="D61" s="421" t="s">
        <v>393</v>
      </c>
      <c r="E61" s="632"/>
      <c r="F61" s="632"/>
      <c r="G61" s="633"/>
      <c r="H61" s="848">
        <f t="shared" si="3"/>
        <v>0</v>
      </c>
      <c r="I61" s="600"/>
      <c r="J61" s="601"/>
      <c r="K61" s="600"/>
      <c r="L61" s="652"/>
      <c r="M61" s="652"/>
    </row>
    <row r="62" spans="2:13" s="343" customFormat="1" ht="12.75" customHeight="1" x14ac:dyDescent="0.25">
      <c r="B62" s="426" t="s">
        <v>182</v>
      </c>
      <c r="C62" s="1041" t="s">
        <v>731</v>
      </c>
      <c r="D62" s="421" t="s">
        <v>267</v>
      </c>
      <c r="E62" s="632"/>
      <c r="F62" s="632"/>
      <c r="G62" s="633"/>
      <c r="H62" s="848">
        <f t="shared" si="3"/>
        <v>0</v>
      </c>
      <c r="I62" s="600"/>
      <c r="J62" s="601"/>
      <c r="K62" s="600"/>
      <c r="L62" s="652"/>
      <c r="M62" s="652"/>
    </row>
    <row r="63" spans="2:13" s="343" customFormat="1" ht="12.75" customHeight="1" thickBot="1" x14ac:dyDescent="0.3">
      <c r="B63" s="353" t="s">
        <v>532</v>
      </c>
      <c r="C63" s="1047"/>
      <c r="D63" s="526" t="s">
        <v>427</v>
      </c>
      <c r="E63" s="632"/>
      <c r="F63" s="632"/>
      <c r="G63" s="633"/>
      <c r="H63" s="848">
        <f t="shared" si="3"/>
        <v>0</v>
      </c>
      <c r="I63" s="600"/>
      <c r="J63" s="601"/>
      <c r="K63" s="600"/>
      <c r="L63" s="652"/>
      <c r="M63" s="652"/>
    </row>
    <row r="64" spans="2:13" s="343" customFormat="1" ht="15" customHeight="1" thickBot="1" x14ac:dyDescent="0.3">
      <c r="B64" s="520" t="s">
        <v>22</v>
      </c>
      <c r="C64" s="1118" t="s">
        <v>732</v>
      </c>
      <c r="D64" s="325" t="s">
        <v>431</v>
      </c>
      <c r="E64" s="594">
        <f>+E16+E23+E30+E37+E48+E54+E59</f>
        <v>195580</v>
      </c>
      <c r="F64" s="594">
        <f>+F16+F23+F30+F37+F48+F54+F59</f>
        <v>0</v>
      </c>
      <c r="G64" s="595">
        <f>+G16+G23+G30+G37+G48+G54+G59</f>
        <v>0</v>
      </c>
      <c r="H64" s="642">
        <f>+H16+H23+H30+H37+H48+H54+H59</f>
        <v>195580</v>
      </c>
      <c r="I64" s="642">
        <f t="shared" ref="I64:M64" si="11">+I16+I23+I30+I37+I48+I54+I59</f>
        <v>80100</v>
      </c>
      <c r="J64" s="642">
        <f t="shared" si="11"/>
        <v>1</v>
      </c>
      <c r="K64" s="642">
        <f t="shared" si="11"/>
        <v>0</v>
      </c>
      <c r="L64" s="642">
        <f t="shared" si="11"/>
        <v>80101</v>
      </c>
      <c r="M64" s="642">
        <f t="shared" si="11"/>
        <v>80101</v>
      </c>
    </row>
    <row r="65" spans="2:16" s="343" customFormat="1" ht="12.75" customHeight="1" thickBot="1" x14ac:dyDescent="0.3">
      <c r="B65" s="520" t="s">
        <v>23</v>
      </c>
      <c r="C65" s="1049" t="s">
        <v>755</v>
      </c>
      <c r="D65" s="360" t="s">
        <v>811</v>
      </c>
      <c r="E65" s="625">
        <f>+E66+E70+E75+E78</f>
        <v>63411570</v>
      </c>
      <c r="F65" s="626">
        <f t="shared" ref="F65:M65" si="12">+F66+F70+F75+F78</f>
        <v>0</v>
      </c>
      <c r="G65" s="627">
        <f t="shared" si="12"/>
        <v>0</v>
      </c>
      <c r="H65" s="650">
        <f t="shared" si="12"/>
        <v>63411570</v>
      </c>
      <c r="I65" s="650">
        <f t="shared" si="12"/>
        <v>52142006</v>
      </c>
      <c r="J65" s="650">
        <f t="shared" si="12"/>
        <v>0</v>
      </c>
      <c r="K65" s="650">
        <f t="shared" si="12"/>
        <v>0</v>
      </c>
      <c r="L65" s="650">
        <f t="shared" si="12"/>
        <v>52142006</v>
      </c>
      <c r="M65" s="650">
        <f t="shared" si="12"/>
        <v>52142006</v>
      </c>
    </row>
    <row r="66" spans="2:16" s="343" customFormat="1" ht="12.75" customHeight="1" thickBot="1" x14ac:dyDescent="0.3">
      <c r="B66" s="520" t="s">
        <v>24</v>
      </c>
      <c r="C66" s="1035" t="s">
        <v>733</v>
      </c>
      <c r="D66" s="1098" t="s">
        <v>809</v>
      </c>
      <c r="E66" s="626">
        <f>SUM(E67:E69)</f>
        <v>0</v>
      </c>
      <c r="F66" s="626">
        <f t="shared" ref="F66:H66" si="13">SUM(F67:F69)</f>
        <v>0</v>
      </c>
      <c r="G66" s="627">
        <f t="shared" si="13"/>
        <v>0</v>
      </c>
      <c r="H66" s="650">
        <f t="shared" si="13"/>
        <v>0</v>
      </c>
      <c r="I66" s="631"/>
      <c r="J66" s="601"/>
      <c r="K66" s="600"/>
      <c r="L66" s="651"/>
      <c r="M66" s="651"/>
    </row>
    <row r="67" spans="2:16" s="343" customFormat="1" ht="12.75" customHeight="1" x14ac:dyDescent="0.25">
      <c r="B67" s="1055" t="s">
        <v>121</v>
      </c>
      <c r="C67" s="1020" t="s">
        <v>734</v>
      </c>
      <c r="D67" s="433" t="s">
        <v>272</v>
      </c>
      <c r="E67" s="630"/>
      <c r="F67" s="630"/>
      <c r="G67" s="631"/>
      <c r="H67" s="848">
        <f t="shared" ref="H67:H77" si="14">SUM(E67:G67)</f>
        <v>0</v>
      </c>
      <c r="I67" s="633"/>
      <c r="J67" s="601"/>
      <c r="K67" s="600"/>
      <c r="L67" s="652"/>
      <c r="M67" s="652"/>
    </row>
    <row r="68" spans="2:16" ht="12.75" customHeight="1" thickBot="1" x14ac:dyDescent="0.3">
      <c r="B68" s="353" t="s">
        <v>122</v>
      </c>
      <c r="C68" s="1021" t="s">
        <v>735</v>
      </c>
      <c r="D68" s="434" t="s">
        <v>273</v>
      </c>
      <c r="E68" s="632"/>
      <c r="F68" s="632"/>
      <c r="G68" s="633"/>
      <c r="H68" s="848">
        <f t="shared" si="14"/>
        <v>0</v>
      </c>
      <c r="I68" s="679"/>
      <c r="J68" s="607"/>
      <c r="K68" s="603"/>
      <c r="L68" s="899"/>
      <c r="M68" s="899"/>
    </row>
    <row r="69" spans="2:16" ht="12.75" customHeight="1" thickBot="1" x14ac:dyDescent="0.3">
      <c r="B69" s="1056" t="s">
        <v>304</v>
      </c>
      <c r="C69" s="1048" t="s">
        <v>736</v>
      </c>
      <c r="D69" s="435" t="s">
        <v>419</v>
      </c>
      <c r="E69" s="678"/>
      <c r="F69" s="678"/>
      <c r="G69" s="679"/>
      <c r="H69" s="848">
        <f t="shared" si="14"/>
        <v>0</v>
      </c>
      <c r="I69" s="595"/>
      <c r="J69" s="593"/>
      <c r="K69" s="595"/>
      <c r="L69" s="642"/>
      <c r="M69" s="642"/>
    </row>
    <row r="70" spans="2:16" ht="12.75" customHeight="1" thickBot="1" x14ac:dyDescent="0.3">
      <c r="B70" s="520" t="s">
        <v>25</v>
      </c>
      <c r="C70" s="1035" t="s">
        <v>737</v>
      </c>
      <c r="D70" s="350" t="s">
        <v>807</v>
      </c>
      <c r="E70" s="593">
        <f t="shared" ref="E70:H70" si="15">SUM(E71:E74)</f>
        <v>0</v>
      </c>
      <c r="F70" s="594">
        <f t="shared" si="15"/>
        <v>0</v>
      </c>
      <c r="G70" s="595">
        <f t="shared" si="15"/>
        <v>0</v>
      </c>
      <c r="H70" s="642">
        <f t="shared" si="15"/>
        <v>0</v>
      </c>
      <c r="I70" s="680"/>
      <c r="J70" s="601"/>
      <c r="K70" s="600"/>
      <c r="L70" s="900"/>
      <c r="M70" s="900"/>
    </row>
    <row r="71" spans="2:16" ht="12.75" customHeight="1" x14ac:dyDescent="0.25">
      <c r="B71" s="1055" t="s">
        <v>306</v>
      </c>
      <c r="C71" s="1020" t="s">
        <v>738</v>
      </c>
      <c r="D71" s="433" t="s">
        <v>276</v>
      </c>
      <c r="E71" s="672"/>
      <c r="F71" s="672"/>
      <c r="G71" s="680"/>
      <c r="H71" s="848">
        <f t="shared" si="14"/>
        <v>0</v>
      </c>
      <c r="I71" s="677"/>
      <c r="J71" s="601"/>
      <c r="K71" s="600"/>
      <c r="L71" s="901"/>
      <c r="M71" s="901"/>
    </row>
    <row r="72" spans="2:16" ht="12.75" customHeight="1" x14ac:dyDescent="0.25">
      <c r="B72" s="353" t="s">
        <v>307</v>
      </c>
      <c r="C72" s="1021" t="s">
        <v>739</v>
      </c>
      <c r="D72" s="434" t="s">
        <v>277</v>
      </c>
      <c r="E72" s="676"/>
      <c r="F72" s="676"/>
      <c r="G72" s="677"/>
      <c r="H72" s="848">
        <f t="shared" si="14"/>
        <v>0</v>
      </c>
      <c r="I72" s="677"/>
      <c r="J72" s="601"/>
      <c r="K72" s="600"/>
      <c r="L72" s="901"/>
      <c r="M72" s="901"/>
    </row>
    <row r="73" spans="2:16" ht="12.75" customHeight="1" thickBot="1" x14ac:dyDescent="0.3">
      <c r="B73" s="353" t="s">
        <v>756</v>
      </c>
      <c r="C73" s="1021" t="s">
        <v>740</v>
      </c>
      <c r="D73" s="434" t="s">
        <v>278</v>
      </c>
      <c r="E73" s="676"/>
      <c r="F73" s="676"/>
      <c r="G73" s="677"/>
      <c r="H73" s="848">
        <f t="shared" si="14"/>
        <v>0</v>
      </c>
      <c r="I73" s="677"/>
      <c r="J73" s="601"/>
      <c r="K73" s="600"/>
      <c r="L73" s="901"/>
      <c r="M73" s="901"/>
    </row>
    <row r="74" spans="2:16" s="343" customFormat="1" ht="12.75" customHeight="1" thickBot="1" x14ac:dyDescent="0.3">
      <c r="B74" s="353" t="s">
        <v>757</v>
      </c>
      <c r="C74" s="1021" t="s">
        <v>741</v>
      </c>
      <c r="D74" s="434" t="s">
        <v>279</v>
      </c>
      <c r="E74" s="676"/>
      <c r="F74" s="676"/>
      <c r="G74" s="677"/>
      <c r="H74" s="848">
        <f t="shared" si="14"/>
        <v>0</v>
      </c>
      <c r="I74" s="596"/>
      <c r="J74" s="593"/>
      <c r="K74" s="595"/>
      <c r="L74" s="642"/>
      <c r="M74" s="642"/>
      <c r="O74" s="454"/>
      <c r="P74" s="454"/>
    </row>
    <row r="75" spans="2:16" s="343" customFormat="1" ht="12.75" customHeight="1" thickBot="1" x14ac:dyDescent="0.3">
      <c r="B75" s="520" t="s">
        <v>26</v>
      </c>
      <c r="C75" s="1060" t="s">
        <v>742</v>
      </c>
      <c r="D75" s="325" t="s">
        <v>808</v>
      </c>
      <c r="E75" s="593">
        <f>SUM(E76:E77)</f>
        <v>0</v>
      </c>
      <c r="F75" s="594">
        <f t="shared" ref="F75:H75" si="16">SUM(F76:F77)</f>
        <v>0</v>
      </c>
      <c r="G75" s="595">
        <f t="shared" si="16"/>
        <v>0</v>
      </c>
      <c r="H75" s="642">
        <f t="shared" si="16"/>
        <v>0</v>
      </c>
      <c r="I75" s="642">
        <f>SUM(I76:I77)</f>
        <v>398519</v>
      </c>
      <c r="J75" s="642">
        <f t="shared" ref="J75:M75" si="17">SUM(J76:J77)</f>
        <v>0</v>
      </c>
      <c r="K75" s="642">
        <f t="shared" si="17"/>
        <v>0</v>
      </c>
      <c r="L75" s="642">
        <f t="shared" si="17"/>
        <v>398519</v>
      </c>
      <c r="M75" s="642">
        <f t="shared" si="17"/>
        <v>398519</v>
      </c>
    </row>
    <row r="76" spans="2:16" s="343" customFormat="1" ht="12.75" customHeight="1" x14ac:dyDescent="0.25">
      <c r="B76" s="1078" t="s">
        <v>308</v>
      </c>
      <c r="C76" s="1067" t="s">
        <v>743</v>
      </c>
      <c r="D76" s="420" t="s">
        <v>187</v>
      </c>
      <c r="E76" s="601"/>
      <c r="F76" s="601"/>
      <c r="G76" s="635"/>
      <c r="H76" s="1254">
        <f t="shared" si="14"/>
        <v>0</v>
      </c>
      <c r="I76" s="1255">
        <v>398519</v>
      </c>
      <c r="J76" s="618"/>
      <c r="K76" s="620"/>
      <c r="L76" s="1256">
        <v>398519</v>
      </c>
      <c r="M76" s="1256">
        <v>398519</v>
      </c>
    </row>
    <row r="77" spans="2:16" s="344" customFormat="1" ht="12.75" customHeight="1" thickBot="1" x14ac:dyDescent="0.3">
      <c r="B77" s="355" t="s">
        <v>309</v>
      </c>
      <c r="C77" s="1077" t="s">
        <v>744</v>
      </c>
      <c r="D77" s="357" t="s">
        <v>1</v>
      </c>
      <c r="E77" s="607"/>
      <c r="F77" s="602"/>
      <c r="G77" s="603"/>
      <c r="H77" s="1257">
        <f t="shared" si="14"/>
        <v>0</v>
      </c>
      <c r="I77" s="883"/>
      <c r="J77" s="882"/>
      <c r="K77" s="1146"/>
      <c r="L77" s="884"/>
      <c r="M77" s="884"/>
    </row>
    <row r="78" spans="2:16" s="344" customFormat="1" ht="12.75" customHeight="1" thickBot="1" x14ac:dyDescent="0.3">
      <c r="B78" s="1075" t="s">
        <v>27</v>
      </c>
      <c r="C78" s="1119" t="s">
        <v>760</v>
      </c>
      <c r="D78" s="1120" t="s">
        <v>810</v>
      </c>
      <c r="E78" s="1121">
        <f>SUM(E79:E82)</f>
        <v>63411570</v>
      </c>
      <c r="F78" s="1121">
        <f t="shared" ref="F78:H78" si="18">SUM(F79:F82)</f>
        <v>0</v>
      </c>
      <c r="G78" s="1122">
        <f t="shared" si="18"/>
        <v>0</v>
      </c>
      <c r="H78" s="1123">
        <f t="shared" si="18"/>
        <v>63411570</v>
      </c>
      <c r="I78" s="1121">
        <f>SUM(I79:I82)</f>
        <v>51743487</v>
      </c>
      <c r="J78" s="1121">
        <v>0</v>
      </c>
      <c r="K78" s="1121">
        <v>0</v>
      </c>
      <c r="L78" s="1121">
        <f t="shared" ref="L78:M78" si="19">SUM(L79:L82)</f>
        <v>51743487</v>
      </c>
      <c r="M78" s="1121">
        <f t="shared" si="19"/>
        <v>51743487</v>
      </c>
    </row>
    <row r="79" spans="2:16" s="344" customFormat="1" ht="12.75" customHeight="1" x14ac:dyDescent="0.25">
      <c r="B79" s="436" t="s">
        <v>421</v>
      </c>
      <c r="C79" s="1079" t="s">
        <v>759</v>
      </c>
      <c r="D79" s="539" t="s">
        <v>758</v>
      </c>
      <c r="E79" s="1080"/>
      <c r="F79" s="1080"/>
      <c r="G79" s="1081"/>
      <c r="H79" s="475">
        <f>SUM(E79:G79)</f>
        <v>0</v>
      </c>
      <c r="I79" s="660"/>
      <c r="J79" s="601"/>
      <c r="K79" s="600"/>
      <c r="L79" s="648"/>
      <c r="M79" s="648"/>
    </row>
    <row r="80" spans="2:16" s="344" customFormat="1" ht="12.75" customHeight="1" x14ac:dyDescent="0.25">
      <c r="B80" s="437" t="s">
        <v>420</v>
      </c>
      <c r="C80" s="1065" t="s">
        <v>754</v>
      </c>
      <c r="D80" s="540" t="s">
        <v>287</v>
      </c>
      <c r="E80" s="317"/>
      <c r="F80" s="317"/>
      <c r="G80" s="413"/>
      <c r="H80" s="475">
        <f>SUM(E80:G80)</f>
        <v>0</v>
      </c>
      <c r="I80" s="684"/>
      <c r="J80" s="607"/>
      <c r="K80" s="603"/>
      <c r="L80" s="644"/>
      <c r="M80" s="644"/>
    </row>
    <row r="81" spans="2:13528" s="344" customFormat="1" ht="12.75" customHeight="1" x14ac:dyDescent="0.25">
      <c r="B81" s="437" t="s">
        <v>423</v>
      </c>
      <c r="C81" s="1066" t="s">
        <v>745</v>
      </c>
      <c r="D81" s="540" t="s">
        <v>429</v>
      </c>
      <c r="E81" s="317">
        <v>63411570</v>
      </c>
      <c r="F81" s="317"/>
      <c r="G81" s="413"/>
      <c r="H81" s="475">
        <f>SUM(E81:G81)</f>
        <v>63411570</v>
      </c>
      <c r="I81" s="475">
        <v>51743487</v>
      </c>
      <c r="J81" s="475"/>
      <c r="K81" s="475"/>
      <c r="L81" s="475">
        <v>51743487</v>
      </c>
      <c r="M81" s="475">
        <v>51743487</v>
      </c>
    </row>
    <row r="82" spans="2:13528" s="344" customFormat="1" ht="12.75" customHeight="1" thickBot="1" x14ac:dyDescent="0.3">
      <c r="B82" s="438" t="s">
        <v>422</v>
      </c>
      <c r="C82" s="1073" t="s">
        <v>746</v>
      </c>
      <c r="D82" s="541" t="s">
        <v>288</v>
      </c>
      <c r="E82" s="321"/>
      <c r="F82" s="321"/>
      <c r="G82" s="414"/>
      <c r="H82" s="1058">
        <f>SUM(E82:G82)</f>
        <v>0</v>
      </c>
      <c r="I82" s="1145"/>
      <c r="J82" s="607"/>
      <c r="K82" s="603"/>
      <c r="L82" s="643"/>
      <c r="M82" s="643"/>
    </row>
    <row r="83" spans="2:13528" s="344" customFormat="1" ht="12.75" customHeight="1" thickBot="1" x14ac:dyDescent="0.3">
      <c r="B83" s="1075" t="s">
        <v>28</v>
      </c>
      <c r="C83" s="1074" t="s">
        <v>747</v>
      </c>
      <c r="D83" s="350" t="s">
        <v>816</v>
      </c>
      <c r="E83" s="626"/>
      <c r="F83" s="626">
        <f t="shared" ref="F83:H83" si="20">SUM(F84:F87)</f>
        <v>0</v>
      </c>
      <c r="G83" s="634">
        <f t="shared" si="20"/>
        <v>0</v>
      </c>
      <c r="H83" s="650">
        <f t="shared" si="20"/>
        <v>0</v>
      </c>
      <c r="I83" s="1179">
        <v>0</v>
      </c>
      <c r="J83" s="625">
        <v>0</v>
      </c>
      <c r="K83" s="627">
        <v>0</v>
      </c>
      <c r="L83" s="694">
        <v>0</v>
      </c>
      <c r="M83" s="694">
        <v>0</v>
      </c>
    </row>
    <row r="84" spans="2:13528" s="344" customFormat="1" ht="12.75" customHeight="1" x14ac:dyDescent="0.25">
      <c r="B84" s="1100" t="s">
        <v>812</v>
      </c>
      <c r="C84" s="1050" t="s">
        <v>748</v>
      </c>
      <c r="D84" s="433" t="s">
        <v>291</v>
      </c>
      <c r="E84" s="599"/>
      <c r="F84" s="601"/>
      <c r="G84" s="681"/>
      <c r="H84" s="848">
        <f>SUM(E84:G84)</f>
        <v>0</v>
      </c>
      <c r="I84" s="636"/>
      <c r="J84" s="601"/>
      <c r="K84" s="600"/>
      <c r="L84" s="647"/>
      <c r="M84" s="647"/>
    </row>
    <row r="85" spans="2:13528" s="653" customFormat="1" ht="12.75" customHeight="1" x14ac:dyDescent="0.25">
      <c r="B85" s="1101" t="s">
        <v>813</v>
      </c>
      <c r="C85" s="1051" t="s">
        <v>749</v>
      </c>
      <c r="D85" s="434" t="s">
        <v>293</v>
      </c>
      <c r="E85" s="615"/>
      <c r="F85" s="598"/>
      <c r="G85" s="682"/>
      <c r="H85" s="1175">
        <f>SUM(E85:G85)</f>
        <v>0</v>
      </c>
      <c r="I85" s="1180"/>
      <c r="J85" s="1181"/>
      <c r="K85" s="1181"/>
      <c r="L85" s="1180"/>
      <c r="M85" s="1180"/>
    </row>
    <row r="86" spans="2:13528" s="344" customFormat="1" ht="12.75" customHeight="1" x14ac:dyDescent="0.25">
      <c r="B86" s="1101" t="s">
        <v>814</v>
      </c>
      <c r="C86" s="1051" t="s">
        <v>750</v>
      </c>
      <c r="D86" s="434" t="s">
        <v>295</v>
      </c>
      <c r="E86" s="615"/>
      <c r="F86" s="598"/>
      <c r="G86" s="682"/>
      <c r="H86" s="1182">
        <f>SUM(E86:G86)</f>
        <v>0</v>
      </c>
      <c r="I86" s="551"/>
      <c r="J86" s="598"/>
      <c r="K86" s="598"/>
      <c r="L86" s="551"/>
      <c r="M86" s="551"/>
    </row>
    <row r="87" spans="2:13528" s="344" customFormat="1" ht="12.75" customHeight="1" thickBot="1" x14ac:dyDescent="0.3">
      <c r="B87" s="1102" t="s">
        <v>815</v>
      </c>
      <c r="C87" s="1052" t="s">
        <v>751</v>
      </c>
      <c r="D87" s="641" t="s">
        <v>297</v>
      </c>
      <c r="E87" s="604"/>
      <c r="F87" s="621"/>
      <c r="G87" s="683"/>
      <c r="H87" s="1183">
        <f>SUM(E87:G87)</f>
        <v>0</v>
      </c>
      <c r="I87" s="553"/>
      <c r="J87" s="621"/>
      <c r="K87" s="621"/>
      <c r="L87" s="553"/>
      <c r="M87" s="553"/>
    </row>
    <row r="88" spans="2:13528" s="344" customFormat="1" ht="12.75" customHeight="1" thickBot="1" x14ac:dyDescent="0.3">
      <c r="B88" s="520" t="s">
        <v>29</v>
      </c>
      <c r="C88" s="1049" t="s">
        <v>752</v>
      </c>
      <c r="D88" s="350" t="s">
        <v>299</v>
      </c>
      <c r="E88" s="626"/>
      <c r="F88" s="625"/>
      <c r="G88" s="629"/>
      <c r="H88" s="1184">
        <f>SUM(E88:G88)</f>
        <v>0</v>
      </c>
      <c r="I88" s="1185"/>
      <c r="J88" s="1186"/>
      <c r="K88" s="1186"/>
      <c r="L88" s="1187"/>
      <c r="M88" s="1187"/>
    </row>
    <row r="89" spans="2:13528" s="358" customFormat="1" ht="15" customHeight="1" thickBot="1" x14ac:dyDescent="0.3">
      <c r="B89" s="1075" t="s">
        <v>30</v>
      </c>
      <c r="C89" s="1076" t="s">
        <v>612</v>
      </c>
      <c r="D89" s="350" t="s">
        <v>817</v>
      </c>
      <c r="E89" s="862">
        <f>E65+E83+E88</f>
        <v>63411570</v>
      </c>
      <c r="F89" s="858">
        <f t="shared" ref="F89:M89" si="21">F65+F83+F88</f>
        <v>0</v>
      </c>
      <c r="G89" s="859">
        <f t="shared" si="21"/>
        <v>0</v>
      </c>
      <c r="H89" s="1188">
        <f t="shared" si="21"/>
        <v>63411570</v>
      </c>
      <c r="I89" s="1188">
        <f t="shared" si="21"/>
        <v>52142006</v>
      </c>
      <c r="J89" s="1188">
        <f t="shared" si="21"/>
        <v>0</v>
      </c>
      <c r="K89" s="1188">
        <f t="shared" si="21"/>
        <v>0</v>
      </c>
      <c r="L89" s="1188">
        <f t="shared" si="21"/>
        <v>52142006</v>
      </c>
      <c r="M89" s="1188">
        <f t="shared" si="21"/>
        <v>52142006</v>
      </c>
      <c r="O89" s="954"/>
      <c r="P89" s="829"/>
      <c r="Q89" s="828"/>
      <c r="R89" s="829"/>
      <c r="S89" s="828"/>
      <c r="T89" s="829"/>
      <c r="U89" s="828"/>
      <c r="V89" s="829"/>
      <c r="W89" s="828"/>
      <c r="X89" s="829"/>
      <c r="Y89" s="828"/>
      <c r="Z89" s="829"/>
      <c r="AA89" s="828"/>
      <c r="AB89" s="829"/>
      <c r="AC89" s="828"/>
      <c r="AD89" s="829"/>
      <c r="AE89" s="828"/>
      <c r="AF89" s="829"/>
      <c r="AG89" s="828"/>
      <c r="AH89" s="829"/>
      <c r="AI89" s="828"/>
      <c r="AJ89" s="829"/>
      <c r="AK89" s="828"/>
      <c r="AL89" s="829"/>
      <c r="AM89" s="828"/>
      <c r="AN89" s="829"/>
      <c r="AO89" s="828"/>
      <c r="AP89" s="829"/>
      <c r="AQ89" s="828"/>
      <c r="AR89" s="829"/>
      <c r="AS89" s="828"/>
      <c r="AT89" s="829"/>
      <c r="AU89" s="828"/>
      <c r="AV89" s="829"/>
      <c r="AW89" s="828"/>
      <c r="AX89" s="829"/>
      <c r="AY89" s="828"/>
      <c r="AZ89" s="829"/>
      <c r="BA89" s="828"/>
      <c r="BB89" s="829"/>
      <c r="BC89" s="828"/>
      <c r="BD89" s="829"/>
      <c r="BE89" s="828"/>
      <c r="BF89" s="829"/>
      <c r="BG89" s="828"/>
      <c r="BH89" s="829"/>
      <c r="BI89" s="828"/>
      <c r="BJ89" s="829"/>
      <c r="BK89" s="828"/>
      <c r="BL89" s="829"/>
      <c r="BM89" s="828"/>
      <c r="BN89" s="829"/>
      <c r="BO89" s="828"/>
      <c r="BP89" s="829"/>
      <c r="BQ89" s="828"/>
      <c r="BR89" s="829"/>
      <c r="BS89" s="828"/>
      <c r="BT89" s="829"/>
      <c r="BU89" s="828"/>
      <c r="BV89" s="829"/>
      <c r="BW89" s="828"/>
      <c r="BX89" s="829"/>
      <c r="BY89" s="828"/>
      <c r="BZ89" s="829"/>
      <c r="CA89" s="828"/>
      <c r="CB89" s="829"/>
      <c r="CC89" s="828"/>
      <c r="CD89" s="829"/>
      <c r="CE89" s="828"/>
      <c r="CF89" s="829"/>
      <c r="CG89" s="828"/>
      <c r="CH89" s="829"/>
      <c r="CI89" s="828"/>
      <c r="CJ89" s="829"/>
      <c r="CK89" s="828"/>
      <c r="CL89" s="829"/>
      <c r="CM89" s="828"/>
      <c r="CN89" s="829"/>
      <c r="CO89" s="828"/>
      <c r="CP89" s="829"/>
      <c r="CQ89" s="828"/>
      <c r="CR89" s="829"/>
      <c r="CS89" s="828"/>
      <c r="CT89" s="829"/>
      <c r="CU89" s="828"/>
      <c r="CV89" s="829"/>
      <c r="CW89" s="828"/>
      <c r="CX89" s="829"/>
      <c r="CY89" s="828"/>
      <c r="CZ89" s="829"/>
      <c r="DA89" s="828"/>
      <c r="DB89" s="829"/>
      <c r="DC89" s="828"/>
      <c r="DD89" s="829"/>
      <c r="DE89" s="828"/>
      <c r="DF89" s="829"/>
      <c r="DG89" s="828"/>
      <c r="DH89" s="829"/>
      <c r="DI89" s="828"/>
      <c r="DJ89" s="829"/>
      <c r="DK89" s="828"/>
      <c r="DL89" s="829"/>
      <c r="DM89" s="828"/>
      <c r="DN89" s="829"/>
      <c r="DO89" s="828"/>
      <c r="DP89" s="829"/>
      <c r="DQ89" s="828"/>
      <c r="DR89" s="829"/>
      <c r="DS89" s="828"/>
      <c r="DT89" s="829"/>
      <c r="DU89" s="828"/>
      <c r="DV89" s="829"/>
      <c r="DW89" s="828"/>
      <c r="DX89" s="829"/>
      <c r="DY89" s="828"/>
      <c r="DZ89" s="829"/>
      <c r="EA89" s="828"/>
      <c r="EB89" s="829"/>
      <c r="EC89" s="828"/>
      <c r="ED89" s="829"/>
      <c r="EE89" s="828"/>
      <c r="EF89" s="829"/>
      <c r="EG89" s="828"/>
      <c r="EH89" s="829"/>
      <c r="EI89" s="828"/>
      <c r="EJ89" s="829"/>
      <c r="EK89" s="828"/>
      <c r="EL89" s="829"/>
      <c r="EM89" s="828"/>
      <c r="EN89" s="829"/>
      <c r="EO89" s="828"/>
      <c r="EP89" s="829"/>
      <c r="EQ89" s="828"/>
      <c r="ER89" s="829"/>
      <c r="ES89" s="828"/>
      <c r="ET89" s="829"/>
      <c r="EU89" s="828"/>
      <c r="EV89" s="829"/>
      <c r="EW89" s="828"/>
      <c r="EX89" s="829"/>
      <c r="EY89" s="828"/>
      <c r="EZ89" s="829"/>
      <c r="FA89" s="828"/>
      <c r="FB89" s="829"/>
      <c r="FC89" s="828"/>
      <c r="FD89" s="829"/>
      <c r="FE89" s="828"/>
      <c r="FF89" s="829"/>
      <c r="FG89" s="828"/>
      <c r="FH89" s="829"/>
      <c r="FI89" s="828"/>
      <c r="FJ89" s="829"/>
      <c r="FK89" s="828"/>
      <c r="FL89" s="829"/>
      <c r="FM89" s="828"/>
      <c r="FN89" s="829"/>
      <c r="FO89" s="828"/>
      <c r="FP89" s="829"/>
      <c r="FQ89" s="828"/>
      <c r="FR89" s="829"/>
      <c r="FS89" s="828"/>
      <c r="FT89" s="829"/>
      <c r="FU89" s="828"/>
      <c r="FV89" s="829"/>
      <c r="FW89" s="828"/>
      <c r="FX89" s="829"/>
      <c r="FY89" s="828"/>
      <c r="FZ89" s="829"/>
      <c r="GA89" s="828"/>
      <c r="GB89" s="829"/>
      <c r="GC89" s="828"/>
      <c r="GD89" s="829"/>
      <c r="GE89" s="828"/>
      <c r="GF89" s="829"/>
      <c r="GG89" s="828"/>
      <c r="GH89" s="829"/>
      <c r="GI89" s="828"/>
      <c r="GJ89" s="829"/>
      <c r="GK89" s="828"/>
      <c r="GL89" s="829"/>
      <c r="GM89" s="828"/>
      <c r="GN89" s="829"/>
      <c r="GO89" s="828"/>
      <c r="GP89" s="829"/>
      <c r="GQ89" s="828"/>
      <c r="GR89" s="829"/>
      <c r="GS89" s="828"/>
      <c r="GT89" s="829"/>
      <c r="GU89" s="828"/>
      <c r="GV89" s="829"/>
      <c r="GW89" s="828"/>
      <c r="GX89" s="829"/>
      <c r="GY89" s="828"/>
      <c r="GZ89" s="829"/>
      <c r="HA89" s="828"/>
      <c r="HB89" s="829"/>
      <c r="HC89" s="828"/>
      <c r="HD89" s="829"/>
      <c r="HE89" s="828"/>
      <c r="HF89" s="829"/>
      <c r="HG89" s="828"/>
      <c r="HH89" s="829"/>
      <c r="HI89" s="828"/>
      <c r="HJ89" s="829"/>
      <c r="HK89" s="828"/>
      <c r="HL89" s="829"/>
      <c r="HM89" s="828"/>
      <c r="HN89" s="829"/>
      <c r="HO89" s="828"/>
      <c r="HP89" s="829"/>
      <c r="HQ89" s="828"/>
      <c r="HR89" s="829"/>
      <c r="HS89" s="828"/>
      <c r="HT89" s="829"/>
      <c r="HU89" s="828"/>
      <c r="HV89" s="829"/>
      <c r="HW89" s="828"/>
      <c r="HX89" s="829"/>
      <c r="HY89" s="828"/>
      <c r="HZ89" s="829"/>
      <c r="IA89" s="828"/>
      <c r="IB89" s="829"/>
      <c r="IC89" s="828"/>
      <c r="ID89" s="829"/>
      <c r="IE89" s="828"/>
      <c r="IF89" s="829"/>
      <c r="IG89" s="828"/>
      <c r="IH89" s="829"/>
      <c r="II89" s="828"/>
      <c r="IJ89" s="829"/>
      <c r="IK89" s="828"/>
      <c r="IL89" s="829"/>
      <c r="IM89" s="828"/>
      <c r="IN89" s="829"/>
      <c r="IO89" s="828"/>
      <c r="IP89" s="829"/>
      <c r="IQ89" s="828"/>
      <c r="IR89" s="829"/>
      <c r="IS89" s="828"/>
      <c r="IT89" s="829"/>
      <c r="IU89" s="828"/>
      <c r="IV89" s="829"/>
      <c r="IW89" s="828"/>
      <c r="IX89" s="829"/>
      <c r="IY89" s="828"/>
      <c r="IZ89" s="829"/>
      <c r="JA89" s="828"/>
      <c r="JB89" s="829"/>
      <c r="JC89" s="828"/>
      <c r="JD89" s="829"/>
      <c r="JE89" s="828"/>
      <c r="JF89" s="829"/>
      <c r="JG89" s="828"/>
      <c r="JH89" s="829"/>
      <c r="JI89" s="828"/>
      <c r="JJ89" s="829"/>
      <c r="JK89" s="828"/>
      <c r="JL89" s="829"/>
      <c r="JM89" s="828"/>
      <c r="JN89" s="829"/>
      <c r="JO89" s="828"/>
      <c r="JP89" s="829"/>
      <c r="JQ89" s="828"/>
      <c r="JR89" s="829"/>
      <c r="JS89" s="828"/>
      <c r="JT89" s="829"/>
      <c r="JU89" s="828"/>
      <c r="JV89" s="829"/>
      <c r="JW89" s="828"/>
      <c r="JX89" s="829"/>
      <c r="JY89" s="828"/>
      <c r="JZ89" s="829"/>
      <c r="KA89" s="828"/>
      <c r="KB89" s="829"/>
      <c r="KC89" s="828"/>
      <c r="KD89" s="829"/>
      <c r="KE89" s="828"/>
      <c r="KF89" s="829"/>
      <c r="KG89" s="828"/>
      <c r="KH89" s="829"/>
      <c r="KI89" s="828"/>
      <c r="KJ89" s="829"/>
      <c r="KK89" s="828"/>
      <c r="KL89" s="829"/>
      <c r="KM89" s="828"/>
      <c r="KN89" s="829"/>
      <c r="KO89" s="828"/>
      <c r="KP89" s="829"/>
      <c r="KQ89" s="828"/>
      <c r="KR89" s="829"/>
      <c r="KS89" s="828"/>
      <c r="KT89" s="829"/>
      <c r="KU89" s="828"/>
      <c r="KV89" s="829"/>
      <c r="KW89" s="828"/>
      <c r="KX89" s="829"/>
      <c r="KY89" s="828"/>
      <c r="KZ89" s="829"/>
      <c r="LA89" s="828"/>
      <c r="LB89" s="829"/>
      <c r="LC89" s="828"/>
      <c r="LD89" s="829"/>
      <c r="LE89" s="828"/>
      <c r="LF89" s="829"/>
      <c r="LG89" s="828"/>
      <c r="LH89" s="829"/>
      <c r="LI89" s="828"/>
      <c r="LJ89" s="829"/>
      <c r="LK89" s="828"/>
      <c r="LL89" s="829"/>
      <c r="LM89" s="828"/>
      <c r="LN89" s="829"/>
      <c r="LO89" s="828"/>
      <c r="LP89" s="829"/>
      <c r="LQ89" s="828"/>
      <c r="LR89" s="829"/>
      <c r="LS89" s="828"/>
      <c r="LT89" s="829"/>
      <c r="LU89" s="828"/>
      <c r="LV89" s="829"/>
      <c r="LW89" s="828"/>
      <c r="LX89" s="829"/>
      <c r="LY89" s="828"/>
      <c r="LZ89" s="829"/>
      <c r="MA89" s="828"/>
      <c r="MB89" s="829"/>
      <c r="MC89" s="828"/>
      <c r="MD89" s="829"/>
      <c r="ME89" s="828"/>
      <c r="MF89" s="829"/>
      <c r="MG89" s="828"/>
      <c r="MH89" s="829"/>
      <c r="MI89" s="828"/>
      <c r="MJ89" s="829"/>
      <c r="MK89" s="828"/>
      <c r="ML89" s="829"/>
      <c r="MM89" s="828"/>
      <c r="MN89" s="829"/>
      <c r="MO89" s="828"/>
      <c r="MP89" s="829"/>
      <c r="MQ89" s="828"/>
      <c r="MR89" s="829"/>
      <c r="MS89" s="828"/>
      <c r="MT89" s="829"/>
      <c r="MU89" s="828"/>
      <c r="MV89" s="829"/>
      <c r="MW89" s="828"/>
      <c r="MX89" s="829"/>
      <c r="MY89" s="828"/>
      <c r="MZ89" s="829"/>
      <c r="NA89" s="828"/>
      <c r="NB89" s="829"/>
      <c r="NC89" s="828"/>
      <c r="ND89" s="829"/>
      <c r="NE89" s="828"/>
      <c r="NF89" s="829"/>
      <c r="NG89" s="828"/>
      <c r="NH89" s="829"/>
      <c r="NI89" s="828"/>
      <c r="NJ89" s="829"/>
      <c r="NK89" s="828"/>
      <c r="NL89" s="829"/>
      <c r="NM89" s="828"/>
      <c r="NN89" s="829"/>
      <c r="NO89" s="828"/>
      <c r="NP89" s="829"/>
      <c r="NQ89" s="828"/>
      <c r="NR89" s="829"/>
      <c r="NS89" s="828"/>
      <c r="NT89" s="829"/>
      <c r="NU89" s="828"/>
      <c r="NV89" s="829"/>
      <c r="NW89" s="828"/>
      <c r="NX89" s="829"/>
      <c r="NY89" s="828"/>
      <c r="NZ89" s="829"/>
      <c r="OA89" s="828"/>
      <c r="OB89" s="829"/>
      <c r="OC89" s="828"/>
      <c r="OD89" s="829"/>
      <c r="OE89" s="828"/>
      <c r="OF89" s="829"/>
      <c r="OG89" s="828"/>
      <c r="OH89" s="829"/>
      <c r="OI89" s="828"/>
      <c r="OJ89" s="829"/>
      <c r="OK89" s="828"/>
      <c r="OL89" s="829"/>
      <c r="OM89" s="828"/>
      <c r="ON89" s="829"/>
      <c r="OO89" s="828"/>
      <c r="OP89" s="829"/>
      <c r="OQ89" s="828"/>
      <c r="OR89" s="829"/>
      <c r="OS89" s="828"/>
      <c r="OT89" s="829"/>
      <c r="OU89" s="828"/>
      <c r="OV89" s="829"/>
      <c r="OW89" s="828"/>
      <c r="OX89" s="829"/>
      <c r="OY89" s="828"/>
      <c r="OZ89" s="829"/>
      <c r="PA89" s="828"/>
      <c r="PB89" s="829"/>
      <c r="PC89" s="828"/>
      <c r="PD89" s="829"/>
      <c r="PE89" s="828"/>
      <c r="PF89" s="829"/>
      <c r="PG89" s="828"/>
      <c r="PH89" s="829"/>
      <c r="PI89" s="828"/>
      <c r="PJ89" s="829"/>
      <c r="PK89" s="828"/>
      <c r="PL89" s="829"/>
      <c r="PM89" s="828"/>
      <c r="PN89" s="829"/>
      <c r="PO89" s="828"/>
      <c r="PP89" s="829"/>
      <c r="PQ89" s="828"/>
      <c r="PR89" s="829"/>
      <c r="PS89" s="828"/>
      <c r="PT89" s="829"/>
      <c r="PU89" s="828"/>
      <c r="PV89" s="829"/>
      <c r="PW89" s="828"/>
      <c r="PX89" s="829"/>
      <c r="PY89" s="828"/>
      <c r="PZ89" s="829"/>
      <c r="QA89" s="828"/>
      <c r="QB89" s="829"/>
      <c r="QC89" s="828"/>
      <c r="QD89" s="829"/>
      <c r="QE89" s="828"/>
      <c r="QF89" s="829"/>
      <c r="QG89" s="828"/>
      <c r="QH89" s="829"/>
      <c r="QI89" s="828"/>
      <c r="QJ89" s="829"/>
      <c r="QK89" s="828"/>
      <c r="QL89" s="829"/>
      <c r="QM89" s="828"/>
      <c r="QN89" s="829"/>
      <c r="QO89" s="828"/>
      <c r="QP89" s="829"/>
      <c r="QQ89" s="828"/>
      <c r="QR89" s="829"/>
      <c r="QS89" s="828"/>
      <c r="QT89" s="829"/>
      <c r="QU89" s="828"/>
      <c r="QV89" s="829"/>
      <c r="QW89" s="828"/>
      <c r="QX89" s="829"/>
      <c r="QY89" s="828"/>
      <c r="QZ89" s="829"/>
      <c r="RA89" s="828"/>
      <c r="RB89" s="829"/>
      <c r="RC89" s="828"/>
      <c r="RD89" s="829"/>
      <c r="RE89" s="828"/>
      <c r="RF89" s="829"/>
      <c r="RG89" s="828"/>
      <c r="RH89" s="829"/>
      <c r="RI89" s="828"/>
      <c r="RJ89" s="829"/>
      <c r="RK89" s="828"/>
      <c r="RL89" s="829"/>
      <c r="RM89" s="828"/>
      <c r="RN89" s="829"/>
      <c r="RO89" s="828"/>
      <c r="RP89" s="829"/>
      <c r="RQ89" s="828"/>
      <c r="RR89" s="829"/>
      <c r="RS89" s="828"/>
      <c r="RT89" s="829"/>
      <c r="RU89" s="828"/>
      <c r="RV89" s="829"/>
      <c r="RW89" s="828"/>
      <c r="RX89" s="829"/>
      <c r="RY89" s="828"/>
      <c r="RZ89" s="829"/>
      <c r="SA89" s="828"/>
      <c r="SB89" s="829"/>
      <c r="SC89" s="828"/>
      <c r="SD89" s="829"/>
      <c r="SE89" s="828"/>
      <c r="SF89" s="829"/>
      <c r="SG89" s="828"/>
      <c r="SH89" s="829"/>
      <c r="SI89" s="828"/>
      <c r="SJ89" s="829"/>
      <c r="SK89" s="828"/>
      <c r="SL89" s="829"/>
      <c r="SM89" s="828"/>
      <c r="SN89" s="829"/>
      <c r="SO89" s="828"/>
      <c r="SP89" s="829"/>
      <c r="SQ89" s="828"/>
      <c r="SR89" s="829"/>
      <c r="SS89" s="828"/>
      <c r="ST89" s="829"/>
      <c r="SU89" s="828"/>
      <c r="SV89" s="829"/>
      <c r="SW89" s="828"/>
      <c r="SX89" s="829"/>
      <c r="SY89" s="828"/>
      <c r="SZ89" s="829"/>
      <c r="TA89" s="828"/>
      <c r="TB89" s="829"/>
      <c r="TC89" s="828"/>
      <c r="TD89" s="829"/>
      <c r="TE89" s="828"/>
      <c r="TF89" s="829"/>
      <c r="TG89" s="828"/>
      <c r="TH89" s="829"/>
      <c r="TI89" s="828"/>
      <c r="TJ89" s="829"/>
      <c r="TK89" s="828"/>
      <c r="TL89" s="829"/>
      <c r="TM89" s="828"/>
      <c r="TN89" s="829"/>
      <c r="TO89" s="828"/>
      <c r="TP89" s="829"/>
      <c r="TQ89" s="828"/>
      <c r="TR89" s="829"/>
      <c r="TS89" s="828"/>
      <c r="TT89" s="829"/>
      <c r="TU89" s="828"/>
      <c r="TV89" s="829"/>
      <c r="TW89" s="828"/>
      <c r="TX89" s="829"/>
      <c r="TY89" s="828"/>
      <c r="TZ89" s="829"/>
      <c r="UA89" s="828"/>
      <c r="UB89" s="829"/>
      <c r="UC89" s="828"/>
      <c r="UD89" s="829"/>
      <c r="UE89" s="828"/>
      <c r="UF89" s="829"/>
      <c r="UG89" s="828"/>
      <c r="UH89" s="829"/>
      <c r="UI89" s="828"/>
      <c r="UJ89" s="829"/>
      <c r="UK89" s="828"/>
      <c r="UL89" s="829"/>
      <c r="UM89" s="828"/>
      <c r="UN89" s="829"/>
      <c r="UO89" s="828"/>
      <c r="UP89" s="829"/>
      <c r="UQ89" s="828"/>
      <c r="UR89" s="829"/>
      <c r="US89" s="828"/>
      <c r="UT89" s="829"/>
      <c r="UU89" s="828"/>
      <c r="UV89" s="829"/>
      <c r="UW89" s="828"/>
      <c r="UX89" s="829"/>
      <c r="UY89" s="828"/>
      <c r="UZ89" s="829"/>
      <c r="VA89" s="828"/>
      <c r="VB89" s="829"/>
      <c r="VC89" s="828"/>
      <c r="VD89" s="829"/>
      <c r="VE89" s="828"/>
      <c r="VF89" s="829"/>
      <c r="VG89" s="828"/>
      <c r="VH89" s="829"/>
      <c r="VI89" s="828"/>
      <c r="VJ89" s="829"/>
      <c r="VK89" s="828"/>
      <c r="VL89" s="829"/>
      <c r="VM89" s="828"/>
      <c r="VN89" s="829"/>
      <c r="VO89" s="828"/>
      <c r="VP89" s="829"/>
      <c r="VQ89" s="828"/>
      <c r="VR89" s="829"/>
      <c r="VS89" s="828"/>
      <c r="VT89" s="829"/>
      <c r="VU89" s="828"/>
      <c r="VV89" s="829"/>
      <c r="VW89" s="828"/>
      <c r="VX89" s="829"/>
      <c r="VY89" s="828"/>
      <c r="VZ89" s="829"/>
      <c r="WA89" s="828"/>
      <c r="WB89" s="829"/>
      <c r="WC89" s="828"/>
      <c r="WD89" s="829"/>
      <c r="WE89" s="828"/>
      <c r="WF89" s="829"/>
      <c r="WG89" s="828"/>
      <c r="WH89" s="829"/>
      <c r="WI89" s="828"/>
      <c r="WJ89" s="829"/>
      <c r="WK89" s="828"/>
      <c r="WL89" s="829"/>
      <c r="WM89" s="828"/>
      <c r="WN89" s="829"/>
      <c r="WO89" s="828"/>
      <c r="WP89" s="829"/>
      <c r="WQ89" s="828"/>
      <c r="WR89" s="829"/>
      <c r="WS89" s="828"/>
      <c r="WT89" s="829"/>
      <c r="WU89" s="828"/>
      <c r="WV89" s="829"/>
      <c r="WW89" s="828"/>
      <c r="WX89" s="829"/>
      <c r="WY89" s="828"/>
      <c r="WZ89" s="829"/>
      <c r="XA89" s="828"/>
      <c r="XB89" s="829"/>
      <c r="XC89" s="828"/>
      <c r="XD89" s="829"/>
      <c r="XE89" s="828"/>
      <c r="XF89" s="829"/>
      <c r="XG89" s="828"/>
      <c r="XH89" s="829"/>
      <c r="XI89" s="828"/>
      <c r="XJ89" s="829"/>
      <c r="XK89" s="828"/>
      <c r="XL89" s="829"/>
      <c r="XM89" s="828"/>
      <c r="XN89" s="829"/>
      <c r="XO89" s="828"/>
      <c r="XP89" s="829"/>
      <c r="XQ89" s="828"/>
      <c r="XR89" s="829"/>
      <c r="XS89" s="828"/>
      <c r="XT89" s="829"/>
      <c r="XU89" s="828"/>
      <c r="XV89" s="829"/>
      <c r="XW89" s="828"/>
      <c r="XX89" s="829"/>
      <c r="XY89" s="828"/>
      <c r="XZ89" s="829"/>
      <c r="YA89" s="828"/>
      <c r="YB89" s="829"/>
      <c r="YC89" s="828"/>
      <c r="YD89" s="829"/>
      <c r="YE89" s="828"/>
      <c r="YF89" s="829"/>
      <c r="YG89" s="828"/>
      <c r="YH89" s="829"/>
      <c r="YI89" s="828"/>
      <c r="YJ89" s="829"/>
      <c r="YK89" s="828"/>
      <c r="YL89" s="829"/>
      <c r="YM89" s="828"/>
      <c r="YN89" s="829"/>
      <c r="YO89" s="828"/>
      <c r="YP89" s="829"/>
      <c r="YQ89" s="828"/>
      <c r="YR89" s="829"/>
      <c r="YS89" s="828"/>
      <c r="YT89" s="829"/>
      <c r="YU89" s="828"/>
      <c r="YV89" s="829"/>
      <c r="YW89" s="828"/>
      <c r="YX89" s="829"/>
      <c r="YY89" s="828"/>
      <c r="YZ89" s="829"/>
      <c r="ZA89" s="828"/>
      <c r="ZB89" s="829"/>
      <c r="ZC89" s="828"/>
      <c r="ZD89" s="829"/>
      <c r="ZE89" s="828"/>
      <c r="ZF89" s="829"/>
      <c r="ZG89" s="828"/>
      <c r="ZH89" s="829"/>
      <c r="ZI89" s="828"/>
      <c r="ZJ89" s="829"/>
      <c r="ZK89" s="828"/>
      <c r="ZL89" s="829"/>
      <c r="ZM89" s="828"/>
      <c r="ZN89" s="829"/>
      <c r="ZO89" s="828"/>
      <c r="ZP89" s="829"/>
      <c r="ZQ89" s="828"/>
      <c r="ZR89" s="829"/>
      <c r="ZS89" s="828"/>
      <c r="ZT89" s="829"/>
      <c r="ZU89" s="828"/>
      <c r="ZV89" s="829"/>
      <c r="ZW89" s="828"/>
      <c r="ZX89" s="829"/>
      <c r="ZY89" s="828"/>
      <c r="ZZ89" s="829"/>
      <c r="AAA89" s="828"/>
      <c r="AAB89" s="829"/>
      <c r="AAC89" s="828"/>
      <c r="AAD89" s="829"/>
      <c r="AAE89" s="828"/>
      <c r="AAF89" s="829"/>
      <c r="AAG89" s="828"/>
      <c r="AAH89" s="829"/>
      <c r="AAI89" s="828"/>
      <c r="AAJ89" s="829"/>
      <c r="AAK89" s="828"/>
      <c r="AAL89" s="829"/>
      <c r="AAM89" s="828"/>
      <c r="AAN89" s="829"/>
      <c r="AAO89" s="828"/>
      <c r="AAP89" s="829"/>
      <c r="AAQ89" s="828"/>
      <c r="AAR89" s="829"/>
      <c r="AAS89" s="828"/>
      <c r="AAT89" s="829"/>
      <c r="AAU89" s="828"/>
      <c r="AAV89" s="829"/>
      <c r="AAW89" s="828"/>
      <c r="AAX89" s="829"/>
      <c r="AAY89" s="828"/>
      <c r="AAZ89" s="829"/>
      <c r="ABA89" s="828"/>
      <c r="ABB89" s="829"/>
      <c r="ABC89" s="828"/>
      <c r="ABD89" s="829"/>
      <c r="ABE89" s="828"/>
      <c r="ABF89" s="829"/>
      <c r="ABG89" s="828"/>
      <c r="ABH89" s="829"/>
      <c r="ABI89" s="828"/>
      <c r="ABJ89" s="829"/>
      <c r="ABK89" s="828"/>
      <c r="ABL89" s="829"/>
      <c r="ABM89" s="828"/>
      <c r="ABN89" s="829"/>
      <c r="ABO89" s="828"/>
      <c r="ABP89" s="829"/>
      <c r="ABQ89" s="828"/>
      <c r="ABR89" s="829"/>
      <c r="ABS89" s="828"/>
      <c r="ABT89" s="829"/>
      <c r="ABU89" s="828"/>
      <c r="ABV89" s="829"/>
      <c r="ABW89" s="828"/>
      <c r="ABX89" s="829"/>
      <c r="ABY89" s="828"/>
      <c r="ABZ89" s="829"/>
      <c r="ACA89" s="828"/>
      <c r="ACB89" s="829"/>
      <c r="ACC89" s="828"/>
      <c r="ACD89" s="829"/>
      <c r="ACE89" s="828"/>
      <c r="ACF89" s="829"/>
      <c r="ACG89" s="828"/>
      <c r="ACH89" s="829"/>
      <c r="ACI89" s="828"/>
      <c r="ACJ89" s="829"/>
      <c r="ACK89" s="828"/>
      <c r="ACL89" s="829"/>
      <c r="ACM89" s="828"/>
      <c r="ACN89" s="829"/>
      <c r="ACO89" s="828"/>
      <c r="ACP89" s="829"/>
      <c r="ACQ89" s="828"/>
      <c r="ACR89" s="829"/>
      <c r="ACS89" s="828"/>
      <c r="ACT89" s="829"/>
      <c r="ACU89" s="828"/>
      <c r="ACV89" s="829"/>
      <c r="ACW89" s="828"/>
      <c r="ACX89" s="829"/>
      <c r="ACY89" s="828"/>
      <c r="ACZ89" s="829"/>
      <c r="ADA89" s="828"/>
      <c r="ADB89" s="829"/>
      <c r="ADC89" s="828"/>
      <c r="ADD89" s="829"/>
      <c r="ADE89" s="828"/>
      <c r="ADF89" s="829"/>
      <c r="ADG89" s="828"/>
      <c r="ADH89" s="829"/>
      <c r="ADI89" s="828"/>
      <c r="ADJ89" s="829"/>
      <c r="ADK89" s="828"/>
      <c r="ADL89" s="829"/>
      <c r="ADM89" s="828"/>
      <c r="ADN89" s="829"/>
      <c r="ADO89" s="828"/>
      <c r="ADP89" s="829"/>
      <c r="ADQ89" s="828"/>
      <c r="ADR89" s="829"/>
      <c r="ADS89" s="828"/>
      <c r="ADT89" s="829"/>
      <c r="ADU89" s="828"/>
      <c r="ADV89" s="829"/>
      <c r="ADW89" s="828"/>
      <c r="ADX89" s="829"/>
      <c r="ADY89" s="828"/>
      <c r="ADZ89" s="829"/>
      <c r="AEA89" s="828"/>
      <c r="AEB89" s="829"/>
      <c r="AEC89" s="828"/>
      <c r="AED89" s="829"/>
      <c r="AEE89" s="828"/>
      <c r="AEF89" s="829"/>
      <c r="AEG89" s="828"/>
      <c r="AEH89" s="829"/>
      <c r="AEI89" s="828"/>
      <c r="AEJ89" s="829"/>
      <c r="AEK89" s="828"/>
      <c r="AEL89" s="829"/>
      <c r="AEM89" s="828"/>
      <c r="AEN89" s="829"/>
      <c r="AEO89" s="828"/>
      <c r="AEP89" s="829"/>
      <c r="AEQ89" s="828"/>
      <c r="AER89" s="829"/>
      <c r="AES89" s="828"/>
      <c r="AET89" s="829"/>
      <c r="AEU89" s="828"/>
      <c r="AEV89" s="829"/>
      <c r="AEW89" s="828"/>
      <c r="AEX89" s="829"/>
      <c r="AEY89" s="828"/>
      <c r="AEZ89" s="829"/>
      <c r="AFA89" s="828"/>
      <c r="AFB89" s="829"/>
      <c r="AFC89" s="828"/>
      <c r="AFD89" s="829"/>
      <c r="AFE89" s="828"/>
      <c r="AFF89" s="829"/>
      <c r="AFG89" s="828"/>
      <c r="AFH89" s="829"/>
      <c r="AFI89" s="828"/>
      <c r="AFJ89" s="829"/>
      <c r="AFK89" s="828"/>
      <c r="AFL89" s="829"/>
      <c r="AFM89" s="828"/>
      <c r="AFN89" s="829"/>
      <c r="AFO89" s="828"/>
      <c r="AFP89" s="829"/>
      <c r="AFQ89" s="828"/>
      <c r="AFR89" s="829"/>
      <c r="AFS89" s="828"/>
      <c r="AFT89" s="829"/>
      <c r="AFU89" s="828"/>
      <c r="AFV89" s="829"/>
      <c r="AFW89" s="828"/>
      <c r="AFX89" s="829"/>
      <c r="AFY89" s="828"/>
      <c r="AFZ89" s="829"/>
      <c r="AGA89" s="828"/>
      <c r="AGB89" s="829"/>
      <c r="AGC89" s="828"/>
      <c r="AGD89" s="829"/>
      <c r="AGE89" s="828"/>
      <c r="AGF89" s="829"/>
      <c r="AGG89" s="828"/>
      <c r="AGH89" s="829"/>
      <c r="AGI89" s="828"/>
      <c r="AGJ89" s="829"/>
      <c r="AGK89" s="828"/>
      <c r="AGL89" s="829"/>
      <c r="AGM89" s="828"/>
      <c r="AGN89" s="829"/>
      <c r="AGO89" s="828"/>
      <c r="AGP89" s="829"/>
      <c r="AGQ89" s="828"/>
      <c r="AGR89" s="829"/>
      <c r="AGS89" s="828"/>
      <c r="AGT89" s="829"/>
      <c r="AGU89" s="828"/>
      <c r="AGV89" s="829"/>
      <c r="AGW89" s="828"/>
      <c r="AGX89" s="829"/>
      <c r="AGY89" s="828"/>
      <c r="AGZ89" s="829"/>
      <c r="AHA89" s="828"/>
      <c r="AHB89" s="829"/>
      <c r="AHC89" s="828"/>
      <c r="AHD89" s="829"/>
      <c r="AHE89" s="828"/>
      <c r="AHF89" s="829"/>
      <c r="AHG89" s="828"/>
      <c r="AHH89" s="829"/>
      <c r="AHI89" s="828"/>
      <c r="AHJ89" s="829"/>
      <c r="AHK89" s="828"/>
      <c r="AHL89" s="829"/>
      <c r="AHM89" s="828"/>
      <c r="AHN89" s="829"/>
      <c r="AHO89" s="828"/>
      <c r="AHP89" s="829"/>
      <c r="AHQ89" s="828"/>
      <c r="AHR89" s="829"/>
      <c r="AHS89" s="828"/>
      <c r="AHT89" s="829"/>
      <c r="AHU89" s="828"/>
      <c r="AHV89" s="829"/>
      <c r="AHW89" s="828"/>
      <c r="AHX89" s="829"/>
      <c r="AHY89" s="828"/>
      <c r="AHZ89" s="829"/>
      <c r="AIA89" s="828"/>
      <c r="AIB89" s="829"/>
      <c r="AIC89" s="828"/>
      <c r="AID89" s="829"/>
      <c r="AIE89" s="828"/>
      <c r="AIF89" s="829"/>
      <c r="AIG89" s="828"/>
      <c r="AIH89" s="829"/>
      <c r="AII89" s="828"/>
      <c r="AIJ89" s="829"/>
      <c r="AIK89" s="828"/>
      <c r="AIL89" s="829"/>
      <c r="AIM89" s="828"/>
      <c r="AIN89" s="829"/>
      <c r="AIO89" s="828"/>
      <c r="AIP89" s="829"/>
      <c r="AIQ89" s="828"/>
      <c r="AIR89" s="829"/>
      <c r="AIS89" s="828"/>
      <c r="AIT89" s="829"/>
      <c r="AIU89" s="828"/>
      <c r="AIV89" s="829"/>
      <c r="AIW89" s="828"/>
      <c r="AIX89" s="829"/>
      <c r="AIY89" s="828"/>
      <c r="AIZ89" s="829"/>
      <c r="AJA89" s="828"/>
      <c r="AJB89" s="829"/>
      <c r="AJC89" s="828"/>
      <c r="AJD89" s="829"/>
      <c r="AJE89" s="828"/>
      <c r="AJF89" s="829"/>
      <c r="AJG89" s="828"/>
      <c r="AJH89" s="829"/>
      <c r="AJI89" s="828"/>
      <c r="AJJ89" s="829"/>
      <c r="AJK89" s="828"/>
      <c r="AJL89" s="829"/>
      <c r="AJM89" s="828"/>
      <c r="AJN89" s="829"/>
      <c r="AJO89" s="828"/>
      <c r="AJP89" s="829"/>
      <c r="AJQ89" s="828"/>
      <c r="AJR89" s="829"/>
      <c r="AJS89" s="828"/>
      <c r="AJT89" s="829"/>
      <c r="AJU89" s="828"/>
      <c r="AJV89" s="829"/>
      <c r="AJW89" s="828"/>
      <c r="AJX89" s="829"/>
      <c r="AJY89" s="828"/>
      <c r="AJZ89" s="829"/>
      <c r="AKA89" s="828"/>
      <c r="AKB89" s="829"/>
      <c r="AKC89" s="828"/>
      <c r="AKD89" s="829"/>
      <c r="AKE89" s="828"/>
      <c r="AKF89" s="829"/>
      <c r="AKG89" s="828"/>
      <c r="AKH89" s="829"/>
      <c r="AKI89" s="828"/>
      <c r="AKJ89" s="829"/>
      <c r="AKK89" s="828"/>
      <c r="AKL89" s="829"/>
      <c r="AKM89" s="828"/>
      <c r="AKN89" s="829"/>
      <c r="AKO89" s="828"/>
      <c r="AKP89" s="829"/>
      <c r="AKQ89" s="828"/>
      <c r="AKR89" s="829"/>
      <c r="AKS89" s="828"/>
      <c r="AKT89" s="829"/>
      <c r="AKU89" s="828"/>
      <c r="AKV89" s="829"/>
      <c r="AKW89" s="828"/>
      <c r="AKX89" s="829"/>
      <c r="AKY89" s="828"/>
      <c r="AKZ89" s="829"/>
      <c r="ALA89" s="828"/>
      <c r="ALB89" s="829"/>
      <c r="ALC89" s="828"/>
      <c r="ALD89" s="829"/>
      <c r="ALE89" s="828"/>
      <c r="ALF89" s="829"/>
      <c r="ALG89" s="828"/>
      <c r="ALH89" s="829"/>
      <c r="ALI89" s="828"/>
      <c r="ALJ89" s="829"/>
      <c r="ALK89" s="828"/>
      <c r="ALL89" s="829"/>
      <c r="ALM89" s="828"/>
      <c r="ALN89" s="829"/>
      <c r="ALO89" s="828"/>
      <c r="ALP89" s="829"/>
      <c r="ALQ89" s="828"/>
      <c r="ALR89" s="829"/>
      <c r="ALS89" s="828"/>
      <c r="ALT89" s="829"/>
      <c r="ALU89" s="828"/>
      <c r="ALV89" s="829"/>
      <c r="ALW89" s="828"/>
      <c r="ALX89" s="829"/>
      <c r="ALY89" s="828"/>
      <c r="ALZ89" s="829"/>
      <c r="AMA89" s="828"/>
      <c r="AMB89" s="829"/>
      <c r="AMC89" s="828"/>
      <c r="AMD89" s="829"/>
      <c r="AME89" s="828"/>
      <c r="AMF89" s="829"/>
      <c r="AMG89" s="828"/>
      <c r="AMH89" s="829"/>
      <c r="AMI89" s="828"/>
      <c r="AMJ89" s="829"/>
      <c r="AMK89" s="828"/>
      <c r="AML89" s="829"/>
      <c r="AMM89" s="828"/>
      <c r="AMN89" s="829"/>
      <c r="AMO89" s="828"/>
      <c r="AMP89" s="829"/>
      <c r="AMQ89" s="828"/>
      <c r="AMR89" s="829"/>
      <c r="AMS89" s="828"/>
      <c r="AMT89" s="829"/>
      <c r="AMU89" s="828"/>
      <c r="AMV89" s="829"/>
      <c r="AMW89" s="828"/>
      <c r="AMX89" s="829"/>
      <c r="AMY89" s="828"/>
      <c r="AMZ89" s="829"/>
      <c r="ANA89" s="828"/>
      <c r="ANB89" s="829"/>
      <c r="ANC89" s="828"/>
      <c r="AND89" s="829"/>
      <c r="ANE89" s="828"/>
      <c r="ANF89" s="829"/>
      <c r="ANG89" s="828"/>
      <c r="ANH89" s="829"/>
      <c r="ANI89" s="828"/>
      <c r="ANJ89" s="829"/>
      <c r="ANK89" s="828"/>
      <c r="ANL89" s="829"/>
      <c r="ANM89" s="828"/>
      <c r="ANN89" s="829"/>
      <c r="ANO89" s="828"/>
      <c r="ANP89" s="829"/>
      <c r="ANQ89" s="828"/>
      <c r="ANR89" s="829"/>
      <c r="ANS89" s="828"/>
      <c r="ANT89" s="829"/>
      <c r="ANU89" s="828"/>
      <c r="ANV89" s="829"/>
      <c r="ANW89" s="828"/>
      <c r="ANX89" s="829"/>
      <c r="ANY89" s="828"/>
      <c r="ANZ89" s="829"/>
      <c r="AOA89" s="828"/>
      <c r="AOB89" s="829"/>
      <c r="AOC89" s="828"/>
      <c r="AOD89" s="829"/>
      <c r="AOE89" s="828"/>
      <c r="AOF89" s="829"/>
      <c r="AOG89" s="828"/>
      <c r="AOH89" s="829"/>
      <c r="AOI89" s="828"/>
      <c r="AOJ89" s="829"/>
      <c r="AOK89" s="828"/>
      <c r="AOL89" s="829"/>
      <c r="AOM89" s="828"/>
      <c r="AON89" s="829"/>
      <c r="AOO89" s="828"/>
      <c r="AOP89" s="829"/>
      <c r="AOQ89" s="828"/>
      <c r="AOR89" s="829"/>
      <c r="AOS89" s="828"/>
      <c r="AOT89" s="829"/>
      <c r="AOU89" s="828"/>
      <c r="AOV89" s="829"/>
      <c r="AOW89" s="828"/>
      <c r="AOX89" s="829"/>
      <c r="AOY89" s="828"/>
      <c r="AOZ89" s="829"/>
      <c r="APA89" s="828"/>
      <c r="APB89" s="829"/>
      <c r="APC89" s="828"/>
      <c r="APD89" s="829"/>
      <c r="APE89" s="828"/>
      <c r="APF89" s="829"/>
      <c r="APG89" s="828"/>
      <c r="APH89" s="829"/>
      <c r="API89" s="828"/>
      <c r="APJ89" s="829"/>
      <c r="APK89" s="828"/>
      <c r="APL89" s="829"/>
      <c r="APM89" s="828"/>
      <c r="APN89" s="829"/>
      <c r="APO89" s="828"/>
      <c r="APP89" s="829"/>
      <c r="APQ89" s="828"/>
      <c r="APR89" s="829"/>
      <c r="APS89" s="828"/>
      <c r="APT89" s="829"/>
      <c r="APU89" s="828"/>
      <c r="APV89" s="829"/>
      <c r="APW89" s="828"/>
      <c r="APX89" s="829"/>
      <c r="APY89" s="828"/>
      <c r="APZ89" s="829"/>
      <c r="AQA89" s="828"/>
      <c r="AQB89" s="829"/>
      <c r="AQC89" s="828"/>
      <c r="AQD89" s="829"/>
      <c r="AQE89" s="828"/>
      <c r="AQF89" s="829"/>
      <c r="AQG89" s="828"/>
      <c r="AQH89" s="829"/>
      <c r="AQI89" s="828"/>
      <c r="AQJ89" s="829"/>
      <c r="AQK89" s="828"/>
      <c r="AQL89" s="829"/>
      <c r="AQM89" s="828"/>
      <c r="AQN89" s="829"/>
      <c r="AQO89" s="828"/>
      <c r="AQP89" s="829"/>
      <c r="AQQ89" s="828"/>
      <c r="AQR89" s="829"/>
      <c r="AQS89" s="828"/>
      <c r="AQT89" s="829"/>
      <c r="AQU89" s="828"/>
      <c r="AQV89" s="829"/>
      <c r="AQW89" s="828"/>
      <c r="AQX89" s="829"/>
      <c r="AQY89" s="828"/>
      <c r="AQZ89" s="829"/>
      <c r="ARA89" s="828"/>
      <c r="ARB89" s="829"/>
      <c r="ARC89" s="828"/>
      <c r="ARD89" s="829"/>
      <c r="ARE89" s="828"/>
      <c r="ARF89" s="829"/>
      <c r="ARG89" s="828"/>
      <c r="ARH89" s="829"/>
      <c r="ARI89" s="828"/>
      <c r="ARJ89" s="829"/>
      <c r="ARK89" s="828"/>
      <c r="ARL89" s="829"/>
      <c r="ARM89" s="828"/>
      <c r="ARN89" s="829"/>
      <c r="ARO89" s="828"/>
      <c r="ARP89" s="829"/>
      <c r="ARQ89" s="828"/>
      <c r="ARR89" s="829"/>
      <c r="ARS89" s="828"/>
      <c r="ART89" s="829"/>
      <c r="ARU89" s="828"/>
      <c r="ARV89" s="829"/>
      <c r="ARW89" s="828"/>
      <c r="ARX89" s="829"/>
      <c r="ARY89" s="828"/>
      <c r="ARZ89" s="829"/>
      <c r="ASA89" s="828"/>
      <c r="ASB89" s="829"/>
      <c r="ASC89" s="828"/>
      <c r="ASD89" s="829"/>
      <c r="ASE89" s="828"/>
      <c r="ASF89" s="829"/>
      <c r="ASG89" s="828"/>
      <c r="ASH89" s="829"/>
      <c r="ASI89" s="828"/>
      <c r="ASJ89" s="829"/>
      <c r="ASK89" s="828"/>
      <c r="ASL89" s="829"/>
      <c r="ASM89" s="828"/>
      <c r="ASN89" s="829"/>
      <c r="ASO89" s="828"/>
      <c r="ASP89" s="829"/>
      <c r="ASQ89" s="828"/>
      <c r="ASR89" s="829"/>
      <c r="ASS89" s="828"/>
      <c r="AST89" s="829"/>
      <c r="ASU89" s="828"/>
      <c r="ASV89" s="829"/>
      <c r="ASW89" s="828"/>
      <c r="ASX89" s="829"/>
      <c r="ASY89" s="828"/>
      <c r="ASZ89" s="829"/>
      <c r="ATA89" s="828"/>
      <c r="ATB89" s="829"/>
      <c r="ATC89" s="828"/>
      <c r="ATD89" s="829"/>
      <c r="ATE89" s="828"/>
      <c r="ATF89" s="829"/>
      <c r="ATG89" s="828"/>
      <c r="ATH89" s="829"/>
      <c r="ATI89" s="828"/>
      <c r="ATJ89" s="829"/>
      <c r="ATK89" s="828"/>
      <c r="ATL89" s="829"/>
      <c r="ATM89" s="828"/>
      <c r="ATN89" s="829"/>
      <c r="ATO89" s="828"/>
      <c r="ATP89" s="829"/>
      <c r="ATQ89" s="828"/>
      <c r="ATR89" s="829"/>
      <c r="ATS89" s="828"/>
      <c r="ATT89" s="829"/>
      <c r="ATU89" s="828"/>
      <c r="ATV89" s="829"/>
      <c r="ATW89" s="828"/>
      <c r="ATX89" s="829"/>
      <c r="ATY89" s="828"/>
      <c r="ATZ89" s="829"/>
      <c r="AUA89" s="828"/>
      <c r="AUB89" s="829"/>
      <c r="AUC89" s="828"/>
      <c r="AUD89" s="829"/>
      <c r="AUE89" s="828"/>
      <c r="AUF89" s="829"/>
      <c r="AUG89" s="828"/>
      <c r="AUH89" s="829"/>
      <c r="AUI89" s="828"/>
      <c r="AUJ89" s="829"/>
      <c r="AUK89" s="828"/>
      <c r="AUL89" s="829"/>
      <c r="AUM89" s="828"/>
      <c r="AUN89" s="829"/>
      <c r="AUO89" s="828"/>
      <c r="AUP89" s="829"/>
      <c r="AUQ89" s="828"/>
      <c r="AUR89" s="829"/>
      <c r="AUS89" s="828"/>
      <c r="AUT89" s="829"/>
      <c r="AUU89" s="828"/>
      <c r="AUV89" s="829"/>
      <c r="AUW89" s="828"/>
      <c r="AUX89" s="829"/>
      <c r="AUY89" s="828"/>
      <c r="AUZ89" s="829"/>
      <c r="AVA89" s="828"/>
      <c r="AVB89" s="829"/>
      <c r="AVC89" s="828"/>
      <c r="AVD89" s="829"/>
      <c r="AVE89" s="828"/>
      <c r="AVF89" s="829"/>
      <c r="AVG89" s="828"/>
      <c r="AVH89" s="829"/>
      <c r="AVI89" s="828"/>
      <c r="AVJ89" s="829"/>
      <c r="AVK89" s="828"/>
      <c r="AVL89" s="829"/>
      <c r="AVM89" s="828"/>
      <c r="AVN89" s="829"/>
      <c r="AVO89" s="828"/>
      <c r="AVP89" s="829"/>
      <c r="AVQ89" s="828"/>
      <c r="AVR89" s="829"/>
      <c r="AVS89" s="828"/>
      <c r="AVT89" s="829"/>
      <c r="AVU89" s="828"/>
      <c r="AVV89" s="829"/>
      <c r="AVW89" s="828"/>
      <c r="AVX89" s="829"/>
      <c r="AVY89" s="828"/>
      <c r="AVZ89" s="829"/>
      <c r="AWA89" s="828"/>
      <c r="AWB89" s="829"/>
      <c r="AWC89" s="828"/>
      <c r="AWD89" s="829"/>
      <c r="AWE89" s="828"/>
      <c r="AWF89" s="829"/>
      <c r="AWG89" s="828"/>
      <c r="AWH89" s="829"/>
      <c r="AWI89" s="828"/>
      <c r="AWJ89" s="829"/>
      <c r="AWK89" s="828"/>
      <c r="AWL89" s="829"/>
      <c r="AWM89" s="828"/>
      <c r="AWN89" s="829"/>
      <c r="AWO89" s="828"/>
      <c r="AWP89" s="829"/>
      <c r="AWQ89" s="828"/>
      <c r="AWR89" s="829"/>
      <c r="AWS89" s="828"/>
      <c r="AWT89" s="829"/>
      <c r="AWU89" s="828"/>
      <c r="AWV89" s="829"/>
      <c r="AWW89" s="828"/>
      <c r="AWX89" s="829"/>
      <c r="AWY89" s="828"/>
      <c r="AWZ89" s="829"/>
      <c r="AXA89" s="828"/>
      <c r="AXB89" s="829"/>
      <c r="AXC89" s="828"/>
      <c r="AXD89" s="829"/>
      <c r="AXE89" s="828"/>
      <c r="AXF89" s="829"/>
      <c r="AXG89" s="828"/>
      <c r="AXH89" s="829"/>
      <c r="AXI89" s="828"/>
      <c r="AXJ89" s="829"/>
      <c r="AXK89" s="828"/>
      <c r="AXL89" s="829"/>
      <c r="AXM89" s="828"/>
      <c r="AXN89" s="829"/>
      <c r="AXO89" s="828"/>
      <c r="AXP89" s="829"/>
      <c r="AXQ89" s="828"/>
      <c r="AXR89" s="829"/>
      <c r="AXS89" s="828"/>
      <c r="AXT89" s="829"/>
      <c r="AXU89" s="828"/>
      <c r="AXV89" s="829"/>
      <c r="AXW89" s="828"/>
      <c r="AXX89" s="829"/>
      <c r="AXY89" s="828"/>
      <c r="AXZ89" s="829"/>
      <c r="AYA89" s="828"/>
      <c r="AYB89" s="829"/>
      <c r="AYC89" s="828"/>
      <c r="AYD89" s="829"/>
      <c r="AYE89" s="828"/>
      <c r="AYF89" s="829"/>
      <c r="AYG89" s="828"/>
      <c r="AYH89" s="829"/>
      <c r="AYI89" s="828"/>
      <c r="AYJ89" s="829"/>
      <c r="AYK89" s="828"/>
      <c r="AYL89" s="829"/>
      <c r="AYM89" s="828"/>
      <c r="AYN89" s="829"/>
      <c r="AYO89" s="828"/>
      <c r="AYP89" s="829"/>
      <c r="AYQ89" s="828"/>
      <c r="AYR89" s="829"/>
      <c r="AYS89" s="828"/>
      <c r="AYT89" s="829"/>
      <c r="AYU89" s="828"/>
      <c r="AYV89" s="829"/>
      <c r="AYW89" s="828"/>
      <c r="AYX89" s="829"/>
      <c r="AYY89" s="828"/>
      <c r="AYZ89" s="829"/>
      <c r="AZA89" s="828"/>
      <c r="AZB89" s="829"/>
      <c r="AZC89" s="828"/>
      <c r="AZD89" s="829"/>
      <c r="AZE89" s="828"/>
      <c r="AZF89" s="829"/>
      <c r="AZG89" s="828"/>
      <c r="AZH89" s="829"/>
      <c r="AZI89" s="828"/>
      <c r="AZJ89" s="829"/>
      <c r="AZK89" s="828"/>
      <c r="AZL89" s="829"/>
      <c r="AZM89" s="828"/>
      <c r="AZN89" s="829"/>
      <c r="AZO89" s="828"/>
      <c r="AZP89" s="829"/>
      <c r="AZQ89" s="828"/>
      <c r="AZR89" s="829"/>
      <c r="AZS89" s="828"/>
      <c r="AZT89" s="829"/>
      <c r="AZU89" s="828"/>
      <c r="AZV89" s="829"/>
      <c r="AZW89" s="828"/>
      <c r="AZX89" s="829"/>
      <c r="AZY89" s="828"/>
      <c r="AZZ89" s="829"/>
      <c r="BAA89" s="828"/>
      <c r="BAB89" s="829"/>
      <c r="BAC89" s="828"/>
      <c r="BAD89" s="829"/>
      <c r="BAE89" s="828"/>
      <c r="BAF89" s="829"/>
      <c r="BAG89" s="828"/>
      <c r="BAH89" s="829"/>
      <c r="BAI89" s="828"/>
      <c r="BAJ89" s="829"/>
      <c r="BAK89" s="828"/>
      <c r="BAL89" s="829"/>
      <c r="BAM89" s="828"/>
      <c r="BAN89" s="829"/>
      <c r="BAO89" s="828"/>
      <c r="BAP89" s="829"/>
      <c r="BAQ89" s="828"/>
      <c r="BAR89" s="829"/>
      <c r="BAS89" s="828"/>
      <c r="BAT89" s="829"/>
      <c r="BAU89" s="828"/>
      <c r="BAV89" s="829"/>
      <c r="BAW89" s="828"/>
      <c r="BAX89" s="829"/>
      <c r="BAY89" s="828"/>
      <c r="BAZ89" s="829"/>
      <c r="BBA89" s="828"/>
      <c r="BBB89" s="829"/>
      <c r="BBC89" s="828"/>
      <c r="BBD89" s="829"/>
      <c r="BBE89" s="828"/>
      <c r="BBF89" s="829"/>
      <c r="BBG89" s="828"/>
      <c r="BBH89" s="829"/>
      <c r="BBI89" s="828"/>
      <c r="BBJ89" s="829"/>
      <c r="BBK89" s="828"/>
      <c r="BBL89" s="829"/>
      <c r="BBM89" s="828"/>
      <c r="BBN89" s="829"/>
      <c r="BBO89" s="828"/>
      <c r="BBP89" s="829"/>
      <c r="BBQ89" s="828"/>
      <c r="BBR89" s="829"/>
      <c r="BBS89" s="828"/>
      <c r="BBT89" s="829"/>
      <c r="BBU89" s="828"/>
      <c r="BBV89" s="829"/>
      <c r="BBW89" s="828"/>
      <c r="BBX89" s="829"/>
      <c r="BBY89" s="828"/>
      <c r="BBZ89" s="829"/>
      <c r="BCA89" s="828"/>
      <c r="BCB89" s="829"/>
      <c r="BCC89" s="828"/>
      <c r="BCD89" s="829"/>
      <c r="BCE89" s="828"/>
      <c r="BCF89" s="829"/>
      <c r="BCG89" s="828"/>
      <c r="BCH89" s="829"/>
      <c r="BCI89" s="828"/>
      <c r="BCJ89" s="829"/>
      <c r="BCK89" s="828"/>
      <c r="BCL89" s="829"/>
      <c r="BCM89" s="828"/>
      <c r="BCN89" s="829"/>
      <c r="BCO89" s="828"/>
      <c r="BCP89" s="829"/>
      <c r="BCQ89" s="828"/>
      <c r="BCR89" s="829"/>
      <c r="BCS89" s="828"/>
      <c r="BCT89" s="829"/>
      <c r="BCU89" s="828"/>
      <c r="BCV89" s="829"/>
      <c r="BCW89" s="828"/>
      <c r="BCX89" s="829"/>
      <c r="BCY89" s="828"/>
      <c r="BCZ89" s="829"/>
      <c r="BDA89" s="828"/>
      <c r="BDB89" s="829"/>
      <c r="BDC89" s="828"/>
      <c r="BDD89" s="829"/>
      <c r="BDE89" s="828"/>
      <c r="BDF89" s="829"/>
      <c r="BDG89" s="828"/>
      <c r="BDH89" s="829"/>
      <c r="BDI89" s="828"/>
      <c r="BDJ89" s="829"/>
      <c r="BDK89" s="828"/>
      <c r="BDL89" s="829"/>
      <c r="BDM89" s="828"/>
      <c r="BDN89" s="829"/>
      <c r="BDO89" s="828"/>
      <c r="BDP89" s="829"/>
      <c r="BDQ89" s="828"/>
      <c r="BDR89" s="829"/>
      <c r="BDS89" s="828"/>
      <c r="BDT89" s="829"/>
      <c r="BDU89" s="828"/>
      <c r="BDV89" s="829"/>
      <c r="BDW89" s="828"/>
      <c r="BDX89" s="829"/>
      <c r="BDY89" s="828"/>
      <c r="BDZ89" s="829"/>
      <c r="BEA89" s="828"/>
      <c r="BEB89" s="829"/>
      <c r="BEC89" s="828"/>
      <c r="BED89" s="829"/>
      <c r="BEE89" s="828"/>
      <c r="BEF89" s="829"/>
      <c r="BEG89" s="828"/>
      <c r="BEH89" s="829"/>
      <c r="BEI89" s="828"/>
      <c r="BEJ89" s="829"/>
      <c r="BEK89" s="828"/>
      <c r="BEL89" s="829"/>
      <c r="BEM89" s="828"/>
      <c r="BEN89" s="829"/>
      <c r="BEO89" s="828"/>
      <c r="BEP89" s="829"/>
      <c r="BEQ89" s="828"/>
      <c r="BER89" s="829"/>
      <c r="BES89" s="828"/>
      <c r="BET89" s="829"/>
      <c r="BEU89" s="828"/>
      <c r="BEV89" s="829"/>
      <c r="BEW89" s="828"/>
      <c r="BEX89" s="829"/>
      <c r="BEY89" s="828"/>
      <c r="BEZ89" s="829"/>
      <c r="BFA89" s="828"/>
      <c r="BFB89" s="829"/>
      <c r="BFC89" s="828"/>
      <c r="BFD89" s="829"/>
      <c r="BFE89" s="828"/>
      <c r="BFF89" s="829"/>
      <c r="BFG89" s="828"/>
      <c r="BFH89" s="829"/>
      <c r="BFI89" s="828"/>
      <c r="BFJ89" s="829"/>
      <c r="BFK89" s="828"/>
      <c r="BFL89" s="829"/>
      <c r="BFM89" s="828"/>
      <c r="BFN89" s="829"/>
      <c r="BFO89" s="828"/>
      <c r="BFP89" s="829"/>
      <c r="BFQ89" s="828"/>
      <c r="BFR89" s="829"/>
      <c r="BFS89" s="828"/>
      <c r="BFT89" s="829"/>
      <c r="BFU89" s="828"/>
      <c r="BFV89" s="829"/>
      <c r="BFW89" s="828"/>
      <c r="BFX89" s="829"/>
      <c r="BFY89" s="828"/>
      <c r="BFZ89" s="829"/>
      <c r="BGA89" s="828"/>
      <c r="BGB89" s="829"/>
      <c r="BGC89" s="828"/>
      <c r="BGD89" s="829"/>
      <c r="BGE89" s="828"/>
      <c r="BGF89" s="829"/>
      <c r="BGG89" s="828"/>
      <c r="BGH89" s="829"/>
      <c r="BGI89" s="828"/>
      <c r="BGJ89" s="829"/>
      <c r="BGK89" s="828"/>
      <c r="BGL89" s="829"/>
      <c r="BGM89" s="828"/>
      <c r="BGN89" s="829"/>
      <c r="BGO89" s="828"/>
      <c r="BGP89" s="829"/>
      <c r="BGQ89" s="828"/>
      <c r="BGR89" s="829"/>
      <c r="BGS89" s="828"/>
      <c r="BGT89" s="829"/>
      <c r="BGU89" s="828"/>
      <c r="BGV89" s="829"/>
      <c r="BGW89" s="828"/>
      <c r="BGX89" s="829"/>
      <c r="BGY89" s="828"/>
      <c r="BGZ89" s="829"/>
      <c r="BHA89" s="828"/>
      <c r="BHB89" s="829"/>
      <c r="BHC89" s="828"/>
      <c r="BHD89" s="829"/>
      <c r="BHE89" s="828"/>
      <c r="BHF89" s="829"/>
      <c r="BHG89" s="828"/>
      <c r="BHH89" s="829"/>
      <c r="BHI89" s="828"/>
      <c r="BHJ89" s="829"/>
      <c r="BHK89" s="828"/>
      <c r="BHL89" s="829"/>
      <c r="BHM89" s="828"/>
      <c r="BHN89" s="829"/>
      <c r="BHO89" s="828"/>
      <c r="BHP89" s="829"/>
      <c r="BHQ89" s="828"/>
      <c r="BHR89" s="829"/>
      <c r="BHS89" s="828"/>
      <c r="BHT89" s="829"/>
      <c r="BHU89" s="828"/>
      <c r="BHV89" s="829"/>
      <c r="BHW89" s="828"/>
      <c r="BHX89" s="829"/>
      <c r="BHY89" s="828"/>
      <c r="BHZ89" s="829"/>
      <c r="BIA89" s="828"/>
      <c r="BIB89" s="829"/>
      <c r="BIC89" s="828"/>
      <c r="BID89" s="829"/>
      <c r="BIE89" s="828"/>
      <c r="BIF89" s="829"/>
      <c r="BIG89" s="828"/>
      <c r="BIH89" s="829"/>
      <c r="BII89" s="828"/>
      <c r="BIJ89" s="829"/>
      <c r="BIK89" s="828"/>
      <c r="BIL89" s="829"/>
      <c r="BIM89" s="828"/>
      <c r="BIN89" s="829"/>
      <c r="BIO89" s="828"/>
      <c r="BIP89" s="829"/>
      <c r="BIQ89" s="828"/>
      <c r="BIR89" s="829"/>
      <c r="BIS89" s="828"/>
      <c r="BIT89" s="829"/>
      <c r="BIU89" s="828"/>
      <c r="BIV89" s="829"/>
      <c r="BIW89" s="828"/>
      <c r="BIX89" s="829"/>
      <c r="BIY89" s="828"/>
      <c r="BIZ89" s="829"/>
      <c r="BJA89" s="828"/>
      <c r="BJB89" s="829"/>
      <c r="BJC89" s="828"/>
      <c r="BJD89" s="829"/>
      <c r="BJE89" s="828"/>
      <c r="BJF89" s="829"/>
      <c r="BJG89" s="828"/>
      <c r="BJH89" s="829"/>
      <c r="BJI89" s="828"/>
      <c r="BJJ89" s="829"/>
      <c r="BJK89" s="828"/>
      <c r="BJL89" s="829"/>
      <c r="BJM89" s="828"/>
      <c r="BJN89" s="829"/>
      <c r="BJO89" s="828"/>
      <c r="BJP89" s="829"/>
      <c r="BJQ89" s="828"/>
      <c r="BJR89" s="829"/>
      <c r="BJS89" s="828"/>
      <c r="BJT89" s="829"/>
      <c r="BJU89" s="828"/>
      <c r="BJV89" s="829"/>
      <c r="BJW89" s="828"/>
      <c r="BJX89" s="829"/>
      <c r="BJY89" s="828"/>
      <c r="BJZ89" s="829"/>
      <c r="BKA89" s="828"/>
      <c r="BKB89" s="829"/>
      <c r="BKC89" s="828"/>
      <c r="BKD89" s="829"/>
      <c r="BKE89" s="828"/>
      <c r="BKF89" s="829"/>
      <c r="BKG89" s="828"/>
      <c r="BKH89" s="829"/>
      <c r="BKI89" s="828"/>
      <c r="BKJ89" s="829"/>
      <c r="BKK89" s="828"/>
      <c r="BKL89" s="829"/>
      <c r="BKM89" s="828"/>
      <c r="BKN89" s="829"/>
      <c r="BKO89" s="828"/>
      <c r="BKP89" s="829"/>
      <c r="BKQ89" s="828"/>
      <c r="BKR89" s="829"/>
      <c r="BKS89" s="828"/>
      <c r="BKT89" s="829"/>
      <c r="BKU89" s="828"/>
      <c r="BKV89" s="829"/>
      <c r="BKW89" s="828"/>
      <c r="BKX89" s="829"/>
      <c r="BKY89" s="828"/>
      <c r="BKZ89" s="829"/>
      <c r="BLA89" s="828"/>
      <c r="BLB89" s="829"/>
      <c r="BLC89" s="828"/>
      <c r="BLD89" s="829"/>
      <c r="BLE89" s="828"/>
      <c r="BLF89" s="829"/>
      <c r="BLG89" s="828"/>
      <c r="BLH89" s="829"/>
      <c r="BLI89" s="828"/>
      <c r="BLJ89" s="829"/>
      <c r="BLK89" s="828"/>
      <c r="BLL89" s="829"/>
      <c r="BLM89" s="828"/>
      <c r="BLN89" s="829"/>
      <c r="BLO89" s="828"/>
      <c r="BLP89" s="829"/>
      <c r="BLQ89" s="828"/>
      <c r="BLR89" s="829"/>
      <c r="BLS89" s="828"/>
      <c r="BLT89" s="829"/>
      <c r="BLU89" s="828"/>
      <c r="BLV89" s="829"/>
      <c r="BLW89" s="828"/>
      <c r="BLX89" s="829"/>
      <c r="BLY89" s="828"/>
      <c r="BLZ89" s="829"/>
      <c r="BMA89" s="828"/>
      <c r="BMB89" s="829"/>
      <c r="BMC89" s="828"/>
      <c r="BMD89" s="829"/>
      <c r="BME89" s="828"/>
      <c r="BMF89" s="829"/>
      <c r="BMG89" s="828"/>
      <c r="BMH89" s="829"/>
      <c r="BMI89" s="828"/>
      <c r="BMJ89" s="829"/>
      <c r="BMK89" s="828"/>
      <c r="BML89" s="829"/>
      <c r="BMM89" s="828"/>
      <c r="BMN89" s="829"/>
      <c r="BMO89" s="828"/>
      <c r="BMP89" s="829"/>
      <c r="BMQ89" s="828"/>
      <c r="BMR89" s="829"/>
      <c r="BMS89" s="828"/>
      <c r="BMT89" s="829"/>
      <c r="BMU89" s="828"/>
      <c r="BMV89" s="829"/>
      <c r="BMW89" s="828"/>
      <c r="BMX89" s="829"/>
      <c r="BMY89" s="828"/>
      <c r="BMZ89" s="829"/>
      <c r="BNA89" s="828"/>
      <c r="BNB89" s="829"/>
      <c r="BNC89" s="828"/>
      <c r="BND89" s="829"/>
      <c r="BNE89" s="828"/>
      <c r="BNF89" s="829"/>
      <c r="BNG89" s="828"/>
      <c r="BNH89" s="829"/>
      <c r="BNI89" s="828"/>
      <c r="BNJ89" s="829"/>
      <c r="BNK89" s="828"/>
      <c r="BNL89" s="829"/>
      <c r="BNM89" s="828"/>
      <c r="BNN89" s="829"/>
      <c r="BNO89" s="828"/>
      <c r="BNP89" s="829"/>
      <c r="BNQ89" s="828"/>
      <c r="BNR89" s="829"/>
      <c r="BNS89" s="828"/>
      <c r="BNT89" s="829"/>
      <c r="BNU89" s="828"/>
      <c r="BNV89" s="829"/>
      <c r="BNW89" s="828"/>
      <c r="BNX89" s="829"/>
      <c r="BNY89" s="828"/>
      <c r="BNZ89" s="829"/>
      <c r="BOA89" s="828"/>
      <c r="BOB89" s="829"/>
      <c r="BOC89" s="828"/>
      <c r="BOD89" s="829"/>
      <c r="BOE89" s="828"/>
      <c r="BOF89" s="829"/>
      <c r="BOG89" s="828"/>
      <c r="BOH89" s="829"/>
      <c r="BOI89" s="828"/>
      <c r="BOJ89" s="829"/>
      <c r="BOK89" s="828"/>
      <c r="BOL89" s="829"/>
      <c r="BOM89" s="828"/>
      <c r="BON89" s="829"/>
      <c r="BOO89" s="828"/>
      <c r="BOP89" s="829"/>
      <c r="BOQ89" s="828"/>
      <c r="BOR89" s="829"/>
      <c r="BOS89" s="828"/>
      <c r="BOT89" s="829"/>
      <c r="BOU89" s="828"/>
      <c r="BOV89" s="829"/>
      <c r="BOW89" s="828"/>
      <c r="BOX89" s="829"/>
      <c r="BOY89" s="828"/>
      <c r="BOZ89" s="829"/>
      <c r="BPA89" s="828"/>
      <c r="BPB89" s="829"/>
      <c r="BPC89" s="828"/>
      <c r="BPD89" s="829"/>
      <c r="BPE89" s="828"/>
      <c r="BPF89" s="829"/>
      <c r="BPG89" s="828"/>
      <c r="BPH89" s="829"/>
      <c r="BPI89" s="828"/>
      <c r="BPJ89" s="829"/>
      <c r="BPK89" s="828"/>
      <c r="BPL89" s="829"/>
      <c r="BPM89" s="828"/>
      <c r="BPN89" s="829"/>
      <c r="BPO89" s="828"/>
      <c r="BPP89" s="829"/>
      <c r="BPQ89" s="828"/>
      <c r="BPR89" s="829"/>
      <c r="BPS89" s="828"/>
      <c r="BPT89" s="829"/>
      <c r="BPU89" s="828"/>
      <c r="BPV89" s="829"/>
      <c r="BPW89" s="828"/>
      <c r="BPX89" s="829"/>
      <c r="BPY89" s="828"/>
      <c r="BPZ89" s="829"/>
      <c r="BQA89" s="828"/>
      <c r="BQB89" s="829"/>
      <c r="BQC89" s="828"/>
      <c r="BQD89" s="829"/>
      <c r="BQE89" s="828"/>
      <c r="BQF89" s="829"/>
      <c r="BQG89" s="828"/>
      <c r="BQH89" s="829"/>
      <c r="BQI89" s="828"/>
      <c r="BQJ89" s="829"/>
      <c r="BQK89" s="828"/>
      <c r="BQL89" s="829"/>
      <c r="BQM89" s="828"/>
      <c r="BQN89" s="829"/>
      <c r="BQO89" s="828"/>
      <c r="BQP89" s="829"/>
      <c r="BQQ89" s="828"/>
      <c r="BQR89" s="829"/>
      <c r="BQS89" s="828"/>
      <c r="BQT89" s="829"/>
      <c r="BQU89" s="828"/>
      <c r="BQV89" s="829"/>
      <c r="BQW89" s="828"/>
      <c r="BQX89" s="829"/>
      <c r="BQY89" s="828"/>
      <c r="BQZ89" s="829"/>
      <c r="BRA89" s="828"/>
      <c r="BRB89" s="829"/>
      <c r="BRC89" s="828"/>
      <c r="BRD89" s="829"/>
      <c r="BRE89" s="828"/>
      <c r="BRF89" s="829"/>
      <c r="BRG89" s="828"/>
      <c r="BRH89" s="829"/>
      <c r="BRI89" s="828"/>
      <c r="BRJ89" s="829"/>
      <c r="BRK89" s="828"/>
      <c r="BRL89" s="829"/>
      <c r="BRM89" s="828"/>
      <c r="BRN89" s="829"/>
      <c r="BRO89" s="828"/>
      <c r="BRP89" s="829"/>
      <c r="BRQ89" s="828"/>
      <c r="BRR89" s="829"/>
      <c r="BRS89" s="828"/>
      <c r="BRT89" s="829"/>
      <c r="BRU89" s="828"/>
      <c r="BRV89" s="829"/>
      <c r="BRW89" s="828"/>
      <c r="BRX89" s="829"/>
      <c r="BRY89" s="828"/>
      <c r="BRZ89" s="829"/>
      <c r="BSA89" s="828"/>
      <c r="BSB89" s="829"/>
      <c r="BSC89" s="828"/>
      <c r="BSD89" s="829"/>
      <c r="BSE89" s="828"/>
      <c r="BSF89" s="829"/>
      <c r="BSG89" s="828"/>
      <c r="BSH89" s="829"/>
      <c r="BSI89" s="828"/>
      <c r="BSJ89" s="829"/>
      <c r="BSK89" s="828"/>
      <c r="BSL89" s="829"/>
      <c r="BSM89" s="828"/>
      <c r="BSN89" s="829"/>
      <c r="BSO89" s="828"/>
      <c r="BSP89" s="829"/>
      <c r="BSQ89" s="828"/>
      <c r="BSR89" s="829"/>
      <c r="BSS89" s="828"/>
      <c r="BST89" s="829"/>
      <c r="BSU89" s="828"/>
      <c r="BSV89" s="829"/>
      <c r="BSW89" s="828"/>
      <c r="BSX89" s="829"/>
      <c r="BSY89" s="828"/>
      <c r="BSZ89" s="829"/>
      <c r="BTA89" s="828"/>
      <c r="BTB89" s="829"/>
      <c r="BTC89" s="828"/>
      <c r="BTD89" s="829"/>
      <c r="BTE89" s="828"/>
      <c r="BTF89" s="829"/>
      <c r="BTG89" s="828"/>
      <c r="BTH89" s="829"/>
      <c r="BTI89" s="828"/>
      <c r="BTJ89" s="829"/>
      <c r="BTK89" s="828"/>
      <c r="BTL89" s="829"/>
      <c r="BTM89" s="828"/>
      <c r="BTN89" s="829"/>
      <c r="BTO89" s="828"/>
      <c r="BTP89" s="829"/>
      <c r="BTQ89" s="828"/>
      <c r="BTR89" s="829"/>
      <c r="BTS89" s="828"/>
      <c r="BTT89" s="829"/>
      <c r="BTU89" s="828"/>
      <c r="BTV89" s="829"/>
      <c r="BTW89" s="828"/>
      <c r="BTX89" s="829"/>
      <c r="BTY89" s="828"/>
      <c r="BTZ89" s="829"/>
      <c r="BUA89" s="828"/>
      <c r="BUB89" s="829"/>
      <c r="BUC89" s="828"/>
      <c r="BUD89" s="829"/>
      <c r="BUE89" s="828"/>
      <c r="BUF89" s="829"/>
      <c r="BUG89" s="828"/>
      <c r="BUH89" s="829"/>
      <c r="BUI89" s="828"/>
      <c r="BUJ89" s="829"/>
      <c r="BUK89" s="828"/>
      <c r="BUL89" s="829"/>
      <c r="BUM89" s="828"/>
      <c r="BUN89" s="829"/>
      <c r="BUO89" s="828"/>
      <c r="BUP89" s="829"/>
      <c r="BUQ89" s="828"/>
      <c r="BUR89" s="829"/>
      <c r="BUS89" s="828"/>
      <c r="BUT89" s="829"/>
      <c r="BUU89" s="828"/>
      <c r="BUV89" s="829"/>
      <c r="BUW89" s="828"/>
      <c r="BUX89" s="829"/>
      <c r="BUY89" s="828"/>
      <c r="BUZ89" s="829"/>
      <c r="BVA89" s="828"/>
      <c r="BVB89" s="829"/>
      <c r="BVC89" s="828"/>
      <c r="BVD89" s="829"/>
      <c r="BVE89" s="828"/>
      <c r="BVF89" s="829"/>
      <c r="BVG89" s="828"/>
      <c r="BVH89" s="829"/>
      <c r="BVI89" s="828"/>
      <c r="BVJ89" s="829"/>
      <c r="BVK89" s="828"/>
      <c r="BVL89" s="829"/>
      <c r="BVM89" s="828"/>
      <c r="BVN89" s="829"/>
      <c r="BVO89" s="828"/>
      <c r="BVP89" s="829"/>
      <c r="BVQ89" s="828"/>
      <c r="BVR89" s="829"/>
      <c r="BVS89" s="828"/>
      <c r="BVT89" s="829"/>
      <c r="BVU89" s="828"/>
      <c r="BVV89" s="829"/>
      <c r="BVW89" s="828"/>
      <c r="BVX89" s="829"/>
      <c r="BVY89" s="828"/>
      <c r="BVZ89" s="829"/>
      <c r="BWA89" s="828"/>
      <c r="BWB89" s="829"/>
      <c r="BWC89" s="828"/>
      <c r="BWD89" s="829"/>
      <c r="BWE89" s="828"/>
      <c r="BWF89" s="829"/>
      <c r="BWG89" s="828"/>
      <c r="BWH89" s="829"/>
      <c r="BWI89" s="828"/>
      <c r="BWJ89" s="829"/>
      <c r="BWK89" s="828"/>
      <c r="BWL89" s="829"/>
      <c r="BWM89" s="828"/>
      <c r="BWN89" s="829"/>
      <c r="BWO89" s="828"/>
      <c r="BWP89" s="829"/>
      <c r="BWQ89" s="828"/>
      <c r="BWR89" s="829"/>
      <c r="BWS89" s="828"/>
      <c r="BWT89" s="829"/>
      <c r="BWU89" s="828"/>
      <c r="BWV89" s="829"/>
      <c r="BWW89" s="828"/>
      <c r="BWX89" s="829"/>
      <c r="BWY89" s="828"/>
      <c r="BWZ89" s="829"/>
      <c r="BXA89" s="828"/>
      <c r="BXB89" s="829"/>
      <c r="BXC89" s="828"/>
      <c r="BXD89" s="829"/>
      <c r="BXE89" s="828"/>
      <c r="BXF89" s="829"/>
      <c r="BXG89" s="828"/>
      <c r="BXH89" s="829"/>
      <c r="BXI89" s="828"/>
      <c r="BXJ89" s="829"/>
      <c r="BXK89" s="828"/>
      <c r="BXL89" s="829"/>
      <c r="BXM89" s="828"/>
      <c r="BXN89" s="829"/>
      <c r="BXO89" s="828"/>
      <c r="BXP89" s="829"/>
      <c r="BXQ89" s="828"/>
      <c r="BXR89" s="829"/>
      <c r="BXS89" s="828"/>
      <c r="BXT89" s="829"/>
      <c r="BXU89" s="828"/>
      <c r="BXV89" s="829"/>
      <c r="BXW89" s="828"/>
      <c r="BXX89" s="829"/>
      <c r="BXY89" s="828"/>
      <c r="BXZ89" s="829"/>
      <c r="BYA89" s="828"/>
      <c r="BYB89" s="829"/>
      <c r="BYC89" s="828"/>
      <c r="BYD89" s="829"/>
      <c r="BYE89" s="828"/>
      <c r="BYF89" s="829"/>
      <c r="BYG89" s="828"/>
      <c r="BYH89" s="829"/>
      <c r="BYI89" s="828"/>
      <c r="BYJ89" s="829"/>
      <c r="BYK89" s="828"/>
      <c r="BYL89" s="829"/>
      <c r="BYM89" s="828"/>
      <c r="BYN89" s="829"/>
      <c r="BYO89" s="828"/>
      <c r="BYP89" s="829"/>
      <c r="BYQ89" s="828"/>
      <c r="BYR89" s="829"/>
      <c r="BYS89" s="828"/>
      <c r="BYT89" s="829"/>
      <c r="BYU89" s="828"/>
      <c r="BYV89" s="829"/>
      <c r="BYW89" s="828"/>
      <c r="BYX89" s="829"/>
      <c r="BYY89" s="828"/>
      <c r="BYZ89" s="829"/>
      <c r="BZA89" s="828"/>
      <c r="BZB89" s="829"/>
      <c r="BZC89" s="828"/>
      <c r="BZD89" s="829"/>
      <c r="BZE89" s="828"/>
      <c r="BZF89" s="829"/>
      <c r="BZG89" s="828"/>
      <c r="BZH89" s="829"/>
      <c r="BZI89" s="828"/>
      <c r="BZJ89" s="829"/>
      <c r="BZK89" s="828"/>
      <c r="BZL89" s="829"/>
      <c r="BZM89" s="828"/>
      <c r="BZN89" s="829"/>
      <c r="BZO89" s="828"/>
      <c r="BZP89" s="829"/>
      <c r="BZQ89" s="828"/>
      <c r="BZR89" s="829"/>
      <c r="BZS89" s="828"/>
      <c r="BZT89" s="829"/>
      <c r="BZU89" s="828"/>
      <c r="BZV89" s="829"/>
      <c r="BZW89" s="828"/>
      <c r="BZX89" s="829"/>
      <c r="BZY89" s="828"/>
      <c r="BZZ89" s="829"/>
      <c r="CAA89" s="828"/>
      <c r="CAB89" s="829"/>
      <c r="CAC89" s="828"/>
      <c r="CAD89" s="829"/>
      <c r="CAE89" s="828"/>
      <c r="CAF89" s="829"/>
      <c r="CAG89" s="828"/>
      <c r="CAH89" s="829"/>
      <c r="CAI89" s="828"/>
      <c r="CAJ89" s="829"/>
      <c r="CAK89" s="828"/>
      <c r="CAL89" s="829"/>
      <c r="CAM89" s="828"/>
      <c r="CAN89" s="829"/>
      <c r="CAO89" s="828"/>
      <c r="CAP89" s="829"/>
      <c r="CAQ89" s="828"/>
      <c r="CAR89" s="829"/>
      <c r="CAS89" s="828"/>
      <c r="CAT89" s="829"/>
      <c r="CAU89" s="828"/>
      <c r="CAV89" s="829"/>
      <c r="CAW89" s="828"/>
      <c r="CAX89" s="829"/>
      <c r="CAY89" s="828"/>
      <c r="CAZ89" s="829"/>
      <c r="CBA89" s="828"/>
      <c r="CBB89" s="829"/>
      <c r="CBC89" s="828"/>
      <c r="CBD89" s="829"/>
      <c r="CBE89" s="828"/>
      <c r="CBF89" s="829"/>
      <c r="CBG89" s="828"/>
      <c r="CBH89" s="829"/>
      <c r="CBI89" s="828"/>
      <c r="CBJ89" s="829"/>
      <c r="CBK89" s="828"/>
      <c r="CBL89" s="829"/>
      <c r="CBM89" s="828"/>
      <c r="CBN89" s="829"/>
      <c r="CBO89" s="828"/>
      <c r="CBP89" s="829"/>
      <c r="CBQ89" s="828"/>
      <c r="CBR89" s="829"/>
      <c r="CBS89" s="828"/>
      <c r="CBT89" s="829"/>
      <c r="CBU89" s="828"/>
      <c r="CBV89" s="829"/>
      <c r="CBW89" s="828"/>
      <c r="CBX89" s="829"/>
      <c r="CBY89" s="828"/>
      <c r="CBZ89" s="829"/>
      <c r="CCA89" s="828"/>
      <c r="CCB89" s="829"/>
      <c r="CCC89" s="828"/>
      <c r="CCD89" s="829"/>
      <c r="CCE89" s="828"/>
      <c r="CCF89" s="829"/>
      <c r="CCG89" s="828"/>
      <c r="CCH89" s="829"/>
      <c r="CCI89" s="828"/>
      <c r="CCJ89" s="829"/>
      <c r="CCK89" s="828"/>
      <c r="CCL89" s="829"/>
      <c r="CCM89" s="828"/>
      <c r="CCN89" s="829"/>
      <c r="CCO89" s="828"/>
      <c r="CCP89" s="829"/>
      <c r="CCQ89" s="828"/>
      <c r="CCR89" s="829"/>
      <c r="CCS89" s="828"/>
      <c r="CCT89" s="829"/>
      <c r="CCU89" s="828"/>
      <c r="CCV89" s="829"/>
      <c r="CCW89" s="828"/>
      <c r="CCX89" s="829"/>
      <c r="CCY89" s="828"/>
      <c r="CCZ89" s="829"/>
      <c r="CDA89" s="828"/>
      <c r="CDB89" s="829"/>
      <c r="CDC89" s="828"/>
      <c r="CDD89" s="829"/>
      <c r="CDE89" s="828"/>
      <c r="CDF89" s="829"/>
      <c r="CDG89" s="828"/>
      <c r="CDH89" s="829"/>
      <c r="CDI89" s="828"/>
      <c r="CDJ89" s="829"/>
      <c r="CDK89" s="828"/>
      <c r="CDL89" s="829"/>
      <c r="CDM89" s="828"/>
      <c r="CDN89" s="829"/>
      <c r="CDO89" s="828"/>
      <c r="CDP89" s="829"/>
      <c r="CDQ89" s="828"/>
      <c r="CDR89" s="829"/>
      <c r="CDS89" s="828"/>
      <c r="CDT89" s="829"/>
      <c r="CDU89" s="828"/>
      <c r="CDV89" s="829"/>
      <c r="CDW89" s="828"/>
      <c r="CDX89" s="829"/>
      <c r="CDY89" s="828"/>
      <c r="CDZ89" s="829"/>
      <c r="CEA89" s="828"/>
      <c r="CEB89" s="829"/>
      <c r="CEC89" s="828"/>
      <c r="CED89" s="829"/>
      <c r="CEE89" s="828"/>
      <c r="CEF89" s="829"/>
      <c r="CEG89" s="828"/>
      <c r="CEH89" s="829"/>
      <c r="CEI89" s="828"/>
      <c r="CEJ89" s="829"/>
      <c r="CEK89" s="828"/>
      <c r="CEL89" s="829"/>
      <c r="CEM89" s="828"/>
      <c r="CEN89" s="829"/>
      <c r="CEO89" s="828"/>
      <c r="CEP89" s="829"/>
      <c r="CEQ89" s="828"/>
      <c r="CER89" s="829"/>
      <c r="CES89" s="828"/>
      <c r="CET89" s="829"/>
      <c r="CEU89" s="828"/>
      <c r="CEV89" s="829"/>
      <c r="CEW89" s="828"/>
      <c r="CEX89" s="829"/>
      <c r="CEY89" s="828"/>
      <c r="CEZ89" s="829"/>
      <c r="CFA89" s="828"/>
      <c r="CFB89" s="829"/>
      <c r="CFC89" s="828"/>
      <c r="CFD89" s="829"/>
      <c r="CFE89" s="828"/>
      <c r="CFF89" s="829"/>
      <c r="CFG89" s="828"/>
      <c r="CFH89" s="829"/>
      <c r="CFI89" s="828"/>
      <c r="CFJ89" s="829"/>
      <c r="CFK89" s="828"/>
      <c r="CFL89" s="829"/>
      <c r="CFM89" s="828"/>
      <c r="CFN89" s="829"/>
      <c r="CFO89" s="828"/>
      <c r="CFP89" s="829"/>
      <c r="CFQ89" s="828"/>
      <c r="CFR89" s="829"/>
      <c r="CFS89" s="828"/>
      <c r="CFT89" s="829"/>
      <c r="CFU89" s="828"/>
      <c r="CFV89" s="829"/>
      <c r="CFW89" s="828"/>
      <c r="CFX89" s="829"/>
      <c r="CFY89" s="828"/>
      <c r="CFZ89" s="829"/>
      <c r="CGA89" s="828"/>
      <c r="CGB89" s="829"/>
      <c r="CGC89" s="828"/>
      <c r="CGD89" s="829"/>
      <c r="CGE89" s="828"/>
      <c r="CGF89" s="829"/>
      <c r="CGG89" s="828"/>
      <c r="CGH89" s="829"/>
      <c r="CGI89" s="828"/>
      <c r="CGJ89" s="829"/>
      <c r="CGK89" s="828"/>
      <c r="CGL89" s="829"/>
      <c r="CGM89" s="828"/>
      <c r="CGN89" s="829"/>
      <c r="CGO89" s="828"/>
      <c r="CGP89" s="829"/>
      <c r="CGQ89" s="828"/>
      <c r="CGR89" s="829"/>
      <c r="CGS89" s="828"/>
      <c r="CGT89" s="829"/>
      <c r="CGU89" s="828"/>
      <c r="CGV89" s="829"/>
      <c r="CGW89" s="828"/>
      <c r="CGX89" s="829"/>
      <c r="CGY89" s="828"/>
      <c r="CGZ89" s="829"/>
      <c r="CHA89" s="828"/>
      <c r="CHB89" s="829"/>
      <c r="CHC89" s="828"/>
      <c r="CHD89" s="829"/>
      <c r="CHE89" s="828"/>
      <c r="CHF89" s="829"/>
      <c r="CHG89" s="828"/>
      <c r="CHH89" s="829"/>
      <c r="CHI89" s="828"/>
      <c r="CHJ89" s="829"/>
      <c r="CHK89" s="828"/>
      <c r="CHL89" s="829"/>
      <c r="CHM89" s="828"/>
      <c r="CHN89" s="829"/>
      <c r="CHO89" s="828"/>
      <c r="CHP89" s="829"/>
      <c r="CHQ89" s="828"/>
      <c r="CHR89" s="829"/>
      <c r="CHS89" s="828"/>
      <c r="CHT89" s="829"/>
      <c r="CHU89" s="828"/>
      <c r="CHV89" s="829"/>
      <c r="CHW89" s="828"/>
      <c r="CHX89" s="829"/>
      <c r="CHY89" s="828"/>
      <c r="CHZ89" s="829"/>
      <c r="CIA89" s="828"/>
      <c r="CIB89" s="829"/>
      <c r="CIC89" s="828"/>
      <c r="CID89" s="829"/>
      <c r="CIE89" s="828"/>
      <c r="CIF89" s="829"/>
      <c r="CIG89" s="828"/>
      <c r="CIH89" s="829"/>
      <c r="CII89" s="828"/>
      <c r="CIJ89" s="829"/>
      <c r="CIK89" s="828"/>
      <c r="CIL89" s="829"/>
      <c r="CIM89" s="828"/>
      <c r="CIN89" s="829"/>
      <c r="CIO89" s="828"/>
      <c r="CIP89" s="829"/>
      <c r="CIQ89" s="828"/>
      <c r="CIR89" s="829"/>
      <c r="CIS89" s="828"/>
      <c r="CIT89" s="829"/>
      <c r="CIU89" s="828"/>
      <c r="CIV89" s="829"/>
      <c r="CIW89" s="828"/>
      <c r="CIX89" s="829"/>
      <c r="CIY89" s="828"/>
      <c r="CIZ89" s="829"/>
      <c r="CJA89" s="828"/>
      <c r="CJB89" s="829"/>
      <c r="CJC89" s="828"/>
      <c r="CJD89" s="829"/>
      <c r="CJE89" s="828"/>
      <c r="CJF89" s="829"/>
      <c r="CJG89" s="828"/>
      <c r="CJH89" s="829"/>
      <c r="CJI89" s="828"/>
      <c r="CJJ89" s="829"/>
      <c r="CJK89" s="828"/>
      <c r="CJL89" s="829"/>
      <c r="CJM89" s="828"/>
      <c r="CJN89" s="829"/>
      <c r="CJO89" s="828"/>
      <c r="CJP89" s="829"/>
      <c r="CJQ89" s="828"/>
      <c r="CJR89" s="829"/>
      <c r="CJS89" s="828"/>
      <c r="CJT89" s="829"/>
      <c r="CJU89" s="828"/>
      <c r="CJV89" s="829"/>
      <c r="CJW89" s="828"/>
      <c r="CJX89" s="829"/>
      <c r="CJY89" s="828"/>
      <c r="CJZ89" s="829"/>
      <c r="CKA89" s="828"/>
      <c r="CKB89" s="829"/>
      <c r="CKC89" s="828"/>
      <c r="CKD89" s="829"/>
      <c r="CKE89" s="828"/>
      <c r="CKF89" s="829"/>
      <c r="CKG89" s="828"/>
      <c r="CKH89" s="829"/>
      <c r="CKI89" s="828"/>
      <c r="CKJ89" s="829"/>
      <c r="CKK89" s="828"/>
      <c r="CKL89" s="829"/>
      <c r="CKM89" s="828"/>
      <c r="CKN89" s="829"/>
      <c r="CKO89" s="828"/>
      <c r="CKP89" s="829"/>
      <c r="CKQ89" s="828"/>
      <c r="CKR89" s="829"/>
      <c r="CKS89" s="828"/>
      <c r="CKT89" s="829"/>
      <c r="CKU89" s="828"/>
      <c r="CKV89" s="829"/>
      <c r="CKW89" s="828"/>
      <c r="CKX89" s="829"/>
      <c r="CKY89" s="828"/>
      <c r="CKZ89" s="829"/>
      <c r="CLA89" s="828"/>
      <c r="CLB89" s="829"/>
      <c r="CLC89" s="828"/>
      <c r="CLD89" s="829"/>
      <c r="CLE89" s="828"/>
      <c r="CLF89" s="829"/>
      <c r="CLG89" s="828"/>
      <c r="CLH89" s="829"/>
      <c r="CLI89" s="828"/>
      <c r="CLJ89" s="829"/>
      <c r="CLK89" s="828"/>
      <c r="CLL89" s="829"/>
      <c r="CLM89" s="828"/>
      <c r="CLN89" s="829"/>
      <c r="CLO89" s="828"/>
      <c r="CLP89" s="829"/>
      <c r="CLQ89" s="828"/>
      <c r="CLR89" s="829"/>
      <c r="CLS89" s="828"/>
      <c r="CLT89" s="829"/>
      <c r="CLU89" s="828"/>
      <c r="CLV89" s="829"/>
      <c r="CLW89" s="828"/>
      <c r="CLX89" s="829"/>
      <c r="CLY89" s="828"/>
      <c r="CLZ89" s="829"/>
      <c r="CMA89" s="828"/>
      <c r="CMB89" s="829"/>
      <c r="CMC89" s="828"/>
      <c r="CMD89" s="829"/>
      <c r="CME89" s="828"/>
      <c r="CMF89" s="829"/>
      <c r="CMG89" s="828"/>
      <c r="CMH89" s="829"/>
      <c r="CMI89" s="828"/>
      <c r="CMJ89" s="829"/>
      <c r="CMK89" s="828"/>
      <c r="CML89" s="829"/>
      <c r="CMM89" s="828"/>
      <c r="CMN89" s="829"/>
      <c r="CMO89" s="828"/>
      <c r="CMP89" s="829"/>
      <c r="CMQ89" s="828"/>
      <c r="CMR89" s="829"/>
      <c r="CMS89" s="828"/>
      <c r="CMT89" s="829"/>
      <c r="CMU89" s="828"/>
      <c r="CMV89" s="829"/>
      <c r="CMW89" s="828"/>
      <c r="CMX89" s="829"/>
      <c r="CMY89" s="828"/>
      <c r="CMZ89" s="829"/>
      <c r="CNA89" s="828"/>
      <c r="CNB89" s="829"/>
      <c r="CNC89" s="828"/>
      <c r="CND89" s="829"/>
      <c r="CNE89" s="828"/>
      <c r="CNF89" s="829"/>
      <c r="CNG89" s="828"/>
      <c r="CNH89" s="829"/>
      <c r="CNI89" s="828"/>
      <c r="CNJ89" s="829"/>
      <c r="CNK89" s="828"/>
      <c r="CNL89" s="829"/>
      <c r="CNM89" s="828"/>
      <c r="CNN89" s="829"/>
      <c r="CNO89" s="828"/>
      <c r="CNP89" s="829"/>
      <c r="CNQ89" s="828"/>
      <c r="CNR89" s="829"/>
      <c r="CNS89" s="828"/>
      <c r="CNT89" s="829"/>
      <c r="CNU89" s="828"/>
      <c r="CNV89" s="829"/>
      <c r="CNW89" s="828"/>
      <c r="CNX89" s="829"/>
      <c r="CNY89" s="828"/>
      <c r="CNZ89" s="829"/>
      <c r="COA89" s="828"/>
      <c r="COB89" s="829"/>
      <c r="COC89" s="828"/>
      <c r="COD89" s="829"/>
      <c r="COE89" s="828"/>
      <c r="COF89" s="829"/>
      <c r="COG89" s="828"/>
      <c r="COH89" s="829"/>
      <c r="COI89" s="828"/>
      <c r="COJ89" s="829"/>
      <c r="COK89" s="828"/>
      <c r="COL89" s="829"/>
      <c r="COM89" s="828"/>
      <c r="CON89" s="829"/>
      <c r="COO89" s="828"/>
      <c r="COP89" s="829"/>
      <c r="COQ89" s="828"/>
      <c r="COR89" s="829"/>
      <c r="COS89" s="828"/>
      <c r="COT89" s="829"/>
      <c r="COU89" s="828"/>
      <c r="COV89" s="829"/>
      <c r="COW89" s="828"/>
      <c r="COX89" s="829"/>
      <c r="COY89" s="828"/>
      <c r="COZ89" s="829"/>
      <c r="CPA89" s="828"/>
      <c r="CPB89" s="829"/>
      <c r="CPC89" s="828"/>
      <c r="CPD89" s="829"/>
      <c r="CPE89" s="828"/>
      <c r="CPF89" s="829"/>
      <c r="CPG89" s="828"/>
      <c r="CPH89" s="829"/>
      <c r="CPI89" s="828"/>
      <c r="CPJ89" s="829"/>
      <c r="CPK89" s="828"/>
      <c r="CPL89" s="829"/>
      <c r="CPM89" s="828"/>
      <c r="CPN89" s="829"/>
      <c r="CPO89" s="828"/>
      <c r="CPP89" s="829"/>
      <c r="CPQ89" s="828"/>
      <c r="CPR89" s="829"/>
      <c r="CPS89" s="828"/>
      <c r="CPT89" s="829"/>
      <c r="CPU89" s="828"/>
      <c r="CPV89" s="829"/>
      <c r="CPW89" s="828"/>
      <c r="CPX89" s="829"/>
      <c r="CPY89" s="828"/>
      <c r="CPZ89" s="829"/>
      <c r="CQA89" s="828"/>
      <c r="CQB89" s="829"/>
      <c r="CQC89" s="828"/>
      <c r="CQD89" s="829"/>
      <c r="CQE89" s="828"/>
      <c r="CQF89" s="829"/>
      <c r="CQG89" s="828"/>
      <c r="CQH89" s="829"/>
      <c r="CQI89" s="828"/>
      <c r="CQJ89" s="829"/>
      <c r="CQK89" s="828"/>
      <c r="CQL89" s="829"/>
      <c r="CQM89" s="828"/>
      <c r="CQN89" s="829"/>
      <c r="CQO89" s="828"/>
      <c r="CQP89" s="829"/>
      <c r="CQQ89" s="828"/>
      <c r="CQR89" s="829"/>
      <c r="CQS89" s="828"/>
      <c r="CQT89" s="829"/>
      <c r="CQU89" s="828"/>
      <c r="CQV89" s="829"/>
      <c r="CQW89" s="828"/>
      <c r="CQX89" s="829"/>
      <c r="CQY89" s="828"/>
      <c r="CQZ89" s="829"/>
      <c r="CRA89" s="828"/>
      <c r="CRB89" s="829"/>
      <c r="CRC89" s="828"/>
      <c r="CRD89" s="829"/>
      <c r="CRE89" s="828"/>
      <c r="CRF89" s="829"/>
      <c r="CRG89" s="828"/>
      <c r="CRH89" s="829"/>
      <c r="CRI89" s="828"/>
      <c r="CRJ89" s="829"/>
      <c r="CRK89" s="828"/>
      <c r="CRL89" s="829"/>
      <c r="CRM89" s="828"/>
      <c r="CRN89" s="829"/>
      <c r="CRO89" s="828"/>
      <c r="CRP89" s="829"/>
      <c r="CRQ89" s="828"/>
      <c r="CRR89" s="829"/>
      <c r="CRS89" s="828"/>
      <c r="CRT89" s="829"/>
      <c r="CRU89" s="828"/>
      <c r="CRV89" s="829"/>
      <c r="CRW89" s="828"/>
      <c r="CRX89" s="829"/>
      <c r="CRY89" s="828"/>
      <c r="CRZ89" s="829"/>
      <c r="CSA89" s="828"/>
      <c r="CSB89" s="829"/>
      <c r="CSC89" s="828"/>
      <c r="CSD89" s="829"/>
      <c r="CSE89" s="828"/>
      <c r="CSF89" s="829"/>
      <c r="CSG89" s="828"/>
      <c r="CSH89" s="829"/>
      <c r="CSI89" s="828"/>
      <c r="CSJ89" s="829"/>
      <c r="CSK89" s="828"/>
      <c r="CSL89" s="829"/>
      <c r="CSM89" s="828"/>
      <c r="CSN89" s="829"/>
      <c r="CSO89" s="828"/>
      <c r="CSP89" s="829"/>
      <c r="CSQ89" s="828"/>
      <c r="CSR89" s="829"/>
      <c r="CSS89" s="828"/>
      <c r="CST89" s="829"/>
      <c r="CSU89" s="828"/>
      <c r="CSV89" s="829"/>
      <c r="CSW89" s="828"/>
      <c r="CSX89" s="829"/>
      <c r="CSY89" s="828"/>
      <c r="CSZ89" s="829"/>
      <c r="CTA89" s="828"/>
      <c r="CTB89" s="829"/>
      <c r="CTC89" s="828"/>
      <c r="CTD89" s="829"/>
      <c r="CTE89" s="828"/>
      <c r="CTF89" s="829"/>
      <c r="CTG89" s="828"/>
      <c r="CTH89" s="829"/>
      <c r="CTI89" s="828"/>
      <c r="CTJ89" s="829"/>
      <c r="CTK89" s="828"/>
      <c r="CTL89" s="829"/>
      <c r="CTM89" s="828"/>
      <c r="CTN89" s="829"/>
      <c r="CTO89" s="828"/>
      <c r="CTP89" s="829"/>
      <c r="CTQ89" s="828"/>
      <c r="CTR89" s="829"/>
      <c r="CTS89" s="828"/>
      <c r="CTT89" s="829"/>
      <c r="CTU89" s="828"/>
      <c r="CTV89" s="829"/>
      <c r="CTW89" s="828"/>
      <c r="CTX89" s="829"/>
      <c r="CTY89" s="828"/>
      <c r="CTZ89" s="829"/>
      <c r="CUA89" s="828"/>
      <c r="CUB89" s="829"/>
      <c r="CUC89" s="828"/>
      <c r="CUD89" s="829"/>
      <c r="CUE89" s="828"/>
      <c r="CUF89" s="829"/>
      <c r="CUG89" s="828"/>
      <c r="CUH89" s="829"/>
      <c r="CUI89" s="828"/>
      <c r="CUJ89" s="829"/>
      <c r="CUK89" s="828"/>
      <c r="CUL89" s="829"/>
      <c r="CUM89" s="828"/>
      <c r="CUN89" s="829"/>
      <c r="CUO89" s="828"/>
      <c r="CUP89" s="829"/>
      <c r="CUQ89" s="828"/>
      <c r="CUR89" s="829"/>
      <c r="CUS89" s="828"/>
      <c r="CUT89" s="829"/>
      <c r="CUU89" s="828"/>
      <c r="CUV89" s="829"/>
      <c r="CUW89" s="828"/>
      <c r="CUX89" s="829"/>
      <c r="CUY89" s="828"/>
      <c r="CUZ89" s="829"/>
      <c r="CVA89" s="828"/>
      <c r="CVB89" s="829"/>
      <c r="CVC89" s="828"/>
      <c r="CVD89" s="829"/>
      <c r="CVE89" s="828"/>
      <c r="CVF89" s="829"/>
      <c r="CVG89" s="828"/>
      <c r="CVH89" s="829"/>
      <c r="CVI89" s="828"/>
      <c r="CVJ89" s="829"/>
      <c r="CVK89" s="828"/>
      <c r="CVL89" s="829"/>
      <c r="CVM89" s="828"/>
      <c r="CVN89" s="829"/>
      <c r="CVO89" s="828"/>
      <c r="CVP89" s="829"/>
      <c r="CVQ89" s="828"/>
      <c r="CVR89" s="829"/>
      <c r="CVS89" s="828"/>
      <c r="CVT89" s="829"/>
      <c r="CVU89" s="828"/>
      <c r="CVV89" s="829"/>
      <c r="CVW89" s="828"/>
      <c r="CVX89" s="829"/>
      <c r="CVY89" s="828"/>
      <c r="CVZ89" s="829"/>
      <c r="CWA89" s="828"/>
      <c r="CWB89" s="829"/>
      <c r="CWC89" s="828"/>
      <c r="CWD89" s="829"/>
      <c r="CWE89" s="828"/>
      <c r="CWF89" s="829"/>
      <c r="CWG89" s="828"/>
      <c r="CWH89" s="829"/>
      <c r="CWI89" s="828"/>
      <c r="CWJ89" s="829"/>
      <c r="CWK89" s="828"/>
      <c r="CWL89" s="829"/>
      <c r="CWM89" s="828"/>
      <c r="CWN89" s="829"/>
      <c r="CWO89" s="828"/>
      <c r="CWP89" s="829"/>
      <c r="CWQ89" s="828"/>
      <c r="CWR89" s="829"/>
      <c r="CWS89" s="828"/>
      <c r="CWT89" s="829"/>
      <c r="CWU89" s="828"/>
      <c r="CWV89" s="829"/>
      <c r="CWW89" s="828"/>
      <c r="CWX89" s="829"/>
      <c r="CWY89" s="828"/>
      <c r="CWZ89" s="829"/>
      <c r="CXA89" s="828"/>
      <c r="CXB89" s="829"/>
      <c r="CXC89" s="828"/>
      <c r="CXD89" s="829"/>
      <c r="CXE89" s="828"/>
      <c r="CXF89" s="829"/>
      <c r="CXG89" s="828"/>
      <c r="CXH89" s="829"/>
      <c r="CXI89" s="828"/>
      <c r="CXJ89" s="829"/>
      <c r="CXK89" s="828"/>
      <c r="CXL89" s="829"/>
      <c r="CXM89" s="828"/>
      <c r="CXN89" s="829"/>
      <c r="CXO89" s="828"/>
      <c r="CXP89" s="829"/>
      <c r="CXQ89" s="828"/>
      <c r="CXR89" s="829"/>
      <c r="CXS89" s="828"/>
      <c r="CXT89" s="829"/>
      <c r="CXU89" s="828"/>
      <c r="CXV89" s="829"/>
      <c r="CXW89" s="828"/>
      <c r="CXX89" s="829"/>
      <c r="CXY89" s="828"/>
      <c r="CXZ89" s="829"/>
      <c r="CYA89" s="828"/>
      <c r="CYB89" s="829"/>
      <c r="CYC89" s="828"/>
      <c r="CYD89" s="829"/>
      <c r="CYE89" s="828"/>
      <c r="CYF89" s="829"/>
      <c r="CYG89" s="828"/>
      <c r="CYH89" s="829"/>
      <c r="CYI89" s="828"/>
      <c r="CYJ89" s="829"/>
      <c r="CYK89" s="828"/>
      <c r="CYL89" s="829"/>
      <c r="CYM89" s="828"/>
      <c r="CYN89" s="829"/>
      <c r="CYO89" s="828"/>
      <c r="CYP89" s="829"/>
      <c r="CYQ89" s="828"/>
      <c r="CYR89" s="829"/>
      <c r="CYS89" s="828"/>
      <c r="CYT89" s="829"/>
      <c r="CYU89" s="828"/>
      <c r="CYV89" s="829"/>
      <c r="CYW89" s="828"/>
      <c r="CYX89" s="829"/>
      <c r="CYY89" s="828"/>
      <c r="CYZ89" s="829"/>
      <c r="CZA89" s="828"/>
      <c r="CZB89" s="829"/>
      <c r="CZC89" s="828"/>
      <c r="CZD89" s="829"/>
      <c r="CZE89" s="828"/>
      <c r="CZF89" s="829"/>
      <c r="CZG89" s="828"/>
      <c r="CZH89" s="829"/>
      <c r="CZI89" s="828"/>
      <c r="CZJ89" s="829"/>
      <c r="CZK89" s="828"/>
      <c r="CZL89" s="829"/>
      <c r="CZM89" s="828"/>
      <c r="CZN89" s="829"/>
      <c r="CZO89" s="828"/>
      <c r="CZP89" s="829"/>
      <c r="CZQ89" s="828"/>
      <c r="CZR89" s="829"/>
      <c r="CZS89" s="828"/>
      <c r="CZT89" s="829"/>
      <c r="CZU89" s="828"/>
      <c r="CZV89" s="829"/>
      <c r="CZW89" s="828"/>
      <c r="CZX89" s="829"/>
      <c r="CZY89" s="828"/>
      <c r="CZZ89" s="829"/>
      <c r="DAA89" s="828"/>
      <c r="DAB89" s="829"/>
      <c r="DAC89" s="828"/>
      <c r="DAD89" s="829"/>
      <c r="DAE89" s="828"/>
      <c r="DAF89" s="829"/>
      <c r="DAG89" s="828"/>
      <c r="DAH89" s="829"/>
      <c r="DAI89" s="828"/>
      <c r="DAJ89" s="829"/>
      <c r="DAK89" s="828"/>
      <c r="DAL89" s="829"/>
      <c r="DAM89" s="828"/>
      <c r="DAN89" s="829"/>
      <c r="DAO89" s="828"/>
      <c r="DAP89" s="829"/>
      <c r="DAQ89" s="828"/>
      <c r="DAR89" s="829"/>
      <c r="DAS89" s="828"/>
      <c r="DAT89" s="829"/>
      <c r="DAU89" s="828"/>
      <c r="DAV89" s="829"/>
      <c r="DAW89" s="828"/>
      <c r="DAX89" s="829"/>
      <c r="DAY89" s="828"/>
      <c r="DAZ89" s="829"/>
      <c r="DBA89" s="828"/>
      <c r="DBB89" s="829"/>
      <c r="DBC89" s="828"/>
      <c r="DBD89" s="829"/>
      <c r="DBE89" s="828"/>
      <c r="DBF89" s="829"/>
      <c r="DBG89" s="828"/>
      <c r="DBH89" s="829"/>
      <c r="DBI89" s="828"/>
      <c r="DBJ89" s="829"/>
      <c r="DBK89" s="828"/>
      <c r="DBL89" s="829"/>
      <c r="DBM89" s="828"/>
      <c r="DBN89" s="829"/>
      <c r="DBO89" s="828"/>
      <c r="DBP89" s="829"/>
      <c r="DBQ89" s="828"/>
      <c r="DBR89" s="829"/>
      <c r="DBS89" s="828"/>
      <c r="DBT89" s="829"/>
      <c r="DBU89" s="828"/>
      <c r="DBV89" s="829"/>
      <c r="DBW89" s="828"/>
      <c r="DBX89" s="829"/>
      <c r="DBY89" s="828"/>
      <c r="DBZ89" s="829"/>
      <c r="DCA89" s="828"/>
      <c r="DCB89" s="829"/>
      <c r="DCC89" s="828"/>
      <c r="DCD89" s="829"/>
      <c r="DCE89" s="828"/>
      <c r="DCF89" s="829"/>
      <c r="DCG89" s="828"/>
      <c r="DCH89" s="829"/>
      <c r="DCI89" s="828"/>
      <c r="DCJ89" s="829"/>
      <c r="DCK89" s="828"/>
      <c r="DCL89" s="829"/>
      <c r="DCM89" s="828"/>
      <c r="DCN89" s="829"/>
      <c r="DCO89" s="828"/>
      <c r="DCP89" s="829"/>
      <c r="DCQ89" s="828"/>
      <c r="DCR89" s="829"/>
      <c r="DCS89" s="828"/>
      <c r="DCT89" s="829"/>
      <c r="DCU89" s="828"/>
      <c r="DCV89" s="829"/>
      <c r="DCW89" s="828"/>
      <c r="DCX89" s="829"/>
      <c r="DCY89" s="828"/>
      <c r="DCZ89" s="829"/>
      <c r="DDA89" s="828"/>
      <c r="DDB89" s="829"/>
      <c r="DDC89" s="828"/>
      <c r="DDD89" s="829"/>
      <c r="DDE89" s="828"/>
      <c r="DDF89" s="829"/>
      <c r="DDG89" s="828"/>
      <c r="DDH89" s="829"/>
      <c r="DDI89" s="828"/>
      <c r="DDJ89" s="829"/>
      <c r="DDK89" s="828"/>
      <c r="DDL89" s="829"/>
      <c r="DDM89" s="828"/>
      <c r="DDN89" s="829"/>
      <c r="DDO89" s="828"/>
      <c r="DDP89" s="829"/>
      <c r="DDQ89" s="828"/>
      <c r="DDR89" s="829"/>
      <c r="DDS89" s="828"/>
      <c r="DDT89" s="829"/>
      <c r="DDU89" s="828"/>
      <c r="DDV89" s="829"/>
      <c r="DDW89" s="828"/>
      <c r="DDX89" s="829"/>
      <c r="DDY89" s="828"/>
      <c r="DDZ89" s="829"/>
      <c r="DEA89" s="828"/>
      <c r="DEB89" s="829"/>
      <c r="DEC89" s="828"/>
      <c r="DED89" s="829"/>
      <c r="DEE89" s="828"/>
      <c r="DEF89" s="829"/>
      <c r="DEG89" s="828"/>
      <c r="DEH89" s="829"/>
      <c r="DEI89" s="828"/>
      <c r="DEJ89" s="829"/>
      <c r="DEK89" s="828"/>
      <c r="DEL89" s="829"/>
      <c r="DEM89" s="828"/>
      <c r="DEN89" s="829"/>
      <c r="DEO89" s="828"/>
      <c r="DEP89" s="829"/>
      <c r="DEQ89" s="828"/>
      <c r="DER89" s="829"/>
      <c r="DES89" s="828"/>
      <c r="DET89" s="829"/>
      <c r="DEU89" s="828"/>
      <c r="DEV89" s="829"/>
      <c r="DEW89" s="828"/>
      <c r="DEX89" s="829"/>
      <c r="DEY89" s="828"/>
      <c r="DEZ89" s="829"/>
      <c r="DFA89" s="828"/>
      <c r="DFB89" s="829"/>
      <c r="DFC89" s="828"/>
      <c r="DFD89" s="829"/>
      <c r="DFE89" s="828"/>
      <c r="DFF89" s="829"/>
      <c r="DFG89" s="828"/>
      <c r="DFH89" s="829"/>
      <c r="DFI89" s="828"/>
      <c r="DFJ89" s="829"/>
      <c r="DFK89" s="828"/>
      <c r="DFL89" s="829"/>
      <c r="DFM89" s="828"/>
      <c r="DFN89" s="829"/>
      <c r="DFO89" s="828"/>
      <c r="DFP89" s="829"/>
      <c r="DFQ89" s="828"/>
      <c r="DFR89" s="829"/>
      <c r="DFS89" s="828"/>
      <c r="DFT89" s="829"/>
      <c r="DFU89" s="828"/>
      <c r="DFV89" s="829"/>
      <c r="DFW89" s="828"/>
      <c r="DFX89" s="829"/>
      <c r="DFY89" s="828"/>
      <c r="DFZ89" s="829"/>
      <c r="DGA89" s="828"/>
      <c r="DGB89" s="829"/>
      <c r="DGC89" s="828"/>
      <c r="DGD89" s="829"/>
      <c r="DGE89" s="828"/>
      <c r="DGF89" s="829"/>
      <c r="DGG89" s="828"/>
      <c r="DGH89" s="829"/>
      <c r="DGI89" s="828"/>
      <c r="DGJ89" s="829"/>
      <c r="DGK89" s="828"/>
      <c r="DGL89" s="829"/>
      <c r="DGM89" s="828"/>
      <c r="DGN89" s="829"/>
      <c r="DGO89" s="828"/>
      <c r="DGP89" s="829"/>
      <c r="DGQ89" s="828"/>
      <c r="DGR89" s="829"/>
      <c r="DGS89" s="828"/>
      <c r="DGT89" s="829"/>
      <c r="DGU89" s="828"/>
      <c r="DGV89" s="829"/>
      <c r="DGW89" s="828"/>
      <c r="DGX89" s="829"/>
      <c r="DGY89" s="828"/>
      <c r="DGZ89" s="829"/>
      <c r="DHA89" s="828"/>
      <c r="DHB89" s="829"/>
      <c r="DHC89" s="828"/>
      <c r="DHD89" s="829"/>
      <c r="DHE89" s="828"/>
      <c r="DHF89" s="829"/>
      <c r="DHG89" s="828"/>
      <c r="DHH89" s="829"/>
      <c r="DHI89" s="828"/>
      <c r="DHJ89" s="829"/>
      <c r="DHK89" s="828"/>
      <c r="DHL89" s="829"/>
      <c r="DHM89" s="828"/>
      <c r="DHN89" s="829"/>
      <c r="DHO89" s="828"/>
      <c r="DHP89" s="829"/>
      <c r="DHQ89" s="828"/>
      <c r="DHR89" s="829"/>
      <c r="DHS89" s="828"/>
      <c r="DHT89" s="829"/>
      <c r="DHU89" s="828"/>
      <c r="DHV89" s="829"/>
      <c r="DHW89" s="828"/>
      <c r="DHX89" s="829"/>
      <c r="DHY89" s="828"/>
      <c r="DHZ89" s="829"/>
      <c r="DIA89" s="828"/>
      <c r="DIB89" s="829"/>
      <c r="DIC89" s="828"/>
      <c r="DID89" s="829"/>
      <c r="DIE89" s="828"/>
      <c r="DIF89" s="829"/>
      <c r="DIG89" s="828"/>
      <c r="DIH89" s="829"/>
      <c r="DII89" s="828"/>
      <c r="DIJ89" s="829"/>
      <c r="DIK89" s="828"/>
      <c r="DIL89" s="829"/>
      <c r="DIM89" s="828"/>
      <c r="DIN89" s="829"/>
      <c r="DIO89" s="828"/>
      <c r="DIP89" s="829"/>
      <c r="DIQ89" s="828"/>
      <c r="DIR89" s="829"/>
      <c r="DIS89" s="828"/>
      <c r="DIT89" s="829"/>
      <c r="DIU89" s="828"/>
      <c r="DIV89" s="829"/>
      <c r="DIW89" s="828"/>
      <c r="DIX89" s="829"/>
      <c r="DIY89" s="828"/>
      <c r="DIZ89" s="829"/>
      <c r="DJA89" s="828"/>
      <c r="DJB89" s="829"/>
      <c r="DJC89" s="828"/>
      <c r="DJD89" s="829"/>
      <c r="DJE89" s="828"/>
      <c r="DJF89" s="829"/>
      <c r="DJG89" s="828"/>
      <c r="DJH89" s="829"/>
      <c r="DJI89" s="828"/>
      <c r="DJJ89" s="829"/>
      <c r="DJK89" s="828"/>
      <c r="DJL89" s="829"/>
      <c r="DJM89" s="828"/>
      <c r="DJN89" s="829"/>
      <c r="DJO89" s="828"/>
      <c r="DJP89" s="829"/>
      <c r="DJQ89" s="828"/>
      <c r="DJR89" s="829"/>
      <c r="DJS89" s="828"/>
      <c r="DJT89" s="829"/>
      <c r="DJU89" s="828"/>
      <c r="DJV89" s="829"/>
      <c r="DJW89" s="828"/>
      <c r="DJX89" s="829"/>
      <c r="DJY89" s="828"/>
      <c r="DJZ89" s="829"/>
      <c r="DKA89" s="828"/>
      <c r="DKB89" s="829"/>
      <c r="DKC89" s="828"/>
      <c r="DKD89" s="829"/>
      <c r="DKE89" s="828"/>
      <c r="DKF89" s="829"/>
      <c r="DKG89" s="828"/>
      <c r="DKH89" s="829"/>
      <c r="DKI89" s="828"/>
      <c r="DKJ89" s="829"/>
      <c r="DKK89" s="828"/>
      <c r="DKL89" s="829"/>
      <c r="DKM89" s="828"/>
      <c r="DKN89" s="829"/>
      <c r="DKO89" s="828"/>
      <c r="DKP89" s="829"/>
      <c r="DKQ89" s="828"/>
      <c r="DKR89" s="829"/>
      <c r="DKS89" s="828"/>
      <c r="DKT89" s="829"/>
      <c r="DKU89" s="828"/>
      <c r="DKV89" s="829"/>
      <c r="DKW89" s="828"/>
      <c r="DKX89" s="829"/>
      <c r="DKY89" s="828"/>
      <c r="DKZ89" s="829"/>
      <c r="DLA89" s="828"/>
      <c r="DLB89" s="829"/>
      <c r="DLC89" s="828"/>
      <c r="DLD89" s="829"/>
      <c r="DLE89" s="828"/>
      <c r="DLF89" s="829"/>
      <c r="DLG89" s="828"/>
      <c r="DLH89" s="829"/>
      <c r="DLI89" s="828"/>
      <c r="DLJ89" s="829"/>
      <c r="DLK89" s="828"/>
      <c r="DLL89" s="829"/>
      <c r="DLM89" s="828"/>
      <c r="DLN89" s="829"/>
      <c r="DLO89" s="828"/>
      <c r="DLP89" s="829"/>
      <c r="DLQ89" s="828"/>
      <c r="DLR89" s="829"/>
      <c r="DLS89" s="828"/>
      <c r="DLT89" s="829"/>
      <c r="DLU89" s="828"/>
      <c r="DLV89" s="829"/>
      <c r="DLW89" s="828"/>
      <c r="DLX89" s="829"/>
      <c r="DLY89" s="828"/>
      <c r="DLZ89" s="829"/>
      <c r="DMA89" s="828"/>
      <c r="DMB89" s="829"/>
      <c r="DMC89" s="828"/>
      <c r="DMD89" s="829"/>
      <c r="DME89" s="828"/>
      <c r="DMF89" s="829"/>
      <c r="DMG89" s="828"/>
      <c r="DMH89" s="829"/>
      <c r="DMI89" s="828"/>
      <c r="DMJ89" s="829"/>
      <c r="DMK89" s="828"/>
      <c r="DML89" s="829"/>
      <c r="DMM89" s="828"/>
      <c r="DMN89" s="829"/>
      <c r="DMO89" s="828"/>
      <c r="DMP89" s="829"/>
      <c r="DMQ89" s="828"/>
      <c r="DMR89" s="829"/>
      <c r="DMS89" s="828"/>
      <c r="DMT89" s="829"/>
      <c r="DMU89" s="828"/>
      <c r="DMV89" s="829"/>
      <c r="DMW89" s="828"/>
      <c r="DMX89" s="829"/>
      <c r="DMY89" s="828"/>
      <c r="DMZ89" s="829"/>
      <c r="DNA89" s="828"/>
      <c r="DNB89" s="829"/>
      <c r="DNC89" s="828"/>
      <c r="DND89" s="829"/>
      <c r="DNE89" s="828"/>
      <c r="DNF89" s="829"/>
      <c r="DNG89" s="828"/>
      <c r="DNH89" s="829"/>
      <c r="DNI89" s="828"/>
      <c r="DNJ89" s="829"/>
      <c r="DNK89" s="828"/>
      <c r="DNL89" s="829"/>
      <c r="DNM89" s="828"/>
      <c r="DNN89" s="829"/>
      <c r="DNO89" s="828"/>
      <c r="DNP89" s="829"/>
      <c r="DNQ89" s="828"/>
      <c r="DNR89" s="829"/>
      <c r="DNS89" s="828"/>
      <c r="DNT89" s="829"/>
      <c r="DNU89" s="828"/>
      <c r="DNV89" s="829"/>
      <c r="DNW89" s="828"/>
      <c r="DNX89" s="829"/>
      <c r="DNY89" s="828"/>
      <c r="DNZ89" s="829"/>
      <c r="DOA89" s="828"/>
      <c r="DOB89" s="829"/>
      <c r="DOC89" s="828"/>
      <c r="DOD89" s="829"/>
      <c r="DOE89" s="828"/>
      <c r="DOF89" s="829"/>
      <c r="DOG89" s="828"/>
      <c r="DOH89" s="829"/>
      <c r="DOI89" s="828"/>
      <c r="DOJ89" s="829"/>
      <c r="DOK89" s="828"/>
      <c r="DOL89" s="829"/>
      <c r="DOM89" s="828"/>
      <c r="DON89" s="829"/>
      <c r="DOO89" s="828"/>
      <c r="DOP89" s="829"/>
      <c r="DOQ89" s="828"/>
      <c r="DOR89" s="829"/>
      <c r="DOS89" s="828"/>
      <c r="DOT89" s="829"/>
      <c r="DOU89" s="828"/>
      <c r="DOV89" s="829"/>
      <c r="DOW89" s="828"/>
      <c r="DOX89" s="829"/>
      <c r="DOY89" s="828"/>
      <c r="DOZ89" s="829"/>
      <c r="DPA89" s="828"/>
      <c r="DPB89" s="829"/>
      <c r="DPC89" s="828"/>
      <c r="DPD89" s="829"/>
      <c r="DPE89" s="828"/>
      <c r="DPF89" s="829"/>
      <c r="DPG89" s="828"/>
      <c r="DPH89" s="829"/>
      <c r="DPI89" s="828"/>
      <c r="DPJ89" s="829"/>
      <c r="DPK89" s="828"/>
      <c r="DPL89" s="829"/>
      <c r="DPM89" s="828"/>
      <c r="DPN89" s="829"/>
      <c r="DPO89" s="828"/>
      <c r="DPP89" s="829"/>
      <c r="DPQ89" s="828"/>
      <c r="DPR89" s="829"/>
      <c r="DPS89" s="828"/>
      <c r="DPT89" s="829"/>
      <c r="DPU89" s="828"/>
      <c r="DPV89" s="829"/>
      <c r="DPW89" s="828"/>
      <c r="DPX89" s="829"/>
      <c r="DPY89" s="828"/>
      <c r="DPZ89" s="829"/>
      <c r="DQA89" s="828"/>
      <c r="DQB89" s="829"/>
      <c r="DQC89" s="828"/>
      <c r="DQD89" s="829"/>
      <c r="DQE89" s="828"/>
      <c r="DQF89" s="829"/>
      <c r="DQG89" s="828"/>
      <c r="DQH89" s="829"/>
      <c r="DQI89" s="828"/>
      <c r="DQJ89" s="829"/>
      <c r="DQK89" s="828"/>
      <c r="DQL89" s="829"/>
      <c r="DQM89" s="828"/>
      <c r="DQN89" s="829"/>
      <c r="DQO89" s="828"/>
      <c r="DQP89" s="829"/>
      <c r="DQQ89" s="828"/>
      <c r="DQR89" s="829"/>
      <c r="DQS89" s="828"/>
      <c r="DQT89" s="829"/>
      <c r="DQU89" s="828"/>
      <c r="DQV89" s="829"/>
      <c r="DQW89" s="828"/>
      <c r="DQX89" s="829"/>
      <c r="DQY89" s="828"/>
      <c r="DQZ89" s="829"/>
      <c r="DRA89" s="828"/>
      <c r="DRB89" s="829"/>
      <c r="DRC89" s="828"/>
      <c r="DRD89" s="829"/>
      <c r="DRE89" s="828"/>
      <c r="DRF89" s="829"/>
      <c r="DRG89" s="828"/>
      <c r="DRH89" s="829"/>
      <c r="DRI89" s="828"/>
      <c r="DRJ89" s="829"/>
      <c r="DRK89" s="828"/>
      <c r="DRL89" s="829"/>
      <c r="DRM89" s="828"/>
      <c r="DRN89" s="829"/>
      <c r="DRO89" s="828"/>
      <c r="DRP89" s="829"/>
      <c r="DRQ89" s="828"/>
      <c r="DRR89" s="829"/>
      <c r="DRS89" s="828"/>
      <c r="DRT89" s="829"/>
      <c r="DRU89" s="828"/>
      <c r="DRV89" s="829"/>
      <c r="DRW89" s="828"/>
      <c r="DRX89" s="829"/>
      <c r="DRY89" s="828"/>
      <c r="DRZ89" s="829"/>
      <c r="DSA89" s="828"/>
      <c r="DSB89" s="829"/>
      <c r="DSC89" s="828"/>
      <c r="DSD89" s="829"/>
      <c r="DSE89" s="828"/>
      <c r="DSF89" s="829"/>
      <c r="DSG89" s="828"/>
      <c r="DSH89" s="829"/>
      <c r="DSI89" s="828"/>
      <c r="DSJ89" s="829"/>
      <c r="DSK89" s="828"/>
      <c r="DSL89" s="829"/>
      <c r="DSM89" s="828"/>
      <c r="DSN89" s="829"/>
      <c r="DSO89" s="828"/>
      <c r="DSP89" s="829"/>
      <c r="DSQ89" s="828"/>
      <c r="DSR89" s="829"/>
      <c r="DSS89" s="828"/>
      <c r="DST89" s="829"/>
      <c r="DSU89" s="828"/>
      <c r="DSV89" s="829"/>
      <c r="DSW89" s="828"/>
      <c r="DSX89" s="829"/>
      <c r="DSY89" s="828"/>
      <c r="DSZ89" s="829"/>
      <c r="DTA89" s="828"/>
      <c r="DTB89" s="829"/>
      <c r="DTC89" s="828"/>
      <c r="DTD89" s="829"/>
      <c r="DTE89" s="828"/>
      <c r="DTF89" s="829"/>
      <c r="DTG89" s="828"/>
      <c r="DTH89" s="829"/>
      <c r="DTI89" s="828"/>
      <c r="DTJ89" s="829"/>
      <c r="DTK89" s="828"/>
      <c r="DTL89" s="829"/>
      <c r="DTM89" s="828"/>
      <c r="DTN89" s="829"/>
      <c r="DTO89" s="828"/>
      <c r="DTP89" s="829"/>
      <c r="DTQ89" s="828"/>
      <c r="DTR89" s="829"/>
      <c r="DTS89" s="828"/>
      <c r="DTT89" s="829"/>
      <c r="DTU89" s="828"/>
      <c r="DTV89" s="829"/>
      <c r="DTW89" s="828"/>
      <c r="DTX89" s="829"/>
      <c r="DTY89" s="828"/>
      <c r="DTZ89" s="829"/>
      <c r="DUA89" s="828"/>
      <c r="DUB89" s="829"/>
      <c r="DUC89" s="828"/>
      <c r="DUD89" s="829"/>
      <c r="DUE89" s="828"/>
      <c r="DUF89" s="829"/>
      <c r="DUG89" s="828"/>
      <c r="DUH89" s="829"/>
      <c r="DUI89" s="828"/>
      <c r="DUJ89" s="829"/>
      <c r="DUK89" s="828"/>
      <c r="DUL89" s="829"/>
      <c r="DUM89" s="828"/>
      <c r="DUN89" s="829"/>
      <c r="DUO89" s="828"/>
      <c r="DUP89" s="829"/>
      <c r="DUQ89" s="828"/>
      <c r="DUR89" s="829"/>
      <c r="DUS89" s="828"/>
      <c r="DUT89" s="829"/>
      <c r="DUU89" s="828"/>
      <c r="DUV89" s="829"/>
      <c r="DUW89" s="828"/>
      <c r="DUX89" s="829"/>
      <c r="DUY89" s="828"/>
      <c r="DUZ89" s="829"/>
      <c r="DVA89" s="828"/>
      <c r="DVB89" s="829"/>
      <c r="DVC89" s="828"/>
      <c r="DVD89" s="829"/>
      <c r="DVE89" s="828"/>
      <c r="DVF89" s="829"/>
      <c r="DVG89" s="828"/>
      <c r="DVH89" s="829"/>
      <c r="DVI89" s="828"/>
      <c r="DVJ89" s="829"/>
      <c r="DVK89" s="828"/>
      <c r="DVL89" s="829"/>
      <c r="DVM89" s="828"/>
      <c r="DVN89" s="829"/>
      <c r="DVO89" s="828"/>
      <c r="DVP89" s="829"/>
      <c r="DVQ89" s="828"/>
      <c r="DVR89" s="829"/>
      <c r="DVS89" s="828"/>
      <c r="DVT89" s="829"/>
      <c r="DVU89" s="828"/>
      <c r="DVV89" s="829"/>
      <c r="DVW89" s="828"/>
      <c r="DVX89" s="829"/>
      <c r="DVY89" s="828"/>
      <c r="DVZ89" s="829"/>
      <c r="DWA89" s="828"/>
      <c r="DWB89" s="829"/>
      <c r="DWC89" s="828"/>
      <c r="DWD89" s="829"/>
      <c r="DWE89" s="828"/>
      <c r="DWF89" s="829"/>
      <c r="DWG89" s="828"/>
      <c r="DWH89" s="829"/>
      <c r="DWI89" s="828"/>
      <c r="DWJ89" s="829"/>
      <c r="DWK89" s="828"/>
      <c r="DWL89" s="829"/>
      <c r="DWM89" s="828"/>
      <c r="DWN89" s="829"/>
      <c r="DWO89" s="828"/>
      <c r="DWP89" s="829"/>
      <c r="DWQ89" s="828"/>
      <c r="DWR89" s="829"/>
      <c r="DWS89" s="828"/>
      <c r="DWT89" s="829"/>
      <c r="DWU89" s="828"/>
      <c r="DWV89" s="829"/>
      <c r="DWW89" s="828"/>
      <c r="DWX89" s="829"/>
      <c r="DWY89" s="828"/>
      <c r="DWZ89" s="829"/>
      <c r="DXA89" s="828"/>
      <c r="DXB89" s="829"/>
      <c r="DXC89" s="828"/>
      <c r="DXD89" s="829"/>
      <c r="DXE89" s="828"/>
      <c r="DXF89" s="829"/>
      <c r="DXG89" s="828"/>
      <c r="DXH89" s="829"/>
      <c r="DXI89" s="828"/>
      <c r="DXJ89" s="829"/>
      <c r="DXK89" s="828"/>
      <c r="DXL89" s="829"/>
      <c r="DXM89" s="828"/>
      <c r="DXN89" s="829"/>
      <c r="DXO89" s="828"/>
      <c r="DXP89" s="829"/>
      <c r="DXQ89" s="828"/>
      <c r="DXR89" s="829"/>
      <c r="DXS89" s="828"/>
      <c r="DXT89" s="829"/>
      <c r="DXU89" s="828"/>
      <c r="DXV89" s="829"/>
      <c r="DXW89" s="828"/>
      <c r="DXX89" s="829"/>
      <c r="DXY89" s="828"/>
      <c r="DXZ89" s="829"/>
      <c r="DYA89" s="828"/>
      <c r="DYB89" s="829"/>
      <c r="DYC89" s="828"/>
      <c r="DYD89" s="829"/>
      <c r="DYE89" s="828"/>
      <c r="DYF89" s="829"/>
      <c r="DYG89" s="828"/>
      <c r="DYH89" s="829"/>
      <c r="DYI89" s="828"/>
      <c r="DYJ89" s="829"/>
      <c r="DYK89" s="828"/>
      <c r="DYL89" s="829"/>
      <c r="DYM89" s="828"/>
      <c r="DYN89" s="829"/>
      <c r="DYO89" s="828"/>
      <c r="DYP89" s="829"/>
      <c r="DYQ89" s="828"/>
      <c r="DYR89" s="829"/>
      <c r="DYS89" s="828"/>
      <c r="DYT89" s="829"/>
      <c r="DYU89" s="828"/>
      <c r="DYV89" s="829"/>
      <c r="DYW89" s="828"/>
      <c r="DYX89" s="829"/>
      <c r="DYY89" s="828"/>
      <c r="DYZ89" s="829"/>
      <c r="DZA89" s="828"/>
      <c r="DZB89" s="829"/>
      <c r="DZC89" s="828"/>
      <c r="DZD89" s="829"/>
      <c r="DZE89" s="828"/>
      <c r="DZF89" s="829"/>
      <c r="DZG89" s="828"/>
      <c r="DZH89" s="829"/>
      <c r="DZI89" s="828"/>
      <c r="DZJ89" s="829"/>
      <c r="DZK89" s="828"/>
      <c r="DZL89" s="829"/>
      <c r="DZM89" s="828"/>
      <c r="DZN89" s="829"/>
      <c r="DZO89" s="828"/>
      <c r="DZP89" s="829"/>
      <c r="DZQ89" s="828"/>
      <c r="DZR89" s="829"/>
      <c r="DZS89" s="828"/>
      <c r="DZT89" s="829"/>
      <c r="DZU89" s="828"/>
      <c r="DZV89" s="829"/>
      <c r="DZW89" s="828"/>
      <c r="DZX89" s="829"/>
      <c r="DZY89" s="828"/>
      <c r="DZZ89" s="829"/>
      <c r="EAA89" s="828"/>
      <c r="EAB89" s="829"/>
      <c r="EAC89" s="828"/>
      <c r="EAD89" s="829"/>
      <c r="EAE89" s="828"/>
      <c r="EAF89" s="829"/>
      <c r="EAG89" s="828"/>
      <c r="EAH89" s="829"/>
      <c r="EAI89" s="828"/>
      <c r="EAJ89" s="829"/>
      <c r="EAK89" s="828"/>
      <c r="EAL89" s="829"/>
      <c r="EAM89" s="828"/>
      <c r="EAN89" s="829"/>
      <c r="EAO89" s="828"/>
      <c r="EAP89" s="829"/>
      <c r="EAQ89" s="828"/>
      <c r="EAR89" s="829"/>
      <c r="EAS89" s="828"/>
      <c r="EAT89" s="829"/>
      <c r="EAU89" s="828"/>
      <c r="EAV89" s="829"/>
      <c r="EAW89" s="828"/>
      <c r="EAX89" s="829"/>
      <c r="EAY89" s="828"/>
      <c r="EAZ89" s="829"/>
      <c r="EBA89" s="828"/>
      <c r="EBB89" s="829"/>
      <c r="EBC89" s="828"/>
      <c r="EBD89" s="829"/>
      <c r="EBE89" s="828"/>
      <c r="EBF89" s="829"/>
      <c r="EBG89" s="828"/>
      <c r="EBH89" s="829"/>
      <c r="EBI89" s="828"/>
      <c r="EBJ89" s="829"/>
      <c r="EBK89" s="828"/>
      <c r="EBL89" s="829"/>
      <c r="EBM89" s="828"/>
      <c r="EBN89" s="829"/>
      <c r="EBO89" s="828"/>
      <c r="EBP89" s="829"/>
      <c r="EBQ89" s="828"/>
      <c r="EBR89" s="829"/>
      <c r="EBS89" s="828"/>
      <c r="EBT89" s="829"/>
      <c r="EBU89" s="828"/>
      <c r="EBV89" s="829"/>
      <c r="EBW89" s="828"/>
      <c r="EBX89" s="829"/>
      <c r="EBY89" s="828"/>
      <c r="EBZ89" s="829"/>
      <c r="ECA89" s="828"/>
      <c r="ECB89" s="829"/>
      <c r="ECC89" s="828"/>
      <c r="ECD89" s="829"/>
      <c r="ECE89" s="828"/>
      <c r="ECF89" s="829"/>
      <c r="ECG89" s="828"/>
      <c r="ECH89" s="829"/>
      <c r="ECI89" s="828"/>
      <c r="ECJ89" s="829"/>
      <c r="ECK89" s="828"/>
      <c r="ECL89" s="829"/>
      <c r="ECM89" s="828"/>
      <c r="ECN89" s="829"/>
      <c r="ECO89" s="828"/>
      <c r="ECP89" s="829"/>
      <c r="ECQ89" s="828"/>
      <c r="ECR89" s="829"/>
      <c r="ECS89" s="828"/>
      <c r="ECT89" s="829"/>
      <c r="ECU89" s="828"/>
      <c r="ECV89" s="829"/>
      <c r="ECW89" s="828"/>
      <c r="ECX89" s="829"/>
      <c r="ECY89" s="828"/>
      <c r="ECZ89" s="829"/>
      <c r="EDA89" s="828"/>
      <c r="EDB89" s="829"/>
      <c r="EDC89" s="828"/>
      <c r="EDD89" s="829"/>
      <c r="EDE89" s="828"/>
      <c r="EDF89" s="829"/>
      <c r="EDG89" s="828"/>
      <c r="EDH89" s="829"/>
      <c r="EDI89" s="828"/>
      <c r="EDJ89" s="829"/>
      <c r="EDK89" s="828"/>
      <c r="EDL89" s="829"/>
      <c r="EDM89" s="828"/>
      <c r="EDN89" s="829"/>
      <c r="EDO89" s="828"/>
      <c r="EDP89" s="829"/>
      <c r="EDQ89" s="828"/>
      <c r="EDR89" s="829"/>
      <c r="EDS89" s="828"/>
      <c r="EDT89" s="829"/>
      <c r="EDU89" s="828"/>
      <c r="EDV89" s="829"/>
      <c r="EDW89" s="828"/>
      <c r="EDX89" s="829"/>
      <c r="EDY89" s="828"/>
      <c r="EDZ89" s="829"/>
      <c r="EEA89" s="828"/>
      <c r="EEB89" s="829"/>
      <c r="EEC89" s="828"/>
      <c r="EED89" s="829"/>
      <c r="EEE89" s="828"/>
      <c r="EEF89" s="829"/>
      <c r="EEG89" s="828"/>
      <c r="EEH89" s="829"/>
      <c r="EEI89" s="828"/>
      <c r="EEJ89" s="829"/>
      <c r="EEK89" s="828"/>
      <c r="EEL89" s="829"/>
      <c r="EEM89" s="828"/>
      <c r="EEN89" s="829"/>
      <c r="EEO89" s="828"/>
      <c r="EEP89" s="829"/>
      <c r="EEQ89" s="828"/>
      <c r="EER89" s="829"/>
      <c r="EES89" s="828"/>
      <c r="EET89" s="829"/>
      <c r="EEU89" s="828"/>
      <c r="EEV89" s="829"/>
      <c r="EEW89" s="828"/>
      <c r="EEX89" s="829"/>
      <c r="EEY89" s="828"/>
      <c r="EEZ89" s="829"/>
      <c r="EFA89" s="828"/>
      <c r="EFB89" s="829"/>
      <c r="EFC89" s="828"/>
      <c r="EFD89" s="829"/>
      <c r="EFE89" s="828"/>
      <c r="EFF89" s="829"/>
      <c r="EFG89" s="828"/>
      <c r="EFH89" s="829"/>
      <c r="EFI89" s="828"/>
      <c r="EFJ89" s="829"/>
      <c r="EFK89" s="828"/>
      <c r="EFL89" s="829"/>
      <c r="EFM89" s="828"/>
      <c r="EFN89" s="829"/>
      <c r="EFO89" s="828"/>
      <c r="EFP89" s="829"/>
      <c r="EFQ89" s="828"/>
      <c r="EFR89" s="829"/>
      <c r="EFS89" s="828"/>
      <c r="EFT89" s="829"/>
      <c r="EFU89" s="828"/>
      <c r="EFV89" s="829"/>
      <c r="EFW89" s="828"/>
      <c r="EFX89" s="829"/>
      <c r="EFY89" s="828"/>
      <c r="EFZ89" s="829"/>
      <c r="EGA89" s="828"/>
      <c r="EGB89" s="829"/>
      <c r="EGC89" s="828"/>
      <c r="EGD89" s="829"/>
      <c r="EGE89" s="828"/>
      <c r="EGF89" s="829"/>
      <c r="EGG89" s="828"/>
      <c r="EGH89" s="829"/>
      <c r="EGI89" s="828"/>
      <c r="EGJ89" s="829"/>
      <c r="EGK89" s="828"/>
      <c r="EGL89" s="829"/>
      <c r="EGM89" s="828"/>
      <c r="EGN89" s="829"/>
      <c r="EGO89" s="828"/>
      <c r="EGP89" s="829"/>
      <c r="EGQ89" s="828"/>
      <c r="EGR89" s="829"/>
      <c r="EGS89" s="828"/>
      <c r="EGT89" s="829"/>
      <c r="EGU89" s="828"/>
      <c r="EGV89" s="829"/>
      <c r="EGW89" s="828"/>
      <c r="EGX89" s="829"/>
      <c r="EGY89" s="828"/>
      <c r="EGZ89" s="829"/>
      <c r="EHA89" s="828"/>
      <c r="EHB89" s="829"/>
      <c r="EHC89" s="828"/>
      <c r="EHD89" s="829"/>
      <c r="EHE89" s="828"/>
      <c r="EHF89" s="829"/>
      <c r="EHG89" s="828"/>
      <c r="EHH89" s="829"/>
      <c r="EHI89" s="828"/>
      <c r="EHJ89" s="829"/>
      <c r="EHK89" s="828"/>
      <c r="EHL89" s="829"/>
      <c r="EHM89" s="828"/>
      <c r="EHN89" s="829"/>
      <c r="EHO89" s="828"/>
      <c r="EHP89" s="829"/>
      <c r="EHQ89" s="828"/>
      <c r="EHR89" s="829"/>
      <c r="EHS89" s="828"/>
      <c r="EHT89" s="829"/>
      <c r="EHU89" s="828"/>
      <c r="EHV89" s="829"/>
      <c r="EHW89" s="828"/>
      <c r="EHX89" s="829"/>
      <c r="EHY89" s="828"/>
      <c r="EHZ89" s="829"/>
      <c r="EIA89" s="828"/>
      <c r="EIB89" s="829"/>
      <c r="EIC89" s="828"/>
      <c r="EID89" s="829"/>
      <c r="EIE89" s="828"/>
      <c r="EIF89" s="829"/>
      <c r="EIG89" s="828"/>
      <c r="EIH89" s="829"/>
      <c r="EII89" s="828"/>
      <c r="EIJ89" s="829"/>
      <c r="EIK89" s="828"/>
      <c r="EIL89" s="829"/>
      <c r="EIM89" s="828"/>
      <c r="EIN89" s="829"/>
      <c r="EIO89" s="828"/>
      <c r="EIP89" s="829"/>
      <c r="EIQ89" s="828"/>
      <c r="EIR89" s="829"/>
      <c r="EIS89" s="828"/>
      <c r="EIT89" s="829"/>
      <c r="EIU89" s="828"/>
      <c r="EIV89" s="829"/>
      <c r="EIW89" s="828"/>
      <c r="EIX89" s="829"/>
      <c r="EIY89" s="828"/>
      <c r="EIZ89" s="829"/>
      <c r="EJA89" s="828"/>
      <c r="EJB89" s="829"/>
      <c r="EJC89" s="828"/>
      <c r="EJD89" s="829"/>
      <c r="EJE89" s="828"/>
      <c r="EJF89" s="829"/>
      <c r="EJG89" s="828"/>
      <c r="EJH89" s="829"/>
      <c r="EJI89" s="828"/>
      <c r="EJJ89" s="829"/>
      <c r="EJK89" s="828"/>
      <c r="EJL89" s="829"/>
      <c r="EJM89" s="828"/>
      <c r="EJN89" s="829"/>
      <c r="EJO89" s="828"/>
      <c r="EJP89" s="829"/>
      <c r="EJQ89" s="828"/>
      <c r="EJR89" s="829"/>
      <c r="EJS89" s="828"/>
      <c r="EJT89" s="829"/>
      <c r="EJU89" s="828"/>
      <c r="EJV89" s="829"/>
      <c r="EJW89" s="828"/>
      <c r="EJX89" s="829"/>
      <c r="EJY89" s="828"/>
      <c r="EJZ89" s="829"/>
      <c r="EKA89" s="828"/>
      <c r="EKB89" s="829"/>
      <c r="EKC89" s="828"/>
      <c r="EKD89" s="829"/>
      <c r="EKE89" s="828"/>
      <c r="EKF89" s="829"/>
      <c r="EKG89" s="828"/>
      <c r="EKH89" s="829"/>
      <c r="EKI89" s="828"/>
      <c r="EKJ89" s="829"/>
      <c r="EKK89" s="828"/>
      <c r="EKL89" s="829"/>
      <c r="EKM89" s="828"/>
      <c r="EKN89" s="829"/>
      <c r="EKO89" s="828"/>
      <c r="EKP89" s="829"/>
      <c r="EKQ89" s="828"/>
      <c r="EKR89" s="829"/>
      <c r="EKS89" s="828"/>
      <c r="EKT89" s="829"/>
      <c r="EKU89" s="828"/>
      <c r="EKV89" s="829"/>
      <c r="EKW89" s="828"/>
      <c r="EKX89" s="829"/>
      <c r="EKY89" s="828"/>
      <c r="EKZ89" s="829"/>
      <c r="ELA89" s="828"/>
      <c r="ELB89" s="829"/>
      <c r="ELC89" s="828"/>
      <c r="ELD89" s="829"/>
      <c r="ELE89" s="828"/>
      <c r="ELF89" s="829"/>
      <c r="ELG89" s="828"/>
      <c r="ELH89" s="829"/>
      <c r="ELI89" s="828"/>
      <c r="ELJ89" s="829"/>
      <c r="ELK89" s="828"/>
      <c r="ELL89" s="829"/>
      <c r="ELM89" s="828"/>
      <c r="ELN89" s="829"/>
      <c r="ELO89" s="828"/>
      <c r="ELP89" s="829"/>
      <c r="ELQ89" s="828"/>
      <c r="ELR89" s="829"/>
      <c r="ELS89" s="828"/>
      <c r="ELT89" s="829"/>
      <c r="ELU89" s="828"/>
      <c r="ELV89" s="829"/>
      <c r="ELW89" s="828"/>
      <c r="ELX89" s="829"/>
      <c r="ELY89" s="828"/>
      <c r="ELZ89" s="829"/>
      <c r="EMA89" s="828"/>
      <c r="EMB89" s="829"/>
      <c r="EMC89" s="828"/>
      <c r="EMD89" s="829"/>
      <c r="EME89" s="828"/>
      <c r="EMF89" s="829"/>
      <c r="EMG89" s="828"/>
      <c r="EMH89" s="829"/>
      <c r="EMI89" s="828"/>
      <c r="EMJ89" s="829"/>
      <c r="EMK89" s="828"/>
      <c r="EML89" s="829"/>
      <c r="EMM89" s="828"/>
      <c r="EMN89" s="829"/>
      <c r="EMO89" s="828"/>
      <c r="EMP89" s="829"/>
      <c r="EMQ89" s="828"/>
      <c r="EMR89" s="829"/>
      <c r="EMS89" s="828"/>
      <c r="EMT89" s="829"/>
      <c r="EMU89" s="828"/>
      <c r="EMV89" s="829"/>
      <c r="EMW89" s="828"/>
      <c r="EMX89" s="829"/>
      <c r="EMY89" s="828"/>
      <c r="EMZ89" s="829"/>
      <c r="ENA89" s="828"/>
      <c r="ENB89" s="829"/>
      <c r="ENC89" s="828"/>
      <c r="END89" s="829"/>
      <c r="ENE89" s="828"/>
      <c r="ENF89" s="829"/>
      <c r="ENG89" s="828"/>
      <c r="ENH89" s="829"/>
      <c r="ENI89" s="828"/>
      <c r="ENJ89" s="829"/>
      <c r="ENK89" s="828"/>
      <c r="ENL89" s="829"/>
      <c r="ENM89" s="828"/>
      <c r="ENN89" s="829"/>
      <c r="ENO89" s="828"/>
      <c r="ENP89" s="829"/>
      <c r="ENQ89" s="828"/>
      <c r="ENR89" s="829"/>
      <c r="ENS89" s="828"/>
      <c r="ENT89" s="829"/>
      <c r="ENU89" s="828"/>
      <c r="ENV89" s="829"/>
      <c r="ENW89" s="828"/>
      <c r="ENX89" s="829"/>
      <c r="ENY89" s="828"/>
      <c r="ENZ89" s="829"/>
      <c r="EOA89" s="828"/>
      <c r="EOB89" s="829"/>
      <c r="EOC89" s="828"/>
      <c r="EOD89" s="829"/>
      <c r="EOE89" s="828"/>
      <c r="EOF89" s="829"/>
      <c r="EOG89" s="828"/>
      <c r="EOH89" s="829"/>
      <c r="EOI89" s="828"/>
      <c r="EOJ89" s="829"/>
      <c r="EOK89" s="828"/>
      <c r="EOL89" s="829"/>
      <c r="EOM89" s="828"/>
      <c r="EON89" s="829"/>
      <c r="EOO89" s="828"/>
      <c r="EOP89" s="829"/>
      <c r="EOQ89" s="828"/>
      <c r="EOR89" s="829"/>
      <c r="EOS89" s="828"/>
      <c r="EOT89" s="829"/>
      <c r="EOU89" s="828"/>
      <c r="EOV89" s="829"/>
      <c r="EOW89" s="828"/>
      <c r="EOX89" s="829"/>
      <c r="EOY89" s="828"/>
      <c r="EOZ89" s="829"/>
      <c r="EPA89" s="828"/>
      <c r="EPB89" s="829"/>
      <c r="EPC89" s="828"/>
      <c r="EPD89" s="829"/>
      <c r="EPE89" s="828"/>
      <c r="EPF89" s="829"/>
      <c r="EPG89" s="828"/>
      <c r="EPH89" s="829"/>
      <c r="EPI89" s="828"/>
      <c r="EPJ89" s="829"/>
      <c r="EPK89" s="828"/>
      <c r="EPL89" s="829"/>
      <c r="EPM89" s="828"/>
      <c r="EPN89" s="829"/>
      <c r="EPO89" s="828"/>
      <c r="EPP89" s="829"/>
      <c r="EPQ89" s="828"/>
      <c r="EPR89" s="829"/>
      <c r="EPS89" s="828"/>
      <c r="EPT89" s="829"/>
      <c r="EPU89" s="828"/>
      <c r="EPV89" s="829"/>
      <c r="EPW89" s="828"/>
      <c r="EPX89" s="829"/>
      <c r="EPY89" s="828"/>
      <c r="EPZ89" s="829"/>
      <c r="EQA89" s="828"/>
      <c r="EQB89" s="829"/>
      <c r="EQC89" s="828"/>
      <c r="EQD89" s="829"/>
      <c r="EQE89" s="828"/>
      <c r="EQF89" s="829"/>
      <c r="EQG89" s="828"/>
      <c r="EQH89" s="829"/>
      <c r="EQI89" s="828"/>
      <c r="EQJ89" s="829"/>
      <c r="EQK89" s="828"/>
      <c r="EQL89" s="829"/>
      <c r="EQM89" s="828"/>
      <c r="EQN89" s="829"/>
      <c r="EQO89" s="828"/>
      <c r="EQP89" s="829"/>
      <c r="EQQ89" s="828"/>
      <c r="EQR89" s="829"/>
      <c r="EQS89" s="828"/>
      <c r="EQT89" s="829"/>
      <c r="EQU89" s="828"/>
      <c r="EQV89" s="829"/>
      <c r="EQW89" s="828"/>
      <c r="EQX89" s="829"/>
      <c r="EQY89" s="828"/>
      <c r="EQZ89" s="829"/>
      <c r="ERA89" s="828"/>
      <c r="ERB89" s="829"/>
      <c r="ERC89" s="828"/>
      <c r="ERD89" s="829"/>
      <c r="ERE89" s="828"/>
      <c r="ERF89" s="829"/>
      <c r="ERG89" s="828"/>
      <c r="ERH89" s="829"/>
      <c r="ERI89" s="828"/>
      <c r="ERJ89" s="829"/>
      <c r="ERK89" s="828"/>
      <c r="ERL89" s="829"/>
      <c r="ERM89" s="828"/>
      <c r="ERN89" s="829"/>
      <c r="ERO89" s="828"/>
      <c r="ERP89" s="829"/>
      <c r="ERQ89" s="828"/>
      <c r="ERR89" s="829"/>
      <c r="ERS89" s="828"/>
      <c r="ERT89" s="829"/>
      <c r="ERU89" s="828"/>
      <c r="ERV89" s="829"/>
      <c r="ERW89" s="828"/>
      <c r="ERX89" s="829"/>
      <c r="ERY89" s="828"/>
      <c r="ERZ89" s="829"/>
      <c r="ESA89" s="828"/>
      <c r="ESB89" s="829"/>
      <c r="ESC89" s="828"/>
      <c r="ESD89" s="829"/>
      <c r="ESE89" s="828"/>
      <c r="ESF89" s="829"/>
      <c r="ESG89" s="828"/>
      <c r="ESH89" s="829"/>
      <c r="ESI89" s="828"/>
      <c r="ESJ89" s="829"/>
      <c r="ESK89" s="828"/>
      <c r="ESL89" s="829"/>
      <c r="ESM89" s="828"/>
      <c r="ESN89" s="829"/>
      <c r="ESO89" s="828"/>
      <c r="ESP89" s="829"/>
      <c r="ESQ89" s="828"/>
      <c r="ESR89" s="829"/>
      <c r="ESS89" s="828"/>
      <c r="EST89" s="829"/>
      <c r="ESU89" s="828"/>
      <c r="ESV89" s="829"/>
      <c r="ESW89" s="828"/>
      <c r="ESX89" s="829"/>
      <c r="ESY89" s="828"/>
      <c r="ESZ89" s="829"/>
      <c r="ETA89" s="828"/>
      <c r="ETB89" s="829"/>
      <c r="ETC89" s="828"/>
      <c r="ETD89" s="829"/>
      <c r="ETE89" s="828"/>
      <c r="ETF89" s="829"/>
      <c r="ETG89" s="828"/>
      <c r="ETH89" s="829"/>
      <c r="ETI89" s="828"/>
      <c r="ETJ89" s="829"/>
      <c r="ETK89" s="828"/>
      <c r="ETL89" s="829"/>
      <c r="ETM89" s="828"/>
      <c r="ETN89" s="829"/>
      <c r="ETO89" s="828"/>
      <c r="ETP89" s="829"/>
      <c r="ETQ89" s="828"/>
      <c r="ETR89" s="829"/>
      <c r="ETS89" s="828"/>
      <c r="ETT89" s="829"/>
      <c r="ETU89" s="828"/>
      <c r="ETV89" s="829"/>
      <c r="ETW89" s="828"/>
      <c r="ETX89" s="829"/>
      <c r="ETY89" s="828"/>
      <c r="ETZ89" s="829"/>
      <c r="EUA89" s="828"/>
      <c r="EUB89" s="829"/>
      <c r="EUC89" s="828"/>
      <c r="EUD89" s="829"/>
      <c r="EUE89" s="828"/>
      <c r="EUF89" s="829"/>
      <c r="EUG89" s="828"/>
      <c r="EUH89" s="829"/>
      <c r="EUI89" s="828"/>
      <c r="EUJ89" s="829"/>
      <c r="EUK89" s="828"/>
      <c r="EUL89" s="829"/>
      <c r="EUM89" s="828"/>
      <c r="EUN89" s="829"/>
      <c r="EUO89" s="828"/>
      <c r="EUP89" s="829"/>
      <c r="EUQ89" s="828"/>
      <c r="EUR89" s="829"/>
      <c r="EUS89" s="828"/>
      <c r="EUT89" s="829"/>
      <c r="EUU89" s="828"/>
      <c r="EUV89" s="829"/>
      <c r="EUW89" s="828"/>
      <c r="EUX89" s="829"/>
      <c r="EUY89" s="828"/>
      <c r="EUZ89" s="829"/>
      <c r="EVA89" s="828"/>
      <c r="EVB89" s="829"/>
      <c r="EVC89" s="828"/>
      <c r="EVD89" s="829"/>
      <c r="EVE89" s="828"/>
      <c r="EVF89" s="829"/>
      <c r="EVG89" s="828"/>
      <c r="EVH89" s="829"/>
      <c r="EVI89" s="828"/>
      <c r="EVJ89" s="829"/>
      <c r="EVK89" s="828"/>
      <c r="EVL89" s="829"/>
      <c r="EVM89" s="828"/>
      <c r="EVN89" s="829"/>
      <c r="EVO89" s="828"/>
      <c r="EVP89" s="829"/>
      <c r="EVQ89" s="828"/>
      <c r="EVR89" s="829"/>
      <c r="EVS89" s="828"/>
      <c r="EVT89" s="829"/>
      <c r="EVU89" s="828"/>
      <c r="EVV89" s="829"/>
      <c r="EVW89" s="828"/>
      <c r="EVX89" s="829"/>
      <c r="EVY89" s="828"/>
      <c r="EVZ89" s="829"/>
      <c r="EWA89" s="828"/>
      <c r="EWB89" s="829"/>
      <c r="EWC89" s="828"/>
      <c r="EWD89" s="829"/>
      <c r="EWE89" s="828"/>
      <c r="EWF89" s="829"/>
      <c r="EWG89" s="828"/>
      <c r="EWH89" s="829"/>
      <c r="EWI89" s="828"/>
      <c r="EWJ89" s="829"/>
      <c r="EWK89" s="828"/>
      <c r="EWL89" s="829"/>
      <c r="EWM89" s="828"/>
      <c r="EWN89" s="829"/>
      <c r="EWO89" s="828"/>
      <c r="EWP89" s="829"/>
      <c r="EWQ89" s="828"/>
      <c r="EWR89" s="829"/>
      <c r="EWS89" s="828"/>
      <c r="EWT89" s="829"/>
      <c r="EWU89" s="828"/>
      <c r="EWV89" s="829"/>
      <c r="EWW89" s="828"/>
      <c r="EWX89" s="829"/>
      <c r="EWY89" s="828"/>
      <c r="EWZ89" s="829"/>
      <c r="EXA89" s="828"/>
      <c r="EXB89" s="829"/>
      <c r="EXC89" s="828"/>
      <c r="EXD89" s="829"/>
      <c r="EXE89" s="828"/>
      <c r="EXF89" s="829"/>
      <c r="EXG89" s="828"/>
      <c r="EXH89" s="829"/>
      <c r="EXI89" s="828"/>
      <c r="EXJ89" s="829"/>
      <c r="EXK89" s="828"/>
      <c r="EXL89" s="829"/>
      <c r="EXM89" s="828"/>
      <c r="EXN89" s="829"/>
      <c r="EXO89" s="828"/>
      <c r="EXP89" s="829"/>
      <c r="EXQ89" s="828"/>
      <c r="EXR89" s="829"/>
      <c r="EXS89" s="828"/>
      <c r="EXT89" s="829"/>
      <c r="EXU89" s="828"/>
      <c r="EXV89" s="829"/>
      <c r="EXW89" s="828"/>
      <c r="EXX89" s="829"/>
      <c r="EXY89" s="828"/>
      <c r="EXZ89" s="829"/>
      <c r="EYA89" s="828"/>
      <c r="EYB89" s="829"/>
      <c r="EYC89" s="828"/>
      <c r="EYD89" s="829"/>
      <c r="EYE89" s="828"/>
      <c r="EYF89" s="829"/>
      <c r="EYG89" s="828"/>
      <c r="EYH89" s="829"/>
      <c r="EYI89" s="828"/>
      <c r="EYJ89" s="829"/>
      <c r="EYK89" s="828"/>
      <c r="EYL89" s="829"/>
      <c r="EYM89" s="828"/>
      <c r="EYN89" s="829"/>
      <c r="EYO89" s="828"/>
      <c r="EYP89" s="829"/>
      <c r="EYQ89" s="828"/>
      <c r="EYR89" s="829"/>
      <c r="EYS89" s="828"/>
      <c r="EYT89" s="829"/>
      <c r="EYU89" s="828"/>
      <c r="EYV89" s="829"/>
      <c r="EYW89" s="828"/>
      <c r="EYX89" s="829"/>
      <c r="EYY89" s="828"/>
      <c r="EYZ89" s="829"/>
      <c r="EZA89" s="828"/>
      <c r="EZB89" s="829"/>
      <c r="EZC89" s="828"/>
      <c r="EZD89" s="829"/>
      <c r="EZE89" s="828"/>
      <c r="EZF89" s="829"/>
      <c r="EZG89" s="828"/>
      <c r="EZH89" s="829"/>
      <c r="EZI89" s="828"/>
      <c r="EZJ89" s="829"/>
      <c r="EZK89" s="828"/>
      <c r="EZL89" s="829"/>
      <c r="EZM89" s="828"/>
      <c r="EZN89" s="829"/>
      <c r="EZO89" s="828"/>
      <c r="EZP89" s="829"/>
      <c r="EZQ89" s="828"/>
      <c r="EZR89" s="829"/>
      <c r="EZS89" s="828"/>
      <c r="EZT89" s="829"/>
      <c r="EZU89" s="828"/>
      <c r="EZV89" s="829"/>
      <c r="EZW89" s="828"/>
      <c r="EZX89" s="829"/>
      <c r="EZY89" s="828"/>
      <c r="EZZ89" s="829"/>
      <c r="FAA89" s="828"/>
      <c r="FAB89" s="829"/>
      <c r="FAC89" s="828"/>
      <c r="FAD89" s="829"/>
      <c r="FAE89" s="828"/>
      <c r="FAF89" s="829"/>
      <c r="FAG89" s="828"/>
      <c r="FAH89" s="829"/>
      <c r="FAI89" s="828"/>
      <c r="FAJ89" s="829"/>
      <c r="FAK89" s="828"/>
      <c r="FAL89" s="829"/>
      <c r="FAM89" s="828"/>
      <c r="FAN89" s="829"/>
      <c r="FAO89" s="828"/>
      <c r="FAP89" s="829"/>
      <c r="FAQ89" s="828"/>
      <c r="FAR89" s="829"/>
      <c r="FAS89" s="828"/>
      <c r="FAT89" s="829"/>
      <c r="FAU89" s="828"/>
      <c r="FAV89" s="829"/>
      <c r="FAW89" s="828"/>
      <c r="FAX89" s="829"/>
      <c r="FAY89" s="828"/>
      <c r="FAZ89" s="829"/>
      <c r="FBA89" s="828"/>
      <c r="FBB89" s="829"/>
      <c r="FBC89" s="828"/>
      <c r="FBD89" s="829"/>
      <c r="FBE89" s="828"/>
      <c r="FBF89" s="829"/>
      <c r="FBG89" s="828"/>
      <c r="FBH89" s="829"/>
      <c r="FBI89" s="828"/>
      <c r="FBJ89" s="829"/>
      <c r="FBK89" s="828"/>
      <c r="FBL89" s="829"/>
      <c r="FBM89" s="828"/>
      <c r="FBN89" s="829"/>
      <c r="FBO89" s="828"/>
      <c r="FBP89" s="829"/>
      <c r="FBQ89" s="828"/>
      <c r="FBR89" s="829"/>
      <c r="FBS89" s="828"/>
      <c r="FBT89" s="829"/>
      <c r="FBU89" s="828"/>
      <c r="FBV89" s="829"/>
      <c r="FBW89" s="828"/>
      <c r="FBX89" s="829"/>
      <c r="FBY89" s="828"/>
      <c r="FBZ89" s="829"/>
      <c r="FCA89" s="828"/>
      <c r="FCB89" s="829"/>
      <c r="FCC89" s="828"/>
      <c r="FCD89" s="829"/>
      <c r="FCE89" s="828"/>
      <c r="FCF89" s="829"/>
      <c r="FCG89" s="828"/>
      <c r="FCH89" s="829"/>
      <c r="FCI89" s="828"/>
      <c r="FCJ89" s="829"/>
      <c r="FCK89" s="828"/>
      <c r="FCL89" s="829"/>
      <c r="FCM89" s="828"/>
      <c r="FCN89" s="829"/>
      <c r="FCO89" s="828"/>
      <c r="FCP89" s="829"/>
      <c r="FCQ89" s="828"/>
      <c r="FCR89" s="829"/>
      <c r="FCS89" s="828"/>
      <c r="FCT89" s="829"/>
      <c r="FCU89" s="828"/>
      <c r="FCV89" s="829"/>
      <c r="FCW89" s="828"/>
      <c r="FCX89" s="829"/>
      <c r="FCY89" s="828"/>
      <c r="FCZ89" s="829"/>
      <c r="FDA89" s="828"/>
      <c r="FDB89" s="829"/>
      <c r="FDC89" s="828"/>
      <c r="FDD89" s="829"/>
      <c r="FDE89" s="828"/>
      <c r="FDF89" s="829"/>
      <c r="FDG89" s="828"/>
      <c r="FDH89" s="829"/>
      <c r="FDI89" s="828"/>
      <c r="FDJ89" s="829"/>
      <c r="FDK89" s="828"/>
      <c r="FDL89" s="829"/>
      <c r="FDM89" s="828"/>
      <c r="FDN89" s="829"/>
      <c r="FDO89" s="828"/>
      <c r="FDP89" s="829"/>
      <c r="FDQ89" s="828"/>
      <c r="FDR89" s="829"/>
      <c r="FDS89" s="828"/>
      <c r="FDT89" s="829"/>
      <c r="FDU89" s="828"/>
      <c r="FDV89" s="829"/>
      <c r="FDW89" s="828"/>
      <c r="FDX89" s="829"/>
      <c r="FDY89" s="828"/>
      <c r="FDZ89" s="829"/>
      <c r="FEA89" s="828"/>
      <c r="FEB89" s="829"/>
      <c r="FEC89" s="828"/>
      <c r="FED89" s="829"/>
      <c r="FEE89" s="828"/>
      <c r="FEF89" s="829"/>
      <c r="FEG89" s="828"/>
      <c r="FEH89" s="829"/>
      <c r="FEI89" s="828"/>
      <c r="FEJ89" s="829"/>
      <c r="FEK89" s="828"/>
      <c r="FEL89" s="829"/>
      <c r="FEM89" s="828"/>
      <c r="FEN89" s="829"/>
      <c r="FEO89" s="828"/>
      <c r="FEP89" s="829"/>
      <c r="FEQ89" s="828"/>
      <c r="FER89" s="829"/>
      <c r="FES89" s="828"/>
      <c r="FET89" s="829"/>
      <c r="FEU89" s="828"/>
      <c r="FEV89" s="829"/>
      <c r="FEW89" s="828"/>
      <c r="FEX89" s="829"/>
      <c r="FEY89" s="828"/>
      <c r="FEZ89" s="829"/>
      <c r="FFA89" s="828"/>
      <c r="FFB89" s="829"/>
      <c r="FFC89" s="828"/>
      <c r="FFD89" s="829"/>
      <c r="FFE89" s="828"/>
      <c r="FFF89" s="829"/>
      <c r="FFG89" s="828"/>
      <c r="FFH89" s="829"/>
      <c r="FFI89" s="828"/>
      <c r="FFJ89" s="829"/>
      <c r="FFK89" s="828"/>
      <c r="FFL89" s="829"/>
      <c r="FFM89" s="828"/>
      <c r="FFN89" s="829"/>
      <c r="FFO89" s="828"/>
      <c r="FFP89" s="829"/>
      <c r="FFQ89" s="828"/>
      <c r="FFR89" s="829"/>
      <c r="FFS89" s="828"/>
      <c r="FFT89" s="829"/>
      <c r="FFU89" s="828"/>
      <c r="FFV89" s="829"/>
      <c r="FFW89" s="828"/>
      <c r="FFX89" s="829"/>
      <c r="FFY89" s="828"/>
      <c r="FFZ89" s="829"/>
      <c r="FGA89" s="828"/>
      <c r="FGB89" s="829"/>
      <c r="FGC89" s="828"/>
      <c r="FGD89" s="829"/>
      <c r="FGE89" s="828"/>
      <c r="FGF89" s="829"/>
      <c r="FGG89" s="828"/>
      <c r="FGH89" s="829"/>
      <c r="FGI89" s="828"/>
      <c r="FGJ89" s="829"/>
      <c r="FGK89" s="828"/>
      <c r="FGL89" s="829"/>
      <c r="FGM89" s="828"/>
      <c r="FGN89" s="829"/>
      <c r="FGO89" s="828"/>
      <c r="FGP89" s="829"/>
      <c r="FGQ89" s="828"/>
      <c r="FGR89" s="829"/>
      <c r="FGS89" s="828"/>
      <c r="FGT89" s="829"/>
      <c r="FGU89" s="828"/>
      <c r="FGV89" s="829"/>
      <c r="FGW89" s="828"/>
      <c r="FGX89" s="829"/>
      <c r="FGY89" s="828"/>
      <c r="FGZ89" s="829"/>
      <c r="FHA89" s="828"/>
      <c r="FHB89" s="829"/>
      <c r="FHC89" s="828"/>
      <c r="FHD89" s="829"/>
      <c r="FHE89" s="828"/>
      <c r="FHF89" s="829"/>
      <c r="FHG89" s="828"/>
      <c r="FHH89" s="829"/>
      <c r="FHI89" s="828"/>
      <c r="FHJ89" s="829"/>
      <c r="FHK89" s="828"/>
      <c r="FHL89" s="829"/>
      <c r="FHM89" s="828"/>
      <c r="FHN89" s="829"/>
      <c r="FHO89" s="828"/>
      <c r="FHP89" s="829"/>
      <c r="FHQ89" s="828"/>
      <c r="FHR89" s="829"/>
      <c r="FHS89" s="828"/>
      <c r="FHT89" s="829"/>
      <c r="FHU89" s="828"/>
      <c r="FHV89" s="829"/>
      <c r="FHW89" s="828"/>
      <c r="FHX89" s="829"/>
      <c r="FHY89" s="828"/>
      <c r="FHZ89" s="829"/>
      <c r="FIA89" s="828"/>
      <c r="FIB89" s="829"/>
      <c r="FIC89" s="828"/>
      <c r="FID89" s="829"/>
      <c r="FIE89" s="828"/>
      <c r="FIF89" s="829"/>
      <c r="FIG89" s="828"/>
      <c r="FIH89" s="829"/>
      <c r="FII89" s="828"/>
      <c r="FIJ89" s="829"/>
      <c r="FIK89" s="828"/>
      <c r="FIL89" s="829"/>
      <c r="FIM89" s="828"/>
      <c r="FIN89" s="829"/>
      <c r="FIO89" s="828"/>
      <c r="FIP89" s="829"/>
      <c r="FIQ89" s="828"/>
      <c r="FIR89" s="829"/>
      <c r="FIS89" s="828"/>
      <c r="FIT89" s="829"/>
      <c r="FIU89" s="828"/>
      <c r="FIV89" s="829"/>
      <c r="FIW89" s="828"/>
      <c r="FIX89" s="829"/>
      <c r="FIY89" s="828"/>
      <c r="FIZ89" s="829"/>
      <c r="FJA89" s="828"/>
      <c r="FJB89" s="829"/>
      <c r="FJC89" s="828"/>
      <c r="FJD89" s="829"/>
      <c r="FJE89" s="828"/>
      <c r="FJF89" s="829"/>
      <c r="FJG89" s="828"/>
      <c r="FJH89" s="829"/>
      <c r="FJI89" s="828"/>
      <c r="FJJ89" s="829"/>
      <c r="FJK89" s="828"/>
      <c r="FJL89" s="829"/>
      <c r="FJM89" s="828"/>
      <c r="FJN89" s="829"/>
      <c r="FJO89" s="828"/>
      <c r="FJP89" s="829"/>
      <c r="FJQ89" s="828"/>
      <c r="FJR89" s="829"/>
      <c r="FJS89" s="828"/>
      <c r="FJT89" s="829"/>
      <c r="FJU89" s="828"/>
      <c r="FJV89" s="829"/>
      <c r="FJW89" s="828"/>
      <c r="FJX89" s="829"/>
      <c r="FJY89" s="828"/>
      <c r="FJZ89" s="829"/>
      <c r="FKA89" s="828"/>
      <c r="FKB89" s="829"/>
      <c r="FKC89" s="828"/>
      <c r="FKD89" s="829"/>
      <c r="FKE89" s="828"/>
      <c r="FKF89" s="829"/>
      <c r="FKG89" s="828"/>
      <c r="FKH89" s="829"/>
      <c r="FKI89" s="828"/>
      <c r="FKJ89" s="829"/>
      <c r="FKK89" s="828"/>
      <c r="FKL89" s="829"/>
      <c r="FKM89" s="828"/>
      <c r="FKN89" s="829"/>
      <c r="FKO89" s="828"/>
      <c r="FKP89" s="829"/>
      <c r="FKQ89" s="828"/>
      <c r="FKR89" s="829"/>
      <c r="FKS89" s="828"/>
      <c r="FKT89" s="829"/>
      <c r="FKU89" s="828"/>
      <c r="FKV89" s="829"/>
      <c r="FKW89" s="828"/>
      <c r="FKX89" s="829"/>
      <c r="FKY89" s="828"/>
      <c r="FKZ89" s="829"/>
      <c r="FLA89" s="828"/>
      <c r="FLB89" s="829"/>
      <c r="FLC89" s="828"/>
      <c r="FLD89" s="829"/>
      <c r="FLE89" s="828"/>
      <c r="FLF89" s="829"/>
      <c r="FLG89" s="828"/>
      <c r="FLH89" s="829"/>
      <c r="FLI89" s="828"/>
      <c r="FLJ89" s="829"/>
      <c r="FLK89" s="828"/>
      <c r="FLL89" s="829"/>
      <c r="FLM89" s="828"/>
      <c r="FLN89" s="829"/>
      <c r="FLO89" s="828"/>
      <c r="FLP89" s="829"/>
      <c r="FLQ89" s="828"/>
      <c r="FLR89" s="829"/>
      <c r="FLS89" s="828"/>
      <c r="FLT89" s="829"/>
      <c r="FLU89" s="828"/>
      <c r="FLV89" s="829"/>
      <c r="FLW89" s="828"/>
      <c r="FLX89" s="829"/>
      <c r="FLY89" s="828"/>
      <c r="FLZ89" s="829"/>
      <c r="FMA89" s="828"/>
      <c r="FMB89" s="829"/>
      <c r="FMC89" s="828"/>
      <c r="FMD89" s="829"/>
      <c r="FME89" s="828"/>
      <c r="FMF89" s="829"/>
      <c r="FMG89" s="828"/>
      <c r="FMH89" s="829"/>
      <c r="FMI89" s="828"/>
      <c r="FMJ89" s="829"/>
      <c r="FMK89" s="828"/>
      <c r="FML89" s="829"/>
      <c r="FMM89" s="828"/>
      <c r="FMN89" s="829"/>
      <c r="FMO89" s="828"/>
      <c r="FMP89" s="829"/>
      <c r="FMQ89" s="828"/>
      <c r="FMR89" s="829"/>
      <c r="FMS89" s="828"/>
      <c r="FMT89" s="829"/>
      <c r="FMU89" s="828"/>
      <c r="FMV89" s="829"/>
      <c r="FMW89" s="828"/>
      <c r="FMX89" s="829"/>
      <c r="FMY89" s="828"/>
      <c r="FMZ89" s="829"/>
      <c r="FNA89" s="828"/>
      <c r="FNB89" s="829"/>
      <c r="FNC89" s="828"/>
      <c r="FND89" s="829"/>
      <c r="FNE89" s="828"/>
      <c r="FNF89" s="829"/>
      <c r="FNG89" s="828"/>
      <c r="FNH89" s="829"/>
      <c r="FNI89" s="828"/>
      <c r="FNJ89" s="829"/>
      <c r="FNK89" s="828"/>
      <c r="FNL89" s="829"/>
      <c r="FNM89" s="828"/>
      <c r="FNN89" s="829"/>
      <c r="FNO89" s="828"/>
      <c r="FNP89" s="829"/>
      <c r="FNQ89" s="828"/>
      <c r="FNR89" s="829"/>
      <c r="FNS89" s="828"/>
      <c r="FNT89" s="829"/>
      <c r="FNU89" s="828"/>
      <c r="FNV89" s="829"/>
      <c r="FNW89" s="828"/>
      <c r="FNX89" s="829"/>
      <c r="FNY89" s="828"/>
      <c r="FNZ89" s="829"/>
      <c r="FOA89" s="828"/>
      <c r="FOB89" s="829"/>
      <c r="FOC89" s="828"/>
      <c r="FOD89" s="829"/>
      <c r="FOE89" s="828"/>
      <c r="FOF89" s="829"/>
      <c r="FOG89" s="828"/>
      <c r="FOH89" s="829"/>
      <c r="FOI89" s="828"/>
      <c r="FOJ89" s="829"/>
      <c r="FOK89" s="828"/>
      <c r="FOL89" s="829"/>
      <c r="FOM89" s="828"/>
      <c r="FON89" s="829"/>
      <c r="FOO89" s="828"/>
      <c r="FOP89" s="829"/>
      <c r="FOQ89" s="828"/>
      <c r="FOR89" s="829"/>
      <c r="FOS89" s="828"/>
      <c r="FOT89" s="829"/>
      <c r="FOU89" s="828"/>
      <c r="FOV89" s="829"/>
      <c r="FOW89" s="828"/>
      <c r="FOX89" s="829"/>
      <c r="FOY89" s="828"/>
      <c r="FOZ89" s="829"/>
      <c r="FPA89" s="828"/>
      <c r="FPB89" s="829"/>
      <c r="FPC89" s="828"/>
      <c r="FPD89" s="829"/>
      <c r="FPE89" s="828"/>
      <c r="FPF89" s="829"/>
      <c r="FPG89" s="828"/>
      <c r="FPH89" s="829"/>
      <c r="FPI89" s="828"/>
      <c r="FPJ89" s="829"/>
      <c r="FPK89" s="828"/>
      <c r="FPL89" s="829"/>
      <c r="FPM89" s="828"/>
      <c r="FPN89" s="829"/>
      <c r="FPO89" s="828"/>
      <c r="FPP89" s="829"/>
      <c r="FPQ89" s="828"/>
      <c r="FPR89" s="829"/>
      <c r="FPS89" s="828"/>
      <c r="FPT89" s="829"/>
      <c r="FPU89" s="828"/>
      <c r="FPV89" s="829"/>
      <c r="FPW89" s="828"/>
      <c r="FPX89" s="829"/>
      <c r="FPY89" s="828"/>
      <c r="FPZ89" s="829"/>
      <c r="FQA89" s="828"/>
      <c r="FQB89" s="829"/>
      <c r="FQC89" s="828"/>
      <c r="FQD89" s="829"/>
      <c r="FQE89" s="828"/>
      <c r="FQF89" s="829"/>
      <c r="FQG89" s="828"/>
      <c r="FQH89" s="829"/>
      <c r="FQI89" s="828"/>
      <c r="FQJ89" s="829"/>
      <c r="FQK89" s="828"/>
      <c r="FQL89" s="829"/>
      <c r="FQM89" s="828"/>
      <c r="FQN89" s="829"/>
      <c r="FQO89" s="828"/>
      <c r="FQP89" s="829"/>
      <c r="FQQ89" s="828"/>
      <c r="FQR89" s="829"/>
      <c r="FQS89" s="828"/>
      <c r="FQT89" s="829"/>
      <c r="FQU89" s="828"/>
      <c r="FQV89" s="829"/>
      <c r="FQW89" s="828"/>
      <c r="FQX89" s="829"/>
      <c r="FQY89" s="828"/>
      <c r="FQZ89" s="829"/>
      <c r="FRA89" s="828"/>
      <c r="FRB89" s="829"/>
      <c r="FRC89" s="828"/>
      <c r="FRD89" s="829"/>
      <c r="FRE89" s="828"/>
      <c r="FRF89" s="829"/>
      <c r="FRG89" s="828"/>
      <c r="FRH89" s="829"/>
      <c r="FRI89" s="828"/>
      <c r="FRJ89" s="829"/>
      <c r="FRK89" s="828"/>
      <c r="FRL89" s="829"/>
      <c r="FRM89" s="828"/>
      <c r="FRN89" s="829"/>
      <c r="FRO89" s="828"/>
      <c r="FRP89" s="829"/>
      <c r="FRQ89" s="828"/>
      <c r="FRR89" s="829"/>
      <c r="FRS89" s="828"/>
      <c r="FRT89" s="829"/>
      <c r="FRU89" s="828"/>
      <c r="FRV89" s="829"/>
      <c r="FRW89" s="828"/>
      <c r="FRX89" s="829"/>
      <c r="FRY89" s="828"/>
      <c r="FRZ89" s="829"/>
      <c r="FSA89" s="828"/>
      <c r="FSB89" s="829"/>
      <c r="FSC89" s="828"/>
      <c r="FSD89" s="829"/>
      <c r="FSE89" s="828"/>
      <c r="FSF89" s="829"/>
      <c r="FSG89" s="828"/>
      <c r="FSH89" s="829"/>
      <c r="FSI89" s="828"/>
      <c r="FSJ89" s="829"/>
      <c r="FSK89" s="828"/>
      <c r="FSL89" s="829"/>
      <c r="FSM89" s="828"/>
      <c r="FSN89" s="829"/>
      <c r="FSO89" s="828"/>
      <c r="FSP89" s="829"/>
      <c r="FSQ89" s="828"/>
      <c r="FSR89" s="829"/>
      <c r="FSS89" s="828"/>
      <c r="FST89" s="829"/>
      <c r="FSU89" s="828"/>
      <c r="FSV89" s="829"/>
      <c r="FSW89" s="828"/>
      <c r="FSX89" s="829"/>
      <c r="FSY89" s="828"/>
      <c r="FSZ89" s="829"/>
      <c r="FTA89" s="828"/>
      <c r="FTB89" s="829"/>
      <c r="FTC89" s="828"/>
      <c r="FTD89" s="829"/>
      <c r="FTE89" s="828"/>
      <c r="FTF89" s="829"/>
      <c r="FTG89" s="828"/>
      <c r="FTH89" s="829"/>
      <c r="FTI89" s="828"/>
      <c r="FTJ89" s="829"/>
      <c r="FTK89" s="828"/>
      <c r="FTL89" s="829"/>
      <c r="FTM89" s="828"/>
      <c r="FTN89" s="829"/>
      <c r="FTO89" s="828"/>
      <c r="FTP89" s="829"/>
      <c r="FTQ89" s="828"/>
      <c r="FTR89" s="829"/>
      <c r="FTS89" s="828"/>
      <c r="FTT89" s="829"/>
      <c r="FTU89" s="828"/>
      <c r="FTV89" s="829"/>
      <c r="FTW89" s="828"/>
      <c r="FTX89" s="829"/>
      <c r="FTY89" s="828"/>
      <c r="FTZ89" s="829"/>
      <c r="FUA89" s="828"/>
      <c r="FUB89" s="829"/>
      <c r="FUC89" s="828"/>
      <c r="FUD89" s="829"/>
      <c r="FUE89" s="828"/>
      <c r="FUF89" s="829"/>
      <c r="FUG89" s="828"/>
      <c r="FUH89" s="829"/>
      <c r="FUI89" s="828"/>
      <c r="FUJ89" s="829"/>
      <c r="FUK89" s="828"/>
      <c r="FUL89" s="829"/>
      <c r="FUM89" s="828"/>
      <c r="FUN89" s="829"/>
      <c r="FUO89" s="828"/>
      <c r="FUP89" s="829"/>
      <c r="FUQ89" s="828"/>
      <c r="FUR89" s="829"/>
      <c r="FUS89" s="828"/>
      <c r="FUT89" s="829"/>
      <c r="FUU89" s="828"/>
      <c r="FUV89" s="829"/>
      <c r="FUW89" s="828"/>
      <c r="FUX89" s="829"/>
      <c r="FUY89" s="828"/>
      <c r="FUZ89" s="829"/>
      <c r="FVA89" s="828"/>
      <c r="FVB89" s="829"/>
      <c r="FVC89" s="828"/>
      <c r="FVD89" s="829"/>
      <c r="FVE89" s="828"/>
      <c r="FVF89" s="829"/>
      <c r="FVG89" s="828"/>
      <c r="FVH89" s="829"/>
      <c r="FVI89" s="828"/>
      <c r="FVJ89" s="829"/>
      <c r="FVK89" s="828"/>
      <c r="FVL89" s="829"/>
      <c r="FVM89" s="828"/>
      <c r="FVN89" s="829"/>
      <c r="FVO89" s="828"/>
      <c r="FVP89" s="829"/>
      <c r="FVQ89" s="828"/>
      <c r="FVR89" s="829"/>
      <c r="FVS89" s="828"/>
      <c r="FVT89" s="829"/>
      <c r="FVU89" s="828"/>
      <c r="FVV89" s="829"/>
      <c r="FVW89" s="828"/>
      <c r="FVX89" s="829"/>
      <c r="FVY89" s="828"/>
      <c r="FVZ89" s="829"/>
      <c r="FWA89" s="828"/>
      <c r="FWB89" s="829"/>
      <c r="FWC89" s="828"/>
      <c r="FWD89" s="829"/>
      <c r="FWE89" s="828"/>
      <c r="FWF89" s="829"/>
      <c r="FWG89" s="828"/>
      <c r="FWH89" s="829"/>
      <c r="FWI89" s="828"/>
      <c r="FWJ89" s="829"/>
      <c r="FWK89" s="828"/>
      <c r="FWL89" s="829"/>
      <c r="FWM89" s="828"/>
      <c r="FWN89" s="829"/>
      <c r="FWO89" s="828"/>
      <c r="FWP89" s="829"/>
      <c r="FWQ89" s="828"/>
      <c r="FWR89" s="829"/>
      <c r="FWS89" s="828"/>
      <c r="FWT89" s="829"/>
      <c r="FWU89" s="828"/>
      <c r="FWV89" s="829"/>
      <c r="FWW89" s="828"/>
      <c r="FWX89" s="829"/>
      <c r="FWY89" s="828"/>
      <c r="FWZ89" s="829"/>
      <c r="FXA89" s="828"/>
      <c r="FXB89" s="829"/>
      <c r="FXC89" s="828"/>
      <c r="FXD89" s="829"/>
      <c r="FXE89" s="828"/>
      <c r="FXF89" s="829"/>
      <c r="FXG89" s="828"/>
      <c r="FXH89" s="829"/>
      <c r="FXI89" s="828"/>
      <c r="FXJ89" s="829"/>
      <c r="FXK89" s="828"/>
      <c r="FXL89" s="829"/>
      <c r="FXM89" s="828"/>
      <c r="FXN89" s="829"/>
      <c r="FXO89" s="828"/>
      <c r="FXP89" s="829"/>
      <c r="FXQ89" s="828"/>
      <c r="FXR89" s="829"/>
      <c r="FXS89" s="828"/>
      <c r="FXT89" s="829"/>
      <c r="FXU89" s="828"/>
      <c r="FXV89" s="829"/>
      <c r="FXW89" s="828"/>
      <c r="FXX89" s="829"/>
      <c r="FXY89" s="828"/>
      <c r="FXZ89" s="829"/>
      <c r="FYA89" s="828"/>
      <c r="FYB89" s="829"/>
      <c r="FYC89" s="828"/>
      <c r="FYD89" s="829"/>
      <c r="FYE89" s="828"/>
      <c r="FYF89" s="829"/>
      <c r="FYG89" s="828"/>
      <c r="FYH89" s="829"/>
      <c r="FYI89" s="828"/>
      <c r="FYJ89" s="829"/>
      <c r="FYK89" s="828"/>
      <c r="FYL89" s="829"/>
      <c r="FYM89" s="828"/>
      <c r="FYN89" s="829"/>
      <c r="FYO89" s="828"/>
      <c r="FYP89" s="829"/>
      <c r="FYQ89" s="828"/>
      <c r="FYR89" s="829"/>
      <c r="FYS89" s="828"/>
      <c r="FYT89" s="829"/>
      <c r="FYU89" s="828"/>
      <c r="FYV89" s="829"/>
      <c r="FYW89" s="828"/>
      <c r="FYX89" s="829"/>
      <c r="FYY89" s="828"/>
      <c r="FYZ89" s="829"/>
      <c r="FZA89" s="828"/>
      <c r="FZB89" s="829"/>
      <c r="FZC89" s="828"/>
      <c r="FZD89" s="829"/>
      <c r="FZE89" s="828"/>
      <c r="FZF89" s="829"/>
      <c r="FZG89" s="828"/>
      <c r="FZH89" s="829"/>
      <c r="FZI89" s="828"/>
      <c r="FZJ89" s="829"/>
      <c r="FZK89" s="828"/>
      <c r="FZL89" s="829"/>
      <c r="FZM89" s="828"/>
      <c r="FZN89" s="829"/>
      <c r="FZO89" s="828"/>
      <c r="FZP89" s="829"/>
      <c r="FZQ89" s="828"/>
      <c r="FZR89" s="829"/>
      <c r="FZS89" s="828"/>
      <c r="FZT89" s="829"/>
      <c r="FZU89" s="828"/>
      <c r="FZV89" s="829"/>
      <c r="FZW89" s="828"/>
      <c r="FZX89" s="829"/>
      <c r="FZY89" s="828"/>
      <c r="FZZ89" s="829"/>
      <c r="GAA89" s="828"/>
      <c r="GAB89" s="829"/>
      <c r="GAC89" s="828"/>
      <c r="GAD89" s="829"/>
      <c r="GAE89" s="828"/>
      <c r="GAF89" s="829"/>
      <c r="GAG89" s="828"/>
      <c r="GAH89" s="829"/>
      <c r="GAI89" s="828"/>
      <c r="GAJ89" s="829"/>
      <c r="GAK89" s="828"/>
      <c r="GAL89" s="829"/>
      <c r="GAM89" s="828"/>
      <c r="GAN89" s="829"/>
      <c r="GAO89" s="828"/>
      <c r="GAP89" s="829"/>
      <c r="GAQ89" s="828"/>
      <c r="GAR89" s="829"/>
      <c r="GAS89" s="828"/>
      <c r="GAT89" s="829"/>
      <c r="GAU89" s="828"/>
      <c r="GAV89" s="829"/>
      <c r="GAW89" s="828"/>
      <c r="GAX89" s="829"/>
      <c r="GAY89" s="828"/>
      <c r="GAZ89" s="829"/>
      <c r="GBA89" s="828"/>
      <c r="GBB89" s="829"/>
      <c r="GBC89" s="828"/>
      <c r="GBD89" s="829"/>
      <c r="GBE89" s="828"/>
      <c r="GBF89" s="829"/>
      <c r="GBG89" s="828"/>
      <c r="GBH89" s="829"/>
      <c r="GBI89" s="828"/>
      <c r="GBJ89" s="829"/>
      <c r="GBK89" s="828"/>
      <c r="GBL89" s="829"/>
      <c r="GBM89" s="828"/>
      <c r="GBN89" s="829"/>
      <c r="GBO89" s="828"/>
      <c r="GBP89" s="829"/>
      <c r="GBQ89" s="828"/>
      <c r="GBR89" s="829"/>
      <c r="GBS89" s="828"/>
      <c r="GBT89" s="829"/>
      <c r="GBU89" s="828"/>
      <c r="GBV89" s="829"/>
      <c r="GBW89" s="828"/>
      <c r="GBX89" s="829"/>
      <c r="GBY89" s="828"/>
      <c r="GBZ89" s="829"/>
      <c r="GCA89" s="828"/>
      <c r="GCB89" s="829"/>
      <c r="GCC89" s="828"/>
      <c r="GCD89" s="829"/>
      <c r="GCE89" s="828"/>
      <c r="GCF89" s="829"/>
      <c r="GCG89" s="828"/>
      <c r="GCH89" s="829"/>
      <c r="GCI89" s="828"/>
      <c r="GCJ89" s="829"/>
      <c r="GCK89" s="828"/>
      <c r="GCL89" s="829"/>
      <c r="GCM89" s="828"/>
      <c r="GCN89" s="829"/>
      <c r="GCO89" s="828"/>
      <c r="GCP89" s="829"/>
      <c r="GCQ89" s="828"/>
      <c r="GCR89" s="829"/>
      <c r="GCS89" s="828"/>
      <c r="GCT89" s="829"/>
      <c r="GCU89" s="828"/>
      <c r="GCV89" s="829"/>
      <c r="GCW89" s="828"/>
      <c r="GCX89" s="829"/>
      <c r="GCY89" s="828"/>
      <c r="GCZ89" s="829"/>
      <c r="GDA89" s="828"/>
      <c r="GDB89" s="829"/>
      <c r="GDC89" s="828"/>
      <c r="GDD89" s="829"/>
      <c r="GDE89" s="828"/>
      <c r="GDF89" s="829"/>
      <c r="GDG89" s="828"/>
      <c r="GDH89" s="829"/>
      <c r="GDI89" s="828"/>
      <c r="GDJ89" s="829"/>
      <c r="GDK89" s="828"/>
      <c r="GDL89" s="829"/>
      <c r="GDM89" s="828"/>
      <c r="GDN89" s="829"/>
      <c r="GDO89" s="828"/>
      <c r="GDP89" s="829"/>
      <c r="GDQ89" s="828"/>
      <c r="GDR89" s="829"/>
      <c r="GDS89" s="828"/>
      <c r="GDT89" s="829"/>
      <c r="GDU89" s="828"/>
      <c r="GDV89" s="829"/>
      <c r="GDW89" s="828"/>
      <c r="GDX89" s="829"/>
      <c r="GDY89" s="828"/>
      <c r="GDZ89" s="829"/>
      <c r="GEA89" s="828"/>
      <c r="GEB89" s="829"/>
      <c r="GEC89" s="828"/>
      <c r="GED89" s="829"/>
      <c r="GEE89" s="828"/>
      <c r="GEF89" s="829"/>
      <c r="GEG89" s="828"/>
      <c r="GEH89" s="829"/>
      <c r="GEI89" s="828"/>
      <c r="GEJ89" s="829"/>
      <c r="GEK89" s="828"/>
      <c r="GEL89" s="829"/>
      <c r="GEM89" s="828"/>
      <c r="GEN89" s="829"/>
      <c r="GEO89" s="828"/>
      <c r="GEP89" s="829"/>
      <c r="GEQ89" s="828"/>
      <c r="GER89" s="829"/>
      <c r="GES89" s="828"/>
      <c r="GET89" s="829"/>
      <c r="GEU89" s="828"/>
      <c r="GEV89" s="829"/>
      <c r="GEW89" s="828"/>
      <c r="GEX89" s="829"/>
      <c r="GEY89" s="828"/>
      <c r="GEZ89" s="829"/>
      <c r="GFA89" s="828"/>
      <c r="GFB89" s="829"/>
      <c r="GFC89" s="828"/>
      <c r="GFD89" s="829"/>
      <c r="GFE89" s="828"/>
      <c r="GFF89" s="829"/>
      <c r="GFG89" s="828"/>
      <c r="GFH89" s="829"/>
      <c r="GFI89" s="828"/>
      <c r="GFJ89" s="829"/>
      <c r="GFK89" s="828"/>
      <c r="GFL89" s="829"/>
      <c r="GFM89" s="828"/>
      <c r="GFN89" s="829"/>
      <c r="GFO89" s="828"/>
      <c r="GFP89" s="829"/>
      <c r="GFQ89" s="828"/>
      <c r="GFR89" s="829"/>
      <c r="GFS89" s="828"/>
      <c r="GFT89" s="829"/>
      <c r="GFU89" s="828"/>
      <c r="GFV89" s="829"/>
      <c r="GFW89" s="828"/>
      <c r="GFX89" s="829"/>
      <c r="GFY89" s="828"/>
      <c r="GFZ89" s="829"/>
      <c r="GGA89" s="828"/>
      <c r="GGB89" s="829"/>
      <c r="GGC89" s="828"/>
      <c r="GGD89" s="829"/>
      <c r="GGE89" s="828"/>
      <c r="GGF89" s="829"/>
      <c r="GGG89" s="828"/>
      <c r="GGH89" s="829"/>
      <c r="GGI89" s="828"/>
      <c r="GGJ89" s="829"/>
      <c r="GGK89" s="828"/>
      <c r="GGL89" s="829"/>
      <c r="GGM89" s="828"/>
      <c r="GGN89" s="829"/>
      <c r="GGO89" s="828"/>
      <c r="GGP89" s="829"/>
      <c r="GGQ89" s="828"/>
      <c r="GGR89" s="829"/>
      <c r="GGS89" s="828"/>
      <c r="GGT89" s="829"/>
      <c r="GGU89" s="828"/>
      <c r="GGV89" s="829"/>
      <c r="GGW89" s="828"/>
      <c r="GGX89" s="829"/>
      <c r="GGY89" s="828"/>
      <c r="GGZ89" s="829"/>
      <c r="GHA89" s="828"/>
      <c r="GHB89" s="829"/>
      <c r="GHC89" s="828"/>
      <c r="GHD89" s="829"/>
      <c r="GHE89" s="828"/>
      <c r="GHF89" s="829"/>
      <c r="GHG89" s="828"/>
      <c r="GHH89" s="829"/>
      <c r="GHI89" s="828"/>
      <c r="GHJ89" s="829"/>
      <c r="GHK89" s="828"/>
      <c r="GHL89" s="829"/>
      <c r="GHM89" s="828"/>
      <c r="GHN89" s="829"/>
      <c r="GHO89" s="828"/>
      <c r="GHP89" s="829"/>
      <c r="GHQ89" s="828"/>
      <c r="GHR89" s="829"/>
      <c r="GHS89" s="828"/>
      <c r="GHT89" s="829"/>
      <c r="GHU89" s="828"/>
      <c r="GHV89" s="829"/>
      <c r="GHW89" s="828"/>
      <c r="GHX89" s="829"/>
      <c r="GHY89" s="828"/>
      <c r="GHZ89" s="829"/>
      <c r="GIA89" s="828"/>
      <c r="GIB89" s="829"/>
      <c r="GIC89" s="828"/>
      <c r="GID89" s="829"/>
      <c r="GIE89" s="828"/>
      <c r="GIF89" s="829"/>
      <c r="GIG89" s="828"/>
      <c r="GIH89" s="829"/>
      <c r="GII89" s="828"/>
      <c r="GIJ89" s="829"/>
      <c r="GIK89" s="828"/>
      <c r="GIL89" s="829"/>
      <c r="GIM89" s="828"/>
      <c r="GIN89" s="829"/>
      <c r="GIO89" s="828"/>
      <c r="GIP89" s="829"/>
      <c r="GIQ89" s="828"/>
      <c r="GIR89" s="829"/>
      <c r="GIS89" s="828"/>
      <c r="GIT89" s="829"/>
      <c r="GIU89" s="828"/>
      <c r="GIV89" s="829"/>
      <c r="GIW89" s="828"/>
      <c r="GIX89" s="829"/>
      <c r="GIY89" s="828"/>
      <c r="GIZ89" s="829"/>
      <c r="GJA89" s="828"/>
      <c r="GJB89" s="829"/>
      <c r="GJC89" s="828"/>
      <c r="GJD89" s="829"/>
      <c r="GJE89" s="828"/>
      <c r="GJF89" s="829"/>
      <c r="GJG89" s="828"/>
      <c r="GJH89" s="829"/>
      <c r="GJI89" s="828"/>
      <c r="GJJ89" s="829"/>
      <c r="GJK89" s="828"/>
      <c r="GJL89" s="829"/>
      <c r="GJM89" s="828"/>
      <c r="GJN89" s="829"/>
      <c r="GJO89" s="828"/>
      <c r="GJP89" s="829"/>
      <c r="GJQ89" s="828"/>
      <c r="GJR89" s="829"/>
      <c r="GJS89" s="828"/>
      <c r="GJT89" s="829"/>
      <c r="GJU89" s="828"/>
      <c r="GJV89" s="829"/>
      <c r="GJW89" s="828"/>
      <c r="GJX89" s="829"/>
      <c r="GJY89" s="828"/>
      <c r="GJZ89" s="829"/>
      <c r="GKA89" s="828"/>
      <c r="GKB89" s="829"/>
      <c r="GKC89" s="828"/>
      <c r="GKD89" s="829"/>
      <c r="GKE89" s="828"/>
      <c r="GKF89" s="829"/>
      <c r="GKG89" s="828"/>
      <c r="GKH89" s="829"/>
      <c r="GKI89" s="828"/>
      <c r="GKJ89" s="829"/>
      <c r="GKK89" s="828"/>
      <c r="GKL89" s="829"/>
      <c r="GKM89" s="828"/>
      <c r="GKN89" s="829"/>
      <c r="GKO89" s="828"/>
      <c r="GKP89" s="829"/>
      <c r="GKQ89" s="828"/>
      <c r="GKR89" s="829"/>
      <c r="GKS89" s="828"/>
      <c r="GKT89" s="829"/>
      <c r="GKU89" s="828"/>
      <c r="GKV89" s="829"/>
      <c r="GKW89" s="828"/>
      <c r="GKX89" s="829"/>
      <c r="GKY89" s="828"/>
      <c r="GKZ89" s="829"/>
      <c r="GLA89" s="828"/>
      <c r="GLB89" s="829"/>
      <c r="GLC89" s="828"/>
      <c r="GLD89" s="829"/>
      <c r="GLE89" s="828"/>
      <c r="GLF89" s="829"/>
      <c r="GLG89" s="828"/>
      <c r="GLH89" s="829"/>
      <c r="GLI89" s="828"/>
      <c r="GLJ89" s="829"/>
      <c r="GLK89" s="828"/>
      <c r="GLL89" s="829"/>
      <c r="GLM89" s="828"/>
      <c r="GLN89" s="829"/>
      <c r="GLO89" s="828"/>
      <c r="GLP89" s="829"/>
      <c r="GLQ89" s="828"/>
      <c r="GLR89" s="829"/>
      <c r="GLS89" s="828"/>
      <c r="GLT89" s="829"/>
      <c r="GLU89" s="828"/>
      <c r="GLV89" s="829"/>
      <c r="GLW89" s="828"/>
      <c r="GLX89" s="829"/>
      <c r="GLY89" s="828"/>
      <c r="GLZ89" s="829"/>
      <c r="GMA89" s="828"/>
      <c r="GMB89" s="829"/>
      <c r="GMC89" s="828"/>
      <c r="GMD89" s="829"/>
      <c r="GME89" s="828"/>
      <c r="GMF89" s="829"/>
      <c r="GMG89" s="828"/>
      <c r="GMH89" s="829"/>
      <c r="GMI89" s="828"/>
      <c r="GMJ89" s="829"/>
      <c r="GMK89" s="828"/>
      <c r="GML89" s="829"/>
      <c r="GMM89" s="828"/>
      <c r="GMN89" s="829"/>
      <c r="GMO89" s="828"/>
      <c r="GMP89" s="829"/>
      <c r="GMQ89" s="828"/>
      <c r="GMR89" s="829"/>
      <c r="GMS89" s="828"/>
      <c r="GMT89" s="829"/>
      <c r="GMU89" s="828"/>
      <c r="GMV89" s="829"/>
      <c r="GMW89" s="828"/>
      <c r="GMX89" s="829"/>
      <c r="GMY89" s="828"/>
      <c r="GMZ89" s="829"/>
      <c r="GNA89" s="828"/>
      <c r="GNB89" s="829"/>
      <c r="GNC89" s="828"/>
      <c r="GND89" s="829"/>
      <c r="GNE89" s="828"/>
      <c r="GNF89" s="829"/>
      <c r="GNG89" s="828"/>
      <c r="GNH89" s="829"/>
      <c r="GNI89" s="828"/>
      <c r="GNJ89" s="829"/>
      <c r="GNK89" s="828"/>
      <c r="GNL89" s="829"/>
      <c r="GNM89" s="828"/>
      <c r="GNN89" s="829"/>
      <c r="GNO89" s="828"/>
      <c r="GNP89" s="829"/>
      <c r="GNQ89" s="828"/>
      <c r="GNR89" s="829"/>
      <c r="GNS89" s="828"/>
      <c r="GNT89" s="829"/>
      <c r="GNU89" s="828"/>
      <c r="GNV89" s="829"/>
      <c r="GNW89" s="828"/>
      <c r="GNX89" s="829"/>
      <c r="GNY89" s="828"/>
      <c r="GNZ89" s="829"/>
      <c r="GOA89" s="828"/>
      <c r="GOB89" s="829"/>
      <c r="GOC89" s="828"/>
      <c r="GOD89" s="829"/>
      <c r="GOE89" s="828"/>
      <c r="GOF89" s="829"/>
      <c r="GOG89" s="828"/>
      <c r="GOH89" s="829"/>
      <c r="GOI89" s="828"/>
      <c r="GOJ89" s="829"/>
      <c r="GOK89" s="828"/>
      <c r="GOL89" s="829"/>
      <c r="GOM89" s="828"/>
      <c r="GON89" s="829"/>
      <c r="GOO89" s="828"/>
      <c r="GOP89" s="829"/>
      <c r="GOQ89" s="828"/>
      <c r="GOR89" s="829"/>
      <c r="GOS89" s="828"/>
      <c r="GOT89" s="829"/>
      <c r="GOU89" s="828"/>
      <c r="GOV89" s="829"/>
      <c r="GOW89" s="828"/>
      <c r="GOX89" s="829"/>
      <c r="GOY89" s="828"/>
      <c r="GOZ89" s="829"/>
      <c r="GPA89" s="828"/>
      <c r="GPB89" s="829"/>
      <c r="GPC89" s="828"/>
      <c r="GPD89" s="829"/>
      <c r="GPE89" s="828"/>
      <c r="GPF89" s="829"/>
      <c r="GPG89" s="828"/>
      <c r="GPH89" s="829"/>
      <c r="GPI89" s="828"/>
      <c r="GPJ89" s="829"/>
      <c r="GPK89" s="828"/>
      <c r="GPL89" s="829"/>
      <c r="GPM89" s="828"/>
      <c r="GPN89" s="829"/>
      <c r="GPO89" s="828"/>
      <c r="GPP89" s="829"/>
      <c r="GPQ89" s="828"/>
      <c r="GPR89" s="829"/>
      <c r="GPS89" s="828"/>
      <c r="GPT89" s="829"/>
      <c r="GPU89" s="828"/>
      <c r="GPV89" s="829"/>
      <c r="GPW89" s="828"/>
      <c r="GPX89" s="829"/>
      <c r="GPY89" s="828"/>
      <c r="GPZ89" s="829"/>
      <c r="GQA89" s="828"/>
      <c r="GQB89" s="829"/>
      <c r="GQC89" s="828"/>
      <c r="GQD89" s="829"/>
      <c r="GQE89" s="828"/>
      <c r="GQF89" s="829"/>
      <c r="GQG89" s="828"/>
      <c r="GQH89" s="829"/>
      <c r="GQI89" s="828"/>
      <c r="GQJ89" s="829"/>
      <c r="GQK89" s="828"/>
      <c r="GQL89" s="829"/>
      <c r="GQM89" s="828"/>
      <c r="GQN89" s="829"/>
      <c r="GQO89" s="828"/>
      <c r="GQP89" s="829"/>
      <c r="GQQ89" s="828"/>
      <c r="GQR89" s="829"/>
      <c r="GQS89" s="828"/>
      <c r="GQT89" s="829"/>
      <c r="GQU89" s="828"/>
      <c r="GQV89" s="829"/>
      <c r="GQW89" s="828"/>
      <c r="GQX89" s="829"/>
      <c r="GQY89" s="828"/>
      <c r="GQZ89" s="829"/>
      <c r="GRA89" s="828"/>
      <c r="GRB89" s="829"/>
      <c r="GRC89" s="828"/>
      <c r="GRD89" s="829"/>
      <c r="GRE89" s="828"/>
      <c r="GRF89" s="829"/>
      <c r="GRG89" s="828"/>
      <c r="GRH89" s="829"/>
      <c r="GRI89" s="828"/>
      <c r="GRJ89" s="829"/>
      <c r="GRK89" s="828"/>
      <c r="GRL89" s="829"/>
      <c r="GRM89" s="828"/>
      <c r="GRN89" s="829"/>
      <c r="GRO89" s="828"/>
      <c r="GRP89" s="829"/>
      <c r="GRQ89" s="828"/>
      <c r="GRR89" s="829"/>
      <c r="GRS89" s="828"/>
      <c r="GRT89" s="829"/>
      <c r="GRU89" s="828"/>
      <c r="GRV89" s="829"/>
      <c r="GRW89" s="828"/>
      <c r="GRX89" s="829"/>
      <c r="GRY89" s="828"/>
      <c r="GRZ89" s="829"/>
      <c r="GSA89" s="828"/>
      <c r="GSB89" s="829"/>
      <c r="GSC89" s="828"/>
      <c r="GSD89" s="829"/>
      <c r="GSE89" s="828"/>
      <c r="GSF89" s="829"/>
      <c r="GSG89" s="828"/>
      <c r="GSH89" s="829"/>
      <c r="GSI89" s="828"/>
      <c r="GSJ89" s="829"/>
      <c r="GSK89" s="828"/>
      <c r="GSL89" s="829"/>
      <c r="GSM89" s="828"/>
      <c r="GSN89" s="829"/>
      <c r="GSO89" s="828"/>
      <c r="GSP89" s="829"/>
      <c r="GSQ89" s="828"/>
      <c r="GSR89" s="829"/>
      <c r="GSS89" s="828"/>
      <c r="GST89" s="829"/>
      <c r="GSU89" s="828"/>
      <c r="GSV89" s="829"/>
      <c r="GSW89" s="828"/>
      <c r="GSX89" s="829"/>
      <c r="GSY89" s="828"/>
      <c r="GSZ89" s="829"/>
      <c r="GTA89" s="828"/>
      <c r="GTB89" s="829"/>
      <c r="GTC89" s="828"/>
      <c r="GTD89" s="829"/>
      <c r="GTE89" s="828"/>
      <c r="GTF89" s="829"/>
      <c r="GTG89" s="828"/>
      <c r="GTH89" s="829"/>
      <c r="GTI89" s="828"/>
      <c r="GTJ89" s="829"/>
      <c r="GTK89" s="828"/>
      <c r="GTL89" s="829"/>
      <c r="GTM89" s="828"/>
      <c r="GTN89" s="829"/>
      <c r="GTO89" s="828"/>
      <c r="GTP89" s="829"/>
      <c r="GTQ89" s="828"/>
      <c r="GTR89" s="829"/>
      <c r="GTS89" s="828"/>
      <c r="GTT89" s="829"/>
      <c r="GTU89" s="828"/>
      <c r="GTV89" s="829"/>
      <c r="GTW89" s="828"/>
      <c r="GTX89" s="829"/>
      <c r="GTY89" s="828"/>
      <c r="GTZ89" s="829"/>
      <c r="GUA89" s="828"/>
      <c r="GUB89" s="829"/>
      <c r="GUC89" s="828"/>
      <c r="GUD89" s="829"/>
      <c r="GUE89" s="828"/>
      <c r="GUF89" s="829"/>
      <c r="GUG89" s="828"/>
      <c r="GUH89" s="829"/>
      <c r="GUI89" s="828"/>
      <c r="GUJ89" s="829"/>
      <c r="GUK89" s="828"/>
      <c r="GUL89" s="829"/>
      <c r="GUM89" s="828"/>
      <c r="GUN89" s="829"/>
      <c r="GUO89" s="828"/>
      <c r="GUP89" s="829"/>
      <c r="GUQ89" s="828"/>
      <c r="GUR89" s="829"/>
      <c r="GUS89" s="828"/>
      <c r="GUT89" s="829"/>
      <c r="GUU89" s="828"/>
      <c r="GUV89" s="829"/>
      <c r="GUW89" s="828"/>
      <c r="GUX89" s="829"/>
      <c r="GUY89" s="828"/>
      <c r="GUZ89" s="829"/>
      <c r="GVA89" s="828"/>
      <c r="GVB89" s="829"/>
      <c r="GVC89" s="828"/>
      <c r="GVD89" s="829"/>
      <c r="GVE89" s="828"/>
      <c r="GVF89" s="829"/>
      <c r="GVG89" s="828"/>
      <c r="GVH89" s="829"/>
      <c r="GVI89" s="828"/>
      <c r="GVJ89" s="829"/>
      <c r="GVK89" s="828"/>
      <c r="GVL89" s="829"/>
      <c r="GVM89" s="828"/>
      <c r="GVN89" s="829"/>
      <c r="GVO89" s="828"/>
      <c r="GVP89" s="829"/>
      <c r="GVQ89" s="828"/>
      <c r="GVR89" s="829"/>
      <c r="GVS89" s="828"/>
      <c r="GVT89" s="829"/>
      <c r="GVU89" s="828"/>
      <c r="GVV89" s="829"/>
      <c r="GVW89" s="828"/>
      <c r="GVX89" s="829"/>
      <c r="GVY89" s="828"/>
      <c r="GVZ89" s="829"/>
      <c r="GWA89" s="828"/>
      <c r="GWB89" s="829"/>
      <c r="GWC89" s="828"/>
      <c r="GWD89" s="829"/>
      <c r="GWE89" s="828"/>
      <c r="GWF89" s="829"/>
      <c r="GWG89" s="828"/>
      <c r="GWH89" s="829"/>
      <c r="GWI89" s="828"/>
      <c r="GWJ89" s="829"/>
      <c r="GWK89" s="828"/>
      <c r="GWL89" s="829"/>
      <c r="GWM89" s="828"/>
      <c r="GWN89" s="829"/>
      <c r="GWO89" s="828"/>
      <c r="GWP89" s="829"/>
      <c r="GWQ89" s="828"/>
      <c r="GWR89" s="829"/>
      <c r="GWS89" s="828"/>
      <c r="GWT89" s="829"/>
      <c r="GWU89" s="828"/>
      <c r="GWV89" s="829"/>
      <c r="GWW89" s="828"/>
      <c r="GWX89" s="829"/>
      <c r="GWY89" s="828"/>
      <c r="GWZ89" s="829"/>
      <c r="GXA89" s="828"/>
      <c r="GXB89" s="829"/>
      <c r="GXC89" s="828"/>
      <c r="GXD89" s="829"/>
      <c r="GXE89" s="828"/>
      <c r="GXF89" s="829"/>
      <c r="GXG89" s="828"/>
      <c r="GXH89" s="829"/>
      <c r="GXI89" s="828"/>
      <c r="GXJ89" s="829"/>
      <c r="GXK89" s="828"/>
      <c r="GXL89" s="829"/>
      <c r="GXM89" s="828"/>
      <c r="GXN89" s="829"/>
      <c r="GXO89" s="828"/>
      <c r="GXP89" s="829"/>
      <c r="GXQ89" s="828"/>
      <c r="GXR89" s="829"/>
      <c r="GXS89" s="828"/>
      <c r="GXT89" s="829"/>
      <c r="GXU89" s="828"/>
      <c r="GXV89" s="829"/>
      <c r="GXW89" s="828"/>
      <c r="GXX89" s="829"/>
      <c r="GXY89" s="828"/>
      <c r="GXZ89" s="829"/>
      <c r="GYA89" s="828"/>
      <c r="GYB89" s="829"/>
      <c r="GYC89" s="828"/>
      <c r="GYD89" s="829"/>
      <c r="GYE89" s="828"/>
      <c r="GYF89" s="829"/>
      <c r="GYG89" s="828"/>
      <c r="GYH89" s="829"/>
      <c r="GYI89" s="828"/>
      <c r="GYJ89" s="829"/>
      <c r="GYK89" s="828"/>
      <c r="GYL89" s="829"/>
      <c r="GYM89" s="828"/>
      <c r="GYN89" s="829"/>
      <c r="GYO89" s="828"/>
      <c r="GYP89" s="829"/>
      <c r="GYQ89" s="828"/>
      <c r="GYR89" s="829"/>
      <c r="GYS89" s="828"/>
      <c r="GYT89" s="829"/>
      <c r="GYU89" s="828"/>
      <c r="GYV89" s="829"/>
      <c r="GYW89" s="828"/>
      <c r="GYX89" s="829"/>
      <c r="GYY89" s="828"/>
      <c r="GYZ89" s="829"/>
      <c r="GZA89" s="828"/>
      <c r="GZB89" s="829"/>
      <c r="GZC89" s="828"/>
      <c r="GZD89" s="829"/>
      <c r="GZE89" s="828"/>
      <c r="GZF89" s="829"/>
      <c r="GZG89" s="828"/>
      <c r="GZH89" s="829"/>
      <c r="GZI89" s="828"/>
      <c r="GZJ89" s="829"/>
      <c r="GZK89" s="828"/>
      <c r="GZL89" s="829"/>
      <c r="GZM89" s="828"/>
      <c r="GZN89" s="829"/>
      <c r="GZO89" s="828"/>
      <c r="GZP89" s="829"/>
      <c r="GZQ89" s="828"/>
      <c r="GZR89" s="829"/>
      <c r="GZS89" s="828"/>
      <c r="GZT89" s="829"/>
      <c r="GZU89" s="828"/>
      <c r="GZV89" s="829"/>
      <c r="GZW89" s="828"/>
      <c r="GZX89" s="829"/>
      <c r="GZY89" s="828"/>
      <c r="GZZ89" s="829"/>
      <c r="HAA89" s="828"/>
      <c r="HAB89" s="829"/>
      <c r="HAC89" s="828"/>
      <c r="HAD89" s="829"/>
      <c r="HAE89" s="828"/>
      <c r="HAF89" s="829"/>
      <c r="HAG89" s="828"/>
      <c r="HAH89" s="829"/>
      <c r="HAI89" s="828"/>
      <c r="HAJ89" s="829"/>
      <c r="HAK89" s="828"/>
      <c r="HAL89" s="829"/>
      <c r="HAM89" s="828"/>
      <c r="HAN89" s="829"/>
      <c r="HAO89" s="828"/>
      <c r="HAP89" s="829"/>
      <c r="HAQ89" s="828"/>
      <c r="HAR89" s="829"/>
      <c r="HAS89" s="828"/>
      <c r="HAT89" s="829"/>
      <c r="HAU89" s="828"/>
      <c r="HAV89" s="829"/>
      <c r="HAW89" s="828"/>
      <c r="HAX89" s="829"/>
      <c r="HAY89" s="828"/>
      <c r="HAZ89" s="829"/>
      <c r="HBA89" s="828"/>
      <c r="HBB89" s="829"/>
      <c r="HBC89" s="828"/>
      <c r="HBD89" s="829"/>
      <c r="HBE89" s="828"/>
      <c r="HBF89" s="829"/>
      <c r="HBG89" s="828"/>
      <c r="HBH89" s="829"/>
      <c r="HBI89" s="828"/>
      <c r="HBJ89" s="829"/>
      <c r="HBK89" s="828"/>
      <c r="HBL89" s="829"/>
      <c r="HBM89" s="828"/>
      <c r="HBN89" s="829"/>
      <c r="HBO89" s="828"/>
      <c r="HBP89" s="829"/>
      <c r="HBQ89" s="828"/>
      <c r="HBR89" s="829"/>
      <c r="HBS89" s="828"/>
      <c r="HBT89" s="829"/>
      <c r="HBU89" s="828"/>
      <c r="HBV89" s="829"/>
      <c r="HBW89" s="828"/>
      <c r="HBX89" s="829"/>
      <c r="HBY89" s="828"/>
      <c r="HBZ89" s="829"/>
      <c r="HCA89" s="828"/>
      <c r="HCB89" s="829"/>
      <c r="HCC89" s="828"/>
      <c r="HCD89" s="829"/>
      <c r="HCE89" s="828"/>
      <c r="HCF89" s="829"/>
      <c r="HCG89" s="828"/>
      <c r="HCH89" s="829"/>
      <c r="HCI89" s="828"/>
      <c r="HCJ89" s="829"/>
      <c r="HCK89" s="828"/>
      <c r="HCL89" s="829"/>
      <c r="HCM89" s="828"/>
      <c r="HCN89" s="829"/>
      <c r="HCO89" s="828"/>
      <c r="HCP89" s="829"/>
      <c r="HCQ89" s="828"/>
      <c r="HCR89" s="829"/>
      <c r="HCS89" s="828"/>
      <c r="HCT89" s="829"/>
      <c r="HCU89" s="828"/>
      <c r="HCV89" s="829"/>
      <c r="HCW89" s="828"/>
      <c r="HCX89" s="829"/>
      <c r="HCY89" s="828"/>
      <c r="HCZ89" s="829"/>
      <c r="HDA89" s="828"/>
      <c r="HDB89" s="829"/>
      <c r="HDC89" s="828"/>
      <c r="HDD89" s="829"/>
      <c r="HDE89" s="828"/>
      <c r="HDF89" s="829"/>
      <c r="HDG89" s="828"/>
      <c r="HDH89" s="829"/>
      <c r="HDI89" s="828"/>
      <c r="HDJ89" s="829"/>
      <c r="HDK89" s="828"/>
      <c r="HDL89" s="829"/>
      <c r="HDM89" s="828"/>
      <c r="HDN89" s="829"/>
      <c r="HDO89" s="828"/>
      <c r="HDP89" s="829"/>
      <c r="HDQ89" s="828"/>
      <c r="HDR89" s="829"/>
      <c r="HDS89" s="828"/>
      <c r="HDT89" s="829"/>
      <c r="HDU89" s="828"/>
      <c r="HDV89" s="829"/>
      <c r="HDW89" s="828"/>
      <c r="HDX89" s="829"/>
      <c r="HDY89" s="828"/>
      <c r="HDZ89" s="829"/>
      <c r="HEA89" s="828"/>
      <c r="HEB89" s="829"/>
      <c r="HEC89" s="828"/>
      <c r="HED89" s="829"/>
      <c r="HEE89" s="828"/>
      <c r="HEF89" s="829"/>
      <c r="HEG89" s="828"/>
      <c r="HEH89" s="829"/>
      <c r="HEI89" s="828"/>
      <c r="HEJ89" s="829"/>
      <c r="HEK89" s="828"/>
      <c r="HEL89" s="829"/>
      <c r="HEM89" s="828"/>
      <c r="HEN89" s="829"/>
      <c r="HEO89" s="828"/>
      <c r="HEP89" s="829"/>
      <c r="HEQ89" s="828"/>
      <c r="HER89" s="829"/>
      <c r="HES89" s="828"/>
      <c r="HET89" s="829"/>
      <c r="HEU89" s="828"/>
      <c r="HEV89" s="829"/>
      <c r="HEW89" s="828"/>
      <c r="HEX89" s="829"/>
      <c r="HEY89" s="828"/>
      <c r="HEZ89" s="829"/>
      <c r="HFA89" s="828"/>
      <c r="HFB89" s="829"/>
      <c r="HFC89" s="828"/>
      <c r="HFD89" s="829"/>
      <c r="HFE89" s="828"/>
      <c r="HFF89" s="829"/>
      <c r="HFG89" s="828"/>
      <c r="HFH89" s="829"/>
      <c r="HFI89" s="828"/>
      <c r="HFJ89" s="829"/>
      <c r="HFK89" s="828"/>
      <c r="HFL89" s="829"/>
      <c r="HFM89" s="828"/>
      <c r="HFN89" s="829"/>
      <c r="HFO89" s="828"/>
      <c r="HFP89" s="829"/>
      <c r="HFQ89" s="828"/>
      <c r="HFR89" s="829"/>
      <c r="HFS89" s="828"/>
      <c r="HFT89" s="829"/>
      <c r="HFU89" s="828"/>
      <c r="HFV89" s="829"/>
      <c r="HFW89" s="828"/>
      <c r="HFX89" s="829"/>
      <c r="HFY89" s="828"/>
      <c r="HFZ89" s="829"/>
      <c r="HGA89" s="828"/>
      <c r="HGB89" s="829"/>
      <c r="HGC89" s="828"/>
      <c r="HGD89" s="829"/>
      <c r="HGE89" s="828"/>
      <c r="HGF89" s="829"/>
      <c r="HGG89" s="828"/>
      <c r="HGH89" s="829"/>
      <c r="HGI89" s="828"/>
      <c r="HGJ89" s="829"/>
      <c r="HGK89" s="828"/>
      <c r="HGL89" s="829"/>
      <c r="HGM89" s="828"/>
      <c r="HGN89" s="829"/>
      <c r="HGO89" s="828"/>
      <c r="HGP89" s="829"/>
      <c r="HGQ89" s="828"/>
      <c r="HGR89" s="829"/>
      <c r="HGS89" s="828"/>
      <c r="HGT89" s="829"/>
      <c r="HGU89" s="828"/>
      <c r="HGV89" s="829"/>
      <c r="HGW89" s="828"/>
      <c r="HGX89" s="829"/>
      <c r="HGY89" s="828"/>
      <c r="HGZ89" s="829"/>
      <c r="HHA89" s="828"/>
      <c r="HHB89" s="829"/>
      <c r="HHC89" s="828"/>
      <c r="HHD89" s="829"/>
      <c r="HHE89" s="828"/>
      <c r="HHF89" s="829"/>
      <c r="HHG89" s="828"/>
      <c r="HHH89" s="829"/>
      <c r="HHI89" s="828"/>
      <c r="HHJ89" s="829"/>
      <c r="HHK89" s="828"/>
      <c r="HHL89" s="829"/>
      <c r="HHM89" s="828"/>
      <c r="HHN89" s="829"/>
      <c r="HHO89" s="828"/>
      <c r="HHP89" s="829"/>
      <c r="HHQ89" s="828"/>
      <c r="HHR89" s="829"/>
      <c r="HHS89" s="828"/>
      <c r="HHT89" s="829"/>
      <c r="HHU89" s="828"/>
      <c r="HHV89" s="829"/>
      <c r="HHW89" s="828"/>
      <c r="HHX89" s="829"/>
      <c r="HHY89" s="828"/>
      <c r="HHZ89" s="829"/>
      <c r="HIA89" s="828"/>
      <c r="HIB89" s="829"/>
      <c r="HIC89" s="828"/>
      <c r="HID89" s="829"/>
      <c r="HIE89" s="828"/>
      <c r="HIF89" s="829"/>
      <c r="HIG89" s="828"/>
      <c r="HIH89" s="829"/>
      <c r="HII89" s="828"/>
      <c r="HIJ89" s="829"/>
      <c r="HIK89" s="828"/>
      <c r="HIL89" s="829"/>
      <c r="HIM89" s="828"/>
      <c r="HIN89" s="829"/>
      <c r="HIO89" s="828"/>
      <c r="HIP89" s="829"/>
      <c r="HIQ89" s="828"/>
      <c r="HIR89" s="829"/>
      <c r="HIS89" s="828"/>
      <c r="HIT89" s="829"/>
      <c r="HIU89" s="828"/>
      <c r="HIV89" s="829"/>
      <c r="HIW89" s="828"/>
      <c r="HIX89" s="829"/>
      <c r="HIY89" s="828"/>
      <c r="HIZ89" s="829"/>
      <c r="HJA89" s="828"/>
      <c r="HJB89" s="829"/>
      <c r="HJC89" s="828"/>
      <c r="HJD89" s="829"/>
      <c r="HJE89" s="828"/>
      <c r="HJF89" s="829"/>
      <c r="HJG89" s="828"/>
      <c r="HJH89" s="829"/>
      <c r="HJI89" s="828"/>
      <c r="HJJ89" s="829"/>
      <c r="HJK89" s="828"/>
      <c r="HJL89" s="829"/>
      <c r="HJM89" s="828"/>
      <c r="HJN89" s="829"/>
      <c r="HJO89" s="828"/>
      <c r="HJP89" s="829"/>
      <c r="HJQ89" s="828"/>
      <c r="HJR89" s="829"/>
      <c r="HJS89" s="828"/>
      <c r="HJT89" s="829"/>
      <c r="HJU89" s="828"/>
      <c r="HJV89" s="829"/>
      <c r="HJW89" s="828"/>
      <c r="HJX89" s="829"/>
      <c r="HJY89" s="828"/>
      <c r="HJZ89" s="829"/>
      <c r="HKA89" s="828"/>
      <c r="HKB89" s="829"/>
      <c r="HKC89" s="828"/>
      <c r="HKD89" s="829"/>
      <c r="HKE89" s="828"/>
      <c r="HKF89" s="829"/>
      <c r="HKG89" s="828"/>
      <c r="HKH89" s="829"/>
      <c r="HKI89" s="828"/>
      <c r="HKJ89" s="829"/>
      <c r="HKK89" s="828"/>
      <c r="HKL89" s="829"/>
      <c r="HKM89" s="828"/>
      <c r="HKN89" s="829"/>
      <c r="HKO89" s="828"/>
      <c r="HKP89" s="829"/>
      <c r="HKQ89" s="828"/>
      <c r="HKR89" s="829"/>
      <c r="HKS89" s="828"/>
      <c r="HKT89" s="829"/>
      <c r="HKU89" s="828"/>
      <c r="HKV89" s="829"/>
      <c r="HKW89" s="828"/>
      <c r="HKX89" s="829"/>
      <c r="HKY89" s="828"/>
      <c r="HKZ89" s="829"/>
      <c r="HLA89" s="828"/>
      <c r="HLB89" s="829"/>
      <c r="HLC89" s="828"/>
      <c r="HLD89" s="829"/>
      <c r="HLE89" s="828"/>
      <c r="HLF89" s="829"/>
      <c r="HLG89" s="828"/>
      <c r="HLH89" s="829"/>
      <c r="HLI89" s="828"/>
      <c r="HLJ89" s="829"/>
      <c r="HLK89" s="828"/>
      <c r="HLL89" s="829"/>
      <c r="HLM89" s="828"/>
      <c r="HLN89" s="829"/>
      <c r="HLO89" s="828"/>
      <c r="HLP89" s="829"/>
      <c r="HLQ89" s="828"/>
      <c r="HLR89" s="829"/>
      <c r="HLS89" s="828"/>
      <c r="HLT89" s="829"/>
      <c r="HLU89" s="828"/>
      <c r="HLV89" s="829"/>
      <c r="HLW89" s="828"/>
      <c r="HLX89" s="829"/>
      <c r="HLY89" s="828"/>
      <c r="HLZ89" s="829"/>
      <c r="HMA89" s="828"/>
      <c r="HMB89" s="829"/>
      <c r="HMC89" s="828"/>
      <c r="HMD89" s="829"/>
      <c r="HME89" s="828"/>
      <c r="HMF89" s="829"/>
      <c r="HMG89" s="828"/>
      <c r="HMH89" s="829"/>
      <c r="HMI89" s="828"/>
      <c r="HMJ89" s="829"/>
      <c r="HMK89" s="828"/>
      <c r="HML89" s="829"/>
      <c r="HMM89" s="828"/>
      <c r="HMN89" s="829"/>
      <c r="HMO89" s="828"/>
      <c r="HMP89" s="829"/>
      <c r="HMQ89" s="828"/>
      <c r="HMR89" s="829"/>
      <c r="HMS89" s="828"/>
      <c r="HMT89" s="829"/>
      <c r="HMU89" s="828"/>
      <c r="HMV89" s="829"/>
      <c r="HMW89" s="828"/>
      <c r="HMX89" s="829"/>
      <c r="HMY89" s="828"/>
      <c r="HMZ89" s="829"/>
      <c r="HNA89" s="828"/>
      <c r="HNB89" s="829"/>
      <c r="HNC89" s="828"/>
      <c r="HND89" s="829"/>
      <c r="HNE89" s="828"/>
      <c r="HNF89" s="829"/>
      <c r="HNG89" s="828"/>
      <c r="HNH89" s="829"/>
      <c r="HNI89" s="828"/>
      <c r="HNJ89" s="829"/>
      <c r="HNK89" s="828"/>
      <c r="HNL89" s="829"/>
      <c r="HNM89" s="828"/>
      <c r="HNN89" s="829"/>
      <c r="HNO89" s="828"/>
      <c r="HNP89" s="829"/>
      <c r="HNQ89" s="828"/>
      <c r="HNR89" s="829"/>
      <c r="HNS89" s="828"/>
      <c r="HNT89" s="829"/>
      <c r="HNU89" s="828"/>
      <c r="HNV89" s="829"/>
      <c r="HNW89" s="828"/>
      <c r="HNX89" s="829"/>
      <c r="HNY89" s="828"/>
      <c r="HNZ89" s="829"/>
      <c r="HOA89" s="828"/>
      <c r="HOB89" s="829"/>
      <c r="HOC89" s="828"/>
      <c r="HOD89" s="829"/>
      <c r="HOE89" s="828"/>
      <c r="HOF89" s="829"/>
      <c r="HOG89" s="828"/>
      <c r="HOH89" s="829"/>
      <c r="HOI89" s="828"/>
      <c r="HOJ89" s="829"/>
      <c r="HOK89" s="828"/>
      <c r="HOL89" s="829"/>
      <c r="HOM89" s="828"/>
      <c r="HON89" s="829"/>
      <c r="HOO89" s="828"/>
      <c r="HOP89" s="829"/>
      <c r="HOQ89" s="828"/>
      <c r="HOR89" s="829"/>
      <c r="HOS89" s="828"/>
      <c r="HOT89" s="829"/>
      <c r="HOU89" s="828"/>
      <c r="HOV89" s="829"/>
      <c r="HOW89" s="828"/>
      <c r="HOX89" s="829"/>
      <c r="HOY89" s="828"/>
      <c r="HOZ89" s="829"/>
      <c r="HPA89" s="828"/>
      <c r="HPB89" s="829"/>
      <c r="HPC89" s="828"/>
      <c r="HPD89" s="829"/>
      <c r="HPE89" s="828"/>
      <c r="HPF89" s="829"/>
      <c r="HPG89" s="828"/>
      <c r="HPH89" s="829"/>
      <c r="HPI89" s="828"/>
      <c r="HPJ89" s="829"/>
      <c r="HPK89" s="828"/>
      <c r="HPL89" s="829"/>
      <c r="HPM89" s="828"/>
      <c r="HPN89" s="829"/>
      <c r="HPO89" s="828"/>
      <c r="HPP89" s="829"/>
      <c r="HPQ89" s="828"/>
      <c r="HPR89" s="829"/>
      <c r="HPS89" s="828"/>
      <c r="HPT89" s="829"/>
      <c r="HPU89" s="828"/>
      <c r="HPV89" s="829"/>
      <c r="HPW89" s="828"/>
      <c r="HPX89" s="829"/>
      <c r="HPY89" s="828"/>
      <c r="HPZ89" s="829"/>
      <c r="HQA89" s="828"/>
      <c r="HQB89" s="829"/>
      <c r="HQC89" s="828"/>
      <c r="HQD89" s="829"/>
      <c r="HQE89" s="828"/>
      <c r="HQF89" s="829"/>
      <c r="HQG89" s="828"/>
      <c r="HQH89" s="829"/>
      <c r="HQI89" s="828"/>
      <c r="HQJ89" s="829"/>
      <c r="HQK89" s="828"/>
      <c r="HQL89" s="829"/>
      <c r="HQM89" s="828"/>
      <c r="HQN89" s="829"/>
      <c r="HQO89" s="828"/>
      <c r="HQP89" s="829"/>
      <c r="HQQ89" s="828"/>
      <c r="HQR89" s="829"/>
      <c r="HQS89" s="828"/>
      <c r="HQT89" s="829"/>
      <c r="HQU89" s="828"/>
      <c r="HQV89" s="829"/>
      <c r="HQW89" s="828"/>
      <c r="HQX89" s="829"/>
      <c r="HQY89" s="828"/>
      <c r="HQZ89" s="829"/>
      <c r="HRA89" s="828"/>
      <c r="HRB89" s="829"/>
      <c r="HRC89" s="828"/>
      <c r="HRD89" s="829"/>
      <c r="HRE89" s="828"/>
      <c r="HRF89" s="829"/>
      <c r="HRG89" s="828"/>
      <c r="HRH89" s="829"/>
      <c r="HRI89" s="828"/>
      <c r="HRJ89" s="829"/>
      <c r="HRK89" s="828"/>
      <c r="HRL89" s="829"/>
      <c r="HRM89" s="828"/>
      <c r="HRN89" s="829"/>
      <c r="HRO89" s="828"/>
      <c r="HRP89" s="829"/>
      <c r="HRQ89" s="828"/>
      <c r="HRR89" s="829"/>
      <c r="HRS89" s="828"/>
      <c r="HRT89" s="829"/>
      <c r="HRU89" s="828"/>
      <c r="HRV89" s="829"/>
      <c r="HRW89" s="828"/>
      <c r="HRX89" s="829"/>
      <c r="HRY89" s="828"/>
      <c r="HRZ89" s="829"/>
      <c r="HSA89" s="828"/>
      <c r="HSB89" s="829"/>
      <c r="HSC89" s="828"/>
      <c r="HSD89" s="829"/>
      <c r="HSE89" s="828"/>
      <c r="HSF89" s="829"/>
      <c r="HSG89" s="828"/>
      <c r="HSH89" s="829"/>
      <c r="HSI89" s="828"/>
      <c r="HSJ89" s="829"/>
      <c r="HSK89" s="828"/>
      <c r="HSL89" s="829"/>
      <c r="HSM89" s="828"/>
      <c r="HSN89" s="829"/>
      <c r="HSO89" s="828"/>
      <c r="HSP89" s="829"/>
      <c r="HSQ89" s="828"/>
      <c r="HSR89" s="829"/>
      <c r="HSS89" s="828"/>
      <c r="HST89" s="829"/>
      <c r="HSU89" s="828"/>
      <c r="HSV89" s="829"/>
      <c r="HSW89" s="828"/>
      <c r="HSX89" s="829"/>
      <c r="HSY89" s="828"/>
      <c r="HSZ89" s="829"/>
      <c r="HTA89" s="828"/>
      <c r="HTB89" s="829"/>
      <c r="HTC89" s="828"/>
      <c r="HTD89" s="829"/>
      <c r="HTE89" s="828"/>
      <c r="HTF89" s="829"/>
      <c r="HTG89" s="828"/>
      <c r="HTH89" s="829"/>
      <c r="HTI89" s="828"/>
      <c r="HTJ89" s="829"/>
      <c r="HTK89" s="828"/>
      <c r="HTL89" s="829"/>
      <c r="HTM89" s="828"/>
      <c r="HTN89" s="829"/>
      <c r="HTO89" s="828"/>
      <c r="HTP89" s="829"/>
      <c r="HTQ89" s="828"/>
      <c r="HTR89" s="829"/>
      <c r="HTS89" s="828"/>
      <c r="HTT89" s="829"/>
      <c r="HTU89" s="828"/>
      <c r="HTV89" s="829"/>
      <c r="HTW89" s="828"/>
      <c r="HTX89" s="829"/>
      <c r="HTY89" s="828"/>
      <c r="HTZ89" s="829"/>
      <c r="HUA89" s="828"/>
      <c r="HUB89" s="829"/>
      <c r="HUC89" s="828"/>
      <c r="HUD89" s="829"/>
      <c r="HUE89" s="828"/>
      <c r="HUF89" s="829"/>
      <c r="HUG89" s="828"/>
      <c r="HUH89" s="829"/>
      <c r="HUI89" s="828"/>
      <c r="HUJ89" s="829"/>
      <c r="HUK89" s="828"/>
      <c r="HUL89" s="829"/>
      <c r="HUM89" s="828"/>
      <c r="HUN89" s="829"/>
      <c r="HUO89" s="828"/>
      <c r="HUP89" s="829"/>
      <c r="HUQ89" s="828"/>
      <c r="HUR89" s="829"/>
      <c r="HUS89" s="828"/>
      <c r="HUT89" s="829"/>
      <c r="HUU89" s="828"/>
      <c r="HUV89" s="829"/>
      <c r="HUW89" s="828"/>
      <c r="HUX89" s="829"/>
      <c r="HUY89" s="828"/>
      <c r="HUZ89" s="829"/>
      <c r="HVA89" s="828"/>
      <c r="HVB89" s="829"/>
      <c r="HVC89" s="828"/>
      <c r="HVD89" s="829"/>
      <c r="HVE89" s="828"/>
      <c r="HVF89" s="829"/>
      <c r="HVG89" s="828"/>
      <c r="HVH89" s="829"/>
      <c r="HVI89" s="828"/>
      <c r="HVJ89" s="829"/>
      <c r="HVK89" s="828"/>
      <c r="HVL89" s="829"/>
      <c r="HVM89" s="828"/>
      <c r="HVN89" s="829"/>
      <c r="HVO89" s="828"/>
      <c r="HVP89" s="829"/>
      <c r="HVQ89" s="828"/>
      <c r="HVR89" s="829"/>
      <c r="HVS89" s="828"/>
      <c r="HVT89" s="829"/>
      <c r="HVU89" s="828"/>
      <c r="HVV89" s="829"/>
      <c r="HVW89" s="828"/>
      <c r="HVX89" s="829"/>
      <c r="HVY89" s="828"/>
      <c r="HVZ89" s="829"/>
      <c r="HWA89" s="828"/>
      <c r="HWB89" s="829"/>
      <c r="HWC89" s="828"/>
      <c r="HWD89" s="829"/>
      <c r="HWE89" s="828"/>
      <c r="HWF89" s="829"/>
      <c r="HWG89" s="828"/>
      <c r="HWH89" s="829"/>
      <c r="HWI89" s="828"/>
      <c r="HWJ89" s="829"/>
      <c r="HWK89" s="828"/>
      <c r="HWL89" s="829"/>
      <c r="HWM89" s="828"/>
      <c r="HWN89" s="829"/>
      <c r="HWO89" s="828"/>
      <c r="HWP89" s="829"/>
      <c r="HWQ89" s="828"/>
      <c r="HWR89" s="829"/>
      <c r="HWS89" s="828"/>
      <c r="HWT89" s="829"/>
      <c r="HWU89" s="828"/>
      <c r="HWV89" s="829"/>
      <c r="HWW89" s="828"/>
      <c r="HWX89" s="829"/>
      <c r="HWY89" s="828"/>
      <c r="HWZ89" s="829"/>
      <c r="HXA89" s="828"/>
      <c r="HXB89" s="829"/>
      <c r="HXC89" s="828"/>
      <c r="HXD89" s="829"/>
      <c r="HXE89" s="828"/>
      <c r="HXF89" s="829"/>
      <c r="HXG89" s="828"/>
      <c r="HXH89" s="829"/>
      <c r="HXI89" s="828"/>
      <c r="HXJ89" s="829"/>
      <c r="HXK89" s="828"/>
      <c r="HXL89" s="829"/>
      <c r="HXM89" s="828"/>
      <c r="HXN89" s="829"/>
      <c r="HXO89" s="828"/>
      <c r="HXP89" s="829"/>
      <c r="HXQ89" s="828"/>
      <c r="HXR89" s="829"/>
      <c r="HXS89" s="828"/>
      <c r="HXT89" s="829"/>
      <c r="HXU89" s="828"/>
      <c r="HXV89" s="829"/>
      <c r="HXW89" s="828"/>
      <c r="HXX89" s="829"/>
      <c r="HXY89" s="828"/>
      <c r="HXZ89" s="829"/>
      <c r="HYA89" s="828"/>
      <c r="HYB89" s="829"/>
      <c r="HYC89" s="828"/>
      <c r="HYD89" s="829"/>
      <c r="HYE89" s="828"/>
      <c r="HYF89" s="829"/>
      <c r="HYG89" s="828"/>
      <c r="HYH89" s="829"/>
      <c r="HYI89" s="828"/>
      <c r="HYJ89" s="829"/>
      <c r="HYK89" s="828"/>
      <c r="HYL89" s="829"/>
      <c r="HYM89" s="828"/>
      <c r="HYN89" s="829"/>
      <c r="HYO89" s="828"/>
      <c r="HYP89" s="829"/>
      <c r="HYQ89" s="828"/>
      <c r="HYR89" s="829"/>
      <c r="HYS89" s="828"/>
      <c r="HYT89" s="829"/>
      <c r="HYU89" s="828"/>
      <c r="HYV89" s="829"/>
      <c r="HYW89" s="828"/>
      <c r="HYX89" s="829"/>
      <c r="HYY89" s="828"/>
      <c r="HYZ89" s="829"/>
      <c r="HZA89" s="828"/>
      <c r="HZB89" s="829"/>
      <c r="HZC89" s="828"/>
      <c r="HZD89" s="829"/>
      <c r="HZE89" s="828"/>
      <c r="HZF89" s="829"/>
      <c r="HZG89" s="828"/>
      <c r="HZH89" s="829"/>
      <c r="HZI89" s="828"/>
      <c r="HZJ89" s="829"/>
      <c r="HZK89" s="828"/>
      <c r="HZL89" s="829"/>
      <c r="HZM89" s="828"/>
      <c r="HZN89" s="829"/>
      <c r="HZO89" s="828"/>
      <c r="HZP89" s="829"/>
      <c r="HZQ89" s="828"/>
      <c r="HZR89" s="829"/>
      <c r="HZS89" s="828"/>
      <c r="HZT89" s="829"/>
      <c r="HZU89" s="828"/>
      <c r="HZV89" s="829"/>
      <c r="HZW89" s="828"/>
      <c r="HZX89" s="829"/>
      <c r="HZY89" s="828"/>
      <c r="HZZ89" s="829"/>
      <c r="IAA89" s="828"/>
      <c r="IAB89" s="829"/>
      <c r="IAC89" s="828"/>
      <c r="IAD89" s="829"/>
      <c r="IAE89" s="828"/>
      <c r="IAF89" s="829"/>
      <c r="IAG89" s="828"/>
      <c r="IAH89" s="829"/>
      <c r="IAI89" s="828"/>
      <c r="IAJ89" s="829"/>
      <c r="IAK89" s="828"/>
      <c r="IAL89" s="829"/>
      <c r="IAM89" s="828"/>
      <c r="IAN89" s="829"/>
      <c r="IAO89" s="828"/>
      <c r="IAP89" s="829"/>
      <c r="IAQ89" s="828"/>
      <c r="IAR89" s="829"/>
      <c r="IAS89" s="828"/>
      <c r="IAT89" s="829"/>
      <c r="IAU89" s="828"/>
      <c r="IAV89" s="829"/>
      <c r="IAW89" s="828"/>
      <c r="IAX89" s="829"/>
      <c r="IAY89" s="828"/>
      <c r="IAZ89" s="829"/>
      <c r="IBA89" s="828"/>
      <c r="IBB89" s="829"/>
      <c r="IBC89" s="828"/>
      <c r="IBD89" s="829"/>
      <c r="IBE89" s="828"/>
      <c r="IBF89" s="829"/>
      <c r="IBG89" s="828"/>
      <c r="IBH89" s="829"/>
      <c r="IBI89" s="828"/>
      <c r="IBJ89" s="829"/>
      <c r="IBK89" s="828"/>
      <c r="IBL89" s="829"/>
      <c r="IBM89" s="828"/>
      <c r="IBN89" s="829"/>
      <c r="IBO89" s="828"/>
      <c r="IBP89" s="829"/>
      <c r="IBQ89" s="828"/>
      <c r="IBR89" s="829"/>
      <c r="IBS89" s="828"/>
      <c r="IBT89" s="829"/>
      <c r="IBU89" s="828"/>
      <c r="IBV89" s="829"/>
      <c r="IBW89" s="828"/>
      <c r="IBX89" s="829"/>
      <c r="IBY89" s="828"/>
      <c r="IBZ89" s="829"/>
      <c r="ICA89" s="828"/>
      <c r="ICB89" s="829"/>
      <c r="ICC89" s="828"/>
      <c r="ICD89" s="829"/>
      <c r="ICE89" s="828"/>
      <c r="ICF89" s="829"/>
      <c r="ICG89" s="828"/>
      <c r="ICH89" s="829"/>
      <c r="ICI89" s="828"/>
      <c r="ICJ89" s="829"/>
      <c r="ICK89" s="828"/>
      <c r="ICL89" s="829"/>
      <c r="ICM89" s="828"/>
      <c r="ICN89" s="829"/>
      <c r="ICO89" s="828"/>
      <c r="ICP89" s="829"/>
      <c r="ICQ89" s="828"/>
      <c r="ICR89" s="829"/>
      <c r="ICS89" s="828"/>
      <c r="ICT89" s="829"/>
      <c r="ICU89" s="828"/>
      <c r="ICV89" s="829"/>
      <c r="ICW89" s="828"/>
      <c r="ICX89" s="829"/>
      <c r="ICY89" s="828"/>
      <c r="ICZ89" s="829"/>
      <c r="IDA89" s="828"/>
      <c r="IDB89" s="829"/>
      <c r="IDC89" s="828"/>
      <c r="IDD89" s="829"/>
      <c r="IDE89" s="828"/>
      <c r="IDF89" s="829"/>
      <c r="IDG89" s="828"/>
      <c r="IDH89" s="829"/>
      <c r="IDI89" s="828"/>
      <c r="IDJ89" s="829"/>
      <c r="IDK89" s="828"/>
      <c r="IDL89" s="829"/>
      <c r="IDM89" s="828"/>
      <c r="IDN89" s="829"/>
      <c r="IDO89" s="828"/>
      <c r="IDP89" s="829"/>
      <c r="IDQ89" s="828"/>
      <c r="IDR89" s="829"/>
      <c r="IDS89" s="828"/>
      <c r="IDT89" s="829"/>
      <c r="IDU89" s="828"/>
      <c r="IDV89" s="829"/>
      <c r="IDW89" s="828"/>
      <c r="IDX89" s="829"/>
      <c r="IDY89" s="828"/>
      <c r="IDZ89" s="829"/>
      <c r="IEA89" s="828"/>
      <c r="IEB89" s="829"/>
      <c r="IEC89" s="828"/>
      <c r="IED89" s="829"/>
      <c r="IEE89" s="828"/>
      <c r="IEF89" s="829"/>
      <c r="IEG89" s="828"/>
      <c r="IEH89" s="829"/>
      <c r="IEI89" s="828"/>
      <c r="IEJ89" s="829"/>
      <c r="IEK89" s="828"/>
      <c r="IEL89" s="829"/>
      <c r="IEM89" s="828"/>
      <c r="IEN89" s="829"/>
      <c r="IEO89" s="828"/>
      <c r="IEP89" s="829"/>
      <c r="IEQ89" s="828"/>
      <c r="IER89" s="829"/>
      <c r="IES89" s="828"/>
      <c r="IET89" s="829"/>
      <c r="IEU89" s="828"/>
      <c r="IEV89" s="829"/>
      <c r="IEW89" s="828"/>
      <c r="IEX89" s="829"/>
      <c r="IEY89" s="828"/>
      <c r="IEZ89" s="829"/>
      <c r="IFA89" s="828"/>
      <c r="IFB89" s="829"/>
      <c r="IFC89" s="828"/>
      <c r="IFD89" s="829"/>
      <c r="IFE89" s="828"/>
      <c r="IFF89" s="829"/>
      <c r="IFG89" s="828"/>
      <c r="IFH89" s="829"/>
      <c r="IFI89" s="828"/>
      <c r="IFJ89" s="829"/>
      <c r="IFK89" s="828"/>
      <c r="IFL89" s="829"/>
      <c r="IFM89" s="828"/>
      <c r="IFN89" s="829"/>
      <c r="IFO89" s="828"/>
      <c r="IFP89" s="829"/>
      <c r="IFQ89" s="828"/>
      <c r="IFR89" s="829"/>
      <c r="IFS89" s="828"/>
      <c r="IFT89" s="829"/>
      <c r="IFU89" s="828"/>
      <c r="IFV89" s="829"/>
      <c r="IFW89" s="828"/>
      <c r="IFX89" s="829"/>
      <c r="IFY89" s="828"/>
      <c r="IFZ89" s="829"/>
      <c r="IGA89" s="828"/>
      <c r="IGB89" s="829"/>
      <c r="IGC89" s="828"/>
      <c r="IGD89" s="829"/>
      <c r="IGE89" s="828"/>
      <c r="IGF89" s="829"/>
      <c r="IGG89" s="828"/>
      <c r="IGH89" s="829"/>
      <c r="IGI89" s="828"/>
      <c r="IGJ89" s="829"/>
      <c r="IGK89" s="828"/>
      <c r="IGL89" s="829"/>
      <c r="IGM89" s="828"/>
      <c r="IGN89" s="829"/>
      <c r="IGO89" s="828"/>
      <c r="IGP89" s="829"/>
      <c r="IGQ89" s="828"/>
      <c r="IGR89" s="829"/>
      <c r="IGS89" s="828"/>
      <c r="IGT89" s="829"/>
      <c r="IGU89" s="828"/>
      <c r="IGV89" s="829"/>
      <c r="IGW89" s="828"/>
      <c r="IGX89" s="829"/>
      <c r="IGY89" s="828"/>
      <c r="IGZ89" s="829"/>
      <c r="IHA89" s="828"/>
      <c r="IHB89" s="829"/>
      <c r="IHC89" s="828"/>
      <c r="IHD89" s="829"/>
      <c r="IHE89" s="828"/>
      <c r="IHF89" s="829"/>
      <c r="IHG89" s="828"/>
      <c r="IHH89" s="829"/>
      <c r="IHI89" s="828"/>
      <c r="IHJ89" s="829"/>
      <c r="IHK89" s="828"/>
      <c r="IHL89" s="829"/>
      <c r="IHM89" s="828"/>
      <c r="IHN89" s="829"/>
      <c r="IHO89" s="828"/>
      <c r="IHP89" s="829"/>
      <c r="IHQ89" s="828"/>
      <c r="IHR89" s="829"/>
      <c r="IHS89" s="828"/>
      <c r="IHT89" s="829"/>
      <c r="IHU89" s="828"/>
      <c r="IHV89" s="829"/>
      <c r="IHW89" s="828"/>
      <c r="IHX89" s="829"/>
      <c r="IHY89" s="828"/>
      <c r="IHZ89" s="829"/>
      <c r="IIA89" s="828"/>
      <c r="IIB89" s="829"/>
      <c r="IIC89" s="828"/>
      <c r="IID89" s="829"/>
      <c r="IIE89" s="828"/>
      <c r="IIF89" s="829"/>
      <c r="IIG89" s="828"/>
      <c r="IIH89" s="829"/>
      <c r="III89" s="828"/>
      <c r="IIJ89" s="829"/>
      <c r="IIK89" s="828"/>
      <c r="IIL89" s="829"/>
      <c r="IIM89" s="828"/>
      <c r="IIN89" s="829"/>
      <c r="IIO89" s="828"/>
      <c r="IIP89" s="829"/>
      <c r="IIQ89" s="828"/>
      <c r="IIR89" s="829"/>
      <c r="IIS89" s="828"/>
      <c r="IIT89" s="829"/>
      <c r="IIU89" s="828"/>
      <c r="IIV89" s="829"/>
      <c r="IIW89" s="828"/>
      <c r="IIX89" s="829"/>
      <c r="IIY89" s="828"/>
      <c r="IIZ89" s="829"/>
      <c r="IJA89" s="828"/>
      <c r="IJB89" s="829"/>
      <c r="IJC89" s="828"/>
      <c r="IJD89" s="829"/>
      <c r="IJE89" s="828"/>
      <c r="IJF89" s="829"/>
      <c r="IJG89" s="828"/>
      <c r="IJH89" s="829"/>
      <c r="IJI89" s="828"/>
      <c r="IJJ89" s="829"/>
      <c r="IJK89" s="828"/>
      <c r="IJL89" s="829"/>
      <c r="IJM89" s="828"/>
      <c r="IJN89" s="829"/>
      <c r="IJO89" s="828"/>
      <c r="IJP89" s="829"/>
      <c r="IJQ89" s="828"/>
      <c r="IJR89" s="829"/>
      <c r="IJS89" s="828"/>
      <c r="IJT89" s="829"/>
      <c r="IJU89" s="828"/>
      <c r="IJV89" s="829"/>
      <c r="IJW89" s="828"/>
      <c r="IJX89" s="829"/>
      <c r="IJY89" s="828"/>
      <c r="IJZ89" s="829"/>
      <c r="IKA89" s="828"/>
      <c r="IKB89" s="829"/>
      <c r="IKC89" s="828"/>
      <c r="IKD89" s="829"/>
      <c r="IKE89" s="828"/>
      <c r="IKF89" s="829"/>
      <c r="IKG89" s="828"/>
      <c r="IKH89" s="829"/>
      <c r="IKI89" s="828"/>
      <c r="IKJ89" s="829"/>
      <c r="IKK89" s="828"/>
      <c r="IKL89" s="829"/>
      <c r="IKM89" s="828"/>
      <c r="IKN89" s="829"/>
      <c r="IKO89" s="828"/>
      <c r="IKP89" s="829"/>
      <c r="IKQ89" s="828"/>
      <c r="IKR89" s="829"/>
      <c r="IKS89" s="828"/>
      <c r="IKT89" s="829"/>
      <c r="IKU89" s="828"/>
      <c r="IKV89" s="829"/>
      <c r="IKW89" s="828"/>
      <c r="IKX89" s="829"/>
      <c r="IKY89" s="828"/>
      <c r="IKZ89" s="829"/>
      <c r="ILA89" s="828"/>
      <c r="ILB89" s="829"/>
      <c r="ILC89" s="828"/>
      <c r="ILD89" s="829"/>
      <c r="ILE89" s="828"/>
      <c r="ILF89" s="829"/>
      <c r="ILG89" s="828"/>
      <c r="ILH89" s="829"/>
      <c r="ILI89" s="828"/>
      <c r="ILJ89" s="829"/>
      <c r="ILK89" s="828"/>
      <c r="ILL89" s="829"/>
      <c r="ILM89" s="828"/>
      <c r="ILN89" s="829"/>
      <c r="ILO89" s="828"/>
      <c r="ILP89" s="829"/>
      <c r="ILQ89" s="828"/>
      <c r="ILR89" s="829"/>
      <c r="ILS89" s="828"/>
      <c r="ILT89" s="829"/>
      <c r="ILU89" s="828"/>
      <c r="ILV89" s="829"/>
      <c r="ILW89" s="828"/>
      <c r="ILX89" s="829"/>
      <c r="ILY89" s="828"/>
      <c r="ILZ89" s="829"/>
      <c r="IMA89" s="828"/>
      <c r="IMB89" s="829"/>
      <c r="IMC89" s="828"/>
      <c r="IMD89" s="829"/>
      <c r="IME89" s="828"/>
      <c r="IMF89" s="829"/>
      <c r="IMG89" s="828"/>
      <c r="IMH89" s="829"/>
      <c r="IMI89" s="828"/>
      <c r="IMJ89" s="829"/>
      <c r="IMK89" s="828"/>
      <c r="IML89" s="829"/>
      <c r="IMM89" s="828"/>
      <c r="IMN89" s="829"/>
      <c r="IMO89" s="828"/>
      <c r="IMP89" s="829"/>
      <c r="IMQ89" s="828"/>
      <c r="IMR89" s="829"/>
      <c r="IMS89" s="828"/>
      <c r="IMT89" s="829"/>
      <c r="IMU89" s="828"/>
      <c r="IMV89" s="829"/>
      <c r="IMW89" s="828"/>
      <c r="IMX89" s="829"/>
      <c r="IMY89" s="828"/>
      <c r="IMZ89" s="829"/>
      <c r="INA89" s="828"/>
      <c r="INB89" s="829"/>
      <c r="INC89" s="828"/>
      <c r="IND89" s="829"/>
      <c r="INE89" s="828"/>
      <c r="INF89" s="829"/>
      <c r="ING89" s="828"/>
      <c r="INH89" s="829"/>
      <c r="INI89" s="828"/>
      <c r="INJ89" s="829"/>
      <c r="INK89" s="828"/>
      <c r="INL89" s="829"/>
      <c r="INM89" s="828"/>
      <c r="INN89" s="829"/>
      <c r="INO89" s="828"/>
      <c r="INP89" s="829"/>
      <c r="INQ89" s="828"/>
      <c r="INR89" s="829"/>
      <c r="INS89" s="828"/>
      <c r="INT89" s="829"/>
      <c r="INU89" s="828"/>
      <c r="INV89" s="829"/>
      <c r="INW89" s="828"/>
      <c r="INX89" s="829"/>
      <c r="INY89" s="828"/>
      <c r="INZ89" s="829"/>
      <c r="IOA89" s="828"/>
      <c r="IOB89" s="829"/>
      <c r="IOC89" s="828"/>
      <c r="IOD89" s="829"/>
      <c r="IOE89" s="828"/>
      <c r="IOF89" s="829"/>
      <c r="IOG89" s="828"/>
      <c r="IOH89" s="829"/>
      <c r="IOI89" s="828"/>
      <c r="IOJ89" s="829"/>
      <c r="IOK89" s="828"/>
      <c r="IOL89" s="829"/>
      <c r="IOM89" s="828"/>
      <c r="ION89" s="829"/>
      <c r="IOO89" s="828"/>
      <c r="IOP89" s="829"/>
      <c r="IOQ89" s="828"/>
      <c r="IOR89" s="829"/>
      <c r="IOS89" s="828"/>
      <c r="IOT89" s="829"/>
      <c r="IOU89" s="828"/>
      <c r="IOV89" s="829"/>
      <c r="IOW89" s="828"/>
      <c r="IOX89" s="829"/>
      <c r="IOY89" s="828"/>
      <c r="IOZ89" s="829"/>
      <c r="IPA89" s="828"/>
      <c r="IPB89" s="829"/>
      <c r="IPC89" s="828"/>
      <c r="IPD89" s="829"/>
      <c r="IPE89" s="828"/>
      <c r="IPF89" s="829"/>
      <c r="IPG89" s="828"/>
      <c r="IPH89" s="829"/>
      <c r="IPI89" s="828"/>
      <c r="IPJ89" s="829"/>
      <c r="IPK89" s="828"/>
      <c r="IPL89" s="829"/>
      <c r="IPM89" s="828"/>
      <c r="IPN89" s="829"/>
      <c r="IPO89" s="828"/>
      <c r="IPP89" s="829"/>
      <c r="IPQ89" s="828"/>
      <c r="IPR89" s="829"/>
      <c r="IPS89" s="828"/>
      <c r="IPT89" s="829"/>
      <c r="IPU89" s="828"/>
      <c r="IPV89" s="829"/>
      <c r="IPW89" s="828"/>
      <c r="IPX89" s="829"/>
      <c r="IPY89" s="828"/>
      <c r="IPZ89" s="829"/>
      <c r="IQA89" s="828"/>
      <c r="IQB89" s="829"/>
      <c r="IQC89" s="828"/>
      <c r="IQD89" s="829"/>
      <c r="IQE89" s="828"/>
      <c r="IQF89" s="829"/>
      <c r="IQG89" s="828"/>
      <c r="IQH89" s="829"/>
      <c r="IQI89" s="828"/>
      <c r="IQJ89" s="829"/>
      <c r="IQK89" s="828"/>
      <c r="IQL89" s="829"/>
      <c r="IQM89" s="828"/>
      <c r="IQN89" s="829"/>
      <c r="IQO89" s="828"/>
      <c r="IQP89" s="829"/>
      <c r="IQQ89" s="828"/>
      <c r="IQR89" s="829"/>
      <c r="IQS89" s="828"/>
      <c r="IQT89" s="829"/>
      <c r="IQU89" s="828"/>
      <c r="IQV89" s="829"/>
      <c r="IQW89" s="828"/>
      <c r="IQX89" s="829"/>
      <c r="IQY89" s="828"/>
      <c r="IQZ89" s="829"/>
      <c r="IRA89" s="828"/>
      <c r="IRB89" s="829"/>
      <c r="IRC89" s="828"/>
      <c r="IRD89" s="829"/>
      <c r="IRE89" s="828"/>
      <c r="IRF89" s="829"/>
      <c r="IRG89" s="828"/>
      <c r="IRH89" s="829"/>
      <c r="IRI89" s="828"/>
      <c r="IRJ89" s="829"/>
      <c r="IRK89" s="828"/>
      <c r="IRL89" s="829"/>
      <c r="IRM89" s="828"/>
      <c r="IRN89" s="829"/>
      <c r="IRO89" s="828"/>
      <c r="IRP89" s="829"/>
      <c r="IRQ89" s="828"/>
      <c r="IRR89" s="829"/>
      <c r="IRS89" s="828"/>
      <c r="IRT89" s="829"/>
      <c r="IRU89" s="828"/>
      <c r="IRV89" s="829"/>
      <c r="IRW89" s="828"/>
      <c r="IRX89" s="829"/>
      <c r="IRY89" s="828"/>
      <c r="IRZ89" s="829"/>
      <c r="ISA89" s="828"/>
      <c r="ISB89" s="829"/>
      <c r="ISC89" s="828"/>
      <c r="ISD89" s="829"/>
      <c r="ISE89" s="828"/>
      <c r="ISF89" s="829"/>
      <c r="ISG89" s="828"/>
      <c r="ISH89" s="829"/>
      <c r="ISI89" s="828"/>
      <c r="ISJ89" s="829"/>
      <c r="ISK89" s="828"/>
      <c r="ISL89" s="829"/>
      <c r="ISM89" s="828"/>
      <c r="ISN89" s="829"/>
      <c r="ISO89" s="828"/>
      <c r="ISP89" s="829"/>
      <c r="ISQ89" s="828"/>
      <c r="ISR89" s="829"/>
      <c r="ISS89" s="828"/>
      <c r="IST89" s="829"/>
      <c r="ISU89" s="828"/>
      <c r="ISV89" s="829"/>
      <c r="ISW89" s="828"/>
      <c r="ISX89" s="829"/>
      <c r="ISY89" s="828"/>
      <c r="ISZ89" s="829"/>
      <c r="ITA89" s="828"/>
      <c r="ITB89" s="829"/>
      <c r="ITC89" s="828"/>
      <c r="ITD89" s="829"/>
      <c r="ITE89" s="828"/>
      <c r="ITF89" s="829"/>
      <c r="ITG89" s="828"/>
      <c r="ITH89" s="829"/>
      <c r="ITI89" s="828"/>
      <c r="ITJ89" s="829"/>
      <c r="ITK89" s="828"/>
      <c r="ITL89" s="829"/>
      <c r="ITM89" s="828"/>
      <c r="ITN89" s="829"/>
      <c r="ITO89" s="828"/>
      <c r="ITP89" s="829"/>
      <c r="ITQ89" s="828"/>
      <c r="ITR89" s="829"/>
      <c r="ITS89" s="828"/>
      <c r="ITT89" s="829"/>
      <c r="ITU89" s="828"/>
      <c r="ITV89" s="829"/>
      <c r="ITW89" s="828"/>
      <c r="ITX89" s="829"/>
      <c r="ITY89" s="828"/>
      <c r="ITZ89" s="829"/>
      <c r="IUA89" s="828"/>
      <c r="IUB89" s="829"/>
      <c r="IUC89" s="828"/>
      <c r="IUD89" s="829"/>
      <c r="IUE89" s="828"/>
      <c r="IUF89" s="829"/>
      <c r="IUG89" s="828"/>
      <c r="IUH89" s="829"/>
      <c r="IUI89" s="828"/>
      <c r="IUJ89" s="829"/>
      <c r="IUK89" s="828"/>
      <c r="IUL89" s="829"/>
      <c r="IUM89" s="828"/>
      <c r="IUN89" s="829"/>
      <c r="IUO89" s="828"/>
      <c r="IUP89" s="829"/>
      <c r="IUQ89" s="828"/>
      <c r="IUR89" s="829"/>
      <c r="IUS89" s="828"/>
      <c r="IUT89" s="829"/>
      <c r="IUU89" s="828"/>
      <c r="IUV89" s="829"/>
      <c r="IUW89" s="828"/>
      <c r="IUX89" s="829"/>
      <c r="IUY89" s="828"/>
      <c r="IUZ89" s="829"/>
      <c r="IVA89" s="828"/>
      <c r="IVB89" s="829"/>
      <c r="IVC89" s="828"/>
      <c r="IVD89" s="829"/>
      <c r="IVE89" s="828"/>
      <c r="IVF89" s="829"/>
      <c r="IVG89" s="828"/>
      <c r="IVH89" s="829"/>
      <c r="IVI89" s="828"/>
      <c r="IVJ89" s="829"/>
      <c r="IVK89" s="828"/>
      <c r="IVL89" s="829"/>
      <c r="IVM89" s="828"/>
      <c r="IVN89" s="829"/>
      <c r="IVO89" s="828"/>
      <c r="IVP89" s="829"/>
      <c r="IVQ89" s="828"/>
      <c r="IVR89" s="829"/>
      <c r="IVS89" s="828"/>
      <c r="IVT89" s="829"/>
      <c r="IVU89" s="828"/>
      <c r="IVV89" s="829"/>
      <c r="IVW89" s="828"/>
      <c r="IVX89" s="829"/>
      <c r="IVY89" s="828"/>
      <c r="IVZ89" s="829"/>
      <c r="IWA89" s="828"/>
      <c r="IWB89" s="829"/>
      <c r="IWC89" s="828"/>
      <c r="IWD89" s="829"/>
      <c r="IWE89" s="828"/>
      <c r="IWF89" s="829"/>
      <c r="IWG89" s="828"/>
      <c r="IWH89" s="829"/>
      <c r="IWI89" s="828"/>
      <c r="IWJ89" s="829"/>
      <c r="IWK89" s="828"/>
      <c r="IWL89" s="829"/>
      <c r="IWM89" s="828"/>
      <c r="IWN89" s="829"/>
      <c r="IWO89" s="828"/>
      <c r="IWP89" s="829"/>
      <c r="IWQ89" s="828"/>
      <c r="IWR89" s="829"/>
      <c r="IWS89" s="828"/>
      <c r="IWT89" s="829"/>
      <c r="IWU89" s="828"/>
      <c r="IWV89" s="829"/>
      <c r="IWW89" s="828"/>
      <c r="IWX89" s="829"/>
      <c r="IWY89" s="828"/>
      <c r="IWZ89" s="829"/>
      <c r="IXA89" s="828"/>
      <c r="IXB89" s="829"/>
      <c r="IXC89" s="828"/>
      <c r="IXD89" s="829"/>
      <c r="IXE89" s="828"/>
      <c r="IXF89" s="829"/>
      <c r="IXG89" s="828"/>
      <c r="IXH89" s="829"/>
      <c r="IXI89" s="828"/>
      <c r="IXJ89" s="829"/>
      <c r="IXK89" s="828"/>
      <c r="IXL89" s="829"/>
      <c r="IXM89" s="828"/>
      <c r="IXN89" s="829"/>
      <c r="IXO89" s="828"/>
      <c r="IXP89" s="829"/>
      <c r="IXQ89" s="828"/>
      <c r="IXR89" s="829"/>
      <c r="IXS89" s="828"/>
      <c r="IXT89" s="829"/>
      <c r="IXU89" s="828"/>
      <c r="IXV89" s="829"/>
      <c r="IXW89" s="828"/>
      <c r="IXX89" s="829"/>
      <c r="IXY89" s="828"/>
      <c r="IXZ89" s="829"/>
      <c r="IYA89" s="828"/>
      <c r="IYB89" s="829"/>
      <c r="IYC89" s="828"/>
      <c r="IYD89" s="829"/>
      <c r="IYE89" s="828"/>
      <c r="IYF89" s="829"/>
      <c r="IYG89" s="828"/>
      <c r="IYH89" s="829"/>
      <c r="IYI89" s="828"/>
      <c r="IYJ89" s="829"/>
      <c r="IYK89" s="828"/>
      <c r="IYL89" s="829"/>
      <c r="IYM89" s="828"/>
      <c r="IYN89" s="829"/>
      <c r="IYO89" s="828"/>
      <c r="IYP89" s="829"/>
      <c r="IYQ89" s="828"/>
      <c r="IYR89" s="829"/>
      <c r="IYS89" s="828"/>
      <c r="IYT89" s="829"/>
      <c r="IYU89" s="828"/>
      <c r="IYV89" s="829"/>
      <c r="IYW89" s="828"/>
      <c r="IYX89" s="829"/>
      <c r="IYY89" s="828"/>
      <c r="IYZ89" s="829"/>
      <c r="IZA89" s="828"/>
      <c r="IZB89" s="829"/>
      <c r="IZC89" s="828"/>
      <c r="IZD89" s="829"/>
      <c r="IZE89" s="828"/>
      <c r="IZF89" s="829"/>
      <c r="IZG89" s="828"/>
      <c r="IZH89" s="829"/>
      <c r="IZI89" s="828"/>
      <c r="IZJ89" s="829"/>
      <c r="IZK89" s="828"/>
      <c r="IZL89" s="829"/>
      <c r="IZM89" s="828"/>
      <c r="IZN89" s="829"/>
      <c r="IZO89" s="828"/>
      <c r="IZP89" s="829"/>
      <c r="IZQ89" s="828"/>
      <c r="IZR89" s="829"/>
      <c r="IZS89" s="828"/>
      <c r="IZT89" s="829"/>
      <c r="IZU89" s="828"/>
      <c r="IZV89" s="829"/>
      <c r="IZW89" s="828"/>
      <c r="IZX89" s="829"/>
      <c r="IZY89" s="828"/>
      <c r="IZZ89" s="829"/>
      <c r="JAA89" s="828"/>
      <c r="JAB89" s="829"/>
      <c r="JAC89" s="828"/>
      <c r="JAD89" s="829"/>
      <c r="JAE89" s="828"/>
      <c r="JAF89" s="829"/>
      <c r="JAG89" s="828"/>
      <c r="JAH89" s="829"/>
      <c r="JAI89" s="828"/>
      <c r="JAJ89" s="829"/>
      <c r="JAK89" s="828"/>
      <c r="JAL89" s="829"/>
      <c r="JAM89" s="828"/>
      <c r="JAN89" s="829"/>
      <c r="JAO89" s="828"/>
      <c r="JAP89" s="829"/>
      <c r="JAQ89" s="828"/>
      <c r="JAR89" s="829"/>
      <c r="JAS89" s="828"/>
      <c r="JAT89" s="829"/>
      <c r="JAU89" s="828"/>
      <c r="JAV89" s="829"/>
      <c r="JAW89" s="828"/>
      <c r="JAX89" s="829"/>
      <c r="JAY89" s="828"/>
      <c r="JAZ89" s="829"/>
      <c r="JBA89" s="828"/>
      <c r="JBB89" s="829"/>
      <c r="JBC89" s="828"/>
      <c r="JBD89" s="829"/>
      <c r="JBE89" s="828"/>
      <c r="JBF89" s="829"/>
      <c r="JBG89" s="828"/>
      <c r="JBH89" s="829"/>
      <c r="JBI89" s="828"/>
      <c r="JBJ89" s="829"/>
      <c r="JBK89" s="828"/>
      <c r="JBL89" s="829"/>
      <c r="JBM89" s="828"/>
      <c r="JBN89" s="829"/>
      <c r="JBO89" s="828"/>
      <c r="JBP89" s="829"/>
      <c r="JBQ89" s="828"/>
      <c r="JBR89" s="829"/>
      <c r="JBS89" s="828"/>
      <c r="JBT89" s="829"/>
      <c r="JBU89" s="828"/>
      <c r="JBV89" s="829"/>
      <c r="JBW89" s="828"/>
      <c r="JBX89" s="829"/>
      <c r="JBY89" s="828"/>
      <c r="JBZ89" s="829"/>
      <c r="JCA89" s="828"/>
      <c r="JCB89" s="829"/>
      <c r="JCC89" s="828"/>
      <c r="JCD89" s="829"/>
      <c r="JCE89" s="828"/>
      <c r="JCF89" s="829"/>
      <c r="JCG89" s="828"/>
      <c r="JCH89" s="829"/>
      <c r="JCI89" s="828"/>
      <c r="JCJ89" s="829"/>
      <c r="JCK89" s="828"/>
      <c r="JCL89" s="829"/>
      <c r="JCM89" s="828"/>
      <c r="JCN89" s="829"/>
      <c r="JCO89" s="828"/>
      <c r="JCP89" s="829"/>
      <c r="JCQ89" s="828"/>
      <c r="JCR89" s="829"/>
      <c r="JCS89" s="828"/>
      <c r="JCT89" s="829"/>
      <c r="JCU89" s="828"/>
      <c r="JCV89" s="829"/>
      <c r="JCW89" s="828"/>
      <c r="JCX89" s="829"/>
      <c r="JCY89" s="828"/>
      <c r="JCZ89" s="829"/>
      <c r="JDA89" s="828"/>
      <c r="JDB89" s="829"/>
      <c r="JDC89" s="828"/>
      <c r="JDD89" s="829"/>
      <c r="JDE89" s="828"/>
      <c r="JDF89" s="829"/>
      <c r="JDG89" s="828"/>
      <c r="JDH89" s="829"/>
      <c r="JDI89" s="828"/>
      <c r="JDJ89" s="829"/>
      <c r="JDK89" s="828"/>
      <c r="JDL89" s="829"/>
      <c r="JDM89" s="828"/>
      <c r="JDN89" s="829"/>
      <c r="JDO89" s="828"/>
      <c r="JDP89" s="829"/>
      <c r="JDQ89" s="828"/>
      <c r="JDR89" s="829"/>
      <c r="JDS89" s="828"/>
      <c r="JDT89" s="829"/>
      <c r="JDU89" s="828"/>
      <c r="JDV89" s="829"/>
      <c r="JDW89" s="828"/>
      <c r="JDX89" s="829"/>
      <c r="JDY89" s="828"/>
      <c r="JDZ89" s="829"/>
      <c r="JEA89" s="828"/>
      <c r="JEB89" s="829"/>
      <c r="JEC89" s="828"/>
      <c r="JED89" s="829"/>
      <c r="JEE89" s="828"/>
      <c r="JEF89" s="829"/>
      <c r="JEG89" s="828"/>
      <c r="JEH89" s="829"/>
      <c r="JEI89" s="828"/>
      <c r="JEJ89" s="829"/>
      <c r="JEK89" s="828"/>
      <c r="JEL89" s="829"/>
      <c r="JEM89" s="828"/>
      <c r="JEN89" s="829"/>
      <c r="JEO89" s="828"/>
      <c r="JEP89" s="829"/>
      <c r="JEQ89" s="828"/>
      <c r="JER89" s="829"/>
      <c r="JES89" s="828"/>
      <c r="JET89" s="829"/>
      <c r="JEU89" s="828"/>
      <c r="JEV89" s="829"/>
      <c r="JEW89" s="828"/>
      <c r="JEX89" s="829"/>
      <c r="JEY89" s="828"/>
      <c r="JEZ89" s="829"/>
      <c r="JFA89" s="828"/>
      <c r="JFB89" s="829"/>
      <c r="JFC89" s="828"/>
      <c r="JFD89" s="829"/>
      <c r="JFE89" s="828"/>
      <c r="JFF89" s="829"/>
      <c r="JFG89" s="828"/>
      <c r="JFH89" s="829"/>
      <c r="JFI89" s="828"/>
      <c r="JFJ89" s="829"/>
      <c r="JFK89" s="828"/>
      <c r="JFL89" s="829"/>
      <c r="JFM89" s="828"/>
      <c r="JFN89" s="829"/>
      <c r="JFO89" s="828"/>
      <c r="JFP89" s="829"/>
      <c r="JFQ89" s="828"/>
      <c r="JFR89" s="829"/>
      <c r="JFS89" s="828"/>
      <c r="JFT89" s="829"/>
      <c r="JFU89" s="828"/>
      <c r="JFV89" s="829"/>
      <c r="JFW89" s="828"/>
      <c r="JFX89" s="829"/>
      <c r="JFY89" s="828"/>
      <c r="JFZ89" s="829"/>
      <c r="JGA89" s="828"/>
      <c r="JGB89" s="829"/>
      <c r="JGC89" s="828"/>
      <c r="JGD89" s="829"/>
      <c r="JGE89" s="828"/>
      <c r="JGF89" s="829"/>
      <c r="JGG89" s="828"/>
      <c r="JGH89" s="829"/>
      <c r="JGI89" s="828"/>
      <c r="JGJ89" s="829"/>
      <c r="JGK89" s="828"/>
      <c r="JGL89" s="829"/>
      <c r="JGM89" s="828"/>
      <c r="JGN89" s="829"/>
      <c r="JGO89" s="828"/>
      <c r="JGP89" s="829"/>
      <c r="JGQ89" s="828"/>
      <c r="JGR89" s="829"/>
      <c r="JGS89" s="828"/>
      <c r="JGT89" s="829"/>
      <c r="JGU89" s="828"/>
      <c r="JGV89" s="829"/>
      <c r="JGW89" s="828"/>
      <c r="JGX89" s="829"/>
      <c r="JGY89" s="828"/>
      <c r="JGZ89" s="829"/>
      <c r="JHA89" s="828"/>
      <c r="JHB89" s="829"/>
      <c r="JHC89" s="828"/>
      <c r="JHD89" s="829"/>
      <c r="JHE89" s="828"/>
      <c r="JHF89" s="829"/>
      <c r="JHG89" s="828"/>
      <c r="JHH89" s="829"/>
      <c r="JHI89" s="828"/>
      <c r="JHJ89" s="829"/>
      <c r="JHK89" s="828"/>
      <c r="JHL89" s="829"/>
      <c r="JHM89" s="828"/>
      <c r="JHN89" s="829"/>
      <c r="JHO89" s="828"/>
      <c r="JHP89" s="829"/>
      <c r="JHQ89" s="828"/>
      <c r="JHR89" s="829"/>
      <c r="JHS89" s="828"/>
      <c r="JHT89" s="829"/>
      <c r="JHU89" s="828"/>
      <c r="JHV89" s="829"/>
      <c r="JHW89" s="828"/>
      <c r="JHX89" s="829"/>
      <c r="JHY89" s="828"/>
      <c r="JHZ89" s="829"/>
      <c r="JIA89" s="828"/>
      <c r="JIB89" s="829"/>
      <c r="JIC89" s="828"/>
      <c r="JID89" s="829"/>
      <c r="JIE89" s="828"/>
      <c r="JIF89" s="829"/>
      <c r="JIG89" s="828"/>
      <c r="JIH89" s="829"/>
      <c r="JII89" s="828"/>
      <c r="JIJ89" s="829"/>
      <c r="JIK89" s="828"/>
      <c r="JIL89" s="829"/>
      <c r="JIM89" s="828"/>
      <c r="JIN89" s="829"/>
      <c r="JIO89" s="828"/>
      <c r="JIP89" s="829"/>
      <c r="JIQ89" s="828"/>
      <c r="JIR89" s="829"/>
      <c r="JIS89" s="828"/>
      <c r="JIT89" s="829"/>
      <c r="JIU89" s="828"/>
      <c r="JIV89" s="829"/>
      <c r="JIW89" s="828"/>
      <c r="JIX89" s="829"/>
      <c r="JIY89" s="828"/>
      <c r="JIZ89" s="829"/>
      <c r="JJA89" s="828"/>
      <c r="JJB89" s="829"/>
      <c r="JJC89" s="828"/>
      <c r="JJD89" s="829"/>
      <c r="JJE89" s="828"/>
      <c r="JJF89" s="829"/>
      <c r="JJG89" s="828"/>
      <c r="JJH89" s="829"/>
      <c r="JJI89" s="828"/>
      <c r="JJJ89" s="829"/>
      <c r="JJK89" s="828"/>
      <c r="JJL89" s="829"/>
      <c r="JJM89" s="828"/>
      <c r="JJN89" s="829"/>
      <c r="JJO89" s="828"/>
      <c r="JJP89" s="829"/>
      <c r="JJQ89" s="828"/>
      <c r="JJR89" s="829"/>
      <c r="JJS89" s="828"/>
      <c r="JJT89" s="829"/>
      <c r="JJU89" s="828"/>
      <c r="JJV89" s="829"/>
      <c r="JJW89" s="828"/>
      <c r="JJX89" s="829"/>
      <c r="JJY89" s="828"/>
      <c r="JJZ89" s="829"/>
      <c r="JKA89" s="828"/>
      <c r="JKB89" s="829"/>
      <c r="JKC89" s="828"/>
      <c r="JKD89" s="829"/>
      <c r="JKE89" s="828"/>
      <c r="JKF89" s="829"/>
      <c r="JKG89" s="828"/>
      <c r="JKH89" s="829"/>
      <c r="JKI89" s="828"/>
      <c r="JKJ89" s="829"/>
      <c r="JKK89" s="828"/>
      <c r="JKL89" s="829"/>
      <c r="JKM89" s="828"/>
      <c r="JKN89" s="829"/>
      <c r="JKO89" s="828"/>
      <c r="JKP89" s="829"/>
      <c r="JKQ89" s="828"/>
      <c r="JKR89" s="829"/>
      <c r="JKS89" s="828"/>
      <c r="JKT89" s="829"/>
      <c r="JKU89" s="828"/>
      <c r="JKV89" s="829"/>
      <c r="JKW89" s="828"/>
      <c r="JKX89" s="829"/>
      <c r="JKY89" s="828"/>
      <c r="JKZ89" s="829"/>
      <c r="JLA89" s="828"/>
      <c r="JLB89" s="829"/>
      <c r="JLC89" s="828"/>
      <c r="JLD89" s="829"/>
      <c r="JLE89" s="828"/>
      <c r="JLF89" s="829"/>
      <c r="JLG89" s="828"/>
      <c r="JLH89" s="829"/>
      <c r="JLI89" s="828"/>
      <c r="JLJ89" s="829"/>
      <c r="JLK89" s="828"/>
      <c r="JLL89" s="829"/>
      <c r="JLM89" s="828"/>
      <c r="JLN89" s="829"/>
      <c r="JLO89" s="828"/>
      <c r="JLP89" s="829"/>
      <c r="JLQ89" s="828"/>
      <c r="JLR89" s="829"/>
      <c r="JLS89" s="828"/>
      <c r="JLT89" s="829"/>
      <c r="JLU89" s="828"/>
      <c r="JLV89" s="829"/>
      <c r="JLW89" s="828"/>
      <c r="JLX89" s="829"/>
      <c r="JLY89" s="828"/>
      <c r="JLZ89" s="829"/>
      <c r="JMA89" s="828"/>
      <c r="JMB89" s="829"/>
      <c r="JMC89" s="828"/>
      <c r="JMD89" s="829"/>
      <c r="JME89" s="828"/>
      <c r="JMF89" s="829"/>
      <c r="JMG89" s="828"/>
      <c r="JMH89" s="829"/>
      <c r="JMI89" s="828"/>
      <c r="JMJ89" s="829"/>
      <c r="JMK89" s="828"/>
      <c r="JML89" s="829"/>
      <c r="JMM89" s="828"/>
      <c r="JMN89" s="829"/>
      <c r="JMO89" s="828"/>
      <c r="JMP89" s="829"/>
      <c r="JMQ89" s="828"/>
      <c r="JMR89" s="829"/>
      <c r="JMS89" s="828"/>
      <c r="JMT89" s="829"/>
      <c r="JMU89" s="828"/>
      <c r="JMV89" s="829"/>
      <c r="JMW89" s="828"/>
      <c r="JMX89" s="829"/>
      <c r="JMY89" s="828"/>
      <c r="JMZ89" s="829"/>
      <c r="JNA89" s="828"/>
      <c r="JNB89" s="829"/>
      <c r="JNC89" s="828"/>
      <c r="JND89" s="829"/>
      <c r="JNE89" s="828"/>
      <c r="JNF89" s="829"/>
      <c r="JNG89" s="828"/>
      <c r="JNH89" s="829"/>
      <c r="JNI89" s="828"/>
      <c r="JNJ89" s="829"/>
      <c r="JNK89" s="828"/>
      <c r="JNL89" s="829"/>
      <c r="JNM89" s="828"/>
      <c r="JNN89" s="829"/>
      <c r="JNO89" s="828"/>
      <c r="JNP89" s="829"/>
      <c r="JNQ89" s="828"/>
      <c r="JNR89" s="829"/>
      <c r="JNS89" s="828"/>
      <c r="JNT89" s="829"/>
      <c r="JNU89" s="828"/>
      <c r="JNV89" s="829"/>
      <c r="JNW89" s="828"/>
      <c r="JNX89" s="829"/>
      <c r="JNY89" s="828"/>
      <c r="JNZ89" s="829"/>
      <c r="JOA89" s="828"/>
      <c r="JOB89" s="829"/>
      <c r="JOC89" s="828"/>
      <c r="JOD89" s="829"/>
      <c r="JOE89" s="828"/>
      <c r="JOF89" s="829"/>
      <c r="JOG89" s="828"/>
      <c r="JOH89" s="829"/>
      <c r="JOI89" s="828"/>
      <c r="JOJ89" s="829"/>
      <c r="JOK89" s="828"/>
      <c r="JOL89" s="829"/>
      <c r="JOM89" s="828"/>
      <c r="JON89" s="829"/>
      <c r="JOO89" s="828"/>
      <c r="JOP89" s="829"/>
      <c r="JOQ89" s="828"/>
      <c r="JOR89" s="829"/>
      <c r="JOS89" s="828"/>
      <c r="JOT89" s="829"/>
      <c r="JOU89" s="828"/>
      <c r="JOV89" s="829"/>
      <c r="JOW89" s="828"/>
      <c r="JOX89" s="829"/>
      <c r="JOY89" s="828"/>
      <c r="JOZ89" s="829"/>
      <c r="JPA89" s="828"/>
      <c r="JPB89" s="829"/>
      <c r="JPC89" s="828"/>
      <c r="JPD89" s="829"/>
      <c r="JPE89" s="828"/>
      <c r="JPF89" s="829"/>
      <c r="JPG89" s="828"/>
      <c r="JPH89" s="829"/>
      <c r="JPI89" s="828"/>
      <c r="JPJ89" s="829"/>
      <c r="JPK89" s="828"/>
      <c r="JPL89" s="829"/>
      <c r="JPM89" s="828"/>
      <c r="JPN89" s="829"/>
      <c r="JPO89" s="828"/>
      <c r="JPP89" s="829"/>
      <c r="JPQ89" s="828"/>
      <c r="JPR89" s="829"/>
      <c r="JPS89" s="828"/>
      <c r="JPT89" s="829"/>
      <c r="JPU89" s="828"/>
      <c r="JPV89" s="829"/>
      <c r="JPW89" s="828"/>
      <c r="JPX89" s="829"/>
      <c r="JPY89" s="828"/>
      <c r="JPZ89" s="829"/>
      <c r="JQA89" s="828"/>
      <c r="JQB89" s="829"/>
      <c r="JQC89" s="828"/>
      <c r="JQD89" s="829"/>
      <c r="JQE89" s="828"/>
      <c r="JQF89" s="829"/>
      <c r="JQG89" s="828"/>
      <c r="JQH89" s="829"/>
      <c r="JQI89" s="828"/>
      <c r="JQJ89" s="829"/>
      <c r="JQK89" s="828"/>
      <c r="JQL89" s="829"/>
      <c r="JQM89" s="828"/>
      <c r="JQN89" s="829"/>
      <c r="JQO89" s="828"/>
      <c r="JQP89" s="829"/>
      <c r="JQQ89" s="828"/>
      <c r="JQR89" s="829"/>
      <c r="JQS89" s="828"/>
      <c r="JQT89" s="829"/>
      <c r="JQU89" s="828"/>
      <c r="JQV89" s="829"/>
      <c r="JQW89" s="828"/>
      <c r="JQX89" s="829"/>
      <c r="JQY89" s="828"/>
      <c r="JQZ89" s="829"/>
      <c r="JRA89" s="828"/>
      <c r="JRB89" s="829"/>
      <c r="JRC89" s="828"/>
      <c r="JRD89" s="829"/>
      <c r="JRE89" s="828"/>
      <c r="JRF89" s="829"/>
      <c r="JRG89" s="828"/>
      <c r="JRH89" s="829"/>
      <c r="JRI89" s="828"/>
      <c r="JRJ89" s="829"/>
      <c r="JRK89" s="828"/>
      <c r="JRL89" s="829"/>
      <c r="JRM89" s="828"/>
      <c r="JRN89" s="829"/>
      <c r="JRO89" s="828"/>
      <c r="JRP89" s="829"/>
      <c r="JRQ89" s="828"/>
      <c r="JRR89" s="829"/>
      <c r="JRS89" s="828"/>
      <c r="JRT89" s="829"/>
      <c r="JRU89" s="828"/>
      <c r="JRV89" s="829"/>
      <c r="JRW89" s="828"/>
      <c r="JRX89" s="829"/>
      <c r="JRY89" s="828"/>
      <c r="JRZ89" s="829"/>
      <c r="JSA89" s="828"/>
      <c r="JSB89" s="829"/>
      <c r="JSC89" s="828"/>
      <c r="JSD89" s="829"/>
      <c r="JSE89" s="828"/>
      <c r="JSF89" s="829"/>
      <c r="JSG89" s="828"/>
      <c r="JSH89" s="829"/>
      <c r="JSI89" s="828"/>
      <c r="JSJ89" s="829"/>
      <c r="JSK89" s="828"/>
      <c r="JSL89" s="829"/>
      <c r="JSM89" s="828"/>
      <c r="JSN89" s="829"/>
      <c r="JSO89" s="828"/>
      <c r="JSP89" s="829"/>
      <c r="JSQ89" s="828"/>
      <c r="JSR89" s="829"/>
      <c r="JSS89" s="828"/>
      <c r="JST89" s="829"/>
      <c r="JSU89" s="828"/>
      <c r="JSV89" s="829"/>
      <c r="JSW89" s="828"/>
      <c r="JSX89" s="829"/>
      <c r="JSY89" s="828"/>
      <c r="JSZ89" s="829"/>
      <c r="JTA89" s="828"/>
      <c r="JTB89" s="829"/>
      <c r="JTC89" s="828"/>
      <c r="JTD89" s="829"/>
      <c r="JTE89" s="828"/>
      <c r="JTF89" s="829"/>
      <c r="JTG89" s="828"/>
      <c r="JTH89" s="829"/>
      <c r="JTI89" s="828"/>
      <c r="JTJ89" s="829"/>
      <c r="JTK89" s="828"/>
      <c r="JTL89" s="829"/>
      <c r="JTM89" s="828"/>
      <c r="JTN89" s="829"/>
      <c r="JTO89" s="828"/>
      <c r="JTP89" s="829"/>
      <c r="JTQ89" s="828"/>
      <c r="JTR89" s="829"/>
      <c r="JTS89" s="828"/>
      <c r="JTT89" s="829"/>
      <c r="JTU89" s="828"/>
      <c r="JTV89" s="829"/>
      <c r="JTW89" s="828"/>
      <c r="JTX89" s="829"/>
      <c r="JTY89" s="828"/>
      <c r="JTZ89" s="829"/>
      <c r="JUA89" s="828"/>
      <c r="JUB89" s="829"/>
      <c r="JUC89" s="828"/>
      <c r="JUD89" s="829"/>
      <c r="JUE89" s="828"/>
      <c r="JUF89" s="829"/>
      <c r="JUG89" s="828"/>
      <c r="JUH89" s="829"/>
      <c r="JUI89" s="828"/>
      <c r="JUJ89" s="829"/>
      <c r="JUK89" s="828"/>
      <c r="JUL89" s="829"/>
      <c r="JUM89" s="828"/>
      <c r="JUN89" s="829"/>
      <c r="JUO89" s="828"/>
      <c r="JUP89" s="829"/>
      <c r="JUQ89" s="828"/>
      <c r="JUR89" s="829"/>
      <c r="JUS89" s="828"/>
      <c r="JUT89" s="829"/>
      <c r="JUU89" s="828"/>
      <c r="JUV89" s="829"/>
      <c r="JUW89" s="828"/>
      <c r="JUX89" s="829"/>
      <c r="JUY89" s="828"/>
      <c r="JUZ89" s="829"/>
      <c r="JVA89" s="828"/>
      <c r="JVB89" s="829"/>
      <c r="JVC89" s="828"/>
      <c r="JVD89" s="829"/>
      <c r="JVE89" s="828"/>
      <c r="JVF89" s="829"/>
      <c r="JVG89" s="828"/>
      <c r="JVH89" s="829"/>
      <c r="JVI89" s="828"/>
      <c r="JVJ89" s="829"/>
      <c r="JVK89" s="828"/>
      <c r="JVL89" s="829"/>
      <c r="JVM89" s="828"/>
      <c r="JVN89" s="829"/>
      <c r="JVO89" s="828"/>
      <c r="JVP89" s="829"/>
      <c r="JVQ89" s="828"/>
      <c r="JVR89" s="829"/>
      <c r="JVS89" s="828"/>
      <c r="JVT89" s="829"/>
      <c r="JVU89" s="828"/>
      <c r="JVV89" s="829"/>
      <c r="JVW89" s="828"/>
      <c r="JVX89" s="829"/>
      <c r="JVY89" s="828"/>
      <c r="JVZ89" s="829"/>
      <c r="JWA89" s="828"/>
      <c r="JWB89" s="829"/>
      <c r="JWC89" s="828"/>
      <c r="JWD89" s="829"/>
      <c r="JWE89" s="828"/>
      <c r="JWF89" s="829"/>
      <c r="JWG89" s="828"/>
      <c r="JWH89" s="829"/>
      <c r="JWI89" s="828"/>
      <c r="JWJ89" s="829"/>
      <c r="JWK89" s="828"/>
      <c r="JWL89" s="829"/>
      <c r="JWM89" s="828"/>
      <c r="JWN89" s="829"/>
      <c r="JWO89" s="828"/>
      <c r="JWP89" s="829"/>
      <c r="JWQ89" s="828"/>
      <c r="JWR89" s="829"/>
      <c r="JWS89" s="828"/>
      <c r="JWT89" s="829"/>
      <c r="JWU89" s="828"/>
      <c r="JWV89" s="829"/>
      <c r="JWW89" s="828"/>
      <c r="JWX89" s="829"/>
      <c r="JWY89" s="828"/>
      <c r="JWZ89" s="829"/>
      <c r="JXA89" s="828"/>
      <c r="JXB89" s="829"/>
      <c r="JXC89" s="828"/>
      <c r="JXD89" s="829"/>
      <c r="JXE89" s="828"/>
      <c r="JXF89" s="829"/>
      <c r="JXG89" s="828"/>
      <c r="JXH89" s="829"/>
      <c r="JXI89" s="828"/>
      <c r="JXJ89" s="829"/>
      <c r="JXK89" s="828"/>
      <c r="JXL89" s="829"/>
      <c r="JXM89" s="828"/>
      <c r="JXN89" s="829"/>
      <c r="JXO89" s="828"/>
      <c r="JXP89" s="829"/>
      <c r="JXQ89" s="828"/>
      <c r="JXR89" s="829"/>
      <c r="JXS89" s="828"/>
      <c r="JXT89" s="829"/>
      <c r="JXU89" s="828"/>
      <c r="JXV89" s="829"/>
      <c r="JXW89" s="828"/>
      <c r="JXX89" s="829"/>
      <c r="JXY89" s="828"/>
      <c r="JXZ89" s="829"/>
      <c r="JYA89" s="828"/>
      <c r="JYB89" s="829"/>
      <c r="JYC89" s="828"/>
      <c r="JYD89" s="829"/>
      <c r="JYE89" s="828"/>
      <c r="JYF89" s="829"/>
      <c r="JYG89" s="828"/>
      <c r="JYH89" s="829"/>
      <c r="JYI89" s="828"/>
      <c r="JYJ89" s="829"/>
      <c r="JYK89" s="828"/>
      <c r="JYL89" s="829"/>
      <c r="JYM89" s="828"/>
      <c r="JYN89" s="829"/>
      <c r="JYO89" s="828"/>
      <c r="JYP89" s="829"/>
      <c r="JYQ89" s="828"/>
      <c r="JYR89" s="829"/>
      <c r="JYS89" s="828"/>
      <c r="JYT89" s="829"/>
      <c r="JYU89" s="828"/>
      <c r="JYV89" s="829"/>
      <c r="JYW89" s="828"/>
      <c r="JYX89" s="829"/>
      <c r="JYY89" s="828"/>
      <c r="JYZ89" s="829"/>
      <c r="JZA89" s="828"/>
      <c r="JZB89" s="829"/>
      <c r="JZC89" s="828"/>
      <c r="JZD89" s="829"/>
      <c r="JZE89" s="828"/>
      <c r="JZF89" s="829"/>
      <c r="JZG89" s="828"/>
      <c r="JZH89" s="829"/>
      <c r="JZI89" s="828"/>
      <c r="JZJ89" s="829"/>
      <c r="JZK89" s="828"/>
      <c r="JZL89" s="829"/>
      <c r="JZM89" s="828"/>
      <c r="JZN89" s="829"/>
      <c r="JZO89" s="828"/>
      <c r="JZP89" s="829"/>
      <c r="JZQ89" s="828"/>
      <c r="JZR89" s="829"/>
      <c r="JZS89" s="828"/>
      <c r="JZT89" s="829"/>
      <c r="JZU89" s="828"/>
      <c r="JZV89" s="829"/>
      <c r="JZW89" s="828"/>
      <c r="JZX89" s="829"/>
      <c r="JZY89" s="828"/>
      <c r="JZZ89" s="829"/>
      <c r="KAA89" s="828"/>
      <c r="KAB89" s="829"/>
      <c r="KAC89" s="828"/>
      <c r="KAD89" s="829"/>
      <c r="KAE89" s="828"/>
      <c r="KAF89" s="829"/>
      <c r="KAG89" s="828"/>
      <c r="KAH89" s="829"/>
      <c r="KAI89" s="828"/>
      <c r="KAJ89" s="829"/>
      <c r="KAK89" s="828"/>
      <c r="KAL89" s="829"/>
      <c r="KAM89" s="828"/>
      <c r="KAN89" s="829"/>
      <c r="KAO89" s="828"/>
      <c r="KAP89" s="829"/>
      <c r="KAQ89" s="828"/>
      <c r="KAR89" s="829"/>
      <c r="KAS89" s="828"/>
      <c r="KAT89" s="829"/>
      <c r="KAU89" s="828"/>
      <c r="KAV89" s="829"/>
      <c r="KAW89" s="828"/>
      <c r="KAX89" s="829"/>
      <c r="KAY89" s="828"/>
      <c r="KAZ89" s="829"/>
      <c r="KBA89" s="828"/>
      <c r="KBB89" s="829"/>
      <c r="KBC89" s="828"/>
      <c r="KBD89" s="829"/>
      <c r="KBE89" s="828"/>
      <c r="KBF89" s="829"/>
      <c r="KBG89" s="828"/>
      <c r="KBH89" s="829"/>
      <c r="KBI89" s="828"/>
      <c r="KBJ89" s="829"/>
      <c r="KBK89" s="828"/>
      <c r="KBL89" s="829"/>
      <c r="KBM89" s="828"/>
      <c r="KBN89" s="829"/>
      <c r="KBO89" s="828"/>
      <c r="KBP89" s="829"/>
      <c r="KBQ89" s="828"/>
      <c r="KBR89" s="829"/>
      <c r="KBS89" s="828"/>
      <c r="KBT89" s="829"/>
      <c r="KBU89" s="828"/>
      <c r="KBV89" s="829"/>
      <c r="KBW89" s="828"/>
      <c r="KBX89" s="829"/>
      <c r="KBY89" s="828"/>
      <c r="KBZ89" s="829"/>
      <c r="KCA89" s="828"/>
      <c r="KCB89" s="829"/>
      <c r="KCC89" s="828"/>
      <c r="KCD89" s="829"/>
      <c r="KCE89" s="828"/>
      <c r="KCF89" s="829"/>
      <c r="KCG89" s="828"/>
      <c r="KCH89" s="829"/>
      <c r="KCI89" s="828"/>
      <c r="KCJ89" s="829"/>
      <c r="KCK89" s="828"/>
      <c r="KCL89" s="829"/>
      <c r="KCM89" s="828"/>
      <c r="KCN89" s="829"/>
      <c r="KCO89" s="828"/>
      <c r="KCP89" s="829"/>
      <c r="KCQ89" s="828"/>
      <c r="KCR89" s="829"/>
      <c r="KCS89" s="828"/>
      <c r="KCT89" s="829"/>
      <c r="KCU89" s="828"/>
      <c r="KCV89" s="829"/>
      <c r="KCW89" s="828"/>
      <c r="KCX89" s="829"/>
      <c r="KCY89" s="828"/>
      <c r="KCZ89" s="829"/>
      <c r="KDA89" s="828"/>
      <c r="KDB89" s="829"/>
      <c r="KDC89" s="828"/>
      <c r="KDD89" s="829"/>
      <c r="KDE89" s="828"/>
      <c r="KDF89" s="829"/>
      <c r="KDG89" s="828"/>
      <c r="KDH89" s="829"/>
      <c r="KDI89" s="828"/>
      <c r="KDJ89" s="829"/>
      <c r="KDK89" s="828"/>
      <c r="KDL89" s="829"/>
      <c r="KDM89" s="828"/>
      <c r="KDN89" s="829"/>
      <c r="KDO89" s="828"/>
      <c r="KDP89" s="829"/>
      <c r="KDQ89" s="828"/>
      <c r="KDR89" s="829"/>
      <c r="KDS89" s="828"/>
      <c r="KDT89" s="829"/>
      <c r="KDU89" s="828"/>
      <c r="KDV89" s="829"/>
      <c r="KDW89" s="828"/>
      <c r="KDX89" s="829"/>
      <c r="KDY89" s="828"/>
      <c r="KDZ89" s="829"/>
      <c r="KEA89" s="828"/>
      <c r="KEB89" s="829"/>
      <c r="KEC89" s="828"/>
      <c r="KED89" s="829"/>
      <c r="KEE89" s="828"/>
      <c r="KEF89" s="829"/>
      <c r="KEG89" s="828"/>
      <c r="KEH89" s="829"/>
      <c r="KEI89" s="828"/>
      <c r="KEJ89" s="829"/>
      <c r="KEK89" s="828"/>
      <c r="KEL89" s="829"/>
      <c r="KEM89" s="828"/>
      <c r="KEN89" s="829"/>
      <c r="KEO89" s="828"/>
      <c r="KEP89" s="829"/>
      <c r="KEQ89" s="828"/>
      <c r="KER89" s="829"/>
      <c r="KES89" s="828"/>
      <c r="KET89" s="829"/>
      <c r="KEU89" s="828"/>
      <c r="KEV89" s="829"/>
      <c r="KEW89" s="828"/>
      <c r="KEX89" s="829"/>
      <c r="KEY89" s="828"/>
      <c r="KEZ89" s="829"/>
      <c r="KFA89" s="828"/>
      <c r="KFB89" s="829"/>
      <c r="KFC89" s="828"/>
      <c r="KFD89" s="829"/>
      <c r="KFE89" s="828"/>
      <c r="KFF89" s="829"/>
      <c r="KFG89" s="828"/>
      <c r="KFH89" s="829"/>
      <c r="KFI89" s="828"/>
      <c r="KFJ89" s="829"/>
      <c r="KFK89" s="828"/>
      <c r="KFL89" s="829"/>
      <c r="KFM89" s="828"/>
      <c r="KFN89" s="829"/>
      <c r="KFO89" s="828"/>
      <c r="KFP89" s="829"/>
      <c r="KFQ89" s="828"/>
      <c r="KFR89" s="829"/>
      <c r="KFS89" s="828"/>
      <c r="KFT89" s="829"/>
      <c r="KFU89" s="828"/>
      <c r="KFV89" s="829"/>
      <c r="KFW89" s="828"/>
      <c r="KFX89" s="829"/>
      <c r="KFY89" s="828"/>
      <c r="KFZ89" s="829"/>
      <c r="KGA89" s="828"/>
      <c r="KGB89" s="829"/>
      <c r="KGC89" s="828"/>
      <c r="KGD89" s="829"/>
      <c r="KGE89" s="828"/>
      <c r="KGF89" s="829"/>
      <c r="KGG89" s="828"/>
      <c r="KGH89" s="829"/>
      <c r="KGI89" s="828"/>
      <c r="KGJ89" s="829"/>
      <c r="KGK89" s="828"/>
      <c r="KGL89" s="829"/>
      <c r="KGM89" s="828"/>
      <c r="KGN89" s="829"/>
      <c r="KGO89" s="828"/>
      <c r="KGP89" s="829"/>
      <c r="KGQ89" s="828"/>
      <c r="KGR89" s="829"/>
      <c r="KGS89" s="828"/>
      <c r="KGT89" s="829"/>
      <c r="KGU89" s="828"/>
      <c r="KGV89" s="829"/>
      <c r="KGW89" s="828"/>
      <c r="KGX89" s="829"/>
      <c r="KGY89" s="828"/>
      <c r="KGZ89" s="829"/>
      <c r="KHA89" s="828"/>
      <c r="KHB89" s="829"/>
      <c r="KHC89" s="828"/>
      <c r="KHD89" s="829"/>
      <c r="KHE89" s="828"/>
      <c r="KHF89" s="829"/>
      <c r="KHG89" s="828"/>
      <c r="KHH89" s="829"/>
      <c r="KHI89" s="828"/>
      <c r="KHJ89" s="829"/>
      <c r="KHK89" s="828"/>
      <c r="KHL89" s="829"/>
      <c r="KHM89" s="828"/>
      <c r="KHN89" s="829"/>
      <c r="KHO89" s="828"/>
      <c r="KHP89" s="829"/>
      <c r="KHQ89" s="828"/>
      <c r="KHR89" s="829"/>
      <c r="KHS89" s="828"/>
      <c r="KHT89" s="829"/>
      <c r="KHU89" s="828"/>
      <c r="KHV89" s="829"/>
      <c r="KHW89" s="828"/>
      <c r="KHX89" s="829"/>
      <c r="KHY89" s="828"/>
      <c r="KHZ89" s="829"/>
      <c r="KIA89" s="828"/>
      <c r="KIB89" s="829"/>
      <c r="KIC89" s="828"/>
      <c r="KID89" s="829"/>
      <c r="KIE89" s="828"/>
      <c r="KIF89" s="829"/>
      <c r="KIG89" s="828"/>
      <c r="KIH89" s="829"/>
      <c r="KII89" s="828"/>
      <c r="KIJ89" s="829"/>
      <c r="KIK89" s="828"/>
      <c r="KIL89" s="829"/>
      <c r="KIM89" s="828"/>
      <c r="KIN89" s="829"/>
      <c r="KIO89" s="828"/>
      <c r="KIP89" s="829"/>
      <c r="KIQ89" s="828"/>
      <c r="KIR89" s="829"/>
      <c r="KIS89" s="828"/>
      <c r="KIT89" s="829"/>
      <c r="KIU89" s="828"/>
      <c r="KIV89" s="829"/>
      <c r="KIW89" s="828"/>
      <c r="KIX89" s="829"/>
      <c r="KIY89" s="828"/>
      <c r="KIZ89" s="829"/>
      <c r="KJA89" s="828"/>
      <c r="KJB89" s="829"/>
      <c r="KJC89" s="828"/>
      <c r="KJD89" s="829"/>
      <c r="KJE89" s="828"/>
      <c r="KJF89" s="829"/>
      <c r="KJG89" s="828"/>
      <c r="KJH89" s="829"/>
      <c r="KJI89" s="828"/>
      <c r="KJJ89" s="829"/>
      <c r="KJK89" s="828"/>
      <c r="KJL89" s="829"/>
      <c r="KJM89" s="828"/>
      <c r="KJN89" s="829"/>
      <c r="KJO89" s="828"/>
      <c r="KJP89" s="829"/>
      <c r="KJQ89" s="828"/>
      <c r="KJR89" s="829"/>
      <c r="KJS89" s="828"/>
      <c r="KJT89" s="829"/>
      <c r="KJU89" s="828"/>
      <c r="KJV89" s="829"/>
      <c r="KJW89" s="828"/>
      <c r="KJX89" s="829"/>
      <c r="KJY89" s="828"/>
      <c r="KJZ89" s="829"/>
      <c r="KKA89" s="828"/>
      <c r="KKB89" s="829"/>
      <c r="KKC89" s="828"/>
      <c r="KKD89" s="829"/>
      <c r="KKE89" s="828"/>
      <c r="KKF89" s="829"/>
      <c r="KKG89" s="828"/>
      <c r="KKH89" s="829"/>
      <c r="KKI89" s="828"/>
      <c r="KKJ89" s="829"/>
      <c r="KKK89" s="828"/>
      <c r="KKL89" s="829"/>
      <c r="KKM89" s="828"/>
      <c r="KKN89" s="829"/>
      <c r="KKO89" s="828"/>
      <c r="KKP89" s="829"/>
      <c r="KKQ89" s="828"/>
      <c r="KKR89" s="829"/>
      <c r="KKS89" s="828"/>
      <c r="KKT89" s="829"/>
      <c r="KKU89" s="828"/>
      <c r="KKV89" s="829"/>
      <c r="KKW89" s="828"/>
      <c r="KKX89" s="829"/>
      <c r="KKY89" s="828"/>
      <c r="KKZ89" s="829"/>
      <c r="KLA89" s="828"/>
      <c r="KLB89" s="829"/>
      <c r="KLC89" s="828"/>
      <c r="KLD89" s="829"/>
      <c r="KLE89" s="828"/>
      <c r="KLF89" s="829"/>
      <c r="KLG89" s="828"/>
      <c r="KLH89" s="829"/>
      <c r="KLI89" s="828"/>
      <c r="KLJ89" s="829"/>
      <c r="KLK89" s="828"/>
      <c r="KLL89" s="829"/>
      <c r="KLM89" s="828"/>
      <c r="KLN89" s="829"/>
      <c r="KLO89" s="828"/>
      <c r="KLP89" s="829"/>
      <c r="KLQ89" s="828"/>
      <c r="KLR89" s="829"/>
      <c r="KLS89" s="828"/>
      <c r="KLT89" s="829"/>
      <c r="KLU89" s="828"/>
      <c r="KLV89" s="829"/>
      <c r="KLW89" s="828"/>
      <c r="KLX89" s="829"/>
      <c r="KLY89" s="828"/>
      <c r="KLZ89" s="829"/>
      <c r="KMA89" s="828"/>
      <c r="KMB89" s="829"/>
      <c r="KMC89" s="828"/>
      <c r="KMD89" s="829"/>
      <c r="KME89" s="828"/>
      <c r="KMF89" s="829"/>
      <c r="KMG89" s="828"/>
      <c r="KMH89" s="829"/>
      <c r="KMI89" s="828"/>
      <c r="KMJ89" s="829"/>
      <c r="KMK89" s="828"/>
      <c r="KML89" s="829"/>
      <c r="KMM89" s="828"/>
      <c r="KMN89" s="829"/>
      <c r="KMO89" s="828"/>
      <c r="KMP89" s="829"/>
      <c r="KMQ89" s="828"/>
      <c r="KMR89" s="829"/>
      <c r="KMS89" s="828"/>
      <c r="KMT89" s="829"/>
      <c r="KMU89" s="828"/>
      <c r="KMV89" s="829"/>
      <c r="KMW89" s="828"/>
      <c r="KMX89" s="829"/>
      <c r="KMY89" s="828"/>
      <c r="KMZ89" s="829"/>
      <c r="KNA89" s="828"/>
      <c r="KNB89" s="829"/>
      <c r="KNC89" s="828"/>
      <c r="KND89" s="829"/>
      <c r="KNE89" s="828"/>
      <c r="KNF89" s="829"/>
      <c r="KNG89" s="828"/>
      <c r="KNH89" s="829"/>
      <c r="KNI89" s="828"/>
      <c r="KNJ89" s="829"/>
      <c r="KNK89" s="828"/>
      <c r="KNL89" s="829"/>
      <c r="KNM89" s="828"/>
      <c r="KNN89" s="829"/>
      <c r="KNO89" s="828"/>
      <c r="KNP89" s="829"/>
      <c r="KNQ89" s="828"/>
      <c r="KNR89" s="829"/>
      <c r="KNS89" s="828"/>
      <c r="KNT89" s="829"/>
      <c r="KNU89" s="828"/>
      <c r="KNV89" s="829"/>
      <c r="KNW89" s="828"/>
      <c r="KNX89" s="829"/>
      <c r="KNY89" s="828"/>
      <c r="KNZ89" s="829"/>
      <c r="KOA89" s="828"/>
      <c r="KOB89" s="829"/>
      <c r="KOC89" s="828"/>
      <c r="KOD89" s="829"/>
      <c r="KOE89" s="828"/>
      <c r="KOF89" s="829"/>
      <c r="KOG89" s="828"/>
      <c r="KOH89" s="829"/>
      <c r="KOI89" s="828"/>
      <c r="KOJ89" s="829"/>
      <c r="KOK89" s="828"/>
      <c r="KOL89" s="829"/>
      <c r="KOM89" s="828"/>
      <c r="KON89" s="829"/>
      <c r="KOO89" s="828"/>
      <c r="KOP89" s="829"/>
      <c r="KOQ89" s="828"/>
      <c r="KOR89" s="829"/>
      <c r="KOS89" s="828"/>
      <c r="KOT89" s="829"/>
      <c r="KOU89" s="828"/>
      <c r="KOV89" s="829"/>
      <c r="KOW89" s="828"/>
      <c r="KOX89" s="829"/>
      <c r="KOY89" s="828"/>
      <c r="KOZ89" s="829"/>
      <c r="KPA89" s="828"/>
      <c r="KPB89" s="829"/>
      <c r="KPC89" s="828"/>
      <c r="KPD89" s="829"/>
      <c r="KPE89" s="828"/>
      <c r="KPF89" s="829"/>
      <c r="KPG89" s="828"/>
      <c r="KPH89" s="829"/>
      <c r="KPI89" s="828"/>
      <c r="KPJ89" s="829"/>
      <c r="KPK89" s="828"/>
      <c r="KPL89" s="829"/>
      <c r="KPM89" s="828"/>
      <c r="KPN89" s="829"/>
      <c r="KPO89" s="828"/>
      <c r="KPP89" s="829"/>
      <c r="KPQ89" s="828"/>
      <c r="KPR89" s="829"/>
      <c r="KPS89" s="828"/>
      <c r="KPT89" s="829"/>
      <c r="KPU89" s="828"/>
      <c r="KPV89" s="829"/>
      <c r="KPW89" s="828"/>
      <c r="KPX89" s="829"/>
      <c r="KPY89" s="828"/>
      <c r="KPZ89" s="829"/>
      <c r="KQA89" s="828"/>
      <c r="KQB89" s="829"/>
      <c r="KQC89" s="828"/>
      <c r="KQD89" s="829"/>
      <c r="KQE89" s="828"/>
      <c r="KQF89" s="829"/>
      <c r="KQG89" s="828"/>
      <c r="KQH89" s="829"/>
      <c r="KQI89" s="828"/>
      <c r="KQJ89" s="829"/>
      <c r="KQK89" s="828"/>
      <c r="KQL89" s="829"/>
      <c r="KQM89" s="828"/>
      <c r="KQN89" s="829"/>
      <c r="KQO89" s="828"/>
      <c r="KQP89" s="829"/>
      <c r="KQQ89" s="828"/>
      <c r="KQR89" s="829"/>
      <c r="KQS89" s="828"/>
      <c r="KQT89" s="829"/>
      <c r="KQU89" s="828"/>
      <c r="KQV89" s="829"/>
      <c r="KQW89" s="828"/>
      <c r="KQX89" s="829"/>
      <c r="KQY89" s="828"/>
      <c r="KQZ89" s="829"/>
      <c r="KRA89" s="828"/>
      <c r="KRB89" s="829"/>
      <c r="KRC89" s="828"/>
      <c r="KRD89" s="829"/>
      <c r="KRE89" s="828"/>
      <c r="KRF89" s="829"/>
      <c r="KRG89" s="828"/>
      <c r="KRH89" s="829"/>
      <c r="KRI89" s="828"/>
      <c r="KRJ89" s="829"/>
      <c r="KRK89" s="828"/>
      <c r="KRL89" s="829"/>
      <c r="KRM89" s="828"/>
      <c r="KRN89" s="829"/>
      <c r="KRO89" s="828"/>
      <c r="KRP89" s="829"/>
      <c r="KRQ89" s="828"/>
      <c r="KRR89" s="829"/>
      <c r="KRS89" s="828"/>
      <c r="KRT89" s="829"/>
      <c r="KRU89" s="828"/>
      <c r="KRV89" s="829"/>
      <c r="KRW89" s="828"/>
      <c r="KRX89" s="829"/>
      <c r="KRY89" s="828"/>
      <c r="KRZ89" s="829"/>
      <c r="KSA89" s="828"/>
      <c r="KSB89" s="829"/>
      <c r="KSC89" s="828"/>
      <c r="KSD89" s="829"/>
      <c r="KSE89" s="828"/>
      <c r="KSF89" s="829"/>
      <c r="KSG89" s="828"/>
      <c r="KSH89" s="829"/>
      <c r="KSI89" s="828"/>
      <c r="KSJ89" s="829"/>
      <c r="KSK89" s="828"/>
      <c r="KSL89" s="829"/>
      <c r="KSM89" s="828"/>
      <c r="KSN89" s="829"/>
      <c r="KSO89" s="828"/>
      <c r="KSP89" s="829"/>
      <c r="KSQ89" s="828"/>
      <c r="KSR89" s="829"/>
      <c r="KSS89" s="828"/>
      <c r="KST89" s="829"/>
      <c r="KSU89" s="828"/>
      <c r="KSV89" s="829"/>
      <c r="KSW89" s="828"/>
      <c r="KSX89" s="829"/>
      <c r="KSY89" s="828"/>
      <c r="KSZ89" s="829"/>
      <c r="KTA89" s="828"/>
      <c r="KTB89" s="829"/>
      <c r="KTC89" s="828"/>
      <c r="KTD89" s="829"/>
      <c r="KTE89" s="828"/>
      <c r="KTF89" s="829"/>
      <c r="KTG89" s="828"/>
      <c r="KTH89" s="829"/>
      <c r="KTI89" s="828"/>
      <c r="KTJ89" s="829"/>
      <c r="KTK89" s="828"/>
      <c r="KTL89" s="829"/>
      <c r="KTM89" s="828"/>
      <c r="KTN89" s="829"/>
      <c r="KTO89" s="828"/>
      <c r="KTP89" s="829"/>
      <c r="KTQ89" s="828"/>
      <c r="KTR89" s="829"/>
      <c r="KTS89" s="828"/>
      <c r="KTT89" s="829"/>
      <c r="KTU89" s="828"/>
      <c r="KTV89" s="829"/>
      <c r="KTW89" s="828"/>
      <c r="KTX89" s="829"/>
      <c r="KTY89" s="828"/>
      <c r="KTZ89" s="829"/>
      <c r="KUA89" s="828"/>
      <c r="KUB89" s="829"/>
      <c r="KUC89" s="828"/>
      <c r="KUD89" s="829"/>
      <c r="KUE89" s="828"/>
      <c r="KUF89" s="829"/>
      <c r="KUG89" s="828"/>
      <c r="KUH89" s="829"/>
      <c r="KUI89" s="828"/>
      <c r="KUJ89" s="829"/>
      <c r="KUK89" s="828"/>
      <c r="KUL89" s="829"/>
      <c r="KUM89" s="828"/>
      <c r="KUN89" s="829"/>
      <c r="KUO89" s="828"/>
      <c r="KUP89" s="829"/>
      <c r="KUQ89" s="828"/>
      <c r="KUR89" s="829"/>
      <c r="KUS89" s="828"/>
      <c r="KUT89" s="829"/>
      <c r="KUU89" s="828"/>
      <c r="KUV89" s="829"/>
      <c r="KUW89" s="828"/>
      <c r="KUX89" s="829"/>
      <c r="KUY89" s="828"/>
      <c r="KUZ89" s="829"/>
      <c r="KVA89" s="828"/>
      <c r="KVB89" s="829"/>
      <c r="KVC89" s="828"/>
      <c r="KVD89" s="829"/>
      <c r="KVE89" s="828"/>
      <c r="KVF89" s="829"/>
      <c r="KVG89" s="828"/>
      <c r="KVH89" s="829"/>
      <c r="KVI89" s="828"/>
      <c r="KVJ89" s="829"/>
      <c r="KVK89" s="828"/>
      <c r="KVL89" s="829"/>
      <c r="KVM89" s="828"/>
      <c r="KVN89" s="829"/>
      <c r="KVO89" s="828"/>
      <c r="KVP89" s="829"/>
      <c r="KVQ89" s="828"/>
      <c r="KVR89" s="829"/>
      <c r="KVS89" s="828"/>
      <c r="KVT89" s="829"/>
      <c r="KVU89" s="828"/>
      <c r="KVV89" s="829"/>
      <c r="KVW89" s="828"/>
      <c r="KVX89" s="829"/>
      <c r="KVY89" s="828"/>
      <c r="KVZ89" s="829"/>
      <c r="KWA89" s="828"/>
      <c r="KWB89" s="829"/>
      <c r="KWC89" s="828"/>
      <c r="KWD89" s="829"/>
      <c r="KWE89" s="828"/>
      <c r="KWF89" s="829"/>
      <c r="KWG89" s="828"/>
      <c r="KWH89" s="829"/>
      <c r="KWI89" s="828"/>
      <c r="KWJ89" s="829"/>
      <c r="KWK89" s="828"/>
      <c r="KWL89" s="829"/>
      <c r="KWM89" s="828"/>
      <c r="KWN89" s="829"/>
      <c r="KWO89" s="828"/>
      <c r="KWP89" s="829"/>
      <c r="KWQ89" s="828"/>
      <c r="KWR89" s="829"/>
      <c r="KWS89" s="828"/>
      <c r="KWT89" s="829"/>
      <c r="KWU89" s="828"/>
      <c r="KWV89" s="829"/>
      <c r="KWW89" s="828"/>
      <c r="KWX89" s="829"/>
      <c r="KWY89" s="828"/>
      <c r="KWZ89" s="829"/>
      <c r="KXA89" s="828"/>
      <c r="KXB89" s="829"/>
      <c r="KXC89" s="828"/>
      <c r="KXD89" s="829"/>
      <c r="KXE89" s="828"/>
      <c r="KXF89" s="829"/>
      <c r="KXG89" s="828"/>
      <c r="KXH89" s="829"/>
      <c r="KXI89" s="828"/>
      <c r="KXJ89" s="829"/>
      <c r="KXK89" s="828"/>
      <c r="KXL89" s="829"/>
      <c r="KXM89" s="828"/>
      <c r="KXN89" s="829"/>
      <c r="KXO89" s="828"/>
      <c r="KXP89" s="829"/>
      <c r="KXQ89" s="828"/>
      <c r="KXR89" s="829"/>
      <c r="KXS89" s="828"/>
      <c r="KXT89" s="829"/>
      <c r="KXU89" s="828"/>
      <c r="KXV89" s="829"/>
      <c r="KXW89" s="828"/>
      <c r="KXX89" s="829"/>
      <c r="KXY89" s="828"/>
      <c r="KXZ89" s="829"/>
      <c r="KYA89" s="828"/>
      <c r="KYB89" s="829"/>
      <c r="KYC89" s="828"/>
      <c r="KYD89" s="829"/>
      <c r="KYE89" s="828"/>
      <c r="KYF89" s="829"/>
      <c r="KYG89" s="828"/>
      <c r="KYH89" s="829"/>
      <c r="KYI89" s="828"/>
      <c r="KYJ89" s="829"/>
      <c r="KYK89" s="828"/>
      <c r="KYL89" s="829"/>
      <c r="KYM89" s="828"/>
      <c r="KYN89" s="829"/>
      <c r="KYO89" s="828"/>
      <c r="KYP89" s="829"/>
      <c r="KYQ89" s="828"/>
      <c r="KYR89" s="829"/>
      <c r="KYS89" s="828"/>
      <c r="KYT89" s="829"/>
      <c r="KYU89" s="828"/>
      <c r="KYV89" s="829"/>
      <c r="KYW89" s="828"/>
      <c r="KYX89" s="829"/>
      <c r="KYY89" s="828"/>
      <c r="KYZ89" s="829"/>
      <c r="KZA89" s="828"/>
      <c r="KZB89" s="829"/>
      <c r="KZC89" s="828"/>
      <c r="KZD89" s="829"/>
      <c r="KZE89" s="828"/>
      <c r="KZF89" s="829"/>
      <c r="KZG89" s="828"/>
      <c r="KZH89" s="829"/>
      <c r="KZI89" s="828"/>
      <c r="KZJ89" s="829"/>
      <c r="KZK89" s="828"/>
      <c r="KZL89" s="829"/>
      <c r="KZM89" s="828"/>
      <c r="KZN89" s="829"/>
      <c r="KZO89" s="828"/>
      <c r="KZP89" s="829"/>
      <c r="KZQ89" s="828"/>
      <c r="KZR89" s="829"/>
      <c r="KZS89" s="828"/>
      <c r="KZT89" s="829"/>
      <c r="KZU89" s="828"/>
      <c r="KZV89" s="829"/>
      <c r="KZW89" s="828"/>
      <c r="KZX89" s="829"/>
      <c r="KZY89" s="828"/>
      <c r="KZZ89" s="829"/>
      <c r="LAA89" s="828"/>
      <c r="LAB89" s="829"/>
      <c r="LAC89" s="828"/>
      <c r="LAD89" s="829"/>
      <c r="LAE89" s="828"/>
      <c r="LAF89" s="829"/>
      <c r="LAG89" s="828"/>
      <c r="LAH89" s="829"/>
      <c r="LAI89" s="828"/>
      <c r="LAJ89" s="829"/>
      <c r="LAK89" s="828"/>
      <c r="LAL89" s="829"/>
      <c r="LAM89" s="828"/>
      <c r="LAN89" s="829"/>
      <c r="LAO89" s="828"/>
      <c r="LAP89" s="829"/>
      <c r="LAQ89" s="828"/>
      <c r="LAR89" s="829"/>
      <c r="LAS89" s="828"/>
      <c r="LAT89" s="829"/>
      <c r="LAU89" s="828"/>
      <c r="LAV89" s="829"/>
      <c r="LAW89" s="828"/>
      <c r="LAX89" s="829"/>
      <c r="LAY89" s="828"/>
      <c r="LAZ89" s="829"/>
      <c r="LBA89" s="828"/>
      <c r="LBB89" s="829"/>
      <c r="LBC89" s="828"/>
      <c r="LBD89" s="829"/>
      <c r="LBE89" s="828"/>
      <c r="LBF89" s="829"/>
      <c r="LBG89" s="828"/>
      <c r="LBH89" s="829"/>
      <c r="LBI89" s="828"/>
      <c r="LBJ89" s="829"/>
      <c r="LBK89" s="828"/>
      <c r="LBL89" s="829"/>
      <c r="LBM89" s="828"/>
      <c r="LBN89" s="829"/>
      <c r="LBO89" s="828"/>
      <c r="LBP89" s="829"/>
      <c r="LBQ89" s="828"/>
      <c r="LBR89" s="829"/>
      <c r="LBS89" s="828"/>
      <c r="LBT89" s="829"/>
      <c r="LBU89" s="828"/>
      <c r="LBV89" s="829"/>
      <c r="LBW89" s="828"/>
      <c r="LBX89" s="829"/>
      <c r="LBY89" s="828"/>
      <c r="LBZ89" s="829"/>
      <c r="LCA89" s="828"/>
      <c r="LCB89" s="829"/>
      <c r="LCC89" s="828"/>
      <c r="LCD89" s="829"/>
      <c r="LCE89" s="828"/>
      <c r="LCF89" s="829"/>
      <c r="LCG89" s="828"/>
      <c r="LCH89" s="829"/>
      <c r="LCI89" s="828"/>
      <c r="LCJ89" s="829"/>
      <c r="LCK89" s="828"/>
      <c r="LCL89" s="829"/>
      <c r="LCM89" s="828"/>
      <c r="LCN89" s="829"/>
      <c r="LCO89" s="828"/>
      <c r="LCP89" s="829"/>
      <c r="LCQ89" s="828"/>
      <c r="LCR89" s="829"/>
      <c r="LCS89" s="828"/>
      <c r="LCT89" s="829"/>
      <c r="LCU89" s="828"/>
      <c r="LCV89" s="829"/>
      <c r="LCW89" s="828"/>
      <c r="LCX89" s="829"/>
      <c r="LCY89" s="828"/>
      <c r="LCZ89" s="829"/>
      <c r="LDA89" s="828"/>
      <c r="LDB89" s="829"/>
      <c r="LDC89" s="828"/>
      <c r="LDD89" s="829"/>
      <c r="LDE89" s="828"/>
      <c r="LDF89" s="829"/>
      <c r="LDG89" s="828"/>
      <c r="LDH89" s="829"/>
      <c r="LDI89" s="828"/>
      <c r="LDJ89" s="829"/>
      <c r="LDK89" s="828"/>
      <c r="LDL89" s="829"/>
      <c r="LDM89" s="828"/>
      <c r="LDN89" s="829"/>
      <c r="LDO89" s="828"/>
      <c r="LDP89" s="829"/>
      <c r="LDQ89" s="828"/>
      <c r="LDR89" s="829"/>
      <c r="LDS89" s="828"/>
      <c r="LDT89" s="829"/>
      <c r="LDU89" s="828"/>
      <c r="LDV89" s="829"/>
      <c r="LDW89" s="828"/>
      <c r="LDX89" s="829"/>
      <c r="LDY89" s="828"/>
      <c r="LDZ89" s="829"/>
      <c r="LEA89" s="828"/>
      <c r="LEB89" s="829"/>
      <c r="LEC89" s="828"/>
      <c r="LED89" s="829"/>
      <c r="LEE89" s="828"/>
      <c r="LEF89" s="829"/>
      <c r="LEG89" s="828"/>
      <c r="LEH89" s="829"/>
      <c r="LEI89" s="828"/>
      <c r="LEJ89" s="829"/>
      <c r="LEK89" s="828"/>
      <c r="LEL89" s="829"/>
      <c r="LEM89" s="828"/>
      <c r="LEN89" s="829"/>
      <c r="LEO89" s="828"/>
      <c r="LEP89" s="829"/>
      <c r="LEQ89" s="828"/>
      <c r="LER89" s="829"/>
      <c r="LES89" s="828"/>
      <c r="LET89" s="829"/>
      <c r="LEU89" s="828"/>
      <c r="LEV89" s="829"/>
      <c r="LEW89" s="828"/>
      <c r="LEX89" s="829"/>
      <c r="LEY89" s="828"/>
      <c r="LEZ89" s="829"/>
      <c r="LFA89" s="828"/>
      <c r="LFB89" s="829"/>
      <c r="LFC89" s="828"/>
      <c r="LFD89" s="829"/>
      <c r="LFE89" s="828"/>
      <c r="LFF89" s="829"/>
      <c r="LFG89" s="828"/>
      <c r="LFH89" s="829"/>
      <c r="LFI89" s="828"/>
      <c r="LFJ89" s="829"/>
      <c r="LFK89" s="828"/>
      <c r="LFL89" s="829"/>
      <c r="LFM89" s="828"/>
      <c r="LFN89" s="829"/>
      <c r="LFO89" s="828"/>
      <c r="LFP89" s="829"/>
      <c r="LFQ89" s="828"/>
      <c r="LFR89" s="829"/>
      <c r="LFS89" s="828"/>
      <c r="LFT89" s="829"/>
      <c r="LFU89" s="828"/>
      <c r="LFV89" s="829"/>
      <c r="LFW89" s="828"/>
      <c r="LFX89" s="829"/>
      <c r="LFY89" s="828"/>
      <c r="LFZ89" s="829"/>
      <c r="LGA89" s="828"/>
      <c r="LGB89" s="829"/>
      <c r="LGC89" s="828"/>
      <c r="LGD89" s="829"/>
      <c r="LGE89" s="828"/>
      <c r="LGF89" s="829"/>
      <c r="LGG89" s="828"/>
      <c r="LGH89" s="829"/>
      <c r="LGI89" s="828"/>
      <c r="LGJ89" s="829"/>
      <c r="LGK89" s="828"/>
      <c r="LGL89" s="829"/>
      <c r="LGM89" s="828"/>
      <c r="LGN89" s="829"/>
      <c r="LGO89" s="828"/>
      <c r="LGP89" s="829"/>
      <c r="LGQ89" s="828"/>
      <c r="LGR89" s="829"/>
      <c r="LGS89" s="828"/>
      <c r="LGT89" s="829"/>
      <c r="LGU89" s="828"/>
      <c r="LGV89" s="829"/>
      <c r="LGW89" s="828"/>
      <c r="LGX89" s="829"/>
      <c r="LGY89" s="828"/>
      <c r="LGZ89" s="829"/>
      <c r="LHA89" s="828"/>
      <c r="LHB89" s="829"/>
      <c r="LHC89" s="828"/>
      <c r="LHD89" s="829"/>
      <c r="LHE89" s="828"/>
      <c r="LHF89" s="829"/>
      <c r="LHG89" s="828"/>
      <c r="LHH89" s="829"/>
      <c r="LHI89" s="828"/>
      <c r="LHJ89" s="829"/>
      <c r="LHK89" s="828"/>
      <c r="LHL89" s="829"/>
      <c r="LHM89" s="828"/>
      <c r="LHN89" s="829"/>
      <c r="LHO89" s="828"/>
      <c r="LHP89" s="829"/>
      <c r="LHQ89" s="828"/>
      <c r="LHR89" s="829"/>
      <c r="LHS89" s="828"/>
      <c r="LHT89" s="829"/>
      <c r="LHU89" s="828"/>
      <c r="LHV89" s="829"/>
      <c r="LHW89" s="828"/>
      <c r="LHX89" s="829"/>
      <c r="LHY89" s="828"/>
      <c r="LHZ89" s="829"/>
      <c r="LIA89" s="828"/>
      <c r="LIB89" s="829"/>
      <c r="LIC89" s="828"/>
      <c r="LID89" s="829"/>
      <c r="LIE89" s="828"/>
      <c r="LIF89" s="829"/>
      <c r="LIG89" s="828"/>
      <c r="LIH89" s="829"/>
      <c r="LII89" s="828"/>
      <c r="LIJ89" s="829"/>
      <c r="LIK89" s="828"/>
      <c r="LIL89" s="829"/>
      <c r="LIM89" s="828"/>
      <c r="LIN89" s="829"/>
      <c r="LIO89" s="828"/>
      <c r="LIP89" s="829"/>
      <c r="LIQ89" s="828"/>
      <c r="LIR89" s="829"/>
      <c r="LIS89" s="828"/>
      <c r="LIT89" s="829"/>
      <c r="LIU89" s="828"/>
      <c r="LIV89" s="829"/>
      <c r="LIW89" s="828"/>
      <c r="LIX89" s="829"/>
      <c r="LIY89" s="828"/>
      <c r="LIZ89" s="829"/>
      <c r="LJA89" s="828"/>
      <c r="LJB89" s="829"/>
      <c r="LJC89" s="828"/>
      <c r="LJD89" s="829"/>
      <c r="LJE89" s="828"/>
      <c r="LJF89" s="829"/>
      <c r="LJG89" s="828"/>
      <c r="LJH89" s="829"/>
      <c r="LJI89" s="828"/>
      <c r="LJJ89" s="829"/>
      <c r="LJK89" s="828"/>
      <c r="LJL89" s="829"/>
      <c r="LJM89" s="828"/>
      <c r="LJN89" s="829"/>
      <c r="LJO89" s="828"/>
      <c r="LJP89" s="829"/>
      <c r="LJQ89" s="828"/>
      <c r="LJR89" s="829"/>
      <c r="LJS89" s="828"/>
      <c r="LJT89" s="829"/>
      <c r="LJU89" s="828"/>
      <c r="LJV89" s="829"/>
      <c r="LJW89" s="828"/>
      <c r="LJX89" s="829"/>
      <c r="LJY89" s="828"/>
      <c r="LJZ89" s="829"/>
      <c r="LKA89" s="828"/>
      <c r="LKB89" s="829"/>
      <c r="LKC89" s="828"/>
      <c r="LKD89" s="829"/>
      <c r="LKE89" s="828"/>
      <c r="LKF89" s="829"/>
      <c r="LKG89" s="828"/>
      <c r="LKH89" s="829"/>
      <c r="LKI89" s="828"/>
      <c r="LKJ89" s="829"/>
      <c r="LKK89" s="828"/>
      <c r="LKL89" s="829"/>
      <c r="LKM89" s="828"/>
      <c r="LKN89" s="829"/>
      <c r="LKO89" s="828"/>
      <c r="LKP89" s="829"/>
      <c r="LKQ89" s="828"/>
      <c r="LKR89" s="829"/>
      <c r="LKS89" s="828"/>
      <c r="LKT89" s="829"/>
      <c r="LKU89" s="828"/>
      <c r="LKV89" s="829"/>
      <c r="LKW89" s="828"/>
      <c r="LKX89" s="829"/>
      <c r="LKY89" s="828"/>
      <c r="LKZ89" s="829"/>
      <c r="LLA89" s="828"/>
      <c r="LLB89" s="829"/>
      <c r="LLC89" s="828"/>
      <c r="LLD89" s="829"/>
      <c r="LLE89" s="828"/>
      <c r="LLF89" s="829"/>
      <c r="LLG89" s="828"/>
      <c r="LLH89" s="829"/>
      <c r="LLI89" s="828"/>
      <c r="LLJ89" s="829"/>
      <c r="LLK89" s="828"/>
      <c r="LLL89" s="829"/>
      <c r="LLM89" s="828"/>
      <c r="LLN89" s="829"/>
      <c r="LLO89" s="828"/>
      <c r="LLP89" s="829"/>
      <c r="LLQ89" s="828"/>
      <c r="LLR89" s="829"/>
      <c r="LLS89" s="828"/>
      <c r="LLT89" s="829"/>
      <c r="LLU89" s="828"/>
      <c r="LLV89" s="829"/>
      <c r="LLW89" s="828"/>
      <c r="LLX89" s="829"/>
      <c r="LLY89" s="828"/>
      <c r="LLZ89" s="829"/>
      <c r="LMA89" s="828"/>
      <c r="LMB89" s="829"/>
      <c r="LMC89" s="828"/>
      <c r="LMD89" s="829"/>
      <c r="LME89" s="828"/>
      <c r="LMF89" s="829"/>
      <c r="LMG89" s="828"/>
      <c r="LMH89" s="829"/>
      <c r="LMI89" s="828"/>
      <c r="LMJ89" s="829"/>
      <c r="LMK89" s="828"/>
      <c r="LML89" s="829"/>
      <c r="LMM89" s="828"/>
      <c r="LMN89" s="829"/>
      <c r="LMO89" s="828"/>
      <c r="LMP89" s="829"/>
      <c r="LMQ89" s="828"/>
      <c r="LMR89" s="829"/>
      <c r="LMS89" s="828"/>
      <c r="LMT89" s="829"/>
      <c r="LMU89" s="828"/>
      <c r="LMV89" s="829"/>
      <c r="LMW89" s="828"/>
      <c r="LMX89" s="829"/>
      <c r="LMY89" s="828"/>
      <c r="LMZ89" s="829"/>
      <c r="LNA89" s="828"/>
      <c r="LNB89" s="829"/>
      <c r="LNC89" s="828"/>
      <c r="LND89" s="829"/>
      <c r="LNE89" s="828"/>
      <c r="LNF89" s="829"/>
      <c r="LNG89" s="828"/>
      <c r="LNH89" s="829"/>
      <c r="LNI89" s="828"/>
      <c r="LNJ89" s="829"/>
      <c r="LNK89" s="828"/>
      <c r="LNL89" s="829"/>
      <c r="LNM89" s="828"/>
      <c r="LNN89" s="829"/>
      <c r="LNO89" s="828"/>
      <c r="LNP89" s="829"/>
      <c r="LNQ89" s="828"/>
      <c r="LNR89" s="829"/>
      <c r="LNS89" s="828"/>
      <c r="LNT89" s="829"/>
      <c r="LNU89" s="828"/>
      <c r="LNV89" s="829"/>
      <c r="LNW89" s="828"/>
      <c r="LNX89" s="829"/>
      <c r="LNY89" s="828"/>
      <c r="LNZ89" s="829"/>
      <c r="LOA89" s="828"/>
      <c r="LOB89" s="829"/>
      <c r="LOC89" s="828"/>
      <c r="LOD89" s="829"/>
      <c r="LOE89" s="828"/>
      <c r="LOF89" s="829"/>
      <c r="LOG89" s="828"/>
      <c r="LOH89" s="829"/>
      <c r="LOI89" s="828"/>
      <c r="LOJ89" s="829"/>
      <c r="LOK89" s="828"/>
      <c r="LOL89" s="829"/>
      <c r="LOM89" s="828"/>
      <c r="LON89" s="829"/>
      <c r="LOO89" s="828"/>
      <c r="LOP89" s="829"/>
      <c r="LOQ89" s="828"/>
      <c r="LOR89" s="829"/>
      <c r="LOS89" s="828"/>
      <c r="LOT89" s="829"/>
      <c r="LOU89" s="828"/>
      <c r="LOV89" s="829"/>
      <c r="LOW89" s="828"/>
      <c r="LOX89" s="829"/>
      <c r="LOY89" s="828"/>
      <c r="LOZ89" s="829"/>
      <c r="LPA89" s="828"/>
      <c r="LPB89" s="829"/>
      <c r="LPC89" s="828"/>
      <c r="LPD89" s="829"/>
      <c r="LPE89" s="828"/>
      <c r="LPF89" s="829"/>
      <c r="LPG89" s="828"/>
      <c r="LPH89" s="829"/>
      <c r="LPI89" s="828"/>
      <c r="LPJ89" s="829"/>
      <c r="LPK89" s="828"/>
      <c r="LPL89" s="829"/>
      <c r="LPM89" s="828"/>
      <c r="LPN89" s="829"/>
      <c r="LPO89" s="828"/>
      <c r="LPP89" s="829"/>
      <c r="LPQ89" s="828"/>
      <c r="LPR89" s="829"/>
      <c r="LPS89" s="828"/>
      <c r="LPT89" s="829"/>
      <c r="LPU89" s="828"/>
      <c r="LPV89" s="829"/>
      <c r="LPW89" s="828"/>
      <c r="LPX89" s="829"/>
      <c r="LPY89" s="828"/>
      <c r="LPZ89" s="829"/>
      <c r="LQA89" s="828"/>
      <c r="LQB89" s="829"/>
      <c r="LQC89" s="828"/>
      <c r="LQD89" s="829"/>
      <c r="LQE89" s="828"/>
      <c r="LQF89" s="829"/>
      <c r="LQG89" s="828"/>
      <c r="LQH89" s="829"/>
      <c r="LQI89" s="828"/>
      <c r="LQJ89" s="829"/>
      <c r="LQK89" s="828"/>
      <c r="LQL89" s="829"/>
      <c r="LQM89" s="828"/>
      <c r="LQN89" s="829"/>
      <c r="LQO89" s="828"/>
      <c r="LQP89" s="829"/>
      <c r="LQQ89" s="828"/>
      <c r="LQR89" s="829"/>
      <c r="LQS89" s="828"/>
      <c r="LQT89" s="829"/>
      <c r="LQU89" s="828"/>
      <c r="LQV89" s="829"/>
      <c r="LQW89" s="828"/>
      <c r="LQX89" s="829"/>
      <c r="LQY89" s="828"/>
      <c r="LQZ89" s="829"/>
      <c r="LRA89" s="828"/>
      <c r="LRB89" s="829"/>
      <c r="LRC89" s="828"/>
      <c r="LRD89" s="829"/>
      <c r="LRE89" s="828"/>
      <c r="LRF89" s="829"/>
      <c r="LRG89" s="828"/>
      <c r="LRH89" s="829"/>
      <c r="LRI89" s="828"/>
      <c r="LRJ89" s="829"/>
      <c r="LRK89" s="828"/>
      <c r="LRL89" s="829"/>
      <c r="LRM89" s="828"/>
      <c r="LRN89" s="829"/>
      <c r="LRO89" s="828"/>
      <c r="LRP89" s="829"/>
      <c r="LRQ89" s="828"/>
      <c r="LRR89" s="829"/>
      <c r="LRS89" s="828"/>
      <c r="LRT89" s="829"/>
      <c r="LRU89" s="828"/>
      <c r="LRV89" s="829"/>
      <c r="LRW89" s="828"/>
      <c r="LRX89" s="829"/>
      <c r="LRY89" s="828"/>
      <c r="LRZ89" s="829"/>
      <c r="LSA89" s="828"/>
      <c r="LSB89" s="829"/>
      <c r="LSC89" s="828"/>
      <c r="LSD89" s="829"/>
      <c r="LSE89" s="828"/>
      <c r="LSF89" s="829"/>
      <c r="LSG89" s="828"/>
      <c r="LSH89" s="829"/>
      <c r="LSI89" s="828"/>
      <c r="LSJ89" s="829"/>
      <c r="LSK89" s="828"/>
      <c r="LSL89" s="829"/>
      <c r="LSM89" s="828"/>
      <c r="LSN89" s="829"/>
      <c r="LSO89" s="828"/>
      <c r="LSP89" s="829"/>
      <c r="LSQ89" s="828"/>
      <c r="LSR89" s="829"/>
      <c r="LSS89" s="828"/>
      <c r="LST89" s="829"/>
      <c r="LSU89" s="828"/>
      <c r="LSV89" s="829"/>
      <c r="LSW89" s="828"/>
      <c r="LSX89" s="829"/>
      <c r="LSY89" s="828"/>
      <c r="LSZ89" s="829"/>
      <c r="LTA89" s="828"/>
      <c r="LTB89" s="829"/>
      <c r="LTC89" s="828"/>
      <c r="LTD89" s="829"/>
      <c r="LTE89" s="828"/>
      <c r="LTF89" s="829"/>
      <c r="LTG89" s="828"/>
      <c r="LTH89" s="829"/>
      <c r="LTI89" s="828"/>
      <c r="LTJ89" s="829"/>
      <c r="LTK89" s="828"/>
      <c r="LTL89" s="829"/>
      <c r="LTM89" s="828"/>
      <c r="LTN89" s="829"/>
      <c r="LTO89" s="828"/>
      <c r="LTP89" s="829"/>
      <c r="LTQ89" s="828"/>
      <c r="LTR89" s="829"/>
      <c r="LTS89" s="828"/>
      <c r="LTT89" s="829"/>
      <c r="LTU89" s="828"/>
      <c r="LTV89" s="829"/>
      <c r="LTW89" s="828"/>
      <c r="LTX89" s="829"/>
      <c r="LTY89" s="828"/>
      <c r="LTZ89" s="829"/>
      <c r="LUA89" s="828"/>
      <c r="LUB89" s="829"/>
      <c r="LUC89" s="828"/>
      <c r="LUD89" s="829"/>
      <c r="LUE89" s="828"/>
      <c r="LUF89" s="829"/>
      <c r="LUG89" s="828"/>
      <c r="LUH89" s="829"/>
      <c r="LUI89" s="828"/>
      <c r="LUJ89" s="829"/>
      <c r="LUK89" s="828"/>
      <c r="LUL89" s="829"/>
      <c r="LUM89" s="828"/>
      <c r="LUN89" s="829"/>
      <c r="LUO89" s="828"/>
      <c r="LUP89" s="829"/>
      <c r="LUQ89" s="828"/>
      <c r="LUR89" s="829"/>
      <c r="LUS89" s="828"/>
      <c r="LUT89" s="829"/>
      <c r="LUU89" s="828"/>
      <c r="LUV89" s="829"/>
      <c r="LUW89" s="828"/>
      <c r="LUX89" s="829"/>
      <c r="LUY89" s="828"/>
      <c r="LUZ89" s="829"/>
      <c r="LVA89" s="828"/>
      <c r="LVB89" s="829"/>
      <c r="LVC89" s="828"/>
      <c r="LVD89" s="829"/>
      <c r="LVE89" s="828"/>
      <c r="LVF89" s="829"/>
      <c r="LVG89" s="828"/>
      <c r="LVH89" s="829"/>
      <c r="LVI89" s="828"/>
      <c r="LVJ89" s="829"/>
      <c r="LVK89" s="828"/>
      <c r="LVL89" s="829"/>
      <c r="LVM89" s="828"/>
      <c r="LVN89" s="829"/>
      <c r="LVO89" s="828"/>
      <c r="LVP89" s="829"/>
      <c r="LVQ89" s="828"/>
      <c r="LVR89" s="829"/>
      <c r="LVS89" s="828"/>
      <c r="LVT89" s="829"/>
      <c r="LVU89" s="828"/>
      <c r="LVV89" s="829"/>
      <c r="LVW89" s="828"/>
      <c r="LVX89" s="829"/>
      <c r="LVY89" s="828"/>
      <c r="LVZ89" s="829"/>
      <c r="LWA89" s="828"/>
      <c r="LWB89" s="829"/>
      <c r="LWC89" s="828"/>
      <c r="LWD89" s="829"/>
      <c r="LWE89" s="828"/>
      <c r="LWF89" s="829"/>
      <c r="LWG89" s="828"/>
      <c r="LWH89" s="829"/>
      <c r="LWI89" s="828"/>
      <c r="LWJ89" s="829"/>
      <c r="LWK89" s="828"/>
      <c r="LWL89" s="829"/>
      <c r="LWM89" s="828"/>
      <c r="LWN89" s="829"/>
      <c r="LWO89" s="828"/>
      <c r="LWP89" s="829"/>
      <c r="LWQ89" s="828"/>
      <c r="LWR89" s="829"/>
      <c r="LWS89" s="828"/>
      <c r="LWT89" s="829"/>
      <c r="LWU89" s="828"/>
      <c r="LWV89" s="829"/>
      <c r="LWW89" s="828"/>
      <c r="LWX89" s="829"/>
      <c r="LWY89" s="828"/>
      <c r="LWZ89" s="829"/>
      <c r="LXA89" s="828"/>
      <c r="LXB89" s="829"/>
      <c r="LXC89" s="828"/>
      <c r="LXD89" s="829"/>
      <c r="LXE89" s="828"/>
      <c r="LXF89" s="829"/>
      <c r="LXG89" s="828"/>
      <c r="LXH89" s="829"/>
      <c r="LXI89" s="828"/>
      <c r="LXJ89" s="829"/>
      <c r="LXK89" s="828"/>
      <c r="LXL89" s="829"/>
      <c r="LXM89" s="828"/>
      <c r="LXN89" s="829"/>
      <c r="LXO89" s="828"/>
      <c r="LXP89" s="829"/>
      <c r="LXQ89" s="828"/>
      <c r="LXR89" s="829"/>
      <c r="LXS89" s="828"/>
      <c r="LXT89" s="829"/>
      <c r="LXU89" s="828"/>
      <c r="LXV89" s="829"/>
      <c r="LXW89" s="828"/>
      <c r="LXX89" s="829"/>
      <c r="LXY89" s="828"/>
      <c r="LXZ89" s="829"/>
      <c r="LYA89" s="828"/>
      <c r="LYB89" s="829"/>
      <c r="LYC89" s="828"/>
      <c r="LYD89" s="829"/>
      <c r="LYE89" s="828"/>
      <c r="LYF89" s="829"/>
      <c r="LYG89" s="828"/>
      <c r="LYH89" s="829"/>
      <c r="LYI89" s="828"/>
      <c r="LYJ89" s="829"/>
      <c r="LYK89" s="828"/>
      <c r="LYL89" s="829"/>
      <c r="LYM89" s="828"/>
      <c r="LYN89" s="829"/>
      <c r="LYO89" s="828"/>
      <c r="LYP89" s="829"/>
      <c r="LYQ89" s="828"/>
      <c r="LYR89" s="829"/>
      <c r="LYS89" s="828"/>
      <c r="LYT89" s="829"/>
      <c r="LYU89" s="828"/>
      <c r="LYV89" s="829"/>
      <c r="LYW89" s="828"/>
      <c r="LYX89" s="829"/>
      <c r="LYY89" s="828"/>
      <c r="LYZ89" s="829"/>
      <c r="LZA89" s="828"/>
      <c r="LZB89" s="829"/>
      <c r="LZC89" s="828"/>
      <c r="LZD89" s="829"/>
      <c r="LZE89" s="828"/>
      <c r="LZF89" s="829"/>
      <c r="LZG89" s="828"/>
      <c r="LZH89" s="829"/>
      <c r="LZI89" s="828"/>
      <c r="LZJ89" s="829"/>
      <c r="LZK89" s="828"/>
      <c r="LZL89" s="829"/>
      <c r="LZM89" s="828"/>
      <c r="LZN89" s="829"/>
      <c r="LZO89" s="828"/>
      <c r="LZP89" s="829"/>
      <c r="LZQ89" s="828"/>
      <c r="LZR89" s="829"/>
      <c r="LZS89" s="828"/>
      <c r="LZT89" s="829"/>
      <c r="LZU89" s="828"/>
      <c r="LZV89" s="829"/>
      <c r="LZW89" s="828"/>
      <c r="LZX89" s="829"/>
      <c r="LZY89" s="828"/>
      <c r="LZZ89" s="829"/>
      <c r="MAA89" s="828"/>
      <c r="MAB89" s="829"/>
      <c r="MAC89" s="828"/>
      <c r="MAD89" s="829"/>
      <c r="MAE89" s="828"/>
      <c r="MAF89" s="829"/>
      <c r="MAG89" s="828"/>
      <c r="MAH89" s="829"/>
      <c r="MAI89" s="828"/>
      <c r="MAJ89" s="829"/>
      <c r="MAK89" s="828"/>
      <c r="MAL89" s="829"/>
      <c r="MAM89" s="828"/>
      <c r="MAN89" s="829"/>
      <c r="MAO89" s="828"/>
      <c r="MAP89" s="829"/>
      <c r="MAQ89" s="828"/>
      <c r="MAR89" s="829"/>
      <c r="MAS89" s="828"/>
      <c r="MAT89" s="829"/>
      <c r="MAU89" s="828"/>
      <c r="MAV89" s="829"/>
      <c r="MAW89" s="828"/>
      <c r="MAX89" s="829"/>
      <c r="MAY89" s="828"/>
      <c r="MAZ89" s="829"/>
      <c r="MBA89" s="828"/>
      <c r="MBB89" s="829"/>
      <c r="MBC89" s="828"/>
      <c r="MBD89" s="829"/>
      <c r="MBE89" s="828"/>
      <c r="MBF89" s="829"/>
      <c r="MBG89" s="828"/>
      <c r="MBH89" s="829"/>
      <c r="MBI89" s="828"/>
      <c r="MBJ89" s="829"/>
      <c r="MBK89" s="828"/>
      <c r="MBL89" s="829"/>
      <c r="MBM89" s="828"/>
      <c r="MBN89" s="829"/>
      <c r="MBO89" s="828"/>
      <c r="MBP89" s="829"/>
      <c r="MBQ89" s="828"/>
      <c r="MBR89" s="829"/>
      <c r="MBS89" s="828"/>
      <c r="MBT89" s="829"/>
      <c r="MBU89" s="828"/>
      <c r="MBV89" s="829"/>
      <c r="MBW89" s="828"/>
      <c r="MBX89" s="829"/>
      <c r="MBY89" s="828"/>
      <c r="MBZ89" s="829"/>
      <c r="MCA89" s="828"/>
      <c r="MCB89" s="829"/>
      <c r="MCC89" s="828"/>
      <c r="MCD89" s="829"/>
      <c r="MCE89" s="828"/>
      <c r="MCF89" s="829"/>
      <c r="MCG89" s="828"/>
      <c r="MCH89" s="829"/>
      <c r="MCI89" s="828"/>
      <c r="MCJ89" s="829"/>
      <c r="MCK89" s="828"/>
      <c r="MCL89" s="829"/>
      <c r="MCM89" s="828"/>
      <c r="MCN89" s="829"/>
      <c r="MCO89" s="828"/>
      <c r="MCP89" s="829"/>
      <c r="MCQ89" s="828"/>
      <c r="MCR89" s="829"/>
      <c r="MCS89" s="828"/>
      <c r="MCT89" s="829"/>
      <c r="MCU89" s="828"/>
      <c r="MCV89" s="829"/>
      <c r="MCW89" s="828"/>
      <c r="MCX89" s="829"/>
      <c r="MCY89" s="828"/>
      <c r="MCZ89" s="829"/>
      <c r="MDA89" s="828"/>
      <c r="MDB89" s="829"/>
      <c r="MDC89" s="828"/>
      <c r="MDD89" s="829"/>
      <c r="MDE89" s="828"/>
      <c r="MDF89" s="829"/>
      <c r="MDG89" s="828"/>
      <c r="MDH89" s="829"/>
      <c r="MDI89" s="828"/>
      <c r="MDJ89" s="829"/>
      <c r="MDK89" s="828"/>
      <c r="MDL89" s="829"/>
      <c r="MDM89" s="828"/>
      <c r="MDN89" s="829"/>
      <c r="MDO89" s="828"/>
      <c r="MDP89" s="829"/>
      <c r="MDQ89" s="828"/>
      <c r="MDR89" s="829"/>
      <c r="MDS89" s="828"/>
      <c r="MDT89" s="829"/>
      <c r="MDU89" s="828"/>
      <c r="MDV89" s="829"/>
      <c r="MDW89" s="828"/>
      <c r="MDX89" s="829"/>
      <c r="MDY89" s="828"/>
      <c r="MDZ89" s="829"/>
      <c r="MEA89" s="828"/>
      <c r="MEB89" s="829"/>
      <c r="MEC89" s="828"/>
      <c r="MED89" s="829"/>
      <c r="MEE89" s="828"/>
      <c r="MEF89" s="829"/>
      <c r="MEG89" s="828"/>
      <c r="MEH89" s="829"/>
      <c r="MEI89" s="828"/>
      <c r="MEJ89" s="829"/>
      <c r="MEK89" s="828"/>
      <c r="MEL89" s="829"/>
      <c r="MEM89" s="828"/>
      <c r="MEN89" s="829"/>
      <c r="MEO89" s="828"/>
      <c r="MEP89" s="829"/>
      <c r="MEQ89" s="828"/>
      <c r="MER89" s="829"/>
      <c r="MES89" s="828"/>
      <c r="MET89" s="829"/>
      <c r="MEU89" s="828"/>
      <c r="MEV89" s="829"/>
      <c r="MEW89" s="828"/>
      <c r="MEX89" s="829"/>
      <c r="MEY89" s="828"/>
      <c r="MEZ89" s="829"/>
      <c r="MFA89" s="828"/>
      <c r="MFB89" s="829"/>
      <c r="MFC89" s="828"/>
      <c r="MFD89" s="829"/>
      <c r="MFE89" s="828"/>
      <c r="MFF89" s="829"/>
      <c r="MFG89" s="828"/>
      <c r="MFH89" s="829"/>
      <c r="MFI89" s="828"/>
      <c r="MFJ89" s="829"/>
      <c r="MFK89" s="828"/>
      <c r="MFL89" s="829"/>
      <c r="MFM89" s="828"/>
      <c r="MFN89" s="829"/>
      <c r="MFO89" s="828"/>
      <c r="MFP89" s="829"/>
      <c r="MFQ89" s="828"/>
      <c r="MFR89" s="829"/>
      <c r="MFS89" s="828"/>
      <c r="MFT89" s="829"/>
      <c r="MFU89" s="828"/>
      <c r="MFV89" s="829"/>
      <c r="MFW89" s="828"/>
      <c r="MFX89" s="829"/>
      <c r="MFY89" s="828"/>
      <c r="MFZ89" s="829"/>
      <c r="MGA89" s="828"/>
      <c r="MGB89" s="829"/>
      <c r="MGC89" s="828"/>
      <c r="MGD89" s="829"/>
      <c r="MGE89" s="828"/>
      <c r="MGF89" s="829"/>
      <c r="MGG89" s="828"/>
      <c r="MGH89" s="829"/>
      <c r="MGI89" s="828"/>
      <c r="MGJ89" s="829"/>
      <c r="MGK89" s="828"/>
      <c r="MGL89" s="829"/>
      <c r="MGM89" s="828"/>
      <c r="MGN89" s="829"/>
      <c r="MGO89" s="828"/>
      <c r="MGP89" s="829"/>
      <c r="MGQ89" s="828"/>
      <c r="MGR89" s="829"/>
      <c r="MGS89" s="828"/>
      <c r="MGT89" s="829"/>
      <c r="MGU89" s="828"/>
      <c r="MGV89" s="829"/>
      <c r="MGW89" s="828"/>
      <c r="MGX89" s="829"/>
      <c r="MGY89" s="828"/>
      <c r="MGZ89" s="829"/>
      <c r="MHA89" s="828"/>
      <c r="MHB89" s="829"/>
      <c r="MHC89" s="828"/>
      <c r="MHD89" s="829"/>
      <c r="MHE89" s="828"/>
      <c r="MHF89" s="829"/>
      <c r="MHG89" s="828"/>
      <c r="MHH89" s="829"/>
      <c r="MHI89" s="828"/>
      <c r="MHJ89" s="829"/>
      <c r="MHK89" s="828"/>
      <c r="MHL89" s="829"/>
      <c r="MHM89" s="828"/>
      <c r="MHN89" s="829"/>
      <c r="MHO89" s="828"/>
      <c r="MHP89" s="829"/>
      <c r="MHQ89" s="828"/>
      <c r="MHR89" s="829"/>
      <c r="MHS89" s="828"/>
      <c r="MHT89" s="829"/>
      <c r="MHU89" s="828"/>
      <c r="MHV89" s="829"/>
      <c r="MHW89" s="828"/>
      <c r="MHX89" s="829"/>
      <c r="MHY89" s="828"/>
      <c r="MHZ89" s="829"/>
      <c r="MIA89" s="828"/>
      <c r="MIB89" s="829"/>
      <c r="MIC89" s="828"/>
      <c r="MID89" s="829"/>
      <c r="MIE89" s="828"/>
      <c r="MIF89" s="829"/>
      <c r="MIG89" s="828"/>
      <c r="MIH89" s="829"/>
      <c r="MII89" s="828"/>
      <c r="MIJ89" s="829"/>
      <c r="MIK89" s="828"/>
      <c r="MIL89" s="829"/>
      <c r="MIM89" s="828"/>
      <c r="MIN89" s="829"/>
      <c r="MIO89" s="828"/>
      <c r="MIP89" s="829"/>
      <c r="MIQ89" s="828"/>
      <c r="MIR89" s="829"/>
      <c r="MIS89" s="828"/>
      <c r="MIT89" s="829"/>
      <c r="MIU89" s="828"/>
      <c r="MIV89" s="829"/>
      <c r="MIW89" s="828"/>
      <c r="MIX89" s="829"/>
      <c r="MIY89" s="828"/>
      <c r="MIZ89" s="829"/>
      <c r="MJA89" s="828"/>
      <c r="MJB89" s="829"/>
      <c r="MJC89" s="828"/>
      <c r="MJD89" s="829"/>
      <c r="MJE89" s="828"/>
      <c r="MJF89" s="829"/>
      <c r="MJG89" s="828"/>
      <c r="MJH89" s="829"/>
      <c r="MJI89" s="828"/>
      <c r="MJJ89" s="829"/>
      <c r="MJK89" s="828"/>
      <c r="MJL89" s="829"/>
      <c r="MJM89" s="828"/>
      <c r="MJN89" s="829"/>
      <c r="MJO89" s="828"/>
      <c r="MJP89" s="829"/>
      <c r="MJQ89" s="828"/>
      <c r="MJR89" s="829"/>
      <c r="MJS89" s="828"/>
      <c r="MJT89" s="829"/>
      <c r="MJU89" s="828"/>
      <c r="MJV89" s="829"/>
      <c r="MJW89" s="828"/>
      <c r="MJX89" s="829"/>
      <c r="MJY89" s="828"/>
      <c r="MJZ89" s="829"/>
      <c r="MKA89" s="828"/>
      <c r="MKB89" s="829"/>
      <c r="MKC89" s="828"/>
      <c r="MKD89" s="829"/>
      <c r="MKE89" s="828"/>
      <c r="MKF89" s="829"/>
      <c r="MKG89" s="828"/>
      <c r="MKH89" s="829"/>
      <c r="MKI89" s="828"/>
      <c r="MKJ89" s="829"/>
      <c r="MKK89" s="828"/>
      <c r="MKL89" s="829"/>
      <c r="MKM89" s="828"/>
      <c r="MKN89" s="829"/>
      <c r="MKO89" s="828"/>
      <c r="MKP89" s="829"/>
      <c r="MKQ89" s="828"/>
      <c r="MKR89" s="829"/>
      <c r="MKS89" s="828"/>
      <c r="MKT89" s="829"/>
      <c r="MKU89" s="828"/>
      <c r="MKV89" s="829"/>
      <c r="MKW89" s="828"/>
      <c r="MKX89" s="829"/>
      <c r="MKY89" s="828"/>
      <c r="MKZ89" s="829"/>
      <c r="MLA89" s="828"/>
      <c r="MLB89" s="829"/>
      <c r="MLC89" s="828"/>
      <c r="MLD89" s="829"/>
      <c r="MLE89" s="828"/>
      <c r="MLF89" s="829"/>
      <c r="MLG89" s="828"/>
      <c r="MLH89" s="829"/>
      <c r="MLI89" s="828"/>
      <c r="MLJ89" s="829"/>
      <c r="MLK89" s="828"/>
      <c r="MLL89" s="829"/>
      <c r="MLM89" s="828"/>
      <c r="MLN89" s="829"/>
      <c r="MLO89" s="828"/>
      <c r="MLP89" s="829"/>
      <c r="MLQ89" s="828"/>
      <c r="MLR89" s="829"/>
      <c r="MLS89" s="828"/>
      <c r="MLT89" s="829"/>
      <c r="MLU89" s="828"/>
      <c r="MLV89" s="829"/>
      <c r="MLW89" s="828"/>
      <c r="MLX89" s="829"/>
      <c r="MLY89" s="828"/>
      <c r="MLZ89" s="829"/>
      <c r="MMA89" s="828"/>
      <c r="MMB89" s="829"/>
      <c r="MMC89" s="828"/>
      <c r="MMD89" s="829"/>
      <c r="MME89" s="828"/>
      <c r="MMF89" s="829"/>
      <c r="MMG89" s="828"/>
      <c r="MMH89" s="829"/>
      <c r="MMI89" s="828"/>
      <c r="MMJ89" s="829"/>
      <c r="MMK89" s="828"/>
      <c r="MML89" s="829"/>
      <c r="MMM89" s="828"/>
      <c r="MMN89" s="829"/>
      <c r="MMO89" s="828"/>
      <c r="MMP89" s="829"/>
      <c r="MMQ89" s="828"/>
      <c r="MMR89" s="829"/>
      <c r="MMS89" s="828"/>
      <c r="MMT89" s="829"/>
      <c r="MMU89" s="828"/>
      <c r="MMV89" s="829"/>
      <c r="MMW89" s="828"/>
      <c r="MMX89" s="829"/>
      <c r="MMY89" s="828"/>
      <c r="MMZ89" s="829"/>
      <c r="MNA89" s="828"/>
      <c r="MNB89" s="829"/>
      <c r="MNC89" s="828"/>
      <c r="MND89" s="829"/>
      <c r="MNE89" s="828"/>
      <c r="MNF89" s="829"/>
      <c r="MNG89" s="828"/>
      <c r="MNH89" s="829"/>
      <c r="MNI89" s="828"/>
      <c r="MNJ89" s="829"/>
      <c r="MNK89" s="828"/>
      <c r="MNL89" s="829"/>
      <c r="MNM89" s="828"/>
      <c r="MNN89" s="829"/>
      <c r="MNO89" s="828"/>
      <c r="MNP89" s="829"/>
      <c r="MNQ89" s="828"/>
      <c r="MNR89" s="829"/>
      <c r="MNS89" s="828"/>
      <c r="MNT89" s="829"/>
      <c r="MNU89" s="828"/>
      <c r="MNV89" s="829"/>
      <c r="MNW89" s="828"/>
      <c r="MNX89" s="829"/>
      <c r="MNY89" s="828"/>
      <c r="MNZ89" s="829"/>
      <c r="MOA89" s="828"/>
      <c r="MOB89" s="829"/>
      <c r="MOC89" s="828"/>
      <c r="MOD89" s="829"/>
      <c r="MOE89" s="828"/>
      <c r="MOF89" s="829"/>
      <c r="MOG89" s="828"/>
      <c r="MOH89" s="829"/>
      <c r="MOI89" s="828"/>
      <c r="MOJ89" s="829"/>
      <c r="MOK89" s="828"/>
      <c r="MOL89" s="829"/>
      <c r="MOM89" s="828"/>
      <c r="MON89" s="829"/>
      <c r="MOO89" s="828"/>
      <c r="MOP89" s="829"/>
      <c r="MOQ89" s="828"/>
      <c r="MOR89" s="829"/>
      <c r="MOS89" s="828"/>
      <c r="MOT89" s="829"/>
      <c r="MOU89" s="828"/>
      <c r="MOV89" s="829"/>
      <c r="MOW89" s="828"/>
      <c r="MOX89" s="829"/>
      <c r="MOY89" s="828"/>
      <c r="MOZ89" s="829"/>
      <c r="MPA89" s="828"/>
      <c r="MPB89" s="829"/>
      <c r="MPC89" s="828"/>
      <c r="MPD89" s="829"/>
      <c r="MPE89" s="828"/>
      <c r="MPF89" s="829"/>
      <c r="MPG89" s="828"/>
      <c r="MPH89" s="829"/>
      <c r="MPI89" s="828"/>
      <c r="MPJ89" s="829"/>
      <c r="MPK89" s="828"/>
      <c r="MPL89" s="829"/>
      <c r="MPM89" s="828"/>
      <c r="MPN89" s="829"/>
      <c r="MPO89" s="828"/>
      <c r="MPP89" s="829"/>
      <c r="MPQ89" s="828"/>
      <c r="MPR89" s="829"/>
      <c r="MPS89" s="828"/>
      <c r="MPT89" s="829"/>
      <c r="MPU89" s="828"/>
      <c r="MPV89" s="829"/>
      <c r="MPW89" s="828"/>
      <c r="MPX89" s="829"/>
      <c r="MPY89" s="828"/>
      <c r="MPZ89" s="829"/>
      <c r="MQA89" s="828"/>
      <c r="MQB89" s="829"/>
      <c r="MQC89" s="828"/>
      <c r="MQD89" s="829"/>
      <c r="MQE89" s="828"/>
      <c r="MQF89" s="829"/>
      <c r="MQG89" s="828"/>
      <c r="MQH89" s="829"/>
      <c r="MQI89" s="828"/>
      <c r="MQJ89" s="829"/>
      <c r="MQK89" s="828"/>
      <c r="MQL89" s="829"/>
      <c r="MQM89" s="828"/>
      <c r="MQN89" s="829"/>
      <c r="MQO89" s="828"/>
      <c r="MQP89" s="829"/>
      <c r="MQQ89" s="828"/>
      <c r="MQR89" s="829"/>
      <c r="MQS89" s="828"/>
      <c r="MQT89" s="829"/>
      <c r="MQU89" s="828"/>
      <c r="MQV89" s="829"/>
      <c r="MQW89" s="828"/>
      <c r="MQX89" s="829"/>
      <c r="MQY89" s="828"/>
      <c r="MQZ89" s="829"/>
      <c r="MRA89" s="828"/>
      <c r="MRB89" s="829"/>
      <c r="MRC89" s="828"/>
      <c r="MRD89" s="829"/>
      <c r="MRE89" s="828"/>
      <c r="MRF89" s="829"/>
      <c r="MRG89" s="828"/>
      <c r="MRH89" s="829"/>
      <c r="MRI89" s="828"/>
      <c r="MRJ89" s="829"/>
      <c r="MRK89" s="828"/>
      <c r="MRL89" s="829"/>
      <c r="MRM89" s="828"/>
      <c r="MRN89" s="829"/>
      <c r="MRO89" s="828"/>
      <c r="MRP89" s="829"/>
      <c r="MRQ89" s="828"/>
      <c r="MRR89" s="829"/>
      <c r="MRS89" s="828"/>
      <c r="MRT89" s="829"/>
      <c r="MRU89" s="828"/>
      <c r="MRV89" s="829"/>
      <c r="MRW89" s="828"/>
      <c r="MRX89" s="829"/>
      <c r="MRY89" s="828"/>
      <c r="MRZ89" s="829"/>
      <c r="MSA89" s="828"/>
      <c r="MSB89" s="829"/>
      <c r="MSC89" s="828"/>
      <c r="MSD89" s="829"/>
      <c r="MSE89" s="828"/>
      <c r="MSF89" s="829"/>
      <c r="MSG89" s="828"/>
      <c r="MSH89" s="829"/>
      <c r="MSI89" s="828"/>
      <c r="MSJ89" s="829"/>
      <c r="MSK89" s="828"/>
      <c r="MSL89" s="829"/>
      <c r="MSM89" s="828"/>
      <c r="MSN89" s="829"/>
      <c r="MSO89" s="828"/>
      <c r="MSP89" s="829"/>
      <c r="MSQ89" s="828"/>
      <c r="MSR89" s="829"/>
      <c r="MSS89" s="828"/>
      <c r="MST89" s="829"/>
      <c r="MSU89" s="828"/>
      <c r="MSV89" s="829"/>
      <c r="MSW89" s="828"/>
      <c r="MSX89" s="829"/>
      <c r="MSY89" s="828"/>
      <c r="MSZ89" s="829"/>
      <c r="MTA89" s="828"/>
      <c r="MTB89" s="829"/>
      <c r="MTC89" s="828"/>
      <c r="MTD89" s="829"/>
      <c r="MTE89" s="828"/>
      <c r="MTF89" s="829"/>
      <c r="MTG89" s="828"/>
      <c r="MTH89" s="829"/>
      <c r="MTI89" s="828"/>
      <c r="MTJ89" s="829"/>
      <c r="MTK89" s="828"/>
      <c r="MTL89" s="829"/>
      <c r="MTM89" s="828"/>
      <c r="MTN89" s="829"/>
      <c r="MTO89" s="828"/>
      <c r="MTP89" s="829"/>
      <c r="MTQ89" s="828"/>
      <c r="MTR89" s="829"/>
      <c r="MTS89" s="828"/>
      <c r="MTT89" s="829"/>
      <c r="MTU89" s="828"/>
      <c r="MTV89" s="829"/>
      <c r="MTW89" s="828"/>
      <c r="MTX89" s="829"/>
      <c r="MTY89" s="828"/>
      <c r="MTZ89" s="829"/>
      <c r="MUA89" s="828"/>
      <c r="MUB89" s="829"/>
      <c r="MUC89" s="828"/>
      <c r="MUD89" s="829"/>
      <c r="MUE89" s="828"/>
      <c r="MUF89" s="829"/>
      <c r="MUG89" s="828"/>
      <c r="MUH89" s="829"/>
      <c r="MUI89" s="828"/>
      <c r="MUJ89" s="829"/>
      <c r="MUK89" s="828"/>
      <c r="MUL89" s="829"/>
      <c r="MUM89" s="828"/>
      <c r="MUN89" s="829"/>
      <c r="MUO89" s="828"/>
      <c r="MUP89" s="829"/>
      <c r="MUQ89" s="828"/>
      <c r="MUR89" s="829"/>
      <c r="MUS89" s="828"/>
      <c r="MUT89" s="829"/>
      <c r="MUU89" s="828"/>
      <c r="MUV89" s="829"/>
      <c r="MUW89" s="828"/>
      <c r="MUX89" s="829"/>
      <c r="MUY89" s="828"/>
      <c r="MUZ89" s="829"/>
      <c r="MVA89" s="828"/>
      <c r="MVB89" s="829"/>
      <c r="MVC89" s="828"/>
      <c r="MVD89" s="829"/>
      <c r="MVE89" s="828"/>
      <c r="MVF89" s="829"/>
      <c r="MVG89" s="828"/>
      <c r="MVH89" s="829"/>
      <c r="MVI89" s="828"/>
      <c r="MVJ89" s="829"/>
      <c r="MVK89" s="828"/>
      <c r="MVL89" s="829"/>
      <c r="MVM89" s="828"/>
      <c r="MVN89" s="829"/>
      <c r="MVO89" s="828"/>
      <c r="MVP89" s="829"/>
      <c r="MVQ89" s="828"/>
      <c r="MVR89" s="829"/>
      <c r="MVS89" s="828"/>
      <c r="MVT89" s="829"/>
      <c r="MVU89" s="828"/>
      <c r="MVV89" s="829"/>
      <c r="MVW89" s="828"/>
      <c r="MVX89" s="829"/>
      <c r="MVY89" s="828"/>
      <c r="MVZ89" s="829"/>
      <c r="MWA89" s="828"/>
      <c r="MWB89" s="829"/>
      <c r="MWC89" s="828"/>
      <c r="MWD89" s="829"/>
      <c r="MWE89" s="828"/>
      <c r="MWF89" s="829"/>
      <c r="MWG89" s="828"/>
      <c r="MWH89" s="829"/>
      <c r="MWI89" s="828"/>
      <c r="MWJ89" s="829"/>
      <c r="MWK89" s="828"/>
      <c r="MWL89" s="829"/>
      <c r="MWM89" s="828"/>
      <c r="MWN89" s="829"/>
      <c r="MWO89" s="828"/>
      <c r="MWP89" s="829"/>
      <c r="MWQ89" s="828"/>
      <c r="MWR89" s="829"/>
      <c r="MWS89" s="828"/>
      <c r="MWT89" s="829"/>
      <c r="MWU89" s="828"/>
      <c r="MWV89" s="829"/>
      <c r="MWW89" s="828"/>
      <c r="MWX89" s="829"/>
      <c r="MWY89" s="828"/>
      <c r="MWZ89" s="829"/>
      <c r="MXA89" s="828"/>
      <c r="MXB89" s="829"/>
      <c r="MXC89" s="828"/>
      <c r="MXD89" s="829"/>
      <c r="MXE89" s="828"/>
      <c r="MXF89" s="829"/>
      <c r="MXG89" s="828"/>
      <c r="MXH89" s="829"/>
      <c r="MXI89" s="828"/>
      <c r="MXJ89" s="829"/>
      <c r="MXK89" s="828"/>
      <c r="MXL89" s="829"/>
      <c r="MXM89" s="828"/>
      <c r="MXN89" s="829"/>
      <c r="MXO89" s="828"/>
      <c r="MXP89" s="829"/>
      <c r="MXQ89" s="828"/>
      <c r="MXR89" s="829"/>
      <c r="MXS89" s="828"/>
      <c r="MXT89" s="829"/>
      <c r="MXU89" s="828"/>
      <c r="MXV89" s="829"/>
      <c r="MXW89" s="828"/>
      <c r="MXX89" s="829"/>
      <c r="MXY89" s="828"/>
      <c r="MXZ89" s="829"/>
      <c r="MYA89" s="828"/>
      <c r="MYB89" s="829"/>
      <c r="MYC89" s="828"/>
      <c r="MYD89" s="829"/>
      <c r="MYE89" s="828"/>
      <c r="MYF89" s="829"/>
      <c r="MYG89" s="828"/>
      <c r="MYH89" s="829"/>
      <c r="MYI89" s="828"/>
      <c r="MYJ89" s="829"/>
      <c r="MYK89" s="828"/>
      <c r="MYL89" s="829"/>
      <c r="MYM89" s="828"/>
      <c r="MYN89" s="829"/>
      <c r="MYO89" s="828"/>
      <c r="MYP89" s="829"/>
      <c r="MYQ89" s="828"/>
      <c r="MYR89" s="829"/>
      <c r="MYS89" s="828"/>
      <c r="MYT89" s="829"/>
      <c r="MYU89" s="828"/>
      <c r="MYV89" s="829"/>
      <c r="MYW89" s="828"/>
      <c r="MYX89" s="829"/>
      <c r="MYY89" s="828"/>
      <c r="MYZ89" s="829"/>
      <c r="MZA89" s="828"/>
      <c r="MZB89" s="829"/>
      <c r="MZC89" s="828"/>
      <c r="MZD89" s="829"/>
      <c r="MZE89" s="828"/>
      <c r="MZF89" s="829"/>
      <c r="MZG89" s="828"/>
      <c r="MZH89" s="829"/>
      <c r="MZI89" s="828"/>
      <c r="MZJ89" s="829"/>
      <c r="MZK89" s="828"/>
      <c r="MZL89" s="829"/>
      <c r="MZM89" s="828"/>
      <c r="MZN89" s="829"/>
      <c r="MZO89" s="828"/>
      <c r="MZP89" s="829"/>
      <c r="MZQ89" s="828"/>
      <c r="MZR89" s="829"/>
      <c r="MZS89" s="828"/>
      <c r="MZT89" s="829"/>
      <c r="MZU89" s="828"/>
      <c r="MZV89" s="829"/>
      <c r="MZW89" s="828"/>
      <c r="MZX89" s="829"/>
      <c r="MZY89" s="828"/>
      <c r="MZZ89" s="829"/>
      <c r="NAA89" s="828"/>
      <c r="NAB89" s="829"/>
      <c r="NAC89" s="828"/>
      <c r="NAD89" s="829"/>
      <c r="NAE89" s="828"/>
      <c r="NAF89" s="829"/>
      <c r="NAG89" s="828"/>
      <c r="NAH89" s="829"/>
      <c r="NAI89" s="828"/>
      <c r="NAJ89" s="829"/>
      <c r="NAK89" s="828"/>
      <c r="NAL89" s="829"/>
      <c r="NAM89" s="828"/>
      <c r="NAN89" s="829"/>
      <c r="NAO89" s="828"/>
      <c r="NAP89" s="829"/>
      <c r="NAQ89" s="828"/>
      <c r="NAR89" s="829"/>
      <c r="NAS89" s="828"/>
      <c r="NAT89" s="829"/>
      <c r="NAU89" s="828"/>
      <c r="NAV89" s="829"/>
      <c r="NAW89" s="828"/>
      <c r="NAX89" s="829"/>
      <c r="NAY89" s="828"/>
      <c r="NAZ89" s="829"/>
      <c r="NBA89" s="828"/>
      <c r="NBB89" s="829"/>
      <c r="NBC89" s="828"/>
      <c r="NBD89" s="829"/>
      <c r="NBE89" s="828"/>
      <c r="NBF89" s="829"/>
      <c r="NBG89" s="828"/>
      <c r="NBH89" s="829"/>
      <c r="NBI89" s="828"/>
      <c r="NBJ89" s="829"/>
      <c r="NBK89" s="828"/>
      <c r="NBL89" s="829"/>
      <c r="NBM89" s="828"/>
      <c r="NBN89" s="829"/>
      <c r="NBO89" s="828"/>
      <c r="NBP89" s="829"/>
      <c r="NBQ89" s="828"/>
      <c r="NBR89" s="829"/>
      <c r="NBS89" s="828"/>
      <c r="NBT89" s="829"/>
      <c r="NBU89" s="828"/>
      <c r="NBV89" s="829"/>
      <c r="NBW89" s="828"/>
      <c r="NBX89" s="829"/>
      <c r="NBY89" s="828"/>
      <c r="NBZ89" s="829"/>
      <c r="NCA89" s="828"/>
      <c r="NCB89" s="829"/>
      <c r="NCC89" s="828"/>
      <c r="NCD89" s="829"/>
      <c r="NCE89" s="828"/>
      <c r="NCF89" s="829"/>
      <c r="NCG89" s="828"/>
      <c r="NCH89" s="829"/>
      <c r="NCI89" s="828"/>
      <c r="NCJ89" s="829"/>
      <c r="NCK89" s="828"/>
      <c r="NCL89" s="829"/>
      <c r="NCM89" s="828"/>
      <c r="NCN89" s="829"/>
      <c r="NCO89" s="828"/>
      <c r="NCP89" s="829"/>
      <c r="NCQ89" s="828"/>
      <c r="NCR89" s="829"/>
      <c r="NCS89" s="828"/>
      <c r="NCT89" s="829"/>
      <c r="NCU89" s="828"/>
      <c r="NCV89" s="829"/>
      <c r="NCW89" s="828"/>
      <c r="NCX89" s="829"/>
      <c r="NCY89" s="828"/>
      <c r="NCZ89" s="829"/>
      <c r="NDA89" s="828"/>
      <c r="NDB89" s="829"/>
      <c r="NDC89" s="828"/>
      <c r="NDD89" s="829"/>
      <c r="NDE89" s="828"/>
      <c r="NDF89" s="829"/>
      <c r="NDG89" s="828"/>
      <c r="NDH89" s="829"/>
      <c r="NDI89" s="828"/>
      <c r="NDJ89" s="829"/>
      <c r="NDK89" s="828"/>
      <c r="NDL89" s="829"/>
      <c r="NDM89" s="828"/>
      <c r="NDN89" s="829"/>
      <c r="NDO89" s="828"/>
      <c r="NDP89" s="829"/>
      <c r="NDQ89" s="828"/>
      <c r="NDR89" s="829"/>
      <c r="NDS89" s="828"/>
      <c r="NDT89" s="829"/>
      <c r="NDU89" s="828"/>
      <c r="NDV89" s="829"/>
      <c r="NDW89" s="828"/>
      <c r="NDX89" s="829"/>
      <c r="NDY89" s="828"/>
      <c r="NDZ89" s="829"/>
      <c r="NEA89" s="828"/>
      <c r="NEB89" s="829"/>
      <c r="NEC89" s="828"/>
      <c r="NED89" s="829"/>
      <c r="NEE89" s="828"/>
      <c r="NEF89" s="829"/>
      <c r="NEG89" s="828"/>
      <c r="NEH89" s="829"/>
      <c r="NEI89" s="828"/>
      <c r="NEJ89" s="829"/>
      <c r="NEK89" s="828"/>
      <c r="NEL89" s="829"/>
      <c r="NEM89" s="828"/>
      <c r="NEN89" s="829"/>
      <c r="NEO89" s="828"/>
      <c r="NEP89" s="829"/>
      <c r="NEQ89" s="828"/>
      <c r="NER89" s="829"/>
      <c r="NES89" s="828"/>
      <c r="NET89" s="829"/>
      <c r="NEU89" s="828"/>
      <c r="NEV89" s="829"/>
      <c r="NEW89" s="828"/>
      <c r="NEX89" s="829"/>
      <c r="NEY89" s="828"/>
      <c r="NEZ89" s="829"/>
      <c r="NFA89" s="828"/>
      <c r="NFB89" s="829"/>
      <c r="NFC89" s="828"/>
      <c r="NFD89" s="829"/>
      <c r="NFE89" s="828"/>
      <c r="NFF89" s="829"/>
      <c r="NFG89" s="828"/>
      <c r="NFH89" s="829"/>
      <c r="NFI89" s="828"/>
      <c r="NFJ89" s="829"/>
      <c r="NFK89" s="828"/>
      <c r="NFL89" s="829"/>
      <c r="NFM89" s="828"/>
      <c r="NFN89" s="829"/>
      <c r="NFO89" s="828"/>
      <c r="NFP89" s="829"/>
      <c r="NFQ89" s="828"/>
      <c r="NFR89" s="829"/>
      <c r="NFS89" s="828"/>
      <c r="NFT89" s="829"/>
      <c r="NFU89" s="828"/>
      <c r="NFV89" s="829"/>
      <c r="NFW89" s="828"/>
      <c r="NFX89" s="829"/>
      <c r="NFY89" s="828"/>
      <c r="NFZ89" s="829"/>
      <c r="NGA89" s="828"/>
      <c r="NGB89" s="829"/>
      <c r="NGC89" s="828"/>
      <c r="NGD89" s="829"/>
      <c r="NGE89" s="828"/>
      <c r="NGF89" s="829"/>
      <c r="NGG89" s="828"/>
      <c r="NGH89" s="829"/>
      <c r="NGI89" s="828"/>
      <c r="NGJ89" s="829"/>
      <c r="NGK89" s="828"/>
      <c r="NGL89" s="829"/>
      <c r="NGM89" s="828"/>
      <c r="NGN89" s="829"/>
      <c r="NGO89" s="828"/>
      <c r="NGP89" s="829"/>
      <c r="NGQ89" s="828"/>
      <c r="NGR89" s="829"/>
      <c r="NGS89" s="828"/>
      <c r="NGT89" s="829"/>
      <c r="NGU89" s="828"/>
      <c r="NGV89" s="829"/>
      <c r="NGW89" s="828"/>
      <c r="NGX89" s="829"/>
      <c r="NGY89" s="828"/>
      <c r="NGZ89" s="829"/>
      <c r="NHA89" s="828"/>
      <c r="NHB89" s="829"/>
      <c r="NHC89" s="828"/>
      <c r="NHD89" s="829"/>
      <c r="NHE89" s="828"/>
      <c r="NHF89" s="829"/>
      <c r="NHG89" s="828"/>
      <c r="NHH89" s="829"/>
      <c r="NHI89" s="828"/>
      <c r="NHJ89" s="829"/>
      <c r="NHK89" s="828"/>
      <c r="NHL89" s="829"/>
      <c r="NHM89" s="828"/>
      <c r="NHN89" s="829"/>
      <c r="NHO89" s="828"/>
      <c r="NHP89" s="829"/>
      <c r="NHQ89" s="828"/>
      <c r="NHR89" s="829"/>
      <c r="NHS89" s="828"/>
      <c r="NHT89" s="829"/>
      <c r="NHU89" s="828"/>
      <c r="NHV89" s="829"/>
      <c r="NHW89" s="828"/>
      <c r="NHX89" s="829"/>
      <c r="NHY89" s="828"/>
      <c r="NHZ89" s="829"/>
      <c r="NIA89" s="828"/>
      <c r="NIB89" s="829"/>
      <c r="NIC89" s="828"/>
      <c r="NID89" s="829"/>
      <c r="NIE89" s="828"/>
      <c r="NIF89" s="829"/>
      <c r="NIG89" s="828"/>
      <c r="NIH89" s="829"/>
      <c r="NII89" s="828"/>
      <c r="NIJ89" s="829"/>
      <c r="NIK89" s="828"/>
      <c r="NIL89" s="829"/>
      <c r="NIM89" s="828"/>
      <c r="NIN89" s="829"/>
      <c r="NIO89" s="828"/>
      <c r="NIP89" s="829"/>
      <c r="NIQ89" s="828"/>
      <c r="NIR89" s="829"/>
      <c r="NIS89" s="828"/>
      <c r="NIT89" s="829"/>
      <c r="NIU89" s="828"/>
      <c r="NIV89" s="829"/>
      <c r="NIW89" s="828"/>
      <c r="NIX89" s="829"/>
      <c r="NIY89" s="828"/>
      <c r="NIZ89" s="829"/>
      <c r="NJA89" s="828"/>
      <c r="NJB89" s="829"/>
      <c r="NJC89" s="828"/>
      <c r="NJD89" s="829"/>
      <c r="NJE89" s="828"/>
      <c r="NJF89" s="829"/>
      <c r="NJG89" s="828"/>
      <c r="NJH89" s="829"/>
      <c r="NJI89" s="828"/>
      <c r="NJJ89" s="829"/>
      <c r="NJK89" s="828"/>
      <c r="NJL89" s="829"/>
      <c r="NJM89" s="828"/>
      <c r="NJN89" s="829"/>
      <c r="NJO89" s="828"/>
      <c r="NJP89" s="829"/>
      <c r="NJQ89" s="828"/>
      <c r="NJR89" s="829"/>
      <c r="NJS89" s="828"/>
      <c r="NJT89" s="829"/>
      <c r="NJU89" s="828"/>
      <c r="NJV89" s="829"/>
      <c r="NJW89" s="828"/>
      <c r="NJX89" s="829"/>
      <c r="NJY89" s="828"/>
      <c r="NJZ89" s="829"/>
      <c r="NKA89" s="828"/>
      <c r="NKB89" s="829"/>
      <c r="NKC89" s="828"/>
      <c r="NKD89" s="829"/>
      <c r="NKE89" s="828"/>
      <c r="NKF89" s="829"/>
      <c r="NKG89" s="828"/>
      <c r="NKH89" s="829"/>
      <c r="NKI89" s="828"/>
      <c r="NKJ89" s="829"/>
      <c r="NKK89" s="828"/>
      <c r="NKL89" s="829"/>
      <c r="NKM89" s="828"/>
      <c r="NKN89" s="829"/>
      <c r="NKO89" s="828"/>
      <c r="NKP89" s="829"/>
      <c r="NKQ89" s="828"/>
      <c r="NKR89" s="829"/>
      <c r="NKS89" s="828"/>
      <c r="NKT89" s="829"/>
      <c r="NKU89" s="828"/>
      <c r="NKV89" s="829"/>
      <c r="NKW89" s="828"/>
      <c r="NKX89" s="829"/>
      <c r="NKY89" s="828"/>
      <c r="NKZ89" s="829"/>
      <c r="NLA89" s="828"/>
      <c r="NLB89" s="829"/>
      <c r="NLC89" s="828"/>
      <c r="NLD89" s="829"/>
      <c r="NLE89" s="828"/>
      <c r="NLF89" s="829"/>
      <c r="NLG89" s="828"/>
      <c r="NLH89" s="829"/>
      <c r="NLI89" s="828"/>
      <c r="NLJ89" s="829"/>
      <c r="NLK89" s="828"/>
      <c r="NLL89" s="829"/>
      <c r="NLM89" s="828"/>
      <c r="NLN89" s="829"/>
      <c r="NLO89" s="828"/>
      <c r="NLP89" s="829"/>
      <c r="NLQ89" s="828"/>
      <c r="NLR89" s="829"/>
      <c r="NLS89" s="828"/>
      <c r="NLT89" s="829"/>
      <c r="NLU89" s="828"/>
      <c r="NLV89" s="829"/>
      <c r="NLW89" s="828"/>
      <c r="NLX89" s="829"/>
      <c r="NLY89" s="828"/>
      <c r="NLZ89" s="829"/>
      <c r="NMA89" s="828"/>
      <c r="NMB89" s="829"/>
      <c r="NMC89" s="828"/>
      <c r="NMD89" s="829"/>
      <c r="NME89" s="828"/>
      <c r="NMF89" s="829"/>
      <c r="NMG89" s="828"/>
      <c r="NMH89" s="829"/>
      <c r="NMI89" s="828"/>
      <c r="NMJ89" s="829"/>
      <c r="NMK89" s="828"/>
      <c r="NML89" s="829"/>
      <c r="NMM89" s="828"/>
      <c r="NMN89" s="829"/>
      <c r="NMO89" s="828"/>
      <c r="NMP89" s="829"/>
      <c r="NMQ89" s="828"/>
      <c r="NMR89" s="829"/>
      <c r="NMS89" s="828"/>
      <c r="NMT89" s="829"/>
      <c r="NMU89" s="828"/>
      <c r="NMV89" s="829"/>
      <c r="NMW89" s="828"/>
      <c r="NMX89" s="829"/>
      <c r="NMY89" s="828"/>
      <c r="NMZ89" s="829"/>
      <c r="NNA89" s="828"/>
      <c r="NNB89" s="829"/>
      <c r="NNC89" s="828"/>
      <c r="NND89" s="829"/>
      <c r="NNE89" s="828"/>
      <c r="NNF89" s="829"/>
      <c r="NNG89" s="828"/>
      <c r="NNH89" s="829"/>
      <c r="NNI89" s="828"/>
      <c r="NNJ89" s="829"/>
      <c r="NNK89" s="828"/>
      <c r="NNL89" s="829"/>
      <c r="NNM89" s="828"/>
      <c r="NNN89" s="829"/>
      <c r="NNO89" s="828"/>
      <c r="NNP89" s="829"/>
      <c r="NNQ89" s="828"/>
      <c r="NNR89" s="829"/>
      <c r="NNS89" s="828"/>
      <c r="NNT89" s="829"/>
      <c r="NNU89" s="828"/>
      <c r="NNV89" s="829"/>
      <c r="NNW89" s="828"/>
      <c r="NNX89" s="829"/>
      <c r="NNY89" s="828"/>
      <c r="NNZ89" s="829"/>
      <c r="NOA89" s="828"/>
      <c r="NOB89" s="829"/>
      <c r="NOC89" s="828"/>
      <c r="NOD89" s="829"/>
      <c r="NOE89" s="828"/>
      <c r="NOF89" s="829"/>
      <c r="NOG89" s="828"/>
      <c r="NOH89" s="829"/>
      <c r="NOI89" s="828"/>
      <c r="NOJ89" s="829"/>
      <c r="NOK89" s="828"/>
      <c r="NOL89" s="829"/>
      <c r="NOM89" s="828"/>
      <c r="NON89" s="829"/>
      <c r="NOO89" s="828"/>
      <c r="NOP89" s="829"/>
      <c r="NOQ89" s="828"/>
      <c r="NOR89" s="829"/>
      <c r="NOS89" s="828"/>
      <c r="NOT89" s="829"/>
      <c r="NOU89" s="828"/>
      <c r="NOV89" s="829"/>
      <c r="NOW89" s="828"/>
      <c r="NOX89" s="829"/>
      <c r="NOY89" s="828"/>
      <c r="NOZ89" s="829"/>
      <c r="NPA89" s="828"/>
      <c r="NPB89" s="829"/>
      <c r="NPC89" s="828"/>
      <c r="NPD89" s="829"/>
      <c r="NPE89" s="828"/>
      <c r="NPF89" s="829"/>
      <c r="NPG89" s="828"/>
      <c r="NPH89" s="829"/>
      <c r="NPI89" s="828"/>
      <c r="NPJ89" s="829"/>
      <c r="NPK89" s="828"/>
      <c r="NPL89" s="829"/>
      <c r="NPM89" s="828"/>
      <c r="NPN89" s="829"/>
      <c r="NPO89" s="828"/>
      <c r="NPP89" s="829"/>
      <c r="NPQ89" s="828"/>
      <c r="NPR89" s="829"/>
      <c r="NPS89" s="828"/>
      <c r="NPT89" s="829"/>
      <c r="NPU89" s="828"/>
      <c r="NPV89" s="829"/>
      <c r="NPW89" s="828"/>
      <c r="NPX89" s="829"/>
      <c r="NPY89" s="828"/>
      <c r="NPZ89" s="829"/>
      <c r="NQA89" s="828"/>
      <c r="NQB89" s="829"/>
      <c r="NQC89" s="828"/>
      <c r="NQD89" s="829"/>
      <c r="NQE89" s="828"/>
      <c r="NQF89" s="829"/>
      <c r="NQG89" s="828"/>
      <c r="NQH89" s="829"/>
      <c r="NQI89" s="828"/>
      <c r="NQJ89" s="829"/>
      <c r="NQK89" s="828"/>
      <c r="NQL89" s="829"/>
      <c r="NQM89" s="828"/>
      <c r="NQN89" s="829"/>
      <c r="NQO89" s="828"/>
      <c r="NQP89" s="829"/>
      <c r="NQQ89" s="828"/>
      <c r="NQR89" s="829"/>
      <c r="NQS89" s="828"/>
      <c r="NQT89" s="829"/>
      <c r="NQU89" s="828"/>
      <c r="NQV89" s="829"/>
      <c r="NQW89" s="828"/>
      <c r="NQX89" s="829"/>
      <c r="NQY89" s="828"/>
      <c r="NQZ89" s="829"/>
      <c r="NRA89" s="828"/>
      <c r="NRB89" s="829"/>
      <c r="NRC89" s="828"/>
      <c r="NRD89" s="829"/>
      <c r="NRE89" s="828"/>
      <c r="NRF89" s="829"/>
      <c r="NRG89" s="828"/>
      <c r="NRH89" s="829"/>
      <c r="NRI89" s="828"/>
      <c r="NRJ89" s="829"/>
      <c r="NRK89" s="828"/>
      <c r="NRL89" s="829"/>
      <c r="NRM89" s="828"/>
      <c r="NRN89" s="829"/>
      <c r="NRO89" s="828"/>
      <c r="NRP89" s="829"/>
      <c r="NRQ89" s="828"/>
      <c r="NRR89" s="829"/>
      <c r="NRS89" s="828"/>
      <c r="NRT89" s="829"/>
      <c r="NRU89" s="828"/>
      <c r="NRV89" s="829"/>
      <c r="NRW89" s="828"/>
      <c r="NRX89" s="829"/>
      <c r="NRY89" s="828"/>
      <c r="NRZ89" s="829"/>
      <c r="NSA89" s="828"/>
      <c r="NSB89" s="829"/>
      <c r="NSC89" s="828"/>
      <c r="NSD89" s="829"/>
      <c r="NSE89" s="828"/>
      <c r="NSF89" s="829"/>
      <c r="NSG89" s="828"/>
      <c r="NSH89" s="829"/>
      <c r="NSI89" s="828"/>
      <c r="NSJ89" s="829"/>
      <c r="NSK89" s="828"/>
      <c r="NSL89" s="829"/>
      <c r="NSM89" s="828"/>
      <c r="NSN89" s="829"/>
      <c r="NSO89" s="828"/>
      <c r="NSP89" s="829"/>
      <c r="NSQ89" s="828"/>
      <c r="NSR89" s="829"/>
      <c r="NSS89" s="828"/>
      <c r="NST89" s="829"/>
      <c r="NSU89" s="828"/>
      <c r="NSV89" s="829"/>
      <c r="NSW89" s="828"/>
      <c r="NSX89" s="829"/>
      <c r="NSY89" s="828"/>
      <c r="NSZ89" s="829"/>
      <c r="NTA89" s="828"/>
      <c r="NTB89" s="829"/>
      <c r="NTC89" s="828"/>
      <c r="NTD89" s="829"/>
      <c r="NTE89" s="828"/>
      <c r="NTF89" s="829"/>
      <c r="NTG89" s="828"/>
      <c r="NTH89" s="829"/>
      <c r="NTI89" s="828"/>
      <c r="NTJ89" s="829"/>
      <c r="NTK89" s="828"/>
      <c r="NTL89" s="829"/>
      <c r="NTM89" s="828"/>
      <c r="NTN89" s="829"/>
      <c r="NTO89" s="828"/>
      <c r="NTP89" s="829"/>
      <c r="NTQ89" s="828"/>
      <c r="NTR89" s="829"/>
      <c r="NTS89" s="828"/>
      <c r="NTT89" s="829"/>
      <c r="NTU89" s="828"/>
      <c r="NTV89" s="829"/>
      <c r="NTW89" s="828"/>
      <c r="NTX89" s="829"/>
      <c r="NTY89" s="828"/>
      <c r="NTZ89" s="829"/>
      <c r="NUA89" s="828"/>
      <c r="NUB89" s="829"/>
      <c r="NUC89" s="828"/>
      <c r="NUD89" s="829"/>
      <c r="NUE89" s="828"/>
      <c r="NUF89" s="829"/>
      <c r="NUG89" s="828"/>
      <c r="NUH89" s="829"/>
      <c r="NUI89" s="828"/>
      <c r="NUJ89" s="829"/>
      <c r="NUK89" s="828"/>
      <c r="NUL89" s="829"/>
      <c r="NUM89" s="828"/>
      <c r="NUN89" s="829"/>
      <c r="NUO89" s="828"/>
      <c r="NUP89" s="829"/>
      <c r="NUQ89" s="828"/>
      <c r="NUR89" s="829"/>
      <c r="NUS89" s="828"/>
      <c r="NUT89" s="829"/>
      <c r="NUU89" s="828"/>
      <c r="NUV89" s="829"/>
      <c r="NUW89" s="828"/>
      <c r="NUX89" s="829"/>
      <c r="NUY89" s="828"/>
      <c r="NUZ89" s="829"/>
      <c r="NVA89" s="828"/>
      <c r="NVB89" s="829"/>
      <c r="NVC89" s="828"/>
      <c r="NVD89" s="829"/>
      <c r="NVE89" s="828"/>
      <c r="NVF89" s="829"/>
      <c r="NVG89" s="828"/>
      <c r="NVH89" s="829"/>
      <c r="NVI89" s="828"/>
      <c r="NVJ89" s="829"/>
      <c r="NVK89" s="828"/>
      <c r="NVL89" s="829"/>
      <c r="NVM89" s="828"/>
      <c r="NVN89" s="829"/>
      <c r="NVO89" s="828"/>
      <c r="NVP89" s="829"/>
      <c r="NVQ89" s="828"/>
      <c r="NVR89" s="829"/>
      <c r="NVS89" s="828"/>
      <c r="NVT89" s="829"/>
      <c r="NVU89" s="828"/>
      <c r="NVV89" s="829"/>
      <c r="NVW89" s="828"/>
      <c r="NVX89" s="829"/>
      <c r="NVY89" s="828"/>
      <c r="NVZ89" s="829"/>
      <c r="NWA89" s="828"/>
      <c r="NWB89" s="829"/>
      <c r="NWC89" s="828"/>
      <c r="NWD89" s="829"/>
      <c r="NWE89" s="828"/>
      <c r="NWF89" s="829"/>
      <c r="NWG89" s="828"/>
      <c r="NWH89" s="829"/>
      <c r="NWI89" s="828"/>
      <c r="NWJ89" s="829"/>
      <c r="NWK89" s="828"/>
      <c r="NWL89" s="829"/>
      <c r="NWM89" s="828"/>
      <c r="NWN89" s="829"/>
      <c r="NWO89" s="828"/>
      <c r="NWP89" s="829"/>
      <c r="NWQ89" s="828"/>
      <c r="NWR89" s="829"/>
      <c r="NWS89" s="828"/>
      <c r="NWT89" s="829"/>
      <c r="NWU89" s="828"/>
      <c r="NWV89" s="829"/>
      <c r="NWW89" s="828"/>
      <c r="NWX89" s="829"/>
      <c r="NWY89" s="828"/>
      <c r="NWZ89" s="829"/>
      <c r="NXA89" s="828"/>
      <c r="NXB89" s="829"/>
      <c r="NXC89" s="828"/>
      <c r="NXD89" s="829"/>
      <c r="NXE89" s="828"/>
      <c r="NXF89" s="829"/>
      <c r="NXG89" s="828"/>
      <c r="NXH89" s="829"/>
      <c r="NXI89" s="828"/>
      <c r="NXJ89" s="829"/>
      <c r="NXK89" s="828"/>
      <c r="NXL89" s="829"/>
      <c r="NXM89" s="828"/>
      <c r="NXN89" s="829"/>
      <c r="NXO89" s="828"/>
      <c r="NXP89" s="829"/>
      <c r="NXQ89" s="828"/>
      <c r="NXR89" s="829"/>
      <c r="NXS89" s="828"/>
      <c r="NXT89" s="829"/>
      <c r="NXU89" s="828"/>
      <c r="NXV89" s="829"/>
      <c r="NXW89" s="828"/>
      <c r="NXX89" s="829"/>
      <c r="NXY89" s="828"/>
      <c r="NXZ89" s="829"/>
      <c r="NYA89" s="828"/>
      <c r="NYB89" s="829"/>
      <c r="NYC89" s="828"/>
      <c r="NYD89" s="829"/>
      <c r="NYE89" s="828"/>
      <c r="NYF89" s="829"/>
      <c r="NYG89" s="828"/>
      <c r="NYH89" s="829"/>
      <c r="NYI89" s="828"/>
      <c r="NYJ89" s="829"/>
      <c r="NYK89" s="828"/>
      <c r="NYL89" s="829"/>
      <c r="NYM89" s="828"/>
      <c r="NYN89" s="829"/>
      <c r="NYO89" s="828"/>
      <c r="NYP89" s="829"/>
      <c r="NYQ89" s="828"/>
      <c r="NYR89" s="829"/>
      <c r="NYS89" s="828"/>
      <c r="NYT89" s="829"/>
      <c r="NYU89" s="828"/>
      <c r="NYV89" s="829"/>
      <c r="NYW89" s="828"/>
      <c r="NYX89" s="829"/>
      <c r="NYY89" s="828"/>
      <c r="NYZ89" s="829"/>
      <c r="NZA89" s="828"/>
      <c r="NZB89" s="829"/>
      <c r="NZC89" s="828"/>
      <c r="NZD89" s="829"/>
      <c r="NZE89" s="828"/>
      <c r="NZF89" s="829"/>
      <c r="NZG89" s="828"/>
      <c r="NZH89" s="829"/>
      <c r="NZI89" s="828"/>
      <c r="NZJ89" s="829"/>
      <c r="NZK89" s="828"/>
      <c r="NZL89" s="829"/>
      <c r="NZM89" s="828"/>
      <c r="NZN89" s="829"/>
      <c r="NZO89" s="828"/>
      <c r="NZP89" s="829"/>
      <c r="NZQ89" s="828"/>
      <c r="NZR89" s="829"/>
      <c r="NZS89" s="828"/>
      <c r="NZT89" s="829"/>
      <c r="NZU89" s="828"/>
      <c r="NZV89" s="829"/>
      <c r="NZW89" s="828"/>
      <c r="NZX89" s="829"/>
      <c r="NZY89" s="828"/>
      <c r="NZZ89" s="829"/>
      <c r="OAA89" s="828"/>
      <c r="OAB89" s="829"/>
      <c r="OAC89" s="828"/>
      <c r="OAD89" s="829"/>
      <c r="OAE89" s="828"/>
      <c r="OAF89" s="829"/>
      <c r="OAG89" s="828"/>
      <c r="OAH89" s="829"/>
      <c r="OAI89" s="828"/>
      <c r="OAJ89" s="829"/>
      <c r="OAK89" s="828"/>
      <c r="OAL89" s="829"/>
      <c r="OAM89" s="828"/>
      <c r="OAN89" s="829"/>
      <c r="OAO89" s="828"/>
      <c r="OAP89" s="829"/>
      <c r="OAQ89" s="828"/>
      <c r="OAR89" s="829"/>
      <c r="OAS89" s="828"/>
      <c r="OAT89" s="829"/>
      <c r="OAU89" s="828"/>
      <c r="OAV89" s="829"/>
      <c r="OAW89" s="828"/>
      <c r="OAX89" s="829"/>
      <c r="OAY89" s="828"/>
      <c r="OAZ89" s="829"/>
      <c r="OBA89" s="828"/>
      <c r="OBB89" s="829"/>
      <c r="OBC89" s="828"/>
      <c r="OBD89" s="829"/>
      <c r="OBE89" s="828"/>
      <c r="OBF89" s="829"/>
      <c r="OBG89" s="828"/>
      <c r="OBH89" s="829"/>
      <c r="OBI89" s="828"/>
      <c r="OBJ89" s="829"/>
      <c r="OBK89" s="828"/>
      <c r="OBL89" s="829"/>
      <c r="OBM89" s="828"/>
      <c r="OBN89" s="829"/>
      <c r="OBO89" s="828"/>
      <c r="OBP89" s="829"/>
      <c r="OBQ89" s="828"/>
      <c r="OBR89" s="829"/>
      <c r="OBS89" s="828"/>
      <c r="OBT89" s="829"/>
      <c r="OBU89" s="828"/>
      <c r="OBV89" s="829"/>
      <c r="OBW89" s="828"/>
      <c r="OBX89" s="829"/>
      <c r="OBY89" s="828"/>
      <c r="OBZ89" s="829"/>
      <c r="OCA89" s="828"/>
      <c r="OCB89" s="829"/>
      <c r="OCC89" s="828"/>
      <c r="OCD89" s="829"/>
      <c r="OCE89" s="828"/>
      <c r="OCF89" s="829"/>
      <c r="OCG89" s="828"/>
      <c r="OCH89" s="829"/>
      <c r="OCI89" s="828"/>
      <c r="OCJ89" s="829"/>
      <c r="OCK89" s="828"/>
      <c r="OCL89" s="829"/>
      <c r="OCM89" s="828"/>
      <c r="OCN89" s="829"/>
      <c r="OCO89" s="828"/>
      <c r="OCP89" s="829"/>
      <c r="OCQ89" s="828"/>
      <c r="OCR89" s="829"/>
      <c r="OCS89" s="828"/>
      <c r="OCT89" s="829"/>
      <c r="OCU89" s="828"/>
      <c r="OCV89" s="829"/>
      <c r="OCW89" s="828"/>
      <c r="OCX89" s="829"/>
      <c r="OCY89" s="828"/>
      <c r="OCZ89" s="829"/>
      <c r="ODA89" s="828"/>
      <c r="ODB89" s="829"/>
      <c r="ODC89" s="828"/>
      <c r="ODD89" s="829"/>
      <c r="ODE89" s="828"/>
      <c r="ODF89" s="829"/>
      <c r="ODG89" s="828"/>
      <c r="ODH89" s="829"/>
      <c r="ODI89" s="828"/>
      <c r="ODJ89" s="829"/>
      <c r="ODK89" s="828"/>
      <c r="ODL89" s="829"/>
      <c r="ODM89" s="828"/>
      <c r="ODN89" s="829"/>
      <c r="ODO89" s="828"/>
      <c r="ODP89" s="829"/>
      <c r="ODQ89" s="828"/>
      <c r="ODR89" s="829"/>
      <c r="ODS89" s="828"/>
      <c r="ODT89" s="829"/>
      <c r="ODU89" s="828"/>
      <c r="ODV89" s="829"/>
      <c r="ODW89" s="828"/>
      <c r="ODX89" s="829"/>
      <c r="ODY89" s="828"/>
      <c r="ODZ89" s="829"/>
      <c r="OEA89" s="828"/>
      <c r="OEB89" s="829"/>
      <c r="OEC89" s="828"/>
      <c r="OED89" s="829"/>
      <c r="OEE89" s="828"/>
      <c r="OEF89" s="829"/>
      <c r="OEG89" s="828"/>
      <c r="OEH89" s="829"/>
      <c r="OEI89" s="828"/>
      <c r="OEJ89" s="829"/>
      <c r="OEK89" s="828"/>
      <c r="OEL89" s="829"/>
      <c r="OEM89" s="828"/>
      <c r="OEN89" s="829"/>
      <c r="OEO89" s="828"/>
      <c r="OEP89" s="829"/>
      <c r="OEQ89" s="828"/>
      <c r="OER89" s="829"/>
      <c r="OES89" s="828"/>
      <c r="OET89" s="829"/>
      <c r="OEU89" s="828"/>
      <c r="OEV89" s="829"/>
      <c r="OEW89" s="828"/>
      <c r="OEX89" s="829"/>
      <c r="OEY89" s="828"/>
      <c r="OEZ89" s="829"/>
      <c r="OFA89" s="828"/>
      <c r="OFB89" s="829"/>
      <c r="OFC89" s="828"/>
      <c r="OFD89" s="829"/>
      <c r="OFE89" s="828"/>
      <c r="OFF89" s="829"/>
      <c r="OFG89" s="828"/>
      <c r="OFH89" s="829"/>
      <c r="OFI89" s="828"/>
      <c r="OFJ89" s="829"/>
      <c r="OFK89" s="828"/>
      <c r="OFL89" s="829"/>
      <c r="OFM89" s="828"/>
      <c r="OFN89" s="829"/>
      <c r="OFO89" s="828"/>
      <c r="OFP89" s="829"/>
      <c r="OFQ89" s="828"/>
      <c r="OFR89" s="829"/>
      <c r="OFS89" s="828"/>
      <c r="OFT89" s="829"/>
      <c r="OFU89" s="828"/>
      <c r="OFV89" s="829"/>
      <c r="OFW89" s="828"/>
      <c r="OFX89" s="829"/>
      <c r="OFY89" s="828"/>
      <c r="OFZ89" s="829"/>
      <c r="OGA89" s="828"/>
      <c r="OGB89" s="829"/>
      <c r="OGC89" s="828"/>
      <c r="OGD89" s="829"/>
      <c r="OGE89" s="828"/>
      <c r="OGF89" s="829"/>
      <c r="OGG89" s="828"/>
      <c r="OGH89" s="829"/>
      <c r="OGI89" s="828"/>
      <c r="OGJ89" s="829"/>
      <c r="OGK89" s="828"/>
      <c r="OGL89" s="829"/>
      <c r="OGM89" s="828"/>
      <c r="OGN89" s="829"/>
      <c r="OGO89" s="828"/>
      <c r="OGP89" s="829"/>
      <c r="OGQ89" s="828"/>
      <c r="OGR89" s="829"/>
      <c r="OGS89" s="828"/>
      <c r="OGT89" s="829"/>
      <c r="OGU89" s="828"/>
      <c r="OGV89" s="829"/>
      <c r="OGW89" s="828"/>
      <c r="OGX89" s="829"/>
      <c r="OGY89" s="828"/>
      <c r="OGZ89" s="829"/>
      <c r="OHA89" s="828"/>
      <c r="OHB89" s="829"/>
      <c r="OHC89" s="828"/>
      <c r="OHD89" s="829"/>
      <c r="OHE89" s="828"/>
      <c r="OHF89" s="829"/>
      <c r="OHG89" s="828"/>
      <c r="OHH89" s="829"/>
      <c r="OHI89" s="828"/>
      <c r="OHJ89" s="829"/>
      <c r="OHK89" s="828"/>
      <c r="OHL89" s="829"/>
      <c r="OHM89" s="828"/>
      <c r="OHN89" s="829"/>
      <c r="OHO89" s="828"/>
      <c r="OHP89" s="829"/>
      <c r="OHQ89" s="828"/>
      <c r="OHR89" s="829"/>
      <c r="OHS89" s="828"/>
      <c r="OHT89" s="829"/>
      <c r="OHU89" s="828"/>
      <c r="OHV89" s="829"/>
      <c r="OHW89" s="828"/>
      <c r="OHX89" s="829"/>
      <c r="OHY89" s="828"/>
      <c r="OHZ89" s="829"/>
      <c r="OIA89" s="828"/>
      <c r="OIB89" s="829"/>
      <c r="OIC89" s="828"/>
      <c r="OID89" s="829"/>
      <c r="OIE89" s="828"/>
      <c r="OIF89" s="829"/>
      <c r="OIG89" s="828"/>
      <c r="OIH89" s="829"/>
      <c r="OII89" s="828"/>
      <c r="OIJ89" s="829"/>
      <c r="OIK89" s="828"/>
      <c r="OIL89" s="829"/>
      <c r="OIM89" s="828"/>
      <c r="OIN89" s="829"/>
      <c r="OIO89" s="828"/>
      <c r="OIP89" s="829"/>
      <c r="OIQ89" s="828"/>
      <c r="OIR89" s="829"/>
      <c r="OIS89" s="828"/>
      <c r="OIT89" s="829"/>
      <c r="OIU89" s="828"/>
      <c r="OIV89" s="829"/>
      <c r="OIW89" s="828"/>
      <c r="OIX89" s="829"/>
      <c r="OIY89" s="828"/>
      <c r="OIZ89" s="829"/>
      <c r="OJA89" s="828"/>
      <c r="OJB89" s="829"/>
      <c r="OJC89" s="828"/>
      <c r="OJD89" s="829"/>
      <c r="OJE89" s="828"/>
      <c r="OJF89" s="829"/>
      <c r="OJG89" s="828"/>
      <c r="OJH89" s="829"/>
      <c r="OJI89" s="828"/>
      <c r="OJJ89" s="829"/>
      <c r="OJK89" s="828"/>
      <c r="OJL89" s="829"/>
      <c r="OJM89" s="828"/>
      <c r="OJN89" s="829"/>
      <c r="OJO89" s="828"/>
      <c r="OJP89" s="829"/>
      <c r="OJQ89" s="828"/>
      <c r="OJR89" s="829"/>
      <c r="OJS89" s="828"/>
      <c r="OJT89" s="829"/>
      <c r="OJU89" s="828"/>
      <c r="OJV89" s="829"/>
      <c r="OJW89" s="828"/>
      <c r="OJX89" s="829"/>
      <c r="OJY89" s="828"/>
      <c r="OJZ89" s="829"/>
      <c r="OKA89" s="828"/>
      <c r="OKB89" s="829"/>
      <c r="OKC89" s="828"/>
      <c r="OKD89" s="829"/>
      <c r="OKE89" s="828"/>
      <c r="OKF89" s="829"/>
      <c r="OKG89" s="828"/>
      <c r="OKH89" s="829"/>
      <c r="OKI89" s="828"/>
      <c r="OKJ89" s="829"/>
      <c r="OKK89" s="828"/>
      <c r="OKL89" s="829"/>
      <c r="OKM89" s="828"/>
      <c r="OKN89" s="829"/>
      <c r="OKO89" s="828"/>
      <c r="OKP89" s="829"/>
      <c r="OKQ89" s="828"/>
      <c r="OKR89" s="829"/>
      <c r="OKS89" s="828"/>
      <c r="OKT89" s="829"/>
      <c r="OKU89" s="828"/>
      <c r="OKV89" s="829"/>
      <c r="OKW89" s="828"/>
      <c r="OKX89" s="829"/>
      <c r="OKY89" s="828"/>
      <c r="OKZ89" s="829"/>
      <c r="OLA89" s="828"/>
      <c r="OLB89" s="829"/>
      <c r="OLC89" s="828"/>
      <c r="OLD89" s="829"/>
      <c r="OLE89" s="828"/>
      <c r="OLF89" s="829"/>
      <c r="OLG89" s="828"/>
      <c r="OLH89" s="829"/>
      <c r="OLI89" s="828"/>
      <c r="OLJ89" s="829"/>
      <c r="OLK89" s="828"/>
      <c r="OLL89" s="829"/>
      <c r="OLM89" s="828"/>
      <c r="OLN89" s="829"/>
      <c r="OLO89" s="828"/>
      <c r="OLP89" s="829"/>
      <c r="OLQ89" s="828"/>
      <c r="OLR89" s="829"/>
      <c r="OLS89" s="828"/>
      <c r="OLT89" s="829"/>
      <c r="OLU89" s="828"/>
      <c r="OLV89" s="829"/>
      <c r="OLW89" s="828"/>
      <c r="OLX89" s="829"/>
      <c r="OLY89" s="828"/>
      <c r="OLZ89" s="829"/>
      <c r="OMA89" s="828"/>
      <c r="OMB89" s="829"/>
      <c r="OMC89" s="828"/>
      <c r="OMD89" s="829"/>
      <c r="OME89" s="828"/>
      <c r="OMF89" s="829"/>
      <c r="OMG89" s="828"/>
      <c r="OMH89" s="829"/>
      <c r="OMI89" s="828"/>
      <c r="OMJ89" s="829"/>
      <c r="OMK89" s="828"/>
      <c r="OML89" s="829"/>
      <c r="OMM89" s="828"/>
      <c r="OMN89" s="829"/>
      <c r="OMO89" s="828"/>
      <c r="OMP89" s="829"/>
      <c r="OMQ89" s="828"/>
      <c r="OMR89" s="829"/>
      <c r="OMS89" s="828"/>
      <c r="OMT89" s="829"/>
      <c r="OMU89" s="828"/>
      <c r="OMV89" s="829"/>
      <c r="OMW89" s="828"/>
      <c r="OMX89" s="829"/>
      <c r="OMY89" s="828"/>
      <c r="OMZ89" s="829"/>
      <c r="ONA89" s="828"/>
      <c r="ONB89" s="829"/>
      <c r="ONC89" s="828"/>
      <c r="OND89" s="829"/>
      <c r="ONE89" s="828"/>
      <c r="ONF89" s="829"/>
      <c r="ONG89" s="828"/>
      <c r="ONH89" s="829"/>
      <c r="ONI89" s="828"/>
      <c r="ONJ89" s="829"/>
      <c r="ONK89" s="828"/>
      <c r="ONL89" s="829"/>
      <c r="ONM89" s="828"/>
      <c r="ONN89" s="829"/>
      <c r="ONO89" s="828"/>
      <c r="ONP89" s="829"/>
      <c r="ONQ89" s="828"/>
      <c r="ONR89" s="829"/>
      <c r="ONS89" s="828"/>
      <c r="ONT89" s="829"/>
      <c r="ONU89" s="828"/>
      <c r="ONV89" s="829"/>
      <c r="ONW89" s="828"/>
      <c r="ONX89" s="829"/>
      <c r="ONY89" s="828"/>
      <c r="ONZ89" s="829"/>
      <c r="OOA89" s="828"/>
      <c r="OOB89" s="829"/>
      <c r="OOC89" s="828"/>
      <c r="OOD89" s="829"/>
      <c r="OOE89" s="828"/>
      <c r="OOF89" s="829"/>
      <c r="OOG89" s="828"/>
      <c r="OOH89" s="829"/>
      <c r="OOI89" s="828"/>
      <c r="OOJ89" s="829"/>
      <c r="OOK89" s="828"/>
      <c r="OOL89" s="829"/>
      <c r="OOM89" s="828"/>
      <c r="OON89" s="829"/>
      <c r="OOO89" s="828"/>
      <c r="OOP89" s="829"/>
      <c r="OOQ89" s="828"/>
      <c r="OOR89" s="829"/>
      <c r="OOS89" s="828"/>
      <c r="OOT89" s="829"/>
      <c r="OOU89" s="828"/>
      <c r="OOV89" s="829"/>
      <c r="OOW89" s="828"/>
      <c r="OOX89" s="829"/>
      <c r="OOY89" s="828"/>
      <c r="OOZ89" s="829"/>
      <c r="OPA89" s="828"/>
      <c r="OPB89" s="829"/>
      <c r="OPC89" s="828"/>
      <c r="OPD89" s="829"/>
      <c r="OPE89" s="828"/>
      <c r="OPF89" s="829"/>
      <c r="OPG89" s="828"/>
      <c r="OPH89" s="829"/>
      <c r="OPI89" s="828"/>
      <c r="OPJ89" s="829"/>
      <c r="OPK89" s="828"/>
      <c r="OPL89" s="829"/>
      <c r="OPM89" s="828"/>
      <c r="OPN89" s="829"/>
      <c r="OPO89" s="828"/>
      <c r="OPP89" s="829"/>
      <c r="OPQ89" s="828"/>
      <c r="OPR89" s="829"/>
      <c r="OPS89" s="828"/>
      <c r="OPT89" s="829"/>
      <c r="OPU89" s="828"/>
      <c r="OPV89" s="829"/>
      <c r="OPW89" s="828"/>
      <c r="OPX89" s="829"/>
      <c r="OPY89" s="828"/>
      <c r="OPZ89" s="829"/>
      <c r="OQA89" s="828"/>
      <c r="OQB89" s="829"/>
      <c r="OQC89" s="828"/>
      <c r="OQD89" s="829"/>
      <c r="OQE89" s="828"/>
      <c r="OQF89" s="829"/>
      <c r="OQG89" s="828"/>
      <c r="OQH89" s="829"/>
      <c r="OQI89" s="828"/>
      <c r="OQJ89" s="829"/>
      <c r="OQK89" s="828"/>
      <c r="OQL89" s="829"/>
      <c r="OQM89" s="828"/>
      <c r="OQN89" s="829"/>
      <c r="OQO89" s="828"/>
      <c r="OQP89" s="829"/>
      <c r="OQQ89" s="828"/>
      <c r="OQR89" s="829"/>
      <c r="OQS89" s="828"/>
      <c r="OQT89" s="829"/>
      <c r="OQU89" s="828"/>
      <c r="OQV89" s="829"/>
      <c r="OQW89" s="828"/>
      <c r="OQX89" s="829"/>
      <c r="OQY89" s="828"/>
      <c r="OQZ89" s="829"/>
      <c r="ORA89" s="828"/>
      <c r="ORB89" s="829"/>
      <c r="ORC89" s="828"/>
      <c r="ORD89" s="829"/>
      <c r="ORE89" s="828"/>
      <c r="ORF89" s="829"/>
      <c r="ORG89" s="828"/>
      <c r="ORH89" s="829"/>
      <c r="ORI89" s="828"/>
      <c r="ORJ89" s="829"/>
      <c r="ORK89" s="828"/>
      <c r="ORL89" s="829"/>
      <c r="ORM89" s="828"/>
      <c r="ORN89" s="829"/>
      <c r="ORO89" s="828"/>
      <c r="ORP89" s="829"/>
      <c r="ORQ89" s="828"/>
      <c r="ORR89" s="829"/>
      <c r="ORS89" s="828"/>
      <c r="ORT89" s="829"/>
      <c r="ORU89" s="828"/>
      <c r="ORV89" s="829"/>
      <c r="ORW89" s="828"/>
      <c r="ORX89" s="829"/>
      <c r="ORY89" s="828"/>
      <c r="ORZ89" s="829"/>
      <c r="OSA89" s="828"/>
      <c r="OSB89" s="829"/>
      <c r="OSC89" s="828"/>
      <c r="OSD89" s="829"/>
      <c r="OSE89" s="828"/>
      <c r="OSF89" s="829"/>
      <c r="OSG89" s="828"/>
      <c r="OSH89" s="829"/>
      <c r="OSI89" s="828"/>
      <c r="OSJ89" s="829"/>
      <c r="OSK89" s="828"/>
      <c r="OSL89" s="829"/>
      <c r="OSM89" s="828"/>
      <c r="OSN89" s="829"/>
      <c r="OSO89" s="828"/>
      <c r="OSP89" s="829"/>
      <c r="OSQ89" s="828"/>
      <c r="OSR89" s="829"/>
      <c r="OSS89" s="828"/>
      <c r="OST89" s="829"/>
      <c r="OSU89" s="828"/>
      <c r="OSV89" s="829"/>
      <c r="OSW89" s="828"/>
      <c r="OSX89" s="829"/>
      <c r="OSY89" s="828"/>
      <c r="OSZ89" s="829"/>
      <c r="OTA89" s="828"/>
      <c r="OTB89" s="829"/>
      <c r="OTC89" s="828"/>
      <c r="OTD89" s="829"/>
      <c r="OTE89" s="828"/>
      <c r="OTF89" s="829"/>
      <c r="OTG89" s="828"/>
      <c r="OTH89" s="829"/>
      <c r="OTI89" s="828"/>
      <c r="OTJ89" s="829"/>
      <c r="OTK89" s="828"/>
      <c r="OTL89" s="829"/>
      <c r="OTM89" s="828"/>
      <c r="OTN89" s="829"/>
      <c r="OTO89" s="828"/>
      <c r="OTP89" s="829"/>
      <c r="OTQ89" s="828"/>
      <c r="OTR89" s="829"/>
      <c r="OTS89" s="828"/>
      <c r="OTT89" s="829"/>
      <c r="OTU89" s="828"/>
      <c r="OTV89" s="829"/>
      <c r="OTW89" s="828"/>
      <c r="OTX89" s="829"/>
      <c r="OTY89" s="828"/>
      <c r="OTZ89" s="829"/>
      <c r="OUA89" s="828"/>
      <c r="OUB89" s="829"/>
      <c r="OUC89" s="828"/>
      <c r="OUD89" s="829"/>
      <c r="OUE89" s="828"/>
      <c r="OUF89" s="829"/>
      <c r="OUG89" s="828"/>
      <c r="OUH89" s="829"/>
      <c r="OUI89" s="828"/>
      <c r="OUJ89" s="829"/>
      <c r="OUK89" s="828"/>
      <c r="OUL89" s="829"/>
      <c r="OUM89" s="828"/>
      <c r="OUN89" s="829"/>
      <c r="OUO89" s="828"/>
      <c r="OUP89" s="829"/>
      <c r="OUQ89" s="828"/>
      <c r="OUR89" s="829"/>
      <c r="OUS89" s="828"/>
      <c r="OUT89" s="829"/>
      <c r="OUU89" s="828"/>
      <c r="OUV89" s="829"/>
      <c r="OUW89" s="828"/>
      <c r="OUX89" s="829"/>
      <c r="OUY89" s="828"/>
      <c r="OUZ89" s="829"/>
      <c r="OVA89" s="828"/>
      <c r="OVB89" s="829"/>
      <c r="OVC89" s="828"/>
      <c r="OVD89" s="829"/>
      <c r="OVE89" s="828"/>
      <c r="OVF89" s="829"/>
      <c r="OVG89" s="828"/>
      <c r="OVH89" s="829"/>
      <c r="OVI89" s="828"/>
      <c r="OVJ89" s="829"/>
      <c r="OVK89" s="828"/>
      <c r="OVL89" s="829"/>
      <c r="OVM89" s="828"/>
      <c r="OVN89" s="829"/>
      <c r="OVO89" s="828"/>
      <c r="OVP89" s="829"/>
      <c r="OVQ89" s="828"/>
      <c r="OVR89" s="829"/>
      <c r="OVS89" s="828"/>
      <c r="OVT89" s="829"/>
      <c r="OVU89" s="828"/>
      <c r="OVV89" s="829"/>
      <c r="OVW89" s="828"/>
      <c r="OVX89" s="829"/>
      <c r="OVY89" s="828"/>
      <c r="OVZ89" s="829"/>
      <c r="OWA89" s="828"/>
      <c r="OWB89" s="829"/>
      <c r="OWC89" s="828"/>
      <c r="OWD89" s="829"/>
      <c r="OWE89" s="828"/>
      <c r="OWF89" s="829"/>
      <c r="OWG89" s="828"/>
      <c r="OWH89" s="829"/>
      <c r="OWI89" s="828"/>
      <c r="OWJ89" s="829"/>
      <c r="OWK89" s="828"/>
      <c r="OWL89" s="829"/>
      <c r="OWM89" s="828"/>
      <c r="OWN89" s="829"/>
      <c r="OWO89" s="828"/>
      <c r="OWP89" s="829"/>
      <c r="OWQ89" s="828"/>
      <c r="OWR89" s="829"/>
      <c r="OWS89" s="828"/>
      <c r="OWT89" s="829"/>
      <c r="OWU89" s="828"/>
      <c r="OWV89" s="829"/>
      <c r="OWW89" s="828"/>
      <c r="OWX89" s="829"/>
      <c r="OWY89" s="828"/>
      <c r="OWZ89" s="829"/>
      <c r="OXA89" s="828"/>
      <c r="OXB89" s="829"/>
      <c r="OXC89" s="828"/>
      <c r="OXD89" s="829"/>
      <c r="OXE89" s="828"/>
      <c r="OXF89" s="829"/>
      <c r="OXG89" s="828"/>
      <c r="OXH89" s="829"/>
      <c r="OXI89" s="828"/>
      <c r="OXJ89" s="829"/>
      <c r="OXK89" s="828"/>
      <c r="OXL89" s="829"/>
      <c r="OXM89" s="828"/>
      <c r="OXN89" s="829"/>
      <c r="OXO89" s="828"/>
      <c r="OXP89" s="829"/>
      <c r="OXQ89" s="828"/>
      <c r="OXR89" s="829"/>
      <c r="OXS89" s="828"/>
      <c r="OXT89" s="829"/>
      <c r="OXU89" s="828"/>
      <c r="OXV89" s="829"/>
      <c r="OXW89" s="828"/>
      <c r="OXX89" s="829"/>
      <c r="OXY89" s="828"/>
      <c r="OXZ89" s="829"/>
      <c r="OYA89" s="828"/>
      <c r="OYB89" s="829"/>
      <c r="OYC89" s="828"/>
      <c r="OYD89" s="829"/>
      <c r="OYE89" s="828"/>
      <c r="OYF89" s="829"/>
      <c r="OYG89" s="828"/>
      <c r="OYH89" s="829"/>
      <c r="OYI89" s="828"/>
      <c r="OYJ89" s="829"/>
      <c r="OYK89" s="828"/>
      <c r="OYL89" s="829"/>
      <c r="OYM89" s="828"/>
      <c r="OYN89" s="829"/>
      <c r="OYO89" s="828"/>
      <c r="OYP89" s="829"/>
      <c r="OYQ89" s="828"/>
      <c r="OYR89" s="829"/>
      <c r="OYS89" s="828"/>
      <c r="OYT89" s="829"/>
      <c r="OYU89" s="828"/>
      <c r="OYV89" s="829"/>
      <c r="OYW89" s="828"/>
      <c r="OYX89" s="829"/>
      <c r="OYY89" s="828"/>
      <c r="OYZ89" s="829"/>
      <c r="OZA89" s="828"/>
      <c r="OZB89" s="829"/>
      <c r="OZC89" s="828"/>
      <c r="OZD89" s="829"/>
      <c r="OZE89" s="828"/>
      <c r="OZF89" s="829"/>
      <c r="OZG89" s="828"/>
      <c r="OZH89" s="829"/>
      <c r="OZI89" s="828"/>
      <c r="OZJ89" s="829"/>
      <c r="OZK89" s="828"/>
      <c r="OZL89" s="829"/>
      <c r="OZM89" s="828"/>
      <c r="OZN89" s="829"/>
      <c r="OZO89" s="828"/>
      <c r="OZP89" s="829"/>
      <c r="OZQ89" s="828"/>
      <c r="OZR89" s="829"/>
      <c r="OZS89" s="828"/>
      <c r="OZT89" s="829"/>
      <c r="OZU89" s="828"/>
      <c r="OZV89" s="829"/>
      <c r="OZW89" s="828"/>
      <c r="OZX89" s="829"/>
      <c r="OZY89" s="828"/>
      <c r="OZZ89" s="829"/>
      <c r="PAA89" s="828"/>
      <c r="PAB89" s="829"/>
      <c r="PAC89" s="828"/>
      <c r="PAD89" s="829"/>
      <c r="PAE89" s="828"/>
      <c r="PAF89" s="829"/>
      <c r="PAG89" s="828"/>
      <c r="PAH89" s="829"/>
      <c r="PAI89" s="828"/>
      <c r="PAJ89" s="829"/>
      <c r="PAK89" s="828"/>
      <c r="PAL89" s="829"/>
      <c r="PAM89" s="828"/>
      <c r="PAN89" s="829"/>
      <c r="PAO89" s="828"/>
      <c r="PAP89" s="829"/>
      <c r="PAQ89" s="828"/>
      <c r="PAR89" s="829"/>
      <c r="PAS89" s="828"/>
      <c r="PAT89" s="829"/>
      <c r="PAU89" s="828"/>
      <c r="PAV89" s="829"/>
      <c r="PAW89" s="828"/>
      <c r="PAX89" s="829"/>
      <c r="PAY89" s="828"/>
      <c r="PAZ89" s="829"/>
      <c r="PBA89" s="828"/>
      <c r="PBB89" s="829"/>
      <c r="PBC89" s="828"/>
      <c r="PBD89" s="829"/>
      <c r="PBE89" s="828"/>
      <c r="PBF89" s="829"/>
      <c r="PBG89" s="828"/>
      <c r="PBH89" s="829"/>
      <c r="PBI89" s="828"/>
      <c r="PBJ89" s="829"/>
      <c r="PBK89" s="828"/>
      <c r="PBL89" s="829"/>
      <c r="PBM89" s="828"/>
      <c r="PBN89" s="829"/>
      <c r="PBO89" s="828"/>
      <c r="PBP89" s="829"/>
      <c r="PBQ89" s="828"/>
      <c r="PBR89" s="829"/>
      <c r="PBS89" s="828"/>
      <c r="PBT89" s="829"/>
      <c r="PBU89" s="828"/>
      <c r="PBV89" s="829"/>
      <c r="PBW89" s="828"/>
      <c r="PBX89" s="829"/>
      <c r="PBY89" s="828"/>
      <c r="PBZ89" s="829"/>
      <c r="PCA89" s="828"/>
      <c r="PCB89" s="829"/>
      <c r="PCC89" s="828"/>
      <c r="PCD89" s="829"/>
      <c r="PCE89" s="828"/>
      <c r="PCF89" s="829"/>
      <c r="PCG89" s="828"/>
      <c r="PCH89" s="829"/>
      <c r="PCI89" s="828"/>
      <c r="PCJ89" s="829"/>
      <c r="PCK89" s="828"/>
      <c r="PCL89" s="829"/>
      <c r="PCM89" s="828"/>
      <c r="PCN89" s="829"/>
      <c r="PCO89" s="828"/>
      <c r="PCP89" s="829"/>
      <c r="PCQ89" s="828"/>
      <c r="PCR89" s="829"/>
      <c r="PCS89" s="828"/>
      <c r="PCT89" s="829"/>
      <c r="PCU89" s="828"/>
      <c r="PCV89" s="829"/>
      <c r="PCW89" s="828"/>
      <c r="PCX89" s="829"/>
      <c r="PCY89" s="828"/>
      <c r="PCZ89" s="829"/>
      <c r="PDA89" s="828"/>
      <c r="PDB89" s="829"/>
      <c r="PDC89" s="828"/>
      <c r="PDD89" s="829"/>
      <c r="PDE89" s="828"/>
      <c r="PDF89" s="829"/>
      <c r="PDG89" s="828"/>
      <c r="PDH89" s="829"/>
      <c r="PDI89" s="828"/>
      <c r="PDJ89" s="829"/>
      <c r="PDK89" s="828"/>
      <c r="PDL89" s="829"/>
      <c r="PDM89" s="828"/>
      <c r="PDN89" s="829"/>
      <c r="PDO89" s="828"/>
      <c r="PDP89" s="829"/>
      <c r="PDQ89" s="828"/>
      <c r="PDR89" s="829"/>
      <c r="PDS89" s="828"/>
      <c r="PDT89" s="829"/>
      <c r="PDU89" s="828"/>
      <c r="PDV89" s="829"/>
      <c r="PDW89" s="828"/>
      <c r="PDX89" s="829"/>
      <c r="PDY89" s="828"/>
      <c r="PDZ89" s="829"/>
      <c r="PEA89" s="828"/>
      <c r="PEB89" s="829"/>
      <c r="PEC89" s="828"/>
      <c r="PED89" s="829"/>
      <c r="PEE89" s="828"/>
      <c r="PEF89" s="829"/>
      <c r="PEG89" s="828"/>
      <c r="PEH89" s="829"/>
      <c r="PEI89" s="828"/>
      <c r="PEJ89" s="829"/>
      <c r="PEK89" s="828"/>
      <c r="PEL89" s="829"/>
      <c r="PEM89" s="828"/>
      <c r="PEN89" s="829"/>
      <c r="PEO89" s="828"/>
      <c r="PEP89" s="829"/>
      <c r="PEQ89" s="828"/>
      <c r="PER89" s="829"/>
      <c r="PES89" s="828"/>
      <c r="PET89" s="829"/>
      <c r="PEU89" s="828"/>
      <c r="PEV89" s="829"/>
      <c r="PEW89" s="828"/>
      <c r="PEX89" s="829"/>
      <c r="PEY89" s="828"/>
      <c r="PEZ89" s="829"/>
      <c r="PFA89" s="828"/>
      <c r="PFB89" s="829"/>
      <c r="PFC89" s="828"/>
      <c r="PFD89" s="829"/>
      <c r="PFE89" s="828"/>
      <c r="PFF89" s="829"/>
      <c r="PFG89" s="828"/>
      <c r="PFH89" s="829"/>
      <c r="PFI89" s="828"/>
      <c r="PFJ89" s="829"/>
      <c r="PFK89" s="828"/>
      <c r="PFL89" s="829"/>
      <c r="PFM89" s="828"/>
      <c r="PFN89" s="829"/>
      <c r="PFO89" s="828"/>
      <c r="PFP89" s="829"/>
      <c r="PFQ89" s="828"/>
      <c r="PFR89" s="829"/>
      <c r="PFS89" s="828"/>
      <c r="PFT89" s="829"/>
      <c r="PFU89" s="828"/>
      <c r="PFV89" s="829"/>
      <c r="PFW89" s="828"/>
      <c r="PFX89" s="829"/>
      <c r="PFY89" s="828"/>
      <c r="PFZ89" s="829"/>
      <c r="PGA89" s="828"/>
      <c r="PGB89" s="829"/>
      <c r="PGC89" s="828"/>
      <c r="PGD89" s="829"/>
      <c r="PGE89" s="828"/>
      <c r="PGF89" s="829"/>
      <c r="PGG89" s="828"/>
      <c r="PGH89" s="829"/>
      <c r="PGI89" s="828"/>
      <c r="PGJ89" s="829"/>
      <c r="PGK89" s="828"/>
      <c r="PGL89" s="829"/>
      <c r="PGM89" s="828"/>
      <c r="PGN89" s="829"/>
      <c r="PGO89" s="828"/>
      <c r="PGP89" s="829"/>
      <c r="PGQ89" s="828"/>
      <c r="PGR89" s="829"/>
      <c r="PGS89" s="828"/>
      <c r="PGT89" s="829"/>
      <c r="PGU89" s="828"/>
      <c r="PGV89" s="829"/>
      <c r="PGW89" s="828"/>
      <c r="PGX89" s="829"/>
      <c r="PGY89" s="828"/>
      <c r="PGZ89" s="829"/>
      <c r="PHA89" s="828"/>
      <c r="PHB89" s="829"/>
      <c r="PHC89" s="828"/>
      <c r="PHD89" s="829"/>
      <c r="PHE89" s="828"/>
      <c r="PHF89" s="829"/>
      <c r="PHG89" s="828"/>
      <c r="PHH89" s="829"/>
      <c r="PHI89" s="828"/>
      <c r="PHJ89" s="829"/>
      <c r="PHK89" s="828"/>
      <c r="PHL89" s="829"/>
      <c r="PHM89" s="828"/>
      <c r="PHN89" s="829"/>
      <c r="PHO89" s="828"/>
      <c r="PHP89" s="829"/>
      <c r="PHQ89" s="828"/>
      <c r="PHR89" s="829"/>
      <c r="PHS89" s="828"/>
      <c r="PHT89" s="829"/>
      <c r="PHU89" s="828"/>
      <c r="PHV89" s="829"/>
      <c r="PHW89" s="828"/>
      <c r="PHX89" s="829"/>
      <c r="PHY89" s="828"/>
      <c r="PHZ89" s="829"/>
      <c r="PIA89" s="828"/>
      <c r="PIB89" s="829"/>
      <c r="PIC89" s="828"/>
      <c r="PID89" s="829"/>
      <c r="PIE89" s="828"/>
      <c r="PIF89" s="829"/>
      <c r="PIG89" s="828"/>
      <c r="PIH89" s="829"/>
      <c r="PII89" s="828"/>
      <c r="PIJ89" s="829"/>
      <c r="PIK89" s="828"/>
      <c r="PIL89" s="829"/>
      <c r="PIM89" s="828"/>
      <c r="PIN89" s="829"/>
      <c r="PIO89" s="828"/>
      <c r="PIP89" s="829"/>
      <c r="PIQ89" s="828"/>
      <c r="PIR89" s="829"/>
      <c r="PIS89" s="828"/>
      <c r="PIT89" s="829"/>
      <c r="PIU89" s="828"/>
      <c r="PIV89" s="829"/>
      <c r="PIW89" s="828"/>
      <c r="PIX89" s="829"/>
      <c r="PIY89" s="828"/>
      <c r="PIZ89" s="829"/>
      <c r="PJA89" s="828"/>
      <c r="PJB89" s="829"/>
      <c r="PJC89" s="828"/>
      <c r="PJD89" s="829"/>
      <c r="PJE89" s="828"/>
      <c r="PJF89" s="829"/>
      <c r="PJG89" s="828"/>
      <c r="PJH89" s="829"/>
      <c r="PJI89" s="828"/>
      <c r="PJJ89" s="829"/>
      <c r="PJK89" s="828"/>
      <c r="PJL89" s="829"/>
      <c r="PJM89" s="828"/>
      <c r="PJN89" s="829"/>
      <c r="PJO89" s="828"/>
      <c r="PJP89" s="829"/>
      <c r="PJQ89" s="828"/>
      <c r="PJR89" s="829"/>
      <c r="PJS89" s="828"/>
      <c r="PJT89" s="829"/>
      <c r="PJU89" s="828"/>
      <c r="PJV89" s="829"/>
      <c r="PJW89" s="828"/>
      <c r="PJX89" s="829"/>
      <c r="PJY89" s="828"/>
      <c r="PJZ89" s="829"/>
      <c r="PKA89" s="828"/>
      <c r="PKB89" s="829"/>
      <c r="PKC89" s="828"/>
      <c r="PKD89" s="829"/>
      <c r="PKE89" s="828"/>
      <c r="PKF89" s="829"/>
      <c r="PKG89" s="828"/>
      <c r="PKH89" s="829"/>
      <c r="PKI89" s="828"/>
      <c r="PKJ89" s="829"/>
      <c r="PKK89" s="828"/>
      <c r="PKL89" s="829"/>
      <c r="PKM89" s="828"/>
      <c r="PKN89" s="829"/>
      <c r="PKO89" s="828"/>
      <c r="PKP89" s="829"/>
      <c r="PKQ89" s="828"/>
      <c r="PKR89" s="829"/>
      <c r="PKS89" s="828"/>
      <c r="PKT89" s="829"/>
      <c r="PKU89" s="828"/>
      <c r="PKV89" s="829"/>
      <c r="PKW89" s="828"/>
      <c r="PKX89" s="829"/>
      <c r="PKY89" s="828"/>
      <c r="PKZ89" s="829"/>
      <c r="PLA89" s="828"/>
      <c r="PLB89" s="829"/>
      <c r="PLC89" s="828"/>
      <c r="PLD89" s="829"/>
      <c r="PLE89" s="828"/>
      <c r="PLF89" s="829"/>
      <c r="PLG89" s="828"/>
      <c r="PLH89" s="829"/>
      <c r="PLI89" s="828"/>
      <c r="PLJ89" s="829"/>
      <c r="PLK89" s="828"/>
      <c r="PLL89" s="829"/>
      <c r="PLM89" s="828"/>
      <c r="PLN89" s="829"/>
      <c r="PLO89" s="828"/>
      <c r="PLP89" s="829"/>
      <c r="PLQ89" s="828"/>
      <c r="PLR89" s="829"/>
      <c r="PLS89" s="828"/>
      <c r="PLT89" s="829"/>
      <c r="PLU89" s="828"/>
      <c r="PLV89" s="829"/>
      <c r="PLW89" s="828"/>
      <c r="PLX89" s="829"/>
      <c r="PLY89" s="828"/>
      <c r="PLZ89" s="829"/>
      <c r="PMA89" s="828"/>
      <c r="PMB89" s="829"/>
      <c r="PMC89" s="828"/>
      <c r="PMD89" s="829"/>
      <c r="PME89" s="828"/>
      <c r="PMF89" s="829"/>
      <c r="PMG89" s="828"/>
      <c r="PMH89" s="829"/>
      <c r="PMI89" s="828"/>
      <c r="PMJ89" s="829"/>
      <c r="PMK89" s="828"/>
      <c r="PML89" s="829"/>
      <c r="PMM89" s="828"/>
      <c r="PMN89" s="829"/>
      <c r="PMO89" s="828"/>
      <c r="PMP89" s="829"/>
      <c r="PMQ89" s="828"/>
      <c r="PMR89" s="829"/>
      <c r="PMS89" s="828"/>
      <c r="PMT89" s="829"/>
      <c r="PMU89" s="828"/>
      <c r="PMV89" s="829"/>
      <c r="PMW89" s="828"/>
      <c r="PMX89" s="829"/>
      <c r="PMY89" s="828"/>
      <c r="PMZ89" s="829"/>
      <c r="PNA89" s="828"/>
      <c r="PNB89" s="829"/>
      <c r="PNC89" s="828"/>
      <c r="PND89" s="829"/>
      <c r="PNE89" s="828"/>
      <c r="PNF89" s="829"/>
      <c r="PNG89" s="828"/>
      <c r="PNH89" s="829"/>
      <c r="PNI89" s="828"/>
      <c r="PNJ89" s="829"/>
      <c r="PNK89" s="828"/>
      <c r="PNL89" s="829"/>
      <c r="PNM89" s="828"/>
      <c r="PNN89" s="829"/>
      <c r="PNO89" s="828"/>
      <c r="PNP89" s="829"/>
      <c r="PNQ89" s="828"/>
      <c r="PNR89" s="829"/>
      <c r="PNS89" s="828"/>
      <c r="PNT89" s="829"/>
      <c r="PNU89" s="828"/>
      <c r="PNV89" s="829"/>
      <c r="PNW89" s="828"/>
      <c r="PNX89" s="829"/>
      <c r="PNY89" s="828"/>
      <c r="PNZ89" s="829"/>
      <c r="POA89" s="828"/>
      <c r="POB89" s="829"/>
      <c r="POC89" s="828"/>
      <c r="POD89" s="829"/>
      <c r="POE89" s="828"/>
      <c r="POF89" s="829"/>
      <c r="POG89" s="828"/>
      <c r="POH89" s="829"/>
      <c r="POI89" s="828"/>
      <c r="POJ89" s="829"/>
      <c r="POK89" s="828"/>
      <c r="POL89" s="829"/>
      <c r="POM89" s="828"/>
      <c r="PON89" s="829"/>
      <c r="POO89" s="828"/>
      <c r="POP89" s="829"/>
      <c r="POQ89" s="828"/>
      <c r="POR89" s="829"/>
      <c r="POS89" s="828"/>
      <c r="POT89" s="829"/>
      <c r="POU89" s="828"/>
      <c r="POV89" s="829"/>
      <c r="POW89" s="828"/>
      <c r="POX89" s="829"/>
      <c r="POY89" s="828"/>
      <c r="POZ89" s="829"/>
      <c r="PPA89" s="828"/>
      <c r="PPB89" s="829"/>
      <c r="PPC89" s="828"/>
      <c r="PPD89" s="829"/>
      <c r="PPE89" s="828"/>
      <c r="PPF89" s="829"/>
      <c r="PPG89" s="828"/>
      <c r="PPH89" s="829"/>
      <c r="PPI89" s="828"/>
      <c r="PPJ89" s="829"/>
      <c r="PPK89" s="828"/>
      <c r="PPL89" s="829"/>
      <c r="PPM89" s="828"/>
      <c r="PPN89" s="829"/>
      <c r="PPO89" s="828"/>
      <c r="PPP89" s="829"/>
      <c r="PPQ89" s="828"/>
      <c r="PPR89" s="829"/>
      <c r="PPS89" s="828"/>
      <c r="PPT89" s="829"/>
      <c r="PPU89" s="828"/>
      <c r="PPV89" s="829"/>
      <c r="PPW89" s="828"/>
      <c r="PPX89" s="829"/>
      <c r="PPY89" s="828"/>
      <c r="PPZ89" s="829"/>
      <c r="PQA89" s="828"/>
      <c r="PQB89" s="829"/>
      <c r="PQC89" s="828"/>
      <c r="PQD89" s="829"/>
      <c r="PQE89" s="828"/>
      <c r="PQF89" s="829"/>
      <c r="PQG89" s="828"/>
      <c r="PQH89" s="829"/>
      <c r="PQI89" s="828"/>
      <c r="PQJ89" s="829"/>
      <c r="PQK89" s="828"/>
      <c r="PQL89" s="829"/>
      <c r="PQM89" s="828"/>
      <c r="PQN89" s="829"/>
      <c r="PQO89" s="828"/>
      <c r="PQP89" s="829"/>
      <c r="PQQ89" s="828"/>
      <c r="PQR89" s="829"/>
      <c r="PQS89" s="828"/>
      <c r="PQT89" s="829"/>
      <c r="PQU89" s="828"/>
      <c r="PQV89" s="829"/>
      <c r="PQW89" s="828"/>
      <c r="PQX89" s="829"/>
      <c r="PQY89" s="828"/>
      <c r="PQZ89" s="829"/>
      <c r="PRA89" s="828"/>
      <c r="PRB89" s="829"/>
      <c r="PRC89" s="828"/>
      <c r="PRD89" s="829"/>
      <c r="PRE89" s="828"/>
      <c r="PRF89" s="829"/>
      <c r="PRG89" s="828"/>
      <c r="PRH89" s="829"/>
      <c r="PRI89" s="828"/>
      <c r="PRJ89" s="829"/>
      <c r="PRK89" s="828"/>
      <c r="PRL89" s="829"/>
      <c r="PRM89" s="828"/>
      <c r="PRN89" s="829"/>
      <c r="PRO89" s="828"/>
      <c r="PRP89" s="829"/>
      <c r="PRQ89" s="828"/>
      <c r="PRR89" s="829"/>
      <c r="PRS89" s="828"/>
      <c r="PRT89" s="829"/>
      <c r="PRU89" s="828"/>
      <c r="PRV89" s="829"/>
      <c r="PRW89" s="828"/>
      <c r="PRX89" s="829"/>
      <c r="PRY89" s="828"/>
      <c r="PRZ89" s="829"/>
      <c r="PSA89" s="828"/>
      <c r="PSB89" s="829"/>
      <c r="PSC89" s="828"/>
      <c r="PSD89" s="829"/>
      <c r="PSE89" s="828"/>
      <c r="PSF89" s="829"/>
      <c r="PSG89" s="828"/>
      <c r="PSH89" s="829"/>
      <c r="PSI89" s="828"/>
      <c r="PSJ89" s="829"/>
      <c r="PSK89" s="828"/>
      <c r="PSL89" s="829"/>
      <c r="PSM89" s="828"/>
      <c r="PSN89" s="829"/>
      <c r="PSO89" s="828"/>
      <c r="PSP89" s="829"/>
      <c r="PSQ89" s="828"/>
      <c r="PSR89" s="829"/>
      <c r="PSS89" s="828"/>
      <c r="PST89" s="829"/>
      <c r="PSU89" s="828"/>
      <c r="PSV89" s="829"/>
      <c r="PSW89" s="828"/>
      <c r="PSX89" s="829"/>
      <c r="PSY89" s="828"/>
      <c r="PSZ89" s="829"/>
      <c r="PTA89" s="828"/>
      <c r="PTB89" s="829"/>
      <c r="PTC89" s="828"/>
      <c r="PTD89" s="829"/>
      <c r="PTE89" s="828"/>
      <c r="PTF89" s="829"/>
      <c r="PTG89" s="828"/>
      <c r="PTH89" s="829"/>
      <c r="PTI89" s="828"/>
      <c r="PTJ89" s="829"/>
      <c r="PTK89" s="828"/>
      <c r="PTL89" s="829"/>
      <c r="PTM89" s="828"/>
      <c r="PTN89" s="829"/>
      <c r="PTO89" s="828"/>
      <c r="PTP89" s="829"/>
      <c r="PTQ89" s="828"/>
      <c r="PTR89" s="829"/>
      <c r="PTS89" s="828"/>
      <c r="PTT89" s="829"/>
      <c r="PTU89" s="828"/>
      <c r="PTV89" s="829"/>
      <c r="PTW89" s="828"/>
      <c r="PTX89" s="829"/>
      <c r="PTY89" s="828"/>
      <c r="PTZ89" s="829"/>
      <c r="PUA89" s="828"/>
      <c r="PUB89" s="829"/>
      <c r="PUC89" s="828"/>
      <c r="PUD89" s="829"/>
      <c r="PUE89" s="828"/>
      <c r="PUF89" s="829"/>
      <c r="PUG89" s="828"/>
      <c r="PUH89" s="829"/>
      <c r="PUI89" s="828"/>
      <c r="PUJ89" s="829"/>
      <c r="PUK89" s="828"/>
      <c r="PUL89" s="829"/>
      <c r="PUM89" s="828"/>
      <c r="PUN89" s="829"/>
      <c r="PUO89" s="828"/>
      <c r="PUP89" s="829"/>
      <c r="PUQ89" s="828"/>
      <c r="PUR89" s="829"/>
      <c r="PUS89" s="828"/>
      <c r="PUT89" s="829"/>
      <c r="PUU89" s="828"/>
      <c r="PUV89" s="829"/>
      <c r="PUW89" s="828"/>
      <c r="PUX89" s="829"/>
      <c r="PUY89" s="828"/>
      <c r="PUZ89" s="829"/>
      <c r="PVA89" s="828"/>
      <c r="PVB89" s="829"/>
      <c r="PVC89" s="828"/>
      <c r="PVD89" s="829"/>
      <c r="PVE89" s="828"/>
      <c r="PVF89" s="829"/>
      <c r="PVG89" s="828"/>
      <c r="PVH89" s="829"/>
      <c r="PVI89" s="828"/>
      <c r="PVJ89" s="829"/>
      <c r="PVK89" s="828"/>
      <c r="PVL89" s="829"/>
      <c r="PVM89" s="828"/>
      <c r="PVN89" s="829"/>
      <c r="PVO89" s="828"/>
      <c r="PVP89" s="829"/>
      <c r="PVQ89" s="828"/>
      <c r="PVR89" s="829"/>
      <c r="PVS89" s="828"/>
      <c r="PVT89" s="829"/>
      <c r="PVU89" s="828"/>
      <c r="PVV89" s="829"/>
      <c r="PVW89" s="828"/>
      <c r="PVX89" s="829"/>
      <c r="PVY89" s="828"/>
      <c r="PVZ89" s="829"/>
      <c r="PWA89" s="828"/>
      <c r="PWB89" s="829"/>
      <c r="PWC89" s="828"/>
      <c r="PWD89" s="829"/>
      <c r="PWE89" s="828"/>
      <c r="PWF89" s="829"/>
      <c r="PWG89" s="828"/>
      <c r="PWH89" s="829"/>
      <c r="PWI89" s="828"/>
      <c r="PWJ89" s="829"/>
      <c r="PWK89" s="828"/>
      <c r="PWL89" s="829"/>
      <c r="PWM89" s="828"/>
      <c r="PWN89" s="829"/>
      <c r="PWO89" s="828"/>
      <c r="PWP89" s="829"/>
      <c r="PWQ89" s="828"/>
      <c r="PWR89" s="829"/>
      <c r="PWS89" s="828"/>
      <c r="PWT89" s="829"/>
      <c r="PWU89" s="828"/>
      <c r="PWV89" s="829"/>
      <c r="PWW89" s="828"/>
      <c r="PWX89" s="829"/>
      <c r="PWY89" s="828"/>
      <c r="PWZ89" s="829"/>
      <c r="PXA89" s="828"/>
      <c r="PXB89" s="829"/>
      <c r="PXC89" s="828"/>
      <c r="PXD89" s="829"/>
      <c r="PXE89" s="828"/>
      <c r="PXF89" s="829"/>
      <c r="PXG89" s="828"/>
      <c r="PXH89" s="829"/>
      <c r="PXI89" s="828"/>
      <c r="PXJ89" s="829"/>
      <c r="PXK89" s="828"/>
      <c r="PXL89" s="829"/>
      <c r="PXM89" s="828"/>
      <c r="PXN89" s="829"/>
      <c r="PXO89" s="828"/>
      <c r="PXP89" s="829"/>
      <c r="PXQ89" s="828"/>
      <c r="PXR89" s="829"/>
      <c r="PXS89" s="828"/>
      <c r="PXT89" s="829"/>
      <c r="PXU89" s="828"/>
      <c r="PXV89" s="829"/>
      <c r="PXW89" s="828"/>
      <c r="PXX89" s="829"/>
      <c r="PXY89" s="828"/>
      <c r="PXZ89" s="829"/>
      <c r="PYA89" s="828"/>
      <c r="PYB89" s="829"/>
      <c r="PYC89" s="828"/>
      <c r="PYD89" s="829"/>
      <c r="PYE89" s="828"/>
      <c r="PYF89" s="829"/>
      <c r="PYG89" s="828"/>
      <c r="PYH89" s="829"/>
      <c r="PYI89" s="828"/>
      <c r="PYJ89" s="829"/>
      <c r="PYK89" s="828"/>
      <c r="PYL89" s="829"/>
      <c r="PYM89" s="828"/>
      <c r="PYN89" s="829"/>
      <c r="PYO89" s="828"/>
      <c r="PYP89" s="829"/>
      <c r="PYQ89" s="828"/>
      <c r="PYR89" s="829"/>
      <c r="PYS89" s="828"/>
      <c r="PYT89" s="829"/>
      <c r="PYU89" s="828"/>
      <c r="PYV89" s="829"/>
      <c r="PYW89" s="828"/>
      <c r="PYX89" s="829"/>
      <c r="PYY89" s="828"/>
      <c r="PYZ89" s="829"/>
      <c r="PZA89" s="828"/>
      <c r="PZB89" s="829"/>
      <c r="PZC89" s="828"/>
      <c r="PZD89" s="829"/>
      <c r="PZE89" s="828"/>
      <c r="PZF89" s="829"/>
      <c r="PZG89" s="828"/>
      <c r="PZH89" s="829"/>
      <c r="PZI89" s="828"/>
      <c r="PZJ89" s="829"/>
      <c r="PZK89" s="828"/>
      <c r="PZL89" s="829"/>
      <c r="PZM89" s="828"/>
      <c r="PZN89" s="829"/>
      <c r="PZO89" s="828"/>
      <c r="PZP89" s="829"/>
      <c r="PZQ89" s="828"/>
      <c r="PZR89" s="829"/>
      <c r="PZS89" s="828"/>
      <c r="PZT89" s="829"/>
      <c r="PZU89" s="828"/>
      <c r="PZV89" s="829"/>
      <c r="PZW89" s="828"/>
      <c r="PZX89" s="829"/>
      <c r="PZY89" s="828"/>
      <c r="PZZ89" s="829"/>
      <c r="QAA89" s="828"/>
      <c r="QAB89" s="829"/>
      <c r="QAC89" s="828"/>
      <c r="QAD89" s="829"/>
      <c r="QAE89" s="828"/>
      <c r="QAF89" s="829"/>
      <c r="QAG89" s="828"/>
      <c r="QAH89" s="829"/>
      <c r="QAI89" s="828"/>
      <c r="QAJ89" s="829"/>
      <c r="QAK89" s="828"/>
      <c r="QAL89" s="829"/>
      <c r="QAM89" s="828"/>
      <c r="QAN89" s="829"/>
      <c r="QAO89" s="828"/>
      <c r="QAP89" s="829"/>
      <c r="QAQ89" s="828"/>
      <c r="QAR89" s="829"/>
      <c r="QAS89" s="828"/>
      <c r="QAT89" s="829"/>
      <c r="QAU89" s="828"/>
      <c r="QAV89" s="829"/>
      <c r="QAW89" s="828"/>
      <c r="QAX89" s="829"/>
      <c r="QAY89" s="828"/>
      <c r="QAZ89" s="829"/>
      <c r="QBA89" s="828"/>
      <c r="QBB89" s="829"/>
      <c r="QBC89" s="828"/>
      <c r="QBD89" s="829"/>
      <c r="QBE89" s="828"/>
      <c r="QBF89" s="829"/>
      <c r="QBG89" s="828"/>
      <c r="QBH89" s="829"/>
      <c r="QBI89" s="828"/>
      <c r="QBJ89" s="829"/>
      <c r="QBK89" s="828"/>
      <c r="QBL89" s="829"/>
      <c r="QBM89" s="828"/>
      <c r="QBN89" s="829"/>
      <c r="QBO89" s="828"/>
      <c r="QBP89" s="829"/>
      <c r="QBQ89" s="828"/>
      <c r="QBR89" s="829"/>
      <c r="QBS89" s="828"/>
      <c r="QBT89" s="829"/>
      <c r="QBU89" s="828"/>
      <c r="QBV89" s="829"/>
      <c r="QBW89" s="828"/>
      <c r="QBX89" s="829"/>
      <c r="QBY89" s="828"/>
      <c r="QBZ89" s="829"/>
      <c r="QCA89" s="828"/>
      <c r="QCB89" s="829"/>
      <c r="QCC89" s="828"/>
      <c r="QCD89" s="829"/>
      <c r="QCE89" s="828"/>
      <c r="QCF89" s="829"/>
      <c r="QCG89" s="828"/>
      <c r="QCH89" s="829"/>
      <c r="QCI89" s="828"/>
      <c r="QCJ89" s="829"/>
      <c r="QCK89" s="828"/>
      <c r="QCL89" s="829"/>
      <c r="QCM89" s="828"/>
      <c r="QCN89" s="829"/>
      <c r="QCO89" s="828"/>
      <c r="QCP89" s="829"/>
      <c r="QCQ89" s="828"/>
      <c r="QCR89" s="829"/>
      <c r="QCS89" s="828"/>
      <c r="QCT89" s="829"/>
      <c r="QCU89" s="828"/>
      <c r="QCV89" s="829"/>
      <c r="QCW89" s="828"/>
      <c r="QCX89" s="829"/>
      <c r="QCY89" s="828"/>
      <c r="QCZ89" s="829"/>
      <c r="QDA89" s="828"/>
      <c r="QDB89" s="829"/>
      <c r="QDC89" s="828"/>
      <c r="QDD89" s="829"/>
      <c r="QDE89" s="828"/>
      <c r="QDF89" s="829"/>
      <c r="QDG89" s="828"/>
      <c r="QDH89" s="829"/>
      <c r="QDI89" s="828"/>
      <c r="QDJ89" s="829"/>
      <c r="QDK89" s="828"/>
      <c r="QDL89" s="829"/>
      <c r="QDM89" s="828"/>
      <c r="QDN89" s="829"/>
      <c r="QDO89" s="828"/>
      <c r="QDP89" s="829"/>
      <c r="QDQ89" s="828"/>
      <c r="QDR89" s="829"/>
      <c r="QDS89" s="828"/>
      <c r="QDT89" s="829"/>
      <c r="QDU89" s="828"/>
      <c r="QDV89" s="829"/>
      <c r="QDW89" s="828"/>
      <c r="QDX89" s="829"/>
      <c r="QDY89" s="828"/>
      <c r="QDZ89" s="829"/>
      <c r="QEA89" s="828"/>
      <c r="QEB89" s="829"/>
      <c r="QEC89" s="828"/>
      <c r="QED89" s="829"/>
      <c r="QEE89" s="828"/>
      <c r="QEF89" s="829"/>
      <c r="QEG89" s="828"/>
      <c r="QEH89" s="829"/>
      <c r="QEI89" s="828"/>
      <c r="QEJ89" s="829"/>
      <c r="QEK89" s="828"/>
      <c r="QEL89" s="829"/>
      <c r="QEM89" s="828"/>
      <c r="QEN89" s="829"/>
      <c r="QEO89" s="828"/>
      <c r="QEP89" s="829"/>
      <c r="QEQ89" s="828"/>
      <c r="QER89" s="829"/>
      <c r="QES89" s="828"/>
      <c r="QET89" s="829"/>
      <c r="QEU89" s="828"/>
      <c r="QEV89" s="829"/>
      <c r="QEW89" s="828"/>
      <c r="QEX89" s="829"/>
      <c r="QEY89" s="828"/>
      <c r="QEZ89" s="829"/>
      <c r="QFA89" s="828"/>
      <c r="QFB89" s="829"/>
      <c r="QFC89" s="828"/>
      <c r="QFD89" s="829"/>
      <c r="QFE89" s="828"/>
      <c r="QFF89" s="829"/>
      <c r="QFG89" s="828"/>
      <c r="QFH89" s="829"/>
      <c r="QFI89" s="828"/>
      <c r="QFJ89" s="829"/>
      <c r="QFK89" s="828"/>
      <c r="QFL89" s="829"/>
      <c r="QFM89" s="828"/>
      <c r="QFN89" s="829"/>
      <c r="QFO89" s="828"/>
      <c r="QFP89" s="829"/>
      <c r="QFQ89" s="828"/>
      <c r="QFR89" s="829"/>
      <c r="QFS89" s="828"/>
      <c r="QFT89" s="829"/>
      <c r="QFU89" s="828"/>
      <c r="QFV89" s="829"/>
      <c r="QFW89" s="828"/>
      <c r="QFX89" s="829"/>
      <c r="QFY89" s="828"/>
      <c r="QFZ89" s="829"/>
      <c r="QGA89" s="828"/>
      <c r="QGB89" s="829"/>
      <c r="QGC89" s="828"/>
      <c r="QGD89" s="829"/>
      <c r="QGE89" s="828"/>
      <c r="QGF89" s="829"/>
      <c r="QGG89" s="828"/>
      <c r="QGH89" s="829"/>
      <c r="QGI89" s="828"/>
      <c r="QGJ89" s="829"/>
      <c r="QGK89" s="828"/>
      <c r="QGL89" s="829"/>
      <c r="QGM89" s="828"/>
      <c r="QGN89" s="829"/>
      <c r="QGO89" s="828"/>
      <c r="QGP89" s="829"/>
      <c r="QGQ89" s="828"/>
      <c r="QGR89" s="829"/>
      <c r="QGS89" s="828"/>
      <c r="QGT89" s="829"/>
      <c r="QGU89" s="828"/>
      <c r="QGV89" s="829"/>
      <c r="QGW89" s="828"/>
      <c r="QGX89" s="829"/>
      <c r="QGY89" s="828"/>
      <c r="QGZ89" s="829"/>
      <c r="QHA89" s="828"/>
      <c r="QHB89" s="829"/>
      <c r="QHC89" s="828"/>
      <c r="QHD89" s="829"/>
      <c r="QHE89" s="828"/>
      <c r="QHF89" s="829"/>
      <c r="QHG89" s="828"/>
      <c r="QHH89" s="829"/>
      <c r="QHI89" s="828"/>
      <c r="QHJ89" s="829"/>
      <c r="QHK89" s="828"/>
      <c r="QHL89" s="829"/>
      <c r="QHM89" s="828"/>
      <c r="QHN89" s="829"/>
      <c r="QHO89" s="828"/>
      <c r="QHP89" s="829"/>
      <c r="QHQ89" s="828"/>
      <c r="QHR89" s="829"/>
      <c r="QHS89" s="828"/>
      <c r="QHT89" s="829"/>
      <c r="QHU89" s="828"/>
      <c r="QHV89" s="829"/>
      <c r="QHW89" s="828"/>
      <c r="QHX89" s="829"/>
      <c r="QHY89" s="828"/>
      <c r="QHZ89" s="829"/>
      <c r="QIA89" s="828"/>
      <c r="QIB89" s="829"/>
      <c r="QIC89" s="828"/>
      <c r="QID89" s="829"/>
      <c r="QIE89" s="828"/>
      <c r="QIF89" s="829"/>
      <c r="QIG89" s="828"/>
      <c r="QIH89" s="829"/>
      <c r="QII89" s="828"/>
      <c r="QIJ89" s="829"/>
      <c r="QIK89" s="828"/>
      <c r="QIL89" s="829"/>
      <c r="QIM89" s="828"/>
      <c r="QIN89" s="829"/>
      <c r="QIO89" s="828"/>
      <c r="QIP89" s="829"/>
      <c r="QIQ89" s="828"/>
      <c r="QIR89" s="829"/>
      <c r="QIS89" s="828"/>
      <c r="QIT89" s="829"/>
      <c r="QIU89" s="828"/>
      <c r="QIV89" s="829"/>
      <c r="QIW89" s="828"/>
      <c r="QIX89" s="829"/>
      <c r="QIY89" s="828"/>
      <c r="QIZ89" s="829"/>
      <c r="QJA89" s="828"/>
      <c r="QJB89" s="829"/>
      <c r="QJC89" s="828"/>
      <c r="QJD89" s="829"/>
      <c r="QJE89" s="828"/>
      <c r="QJF89" s="829"/>
      <c r="QJG89" s="828"/>
      <c r="QJH89" s="829"/>
      <c r="QJI89" s="828"/>
      <c r="QJJ89" s="829"/>
      <c r="QJK89" s="828"/>
      <c r="QJL89" s="829"/>
      <c r="QJM89" s="828"/>
      <c r="QJN89" s="829"/>
      <c r="QJO89" s="828"/>
      <c r="QJP89" s="829"/>
      <c r="QJQ89" s="828"/>
      <c r="QJR89" s="829"/>
      <c r="QJS89" s="828"/>
      <c r="QJT89" s="829"/>
      <c r="QJU89" s="828"/>
      <c r="QJV89" s="829"/>
      <c r="QJW89" s="828"/>
      <c r="QJX89" s="829"/>
      <c r="QJY89" s="828"/>
      <c r="QJZ89" s="829"/>
      <c r="QKA89" s="828"/>
      <c r="QKB89" s="829"/>
      <c r="QKC89" s="828"/>
      <c r="QKD89" s="829"/>
      <c r="QKE89" s="828"/>
      <c r="QKF89" s="829"/>
      <c r="QKG89" s="828"/>
      <c r="QKH89" s="829"/>
      <c r="QKI89" s="828"/>
      <c r="QKJ89" s="829"/>
      <c r="QKK89" s="828"/>
      <c r="QKL89" s="829"/>
      <c r="QKM89" s="828"/>
      <c r="QKN89" s="829"/>
      <c r="QKO89" s="828"/>
      <c r="QKP89" s="829"/>
      <c r="QKQ89" s="828"/>
      <c r="QKR89" s="829"/>
      <c r="QKS89" s="828"/>
      <c r="QKT89" s="829"/>
      <c r="QKU89" s="828"/>
      <c r="QKV89" s="829"/>
      <c r="QKW89" s="828"/>
      <c r="QKX89" s="829"/>
      <c r="QKY89" s="828"/>
      <c r="QKZ89" s="829"/>
      <c r="QLA89" s="828"/>
      <c r="QLB89" s="829"/>
      <c r="QLC89" s="828"/>
      <c r="QLD89" s="829"/>
      <c r="QLE89" s="828"/>
      <c r="QLF89" s="829"/>
      <c r="QLG89" s="828"/>
      <c r="QLH89" s="829"/>
      <c r="QLI89" s="828"/>
      <c r="QLJ89" s="829"/>
      <c r="QLK89" s="828"/>
      <c r="QLL89" s="829"/>
      <c r="QLM89" s="828"/>
      <c r="QLN89" s="829"/>
      <c r="QLO89" s="828"/>
      <c r="QLP89" s="829"/>
      <c r="QLQ89" s="828"/>
      <c r="QLR89" s="829"/>
      <c r="QLS89" s="828"/>
      <c r="QLT89" s="829"/>
      <c r="QLU89" s="828"/>
      <c r="QLV89" s="829"/>
      <c r="QLW89" s="828"/>
      <c r="QLX89" s="829"/>
      <c r="QLY89" s="828"/>
      <c r="QLZ89" s="829"/>
      <c r="QMA89" s="828"/>
      <c r="QMB89" s="829"/>
      <c r="QMC89" s="828"/>
      <c r="QMD89" s="829"/>
      <c r="QME89" s="828"/>
      <c r="QMF89" s="829"/>
      <c r="QMG89" s="828"/>
      <c r="QMH89" s="829"/>
      <c r="QMI89" s="828"/>
      <c r="QMJ89" s="829"/>
      <c r="QMK89" s="828"/>
      <c r="QML89" s="829"/>
      <c r="QMM89" s="828"/>
      <c r="QMN89" s="829"/>
      <c r="QMO89" s="828"/>
      <c r="QMP89" s="829"/>
      <c r="QMQ89" s="828"/>
      <c r="QMR89" s="829"/>
      <c r="QMS89" s="828"/>
      <c r="QMT89" s="829"/>
      <c r="QMU89" s="828"/>
      <c r="QMV89" s="829"/>
      <c r="QMW89" s="828"/>
      <c r="QMX89" s="829"/>
      <c r="QMY89" s="828"/>
      <c r="QMZ89" s="829"/>
      <c r="QNA89" s="828"/>
      <c r="QNB89" s="829"/>
      <c r="QNC89" s="828"/>
      <c r="QND89" s="829"/>
      <c r="QNE89" s="828"/>
      <c r="QNF89" s="829"/>
      <c r="QNG89" s="828"/>
      <c r="QNH89" s="829"/>
      <c r="QNI89" s="828"/>
      <c r="QNJ89" s="829"/>
      <c r="QNK89" s="828"/>
      <c r="QNL89" s="829"/>
      <c r="QNM89" s="828"/>
      <c r="QNN89" s="829"/>
      <c r="QNO89" s="828"/>
      <c r="QNP89" s="829"/>
      <c r="QNQ89" s="828"/>
      <c r="QNR89" s="829"/>
      <c r="QNS89" s="828"/>
      <c r="QNT89" s="829"/>
      <c r="QNU89" s="828"/>
      <c r="QNV89" s="829"/>
      <c r="QNW89" s="828"/>
      <c r="QNX89" s="829"/>
      <c r="QNY89" s="828"/>
      <c r="QNZ89" s="829"/>
      <c r="QOA89" s="828"/>
      <c r="QOB89" s="829"/>
      <c r="QOC89" s="828"/>
      <c r="QOD89" s="829"/>
      <c r="QOE89" s="828"/>
      <c r="QOF89" s="829"/>
      <c r="QOG89" s="828"/>
      <c r="QOH89" s="829"/>
      <c r="QOI89" s="828"/>
      <c r="QOJ89" s="829"/>
      <c r="QOK89" s="828"/>
      <c r="QOL89" s="829"/>
      <c r="QOM89" s="828"/>
      <c r="QON89" s="829"/>
      <c r="QOO89" s="828"/>
      <c r="QOP89" s="829"/>
      <c r="QOQ89" s="828"/>
      <c r="QOR89" s="829"/>
      <c r="QOS89" s="828"/>
      <c r="QOT89" s="829"/>
      <c r="QOU89" s="828"/>
      <c r="QOV89" s="829"/>
      <c r="QOW89" s="828"/>
      <c r="QOX89" s="829"/>
      <c r="QOY89" s="828"/>
      <c r="QOZ89" s="829"/>
      <c r="QPA89" s="828"/>
      <c r="QPB89" s="829"/>
      <c r="QPC89" s="828"/>
      <c r="QPD89" s="829"/>
      <c r="QPE89" s="828"/>
      <c r="QPF89" s="829"/>
      <c r="QPG89" s="828"/>
      <c r="QPH89" s="829"/>
      <c r="QPI89" s="828"/>
      <c r="QPJ89" s="829"/>
      <c r="QPK89" s="828"/>
      <c r="QPL89" s="829"/>
      <c r="QPM89" s="828"/>
      <c r="QPN89" s="829"/>
      <c r="QPO89" s="828"/>
      <c r="QPP89" s="829"/>
      <c r="QPQ89" s="828"/>
      <c r="QPR89" s="829"/>
      <c r="QPS89" s="828"/>
      <c r="QPT89" s="829"/>
      <c r="QPU89" s="828"/>
      <c r="QPV89" s="829"/>
      <c r="QPW89" s="828"/>
      <c r="QPX89" s="829"/>
      <c r="QPY89" s="828"/>
      <c r="QPZ89" s="829"/>
      <c r="QQA89" s="828"/>
      <c r="QQB89" s="829"/>
      <c r="QQC89" s="828"/>
      <c r="QQD89" s="829"/>
      <c r="QQE89" s="828"/>
      <c r="QQF89" s="829"/>
      <c r="QQG89" s="828"/>
      <c r="QQH89" s="829"/>
      <c r="QQI89" s="828"/>
      <c r="QQJ89" s="829"/>
      <c r="QQK89" s="828"/>
      <c r="QQL89" s="829"/>
      <c r="QQM89" s="828"/>
      <c r="QQN89" s="829"/>
      <c r="QQO89" s="828"/>
      <c r="QQP89" s="829"/>
      <c r="QQQ89" s="828"/>
      <c r="QQR89" s="829"/>
      <c r="QQS89" s="828"/>
      <c r="QQT89" s="829"/>
      <c r="QQU89" s="828"/>
      <c r="QQV89" s="829"/>
      <c r="QQW89" s="828"/>
      <c r="QQX89" s="829"/>
      <c r="QQY89" s="828"/>
      <c r="QQZ89" s="829"/>
      <c r="QRA89" s="828"/>
      <c r="QRB89" s="829"/>
      <c r="QRC89" s="828"/>
      <c r="QRD89" s="829"/>
      <c r="QRE89" s="828"/>
      <c r="QRF89" s="829"/>
      <c r="QRG89" s="828"/>
      <c r="QRH89" s="829"/>
      <c r="QRI89" s="828"/>
      <c r="QRJ89" s="829"/>
      <c r="QRK89" s="828"/>
      <c r="QRL89" s="829"/>
      <c r="QRM89" s="828"/>
      <c r="QRN89" s="829"/>
      <c r="QRO89" s="828"/>
      <c r="QRP89" s="829"/>
      <c r="QRQ89" s="828"/>
      <c r="QRR89" s="829"/>
      <c r="QRS89" s="828"/>
      <c r="QRT89" s="829"/>
      <c r="QRU89" s="828"/>
      <c r="QRV89" s="829"/>
      <c r="QRW89" s="828"/>
      <c r="QRX89" s="829"/>
      <c r="QRY89" s="828"/>
      <c r="QRZ89" s="829"/>
      <c r="QSA89" s="828"/>
      <c r="QSB89" s="829"/>
      <c r="QSC89" s="828"/>
      <c r="QSD89" s="829"/>
      <c r="QSE89" s="828"/>
      <c r="QSF89" s="829"/>
      <c r="QSG89" s="828"/>
      <c r="QSH89" s="829"/>
      <c r="QSI89" s="828"/>
      <c r="QSJ89" s="829"/>
      <c r="QSK89" s="828"/>
      <c r="QSL89" s="829"/>
      <c r="QSM89" s="828"/>
      <c r="QSN89" s="829"/>
      <c r="QSO89" s="828"/>
      <c r="QSP89" s="829"/>
      <c r="QSQ89" s="828"/>
      <c r="QSR89" s="829"/>
      <c r="QSS89" s="828"/>
      <c r="QST89" s="829"/>
      <c r="QSU89" s="828"/>
      <c r="QSV89" s="829"/>
      <c r="QSW89" s="828"/>
      <c r="QSX89" s="829"/>
      <c r="QSY89" s="828"/>
      <c r="QSZ89" s="829"/>
      <c r="QTA89" s="828"/>
      <c r="QTB89" s="829"/>
      <c r="QTC89" s="828"/>
      <c r="QTD89" s="829"/>
      <c r="QTE89" s="828"/>
      <c r="QTF89" s="829"/>
      <c r="QTG89" s="828"/>
      <c r="QTH89" s="829"/>
      <c r="QTI89" s="828"/>
      <c r="QTJ89" s="829"/>
      <c r="QTK89" s="828"/>
      <c r="QTL89" s="829"/>
      <c r="QTM89" s="828"/>
      <c r="QTN89" s="829"/>
      <c r="QTO89" s="828"/>
      <c r="QTP89" s="829"/>
      <c r="QTQ89" s="828"/>
      <c r="QTR89" s="829"/>
      <c r="QTS89" s="828"/>
      <c r="QTT89" s="829"/>
      <c r="QTU89" s="828"/>
      <c r="QTV89" s="829"/>
      <c r="QTW89" s="828"/>
      <c r="QTX89" s="829"/>
      <c r="QTY89" s="828"/>
      <c r="QTZ89" s="829"/>
      <c r="QUA89" s="828"/>
      <c r="QUB89" s="829"/>
      <c r="QUC89" s="828"/>
      <c r="QUD89" s="829"/>
      <c r="QUE89" s="828"/>
      <c r="QUF89" s="829"/>
      <c r="QUG89" s="828"/>
      <c r="QUH89" s="829"/>
      <c r="QUI89" s="828"/>
      <c r="QUJ89" s="829"/>
      <c r="QUK89" s="828"/>
      <c r="QUL89" s="829"/>
      <c r="QUM89" s="828"/>
      <c r="QUN89" s="829"/>
      <c r="QUO89" s="828"/>
      <c r="QUP89" s="829"/>
      <c r="QUQ89" s="828"/>
      <c r="QUR89" s="829"/>
      <c r="QUS89" s="828"/>
      <c r="QUT89" s="829"/>
      <c r="QUU89" s="828"/>
      <c r="QUV89" s="829"/>
      <c r="QUW89" s="828"/>
      <c r="QUX89" s="829"/>
      <c r="QUY89" s="828"/>
      <c r="QUZ89" s="829"/>
      <c r="QVA89" s="828"/>
      <c r="QVB89" s="829"/>
      <c r="QVC89" s="828"/>
      <c r="QVD89" s="829"/>
      <c r="QVE89" s="828"/>
      <c r="QVF89" s="829"/>
      <c r="QVG89" s="828"/>
      <c r="QVH89" s="829"/>
      <c r="QVI89" s="828"/>
      <c r="QVJ89" s="829"/>
      <c r="QVK89" s="828"/>
      <c r="QVL89" s="829"/>
      <c r="QVM89" s="828"/>
      <c r="QVN89" s="829"/>
      <c r="QVO89" s="828"/>
      <c r="QVP89" s="829"/>
      <c r="QVQ89" s="828"/>
      <c r="QVR89" s="829"/>
      <c r="QVS89" s="828"/>
      <c r="QVT89" s="829"/>
      <c r="QVU89" s="828"/>
      <c r="QVV89" s="829"/>
      <c r="QVW89" s="828"/>
      <c r="QVX89" s="829"/>
      <c r="QVY89" s="828"/>
      <c r="QVZ89" s="829"/>
      <c r="QWA89" s="828"/>
      <c r="QWB89" s="829"/>
      <c r="QWC89" s="828"/>
      <c r="QWD89" s="829"/>
      <c r="QWE89" s="828"/>
      <c r="QWF89" s="829"/>
      <c r="QWG89" s="828"/>
      <c r="QWH89" s="829"/>
      <c r="QWI89" s="828"/>
      <c r="QWJ89" s="829"/>
      <c r="QWK89" s="828"/>
      <c r="QWL89" s="829"/>
      <c r="QWM89" s="828"/>
      <c r="QWN89" s="829"/>
      <c r="QWO89" s="828"/>
      <c r="QWP89" s="829"/>
      <c r="QWQ89" s="828"/>
      <c r="QWR89" s="829"/>
      <c r="QWS89" s="828"/>
      <c r="QWT89" s="829"/>
      <c r="QWU89" s="828"/>
      <c r="QWV89" s="829"/>
      <c r="QWW89" s="828"/>
      <c r="QWX89" s="829"/>
      <c r="QWY89" s="828"/>
      <c r="QWZ89" s="829"/>
      <c r="QXA89" s="828"/>
      <c r="QXB89" s="829"/>
      <c r="QXC89" s="828"/>
      <c r="QXD89" s="829"/>
      <c r="QXE89" s="828"/>
      <c r="QXF89" s="829"/>
      <c r="QXG89" s="828"/>
      <c r="QXH89" s="829"/>
      <c r="QXI89" s="828"/>
      <c r="QXJ89" s="829"/>
      <c r="QXK89" s="828"/>
      <c r="QXL89" s="829"/>
      <c r="QXM89" s="828"/>
      <c r="QXN89" s="829"/>
      <c r="QXO89" s="828"/>
      <c r="QXP89" s="829"/>
      <c r="QXQ89" s="828"/>
      <c r="QXR89" s="829"/>
      <c r="QXS89" s="828"/>
      <c r="QXT89" s="829"/>
      <c r="QXU89" s="828"/>
      <c r="QXV89" s="829"/>
      <c r="QXW89" s="828"/>
      <c r="QXX89" s="829"/>
      <c r="QXY89" s="828"/>
      <c r="QXZ89" s="829"/>
      <c r="QYA89" s="828"/>
      <c r="QYB89" s="829"/>
      <c r="QYC89" s="828"/>
      <c r="QYD89" s="829"/>
      <c r="QYE89" s="828"/>
      <c r="QYF89" s="829"/>
      <c r="QYG89" s="828"/>
      <c r="QYH89" s="829"/>
      <c r="QYI89" s="828"/>
      <c r="QYJ89" s="829"/>
      <c r="QYK89" s="828"/>
      <c r="QYL89" s="829"/>
      <c r="QYM89" s="828"/>
      <c r="QYN89" s="829"/>
      <c r="QYO89" s="828"/>
      <c r="QYP89" s="829"/>
      <c r="QYQ89" s="828"/>
      <c r="QYR89" s="829"/>
      <c r="QYS89" s="828"/>
      <c r="QYT89" s="829"/>
      <c r="QYU89" s="828"/>
      <c r="QYV89" s="829"/>
      <c r="QYW89" s="828"/>
      <c r="QYX89" s="829"/>
      <c r="QYY89" s="828"/>
      <c r="QYZ89" s="829"/>
      <c r="QZA89" s="828"/>
      <c r="QZB89" s="829"/>
      <c r="QZC89" s="828"/>
      <c r="QZD89" s="829"/>
      <c r="QZE89" s="828"/>
      <c r="QZF89" s="829"/>
      <c r="QZG89" s="828"/>
      <c r="QZH89" s="829"/>
      <c r="QZI89" s="828"/>
      <c r="QZJ89" s="829"/>
      <c r="QZK89" s="828"/>
      <c r="QZL89" s="829"/>
      <c r="QZM89" s="828"/>
      <c r="QZN89" s="829"/>
      <c r="QZO89" s="828"/>
      <c r="QZP89" s="829"/>
      <c r="QZQ89" s="828"/>
      <c r="QZR89" s="829"/>
      <c r="QZS89" s="828"/>
      <c r="QZT89" s="829"/>
      <c r="QZU89" s="828"/>
      <c r="QZV89" s="829"/>
      <c r="QZW89" s="828"/>
      <c r="QZX89" s="829"/>
      <c r="QZY89" s="828"/>
      <c r="QZZ89" s="829"/>
      <c r="RAA89" s="828"/>
      <c r="RAB89" s="829"/>
      <c r="RAC89" s="828"/>
      <c r="RAD89" s="829"/>
      <c r="RAE89" s="828"/>
      <c r="RAF89" s="829"/>
      <c r="RAG89" s="828"/>
      <c r="RAH89" s="829"/>
      <c r="RAI89" s="828"/>
      <c r="RAJ89" s="829"/>
      <c r="RAK89" s="828"/>
      <c r="RAL89" s="829"/>
      <c r="RAM89" s="828"/>
      <c r="RAN89" s="829"/>
      <c r="RAO89" s="828"/>
      <c r="RAP89" s="829"/>
      <c r="RAQ89" s="828"/>
      <c r="RAR89" s="829"/>
      <c r="RAS89" s="828"/>
      <c r="RAT89" s="829"/>
      <c r="RAU89" s="828"/>
      <c r="RAV89" s="829"/>
      <c r="RAW89" s="828"/>
      <c r="RAX89" s="829"/>
      <c r="RAY89" s="828"/>
      <c r="RAZ89" s="829"/>
      <c r="RBA89" s="828"/>
      <c r="RBB89" s="829"/>
      <c r="RBC89" s="828"/>
      <c r="RBD89" s="829"/>
      <c r="RBE89" s="828"/>
      <c r="RBF89" s="829"/>
      <c r="RBG89" s="828"/>
      <c r="RBH89" s="829"/>
      <c r="RBI89" s="828"/>
      <c r="RBJ89" s="829"/>
      <c r="RBK89" s="828"/>
      <c r="RBL89" s="829"/>
      <c r="RBM89" s="828"/>
      <c r="RBN89" s="829"/>
      <c r="RBO89" s="828"/>
      <c r="RBP89" s="829"/>
      <c r="RBQ89" s="828"/>
      <c r="RBR89" s="829"/>
      <c r="RBS89" s="828"/>
      <c r="RBT89" s="829"/>
      <c r="RBU89" s="828"/>
      <c r="RBV89" s="829"/>
      <c r="RBW89" s="828"/>
      <c r="RBX89" s="829"/>
      <c r="RBY89" s="828"/>
      <c r="RBZ89" s="829"/>
      <c r="RCA89" s="828"/>
      <c r="RCB89" s="829"/>
      <c r="RCC89" s="828"/>
      <c r="RCD89" s="829"/>
      <c r="RCE89" s="828"/>
      <c r="RCF89" s="829"/>
      <c r="RCG89" s="828"/>
      <c r="RCH89" s="829"/>
      <c r="RCI89" s="828"/>
      <c r="RCJ89" s="829"/>
      <c r="RCK89" s="828"/>
      <c r="RCL89" s="829"/>
      <c r="RCM89" s="828"/>
      <c r="RCN89" s="829"/>
      <c r="RCO89" s="828"/>
      <c r="RCP89" s="829"/>
      <c r="RCQ89" s="828"/>
      <c r="RCR89" s="829"/>
      <c r="RCS89" s="828"/>
      <c r="RCT89" s="829"/>
      <c r="RCU89" s="828"/>
      <c r="RCV89" s="829"/>
      <c r="RCW89" s="828"/>
      <c r="RCX89" s="829"/>
      <c r="RCY89" s="828"/>
      <c r="RCZ89" s="829"/>
      <c r="RDA89" s="828"/>
      <c r="RDB89" s="829"/>
      <c r="RDC89" s="828"/>
      <c r="RDD89" s="829"/>
      <c r="RDE89" s="828"/>
      <c r="RDF89" s="829"/>
      <c r="RDG89" s="828"/>
      <c r="RDH89" s="829"/>
      <c r="RDI89" s="828"/>
      <c r="RDJ89" s="829"/>
      <c r="RDK89" s="828"/>
      <c r="RDL89" s="829"/>
      <c r="RDM89" s="828"/>
      <c r="RDN89" s="829"/>
      <c r="RDO89" s="828"/>
      <c r="RDP89" s="829"/>
      <c r="RDQ89" s="828"/>
      <c r="RDR89" s="829"/>
      <c r="RDS89" s="828"/>
      <c r="RDT89" s="829"/>
      <c r="RDU89" s="828"/>
      <c r="RDV89" s="829"/>
      <c r="RDW89" s="828"/>
      <c r="RDX89" s="829"/>
      <c r="RDY89" s="828"/>
      <c r="RDZ89" s="829"/>
      <c r="REA89" s="828"/>
      <c r="REB89" s="829"/>
      <c r="REC89" s="828"/>
      <c r="RED89" s="829"/>
      <c r="REE89" s="828"/>
      <c r="REF89" s="829"/>
      <c r="REG89" s="828"/>
      <c r="REH89" s="829"/>
      <c r="REI89" s="828"/>
      <c r="REJ89" s="829"/>
      <c r="REK89" s="828"/>
      <c r="REL89" s="829"/>
      <c r="REM89" s="828"/>
      <c r="REN89" s="829"/>
      <c r="REO89" s="828"/>
      <c r="REP89" s="829"/>
      <c r="REQ89" s="828"/>
      <c r="RER89" s="829"/>
      <c r="RES89" s="828"/>
      <c r="RET89" s="829"/>
      <c r="REU89" s="828"/>
      <c r="REV89" s="829"/>
      <c r="REW89" s="828"/>
      <c r="REX89" s="829"/>
      <c r="REY89" s="828"/>
      <c r="REZ89" s="829"/>
      <c r="RFA89" s="828"/>
      <c r="RFB89" s="829"/>
      <c r="RFC89" s="828"/>
      <c r="RFD89" s="829"/>
      <c r="RFE89" s="828"/>
      <c r="RFF89" s="829"/>
      <c r="RFG89" s="828"/>
      <c r="RFH89" s="829"/>
      <c r="RFI89" s="828"/>
      <c r="RFJ89" s="829"/>
      <c r="RFK89" s="828"/>
      <c r="RFL89" s="829"/>
      <c r="RFM89" s="828"/>
      <c r="RFN89" s="829"/>
      <c r="RFO89" s="828"/>
      <c r="RFP89" s="829"/>
      <c r="RFQ89" s="828"/>
      <c r="RFR89" s="829"/>
      <c r="RFS89" s="828"/>
      <c r="RFT89" s="829"/>
      <c r="RFU89" s="828"/>
      <c r="RFV89" s="829"/>
      <c r="RFW89" s="828"/>
      <c r="RFX89" s="829"/>
      <c r="RFY89" s="828"/>
      <c r="RFZ89" s="829"/>
      <c r="RGA89" s="828"/>
      <c r="RGB89" s="829"/>
      <c r="RGC89" s="828"/>
      <c r="RGD89" s="829"/>
      <c r="RGE89" s="828"/>
      <c r="RGF89" s="829"/>
      <c r="RGG89" s="828"/>
      <c r="RGH89" s="829"/>
      <c r="RGI89" s="828"/>
      <c r="RGJ89" s="829"/>
      <c r="RGK89" s="828"/>
      <c r="RGL89" s="829"/>
      <c r="RGM89" s="828"/>
      <c r="RGN89" s="829"/>
      <c r="RGO89" s="828"/>
      <c r="RGP89" s="829"/>
      <c r="RGQ89" s="828"/>
      <c r="RGR89" s="829"/>
      <c r="RGS89" s="828"/>
      <c r="RGT89" s="829"/>
      <c r="RGU89" s="828"/>
      <c r="RGV89" s="829"/>
      <c r="RGW89" s="828"/>
      <c r="RGX89" s="829"/>
      <c r="RGY89" s="828"/>
      <c r="RGZ89" s="829"/>
      <c r="RHA89" s="828"/>
      <c r="RHB89" s="829"/>
      <c r="RHC89" s="828"/>
      <c r="RHD89" s="829"/>
      <c r="RHE89" s="828"/>
      <c r="RHF89" s="829"/>
      <c r="RHG89" s="828"/>
      <c r="RHH89" s="829"/>
      <c r="RHI89" s="828"/>
      <c r="RHJ89" s="829"/>
      <c r="RHK89" s="828"/>
      <c r="RHL89" s="829"/>
      <c r="RHM89" s="828"/>
      <c r="RHN89" s="829"/>
      <c r="RHO89" s="828"/>
      <c r="RHP89" s="829"/>
      <c r="RHQ89" s="828"/>
      <c r="RHR89" s="829"/>
      <c r="RHS89" s="828"/>
      <c r="RHT89" s="829"/>
      <c r="RHU89" s="828"/>
      <c r="RHV89" s="829"/>
      <c r="RHW89" s="828"/>
      <c r="RHX89" s="829"/>
      <c r="RHY89" s="828"/>
      <c r="RHZ89" s="829"/>
      <c r="RIA89" s="828"/>
      <c r="RIB89" s="829"/>
      <c r="RIC89" s="828"/>
      <c r="RID89" s="829"/>
      <c r="RIE89" s="828"/>
      <c r="RIF89" s="829"/>
      <c r="RIG89" s="828"/>
      <c r="RIH89" s="829"/>
      <c r="RII89" s="828"/>
      <c r="RIJ89" s="829"/>
      <c r="RIK89" s="828"/>
      <c r="RIL89" s="829"/>
      <c r="RIM89" s="828"/>
      <c r="RIN89" s="829"/>
      <c r="RIO89" s="828"/>
      <c r="RIP89" s="829"/>
      <c r="RIQ89" s="828"/>
      <c r="RIR89" s="829"/>
      <c r="RIS89" s="828"/>
      <c r="RIT89" s="829"/>
      <c r="RIU89" s="828"/>
      <c r="RIV89" s="829"/>
      <c r="RIW89" s="828"/>
      <c r="RIX89" s="829"/>
      <c r="RIY89" s="828"/>
      <c r="RIZ89" s="829"/>
      <c r="RJA89" s="828"/>
      <c r="RJB89" s="829"/>
      <c r="RJC89" s="828"/>
      <c r="RJD89" s="829"/>
      <c r="RJE89" s="828"/>
      <c r="RJF89" s="829"/>
      <c r="RJG89" s="828"/>
      <c r="RJH89" s="829"/>
      <c r="RJI89" s="828"/>
      <c r="RJJ89" s="829"/>
      <c r="RJK89" s="828"/>
      <c r="RJL89" s="829"/>
      <c r="RJM89" s="828"/>
      <c r="RJN89" s="829"/>
      <c r="RJO89" s="828"/>
      <c r="RJP89" s="829"/>
      <c r="RJQ89" s="828"/>
      <c r="RJR89" s="829"/>
      <c r="RJS89" s="828"/>
      <c r="RJT89" s="829"/>
      <c r="RJU89" s="828"/>
      <c r="RJV89" s="829"/>
      <c r="RJW89" s="828"/>
      <c r="RJX89" s="829"/>
      <c r="RJY89" s="828"/>
      <c r="RJZ89" s="829"/>
      <c r="RKA89" s="828"/>
      <c r="RKB89" s="829"/>
      <c r="RKC89" s="828"/>
      <c r="RKD89" s="829"/>
      <c r="RKE89" s="828"/>
      <c r="RKF89" s="829"/>
      <c r="RKG89" s="828"/>
      <c r="RKH89" s="829"/>
      <c r="RKI89" s="828"/>
      <c r="RKJ89" s="829"/>
      <c r="RKK89" s="828"/>
      <c r="RKL89" s="829"/>
      <c r="RKM89" s="828"/>
      <c r="RKN89" s="829"/>
      <c r="RKO89" s="828"/>
      <c r="RKP89" s="829"/>
      <c r="RKQ89" s="828"/>
      <c r="RKR89" s="829"/>
      <c r="RKS89" s="828"/>
      <c r="RKT89" s="829"/>
      <c r="RKU89" s="828"/>
      <c r="RKV89" s="829"/>
      <c r="RKW89" s="828"/>
      <c r="RKX89" s="829"/>
      <c r="RKY89" s="828"/>
      <c r="RKZ89" s="829"/>
      <c r="RLA89" s="828"/>
      <c r="RLB89" s="829"/>
      <c r="RLC89" s="828"/>
      <c r="RLD89" s="829"/>
      <c r="RLE89" s="828"/>
      <c r="RLF89" s="829"/>
      <c r="RLG89" s="828"/>
      <c r="RLH89" s="829"/>
      <c r="RLI89" s="828"/>
      <c r="RLJ89" s="829"/>
      <c r="RLK89" s="828"/>
      <c r="RLL89" s="829"/>
      <c r="RLM89" s="828"/>
      <c r="RLN89" s="829"/>
      <c r="RLO89" s="828"/>
      <c r="RLP89" s="829"/>
      <c r="RLQ89" s="828"/>
      <c r="RLR89" s="829"/>
      <c r="RLS89" s="828"/>
      <c r="RLT89" s="829"/>
      <c r="RLU89" s="828"/>
      <c r="RLV89" s="829"/>
      <c r="RLW89" s="828"/>
      <c r="RLX89" s="829"/>
      <c r="RLY89" s="828"/>
      <c r="RLZ89" s="829"/>
      <c r="RMA89" s="828"/>
      <c r="RMB89" s="829"/>
      <c r="RMC89" s="828"/>
      <c r="RMD89" s="829"/>
      <c r="RME89" s="828"/>
      <c r="RMF89" s="829"/>
      <c r="RMG89" s="828"/>
      <c r="RMH89" s="829"/>
      <c r="RMI89" s="828"/>
      <c r="RMJ89" s="829"/>
      <c r="RMK89" s="828"/>
      <c r="RML89" s="829"/>
      <c r="RMM89" s="828"/>
      <c r="RMN89" s="829"/>
      <c r="RMO89" s="828"/>
      <c r="RMP89" s="829"/>
      <c r="RMQ89" s="828"/>
      <c r="RMR89" s="829"/>
      <c r="RMS89" s="828"/>
      <c r="RMT89" s="829"/>
      <c r="RMU89" s="828"/>
      <c r="RMV89" s="829"/>
      <c r="RMW89" s="828"/>
      <c r="RMX89" s="829"/>
      <c r="RMY89" s="828"/>
      <c r="RMZ89" s="829"/>
      <c r="RNA89" s="828"/>
      <c r="RNB89" s="829"/>
      <c r="RNC89" s="828"/>
      <c r="RND89" s="829"/>
      <c r="RNE89" s="828"/>
      <c r="RNF89" s="829"/>
      <c r="RNG89" s="828"/>
      <c r="RNH89" s="829"/>
      <c r="RNI89" s="828"/>
      <c r="RNJ89" s="829"/>
      <c r="RNK89" s="828"/>
      <c r="RNL89" s="829"/>
      <c r="RNM89" s="828"/>
      <c r="RNN89" s="829"/>
      <c r="RNO89" s="828"/>
      <c r="RNP89" s="829"/>
      <c r="RNQ89" s="828"/>
      <c r="RNR89" s="829"/>
      <c r="RNS89" s="828"/>
      <c r="RNT89" s="829"/>
      <c r="RNU89" s="828"/>
      <c r="RNV89" s="829"/>
      <c r="RNW89" s="828"/>
      <c r="RNX89" s="829"/>
      <c r="RNY89" s="828"/>
      <c r="RNZ89" s="829"/>
      <c r="ROA89" s="828"/>
      <c r="ROB89" s="829"/>
      <c r="ROC89" s="828"/>
      <c r="ROD89" s="829"/>
      <c r="ROE89" s="828"/>
      <c r="ROF89" s="829"/>
      <c r="ROG89" s="828"/>
      <c r="ROH89" s="829"/>
      <c r="ROI89" s="828"/>
      <c r="ROJ89" s="829"/>
      <c r="ROK89" s="828"/>
      <c r="ROL89" s="829"/>
      <c r="ROM89" s="828"/>
      <c r="RON89" s="829"/>
      <c r="ROO89" s="828"/>
      <c r="ROP89" s="829"/>
      <c r="ROQ89" s="828"/>
      <c r="ROR89" s="829"/>
      <c r="ROS89" s="828"/>
      <c r="ROT89" s="829"/>
      <c r="ROU89" s="828"/>
      <c r="ROV89" s="829"/>
      <c r="ROW89" s="828"/>
      <c r="ROX89" s="829"/>
      <c r="ROY89" s="828"/>
      <c r="ROZ89" s="829"/>
      <c r="RPA89" s="828"/>
      <c r="RPB89" s="829"/>
      <c r="RPC89" s="828"/>
      <c r="RPD89" s="829"/>
      <c r="RPE89" s="828"/>
      <c r="RPF89" s="829"/>
      <c r="RPG89" s="828"/>
      <c r="RPH89" s="829"/>
      <c r="RPI89" s="828"/>
      <c r="RPJ89" s="829"/>
      <c r="RPK89" s="828"/>
      <c r="RPL89" s="829"/>
      <c r="RPM89" s="828"/>
      <c r="RPN89" s="829"/>
      <c r="RPO89" s="828"/>
      <c r="RPP89" s="829"/>
      <c r="RPQ89" s="828"/>
      <c r="RPR89" s="829"/>
      <c r="RPS89" s="828"/>
      <c r="RPT89" s="829"/>
      <c r="RPU89" s="828"/>
      <c r="RPV89" s="829"/>
      <c r="RPW89" s="828"/>
      <c r="RPX89" s="829"/>
      <c r="RPY89" s="828"/>
      <c r="RPZ89" s="829"/>
      <c r="RQA89" s="828"/>
      <c r="RQB89" s="829"/>
      <c r="RQC89" s="828"/>
      <c r="RQD89" s="829"/>
      <c r="RQE89" s="828"/>
      <c r="RQF89" s="829"/>
      <c r="RQG89" s="828"/>
      <c r="RQH89" s="829"/>
      <c r="RQI89" s="828"/>
      <c r="RQJ89" s="829"/>
      <c r="RQK89" s="828"/>
      <c r="RQL89" s="829"/>
      <c r="RQM89" s="828"/>
      <c r="RQN89" s="829"/>
      <c r="RQO89" s="828"/>
      <c r="RQP89" s="829"/>
      <c r="RQQ89" s="828"/>
      <c r="RQR89" s="829"/>
      <c r="RQS89" s="828"/>
      <c r="RQT89" s="829"/>
      <c r="RQU89" s="828"/>
      <c r="RQV89" s="829"/>
      <c r="RQW89" s="828"/>
      <c r="RQX89" s="829"/>
      <c r="RQY89" s="828"/>
      <c r="RQZ89" s="829"/>
      <c r="RRA89" s="828"/>
      <c r="RRB89" s="829"/>
      <c r="RRC89" s="828"/>
      <c r="RRD89" s="829"/>
      <c r="RRE89" s="828"/>
      <c r="RRF89" s="829"/>
      <c r="RRG89" s="828"/>
      <c r="RRH89" s="829"/>
      <c r="RRI89" s="828"/>
      <c r="RRJ89" s="829"/>
      <c r="RRK89" s="828"/>
      <c r="RRL89" s="829"/>
      <c r="RRM89" s="828"/>
      <c r="RRN89" s="829"/>
      <c r="RRO89" s="828"/>
      <c r="RRP89" s="829"/>
      <c r="RRQ89" s="828"/>
      <c r="RRR89" s="829"/>
      <c r="RRS89" s="828"/>
      <c r="RRT89" s="829"/>
      <c r="RRU89" s="828"/>
      <c r="RRV89" s="829"/>
      <c r="RRW89" s="828"/>
      <c r="RRX89" s="829"/>
      <c r="RRY89" s="828"/>
      <c r="RRZ89" s="829"/>
      <c r="RSA89" s="828"/>
      <c r="RSB89" s="829"/>
      <c r="RSC89" s="828"/>
      <c r="RSD89" s="829"/>
      <c r="RSE89" s="828"/>
      <c r="RSF89" s="829"/>
      <c r="RSG89" s="828"/>
      <c r="RSH89" s="829"/>
      <c r="RSI89" s="828"/>
      <c r="RSJ89" s="829"/>
      <c r="RSK89" s="828"/>
      <c r="RSL89" s="829"/>
      <c r="RSM89" s="828"/>
      <c r="RSN89" s="829"/>
      <c r="RSO89" s="828"/>
      <c r="RSP89" s="829"/>
      <c r="RSQ89" s="828"/>
      <c r="RSR89" s="829"/>
      <c r="RSS89" s="828"/>
      <c r="RST89" s="829"/>
      <c r="RSU89" s="828"/>
      <c r="RSV89" s="829"/>
      <c r="RSW89" s="828"/>
      <c r="RSX89" s="829"/>
      <c r="RSY89" s="828"/>
      <c r="RSZ89" s="829"/>
      <c r="RTA89" s="828"/>
      <c r="RTB89" s="829"/>
      <c r="RTC89" s="828"/>
      <c r="RTD89" s="829"/>
      <c r="RTE89" s="828"/>
      <c r="RTF89" s="829"/>
      <c r="RTG89" s="828"/>
      <c r="RTH89" s="829"/>
      <c r="RTI89" s="828"/>
      <c r="RTJ89" s="829"/>
      <c r="RTK89" s="828"/>
      <c r="RTL89" s="829"/>
      <c r="RTM89" s="828"/>
      <c r="RTN89" s="829"/>
      <c r="RTO89" s="828"/>
      <c r="RTP89" s="829"/>
      <c r="RTQ89" s="828"/>
      <c r="RTR89" s="829"/>
      <c r="RTS89" s="828"/>
      <c r="RTT89" s="829"/>
      <c r="RTU89" s="828"/>
      <c r="RTV89" s="829"/>
      <c r="RTW89" s="828"/>
      <c r="RTX89" s="829"/>
      <c r="RTY89" s="828"/>
      <c r="RTZ89" s="829"/>
      <c r="RUA89" s="828"/>
      <c r="RUB89" s="829"/>
      <c r="RUC89" s="828"/>
      <c r="RUD89" s="829"/>
      <c r="RUE89" s="828"/>
      <c r="RUF89" s="829"/>
      <c r="RUG89" s="828"/>
      <c r="RUH89" s="829"/>
      <c r="RUI89" s="828"/>
      <c r="RUJ89" s="829"/>
      <c r="RUK89" s="828"/>
      <c r="RUL89" s="829"/>
      <c r="RUM89" s="828"/>
      <c r="RUN89" s="829"/>
      <c r="RUO89" s="828"/>
      <c r="RUP89" s="829"/>
      <c r="RUQ89" s="828"/>
      <c r="RUR89" s="829"/>
      <c r="RUS89" s="828"/>
      <c r="RUT89" s="829"/>
      <c r="RUU89" s="828"/>
      <c r="RUV89" s="829"/>
      <c r="RUW89" s="828"/>
      <c r="RUX89" s="829"/>
      <c r="RUY89" s="828"/>
      <c r="RUZ89" s="829"/>
      <c r="RVA89" s="828"/>
      <c r="RVB89" s="829"/>
      <c r="RVC89" s="828"/>
      <c r="RVD89" s="829"/>
      <c r="RVE89" s="828"/>
      <c r="RVF89" s="829"/>
      <c r="RVG89" s="828"/>
      <c r="RVH89" s="829"/>
      <c r="RVI89" s="828"/>
      <c r="RVJ89" s="829"/>
      <c r="RVK89" s="828"/>
      <c r="RVL89" s="829"/>
      <c r="RVM89" s="828"/>
      <c r="RVN89" s="829"/>
      <c r="RVO89" s="828"/>
      <c r="RVP89" s="829"/>
      <c r="RVQ89" s="828"/>
      <c r="RVR89" s="829"/>
      <c r="RVS89" s="828"/>
      <c r="RVT89" s="829"/>
      <c r="RVU89" s="828"/>
      <c r="RVV89" s="829"/>
      <c r="RVW89" s="828"/>
      <c r="RVX89" s="829"/>
      <c r="RVY89" s="828"/>
      <c r="RVZ89" s="829"/>
      <c r="RWA89" s="828"/>
      <c r="RWB89" s="829"/>
      <c r="RWC89" s="828"/>
      <c r="RWD89" s="829"/>
      <c r="RWE89" s="828"/>
      <c r="RWF89" s="829"/>
      <c r="RWG89" s="828"/>
      <c r="RWH89" s="829"/>
      <c r="RWI89" s="828"/>
      <c r="RWJ89" s="829"/>
      <c r="RWK89" s="828"/>
      <c r="RWL89" s="829"/>
      <c r="RWM89" s="828"/>
      <c r="RWN89" s="829"/>
      <c r="RWO89" s="828"/>
      <c r="RWP89" s="829"/>
      <c r="RWQ89" s="828"/>
      <c r="RWR89" s="829"/>
      <c r="RWS89" s="828"/>
      <c r="RWT89" s="829"/>
      <c r="RWU89" s="828"/>
      <c r="RWV89" s="829"/>
      <c r="RWW89" s="828"/>
      <c r="RWX89" s="829"/>
      <c r="RWY89" s="828"/>
      <c r="RWZ89" s="829"/>
      <c r="RXA89" s="828"/>
      <c r="RXB89" s="829"/>
      <c r="RXC89" s="828"/>
      <c r="RXD89" s="829"/>
      <c r="RXE89" s="828"/>
      <c r="RXF89" s="829"/>
      <c r="RXG89" s="828"/>
      <c r="RXH89" s="829"/>
      <c r="RXI89" s="828"/>
      <c r="RXJ89" s="829"/>
      <c r="RXK89" s="828"/>
      <c r="RXL89" s="829"/>
      <c r="RXM89" s="828"/>
      <c r="RXN89" s="829"/>
      <c r="RXO89" s="828"/>
      <c r="RXP89" s="829"/>
      <c r="RXQ89" s="828"/>
      <c r="RXR89" s="829"/>
      <c r="RXS89" s="828"/>
      <c r="RXT89" s="829"/>
      <c r="RXU89" s="828"/>
      <c r="RXV89" s="829"/>
      <c r="RXW89" s="828"/>
      <c r="RXX89" s="829"/>
      <c r="RXY89" s="828"/>
      <c r="RXZ89" s="829"/>
      <c r="RYA89" s="828"/>
      <c r="RYB89" s="829"/>
      <c r="RYC89" s="828"/>
      <c r="RYD89" s="829"/>
      <c r="RYE89" s="828"/>
      <c r="RYF89" s="829"/>
      <c r="RYG89" s="828"/>
      <c r="RYH89" s="829"/>
      <c r="RYI89" s="828"/>
      <c r="RYJ89" s="829"/>
      <c r="RYK89" s="828"/>
      <c r="RYL89" s="829"/>
      <c r="RYM89" s="828"/>
      <c r="RYN89" s="829"/>
      <c r="RYO89" s="828"/>
      <c r="RYP89" s="829"/>
      <c r="RYQ89" s="828"/>
      <c r="RYR89" s="829"/>
      <c r="RYS89" s="828"/>
      <c r="RYT89" s="829"/>
      <c r="RYU89" s="828"/>
      <c r="RYV89" s="829"/>
      <c r="RYW89" s="828"/>
      <c r="RYX89" s="829"/>
      <c r="RYY89" s="828"/>
      <c r="RYZ89" s="829"/>
      <c r="RZA89" s="828"/>
      <c r="RZB89" s="829"/>
      <c r="RZC89" s="828"/>
      <c r="RZD89" s="829"/>
      <c r="RZE89" s="828"/>
      <c r="RZF89" s="829"/>
      <c r="RZG89" s="828"/>
      <c r="RZH89" s="829"/>
      <c r="RZI89" s="828"/>
      <c r="RZJ89" s="829"/>
      <c r="RZK89" s="828"/>
      <c r="RZL89" s="829"/>
      <c r="RZM89" s="828"/>
      <c r="RZN89" s="829"/>
      <c r="RZO89" s="828"/>
      <c r="RZP89" s="829"/>
      <c r="RZQ89" s="828"/>
      <c r="RZR89" s="829"/>
      <c r="RZS89" s="828"/>
      <c r="RZT89" s="829"/>
      <c r="RZU89" s="828"/>
      <c r="RZV89" s="829"/>
      <c r="RZW89" s="828"/>
      <c r="RZX89" s="829"/>
      <c r="RZY89" s="828"/>
      <c r="RZZ89" s="829"/>
      <c r="SAA89" s="828"/>
      <c r="SAB89" s="829"/>
      <c r="SAC89" s="828"/>
      <c r="SAD89" s="829"/>
      <c r="SAE89" s="828"/>
      <c r="SAF89" s="829"/>
      <c r="SAG89" s="828"/>
      <c r="SAH89" s="829"/>
      <c r="SAI89" s="828"/>
      <c r="SAJ89" s="829"/>
      <c r="SAK89" s="828"/>
      <c r="SAL89" s="829"/>
      <c r="SAM89" s="828"/>
      <c r="SAN89" s="829"/>
      <c r="SAO89" s="828"/>
      <c r="SAP89" s="829"/>
      <c r="SAQ89" s="828"/>
      <c r="SAR89" s="829"/>
      <c r="SAS89" s="828"/>
      <c r="SAT89" s="829"/>
      <c r="SAU89" s="828"/>
      <c r="SAV89" s="829"/>
      <c r="SAW89" s="828"/>
      <c r="SAX89" s="829"/>
      <c r="SAY89" s="828"/>
      <c r="SAZ89" s="829"/>
      <c r="SBA89" s="828"/>
      <c r="SBB89" s="829"/>
      <c r="SBC89" s="828"/>
      <c r="SBD89" s="829"/>
      <c r="SBE89" s="828"/>
      <c r="SBF89" s="829"/>
      <c r="SBG89" s="828"/>
      <c r="SBH89" s="829"/>
      <c r="SBI89" s="828"/>
      <c r="SBJ89" s="829"/>
      <c r="SBK89" s="828"/>
      <c r="SBL89" s="829"/>
      <c r="SBM89" s="828"/>
      <c r="SBN89" s="829"/>
      <c r="SBO89" s="828"/>
      <c r="SBP89" s="829"/>
      <c r="SBQ89" s="828"/>
      <c r="SBR89" s="829"/>
      <c r="SBS89" s="828"/>
      <c r="SBT89" s="829"/>
      <c r="SBU89" s="828"/>
      <c r="SBV89" s="829"/>
      <c r="SBW89" s="828"/>
      <c r="SBX89" s="829"/>
      <c r="SBY89" s="828"/>
      <c r="SBZ89" s="829"/>
      <c r="SCA89" s="828"/>
      <c r="SCB89" s="829"/>
      <c r="SCC89" s="828"/>
      <c r="SCD89" s="829"/>
      <c r="SCE89" s="828"/>
      <c r="SCF89" s="829"/>
      <c r="SCG89" s="828"/>
      <c r="SCH89" s="829"/>
      <c r="SCI89" s="828"/>
      <c r="SCJ89" s="829"/>
      <c r="SCK89" s="828"/>
      <c r="SCL89" s="829"/>
      <c r="SCM89" s="828"/>
      <c r="SCN89" s="829"/>
      <c r="SCO89" s="828"/>
      <c r="SCP89" s="829"/>
      <c r="SCQ89" s="828"/>
      <c r="SCR89" s="829"/>
      <c r="SCS89" s="828"/>
      <c r="SCT89" s="829"/>
      <c r="SCU89" s="828"/>
      <c r="SCV89" s="829"/>
      <c r="SCW89" s="828"/>
      <c r="SCX89" s="829"/>
      <c r="SCY89" s="828"/>
      <c r="SCZ89" s="829"/>
      <c r="SDA89" s="828"/>
      <c r="SDB89" s="829"/>
      <c r="SDC89" s="828"/>
      <c r="SDD89" s="829"/>
      <c r="SDE89" s="828"/>
      <c r="SDF89" s="829"/>
      <c r="SDG89" s="828"/>
      <c r="SDH89" s="829"/>
      <c r="SDI89" s="828"/>
      <c r="SDJ89" s="829"/>
      <c r="SDK89" s="828"/>
      <c r="SDL89" s="829"/>
      <c r="SDM89" s="828"/>
      <c r="SDN89" s="829"/>
      <c r="SDO89" s="828"/>
      <c r="SDP89" s="829"/>
      <c r="SDQ89" s="828"/>
      <c r="SDR89" s="829"/>
      <c r="SDS89" s="828"/>
      <c r="SDT89" s="829"/>
      <c r="SDU89" s="828"/>
      <c r="SDV89" s="829"/>
      <c r="SDW89" s="828"/>
      <c r="SDX89" s="829"/>
      <c r="SDY89" s="828"/>
      <c r="SDZ89" s="829"/>
      <c r="SEA89" s="828"/>
      <c r="SEB89" s="829"/>
      <c r="SEC89" s="828"/>
      <c r="SED89" s="829"/>
      <c r="SEE89" s="828"/>
      <c r="SEF89" s="829"/>
      <c r="SEG89" s="828"/>
      <c r="SEH89" s="829"/>
      <c r="SEI89" s="828"/>
      <c r="SEJ89" s="829"/>
      <c r="SEK89" s="828"/>
      <c r="SEL89" s="829"/>
      <c r="SEM89" s="828"/>
      <c r="SEN89" s="829"/>
      <c r="SEO89" s="828"/>
      <c r="SEP89" s="829"/>
      <c r="SEQ89" s="828"/>
      <c r="SER89" s="829"/>
      <c r="SES89" s="828"/>
      <c r="SET89" s="829"/>
      <c r="SEU89" s="828"/>
      <c r="SEV89" s="829"/>
      <c r="SEW89" s="828"/>
      <c r="SEX89" s="829"/>
      <c r="SEY89" s="828"/>
      <c r="SEZ89" s="829"/>
      <c r="SFA89" s="828"/>
      <c r="SFB89" s="829"/>
      <c r="SFC89" s="828"/>
      <c r="SFD89" s="829"/>
      <c r="SFE89" s="828"/>
      <c r="SFF89" s="829"/>
      <c r="SFG89" s="828"/>
      <c r="SFH89" s="829"/>
      <c r="SFI89" s="828"/>
      <c r="SFJ89" s="829"/>
      <c r="SFK89" s="828"/>
      <c r="SFL89" s="829"/>
      <c r="SFM89" s="828"/>
      <c r="SFN89" s="829"/>
      <c r="SFO89" s="828"/>
      <c r="SFP89" s="829"/>
      <c r="SFQ89" s="828"/>
      <c r="SFR89" s="829"/>
      <c r="SFS89" s="828"/>
      <c r="SFT89" s="829"/>
      <c r="SFU89" s="828"/>
      <c r="SFV89" s="829"/>
      <c r="SFW89" s="828"/>
      <c r="SFX89" s="829"/>
      <c r="SFY89" s="828"/>
      <c r="SFZ89" s="829"/>
      <c r="SGA89" s="828"/>
      <c r="SGB89" s="829"/>
      <c r="SGC89" s="828"/>
      <c r="SGD89" s="829"/>
      <c r="SGE89" s="828"/>
      <c r="SGF89" s="829"/>
      <c r="SGG89" s="828"/>
      <c r="SGH89" s="829"/>
      <c r="SGI89" s="828"/>
      <c r="SGJ89" s="829"/>
      <c r="SGK89" s="828"/>
      <c r="SGL89" s="829"/>
      <c r="SGM89" s="828"/>
      <c r="SGN89" s="829"/>
      <c r="SGO89" s="828"/>
      <c r="SGP89" s="829"/>
      <c r="SGQ89" s="828"/>
      <c r="SGR89" s="829"/>
      <c r="SGS89" s="828"/>
      <c r="SGT89" s="829"/>
      <c r="SGU89" s="828"/>
      <c r="SGV89" s="829"/>
      <c r="SGW89" s="828"/>
      <c r="SGX89" s="829"/>
      <c r="SGY89" s="828"/>
      <c r="SGZ89" s="829"/>
      <c r="SHA89" s="828"/>
      <c r="SHB89" s="829"/>
      <c r="SHC89" s="828"/>
      <c r="SHD89" s="829"/>
      <c r="SHE89" s="828"/>
      <c r="SHF89" s="829"/>
      <c r="SHG89" s="828"/>
      <c r="SHH89" s="829"/>
      <c r="SHI89" s="828"/>
      <c r="SHJ89" s="829"/>
      <c r="SHK89" s="828"/>
      <c r="SHL89" s="829"/>
      <c r="SHM89" s="828"/>
      <c r="SHN89" s="829"/>
      <c r="SHO89" s="828"/>
      <c r="SHP89" s="829"/>
      <c r="SHQ89" s="828"/>
      <c r="SHR89" s="829"/>
      <c r="SHS89" s="828"/>
      <c r="SHT89" s="829"/>
      <c r="SHU89" s="828"/>
      <c r="SHV89" s="829"/>
      <c r="SHW89" s="828"/>
      <c r="SHX89" s="829"/>
      <c r="SHY89" s="828"/>
      <c r="SHZ89" s="829"/>
      <c r="SIA89" s="828"/>
      <c r="SIB89" s="829"/>
      <c r="SIC89" s="828"/>
      <c r="SID89" s="829"/>
      <c r="SIE89" s="828"/>
      <c r="SIF89" s="829"/>
      <c r="SIG89" s="828"/>
      <c r="SIH89" s="829"/>
      <c r="SII89" s="828"/>
      <c r="SIJ89" s="829"/>
      <c r="SIK89" s="828"/>
      <c r="SIL89" s="829"/>
      <c r="SIM89" s="828"/>
      <c r="SIN89" s="829"/>
      <c r="SIO89" s="828"/>
      <c r="SIP89" s="829"/>
      <c r="SIQ89" s="828"/>
      <c r="SIR89" s="829"/>
      <c r="SIS89" s="828"/>
      <c r="SIT89" s="829"/>
      <c r="SIU89" s="828"/>
      <c r="SIV89" s="829"/>
      <c r="SIW89" s="828"/>
      <c r="SIX89" s="829"/>
      <c r="SIY89" s="828"/>
      <c r="SIZ89" s="829"/>
      <c r="SJA89" s="828"/>
      <c r="SJB89" s="829"/>
      <c r="SJC89" s="828"/>
      <c r="SJD89" s="829"/>
      <c r="SJE89" s="828"/>
      <c r="SJF89" s="829"/>
      <c r="SJG89" s="828"/>
      <c r="SJH89" s="829"/>
      <c r="SJI89" s="828"/>
      <c r="SJJ89" s="829"/>
      <c r="SJK89" s="828"/>
      <c r="SJL89" s="829"/>
      <c r="SJM89" s="828"/>
      <c r="SJN89" s="829"/>
      <c r="SJO89" s="828"/>
      <c r="SJP89" s="829"/>
      <c r="SJQ89" s="828"/>
      <c r="SJR89" s="829"/>
      <c r="SJS89" s="828"/>
      <c r="SJT89" s="829"/>
      <c r="SJU89" s="828"/>
      <c r="SJV89" s="829"/>
      <c r="SJW89" s="828"/>
      <c r="SJX89" s="829"/>
      <c r="SJY89" s="828"/>
      <c r="SJZ89" s="829"/>
      <c r="SKA89" s="828"/>
      <c r="SKB89" s="829"/>
      <c r="SKC89" s="828"/>
      <c r="SKD89" s="829"/>
      <c r="SKE89" s="828"/>
      <c r="SKF89" s="829"/>
      <c r="SKG89" s="828"/>
      <c r="SKH89" s="829"/>
      <c r="SKI89" s="828"/>
      <c r="SKJ89" s="829"/>
      <c r="SKK89" s="828"/>
      <c r="SKL89" s="829"/>
      <c r="SKM89" s="828"/>
      <c r="SKN89" s="829"/>
      <c r="SKO89" s="828"/>
      <c r="SKP89" s="829"/>
      <c r="SKQ89" s="828"/>
      <c r="SKR89" s="829"/>
      <c r="SKS89" s="828"/>
      <c r="SKT89" s="829"/>
      <c r="SKU89" s="828"/>
      <c r="SKV89" s="829"/>
      <c r="SKW89" s="828"/>
      <c r="SKX89" s="829"/>
      <c r="SKY89" s="828"/>
      <c r="SKZ89" s="829"/>
      <c r="SLA89" s="828"/>
      <c r="SLB89" s="829"/>
      <c r="SLC89" s="828"/>
      <c r="SLD89" s="829"/>
      <c r="SLE89" s="828"/>
      <c r="SLF89" s="829"/>
      <c r="SLG89" s="828"/>
      <c r="SLH89" s="829"/>
      <c r="SLI89" s="828"/>
      <c r="SLJ89" s="829"/>
      <c r="SLK89" s="828"/>
      <c r="SLL89" s="829"/>
      <c r="SLM89" s="828"/>
      <c r="SLN89" s="829"/>
      <c r="SLO89" s="828"/>
      <c r="SLP89" s="829"/>
      <c r="SLQ89" s="828"/>
      <c r="SLR89" s="829"/>
      <c r="SLS89" s="828"/>
      <c r="SLT89" s="829"/>
      <c r="SLU89" s="828"/>
      <c r="SLV89" s="829"/>
      <c r="SLW89" s="828"/>
      <c r="SLX89" s="829"/>
      <c r="SLY89" s="828"/>
      <c r="SLZ89" s="829"/>
      <c r="SMA89" s="828"/>
      <c r="SMB89" s="829"/>
      <c r="SMC89" s="828"/>
      <c r="SMD89" s="829"/>
      <c r="SME89" s="828"/>
      <c r="SMF89" s="829"/>
      <c r="SMG89" s="828"/>
      <c r="SMH89" s="829"/>
      <c r="SMI89" s="828"/>
      <c r="SMJ89" s="829"/>
      <c r="SMK89" s="828"/>
      <c r="SML89" s="829"/>
      <c r="SMM89" s="828"/>
      <c r="SMN89" s="829"/>
      <c r="SMO89" s="828"/>
      <c r="SMP89" s="829"/>
      <c r="SMQ89" s="828"/>
      <c r="SMR89" s="829"/>
      <c r="SMS89" s="828"/>
      <c r="SMT89" s="829"/>
      <c r="SMU89" s="828"/>
      <c r="SMV89" s="829"/>
      <c r="SMW89" s="828"/>
      <c r="SMX89" s="829"/>
      <c r="SMY89" s="828"/>
      <c r="SMZ89" s="829"/>
      <c r="SNA89" s="828"/>
      <c r="SNB89" s="829"/>
      <c r="SNC89" s="828"/>
      <c r="SND89" s="829"/>
      <c r="SNE89" s="828"/>
      <c r="SNF89" s="829"/>
      <c r="SNG89" s="828"/>
      <c r="SNH89" s="829"/>
      <c r="SNI89" s="828"/>
      <c r="SNJ89" s="829"/>
      <c r="SNK89" s="828"/>
      <c r="SNL89" s="829"/>
      <c r="SNM89" s="828"/>
      <c r="SNN89" s="829"/>
      <c r="SNO89" s="828"/>
      <c r="SNP89" s="829"/>
      <c r="SNQ89" s="828"/>
      <c r="SNR89" s="829"/>
      <c r="SNS89" s="828"/>
      <c r="SNT89" s="829"/>
      <c r="SNU89" s="828"/>
      <c r="SNV89" s="829"/>
      <c r="SNW89" s="828"/>
      <c r="SNX89" s="829"/>
      <c r="SNY89" s="828"/>
      <c r="SNZ89" s="829"/>
      <c r="SOA89" s="828"/>
      <c r="SOB89" s="829"/>
      <c r="SOC89" s="828"/>
      <c r="SOD89" s="829"/>
      <c r="SOE89" s="828"/>
      <c r="SOF89" s="829"/>
      <c r="SOG89" s="828"/>
      <c r="SOH89" s="829"/>
      <c r="SOI89" s="828"/>
      <c r="SOJ89" s="829"/>
      <c r="SOK89" s="828"/>
      <c r="SOL89" s="829"/>
      <c r="SOM89" s="828"/>
      <c r="SON89" s="829"/>
      <c r="SOO89" s="828"/>
      <c r="SOP89" s="829"/>
      <c r="SOQ89" s="828"/>
      <c r="SOR89" s="829"/>
      <c r="SOS89" s="828"/>
      <c r="SOT89" s="829"/>
      <c r="SOU89" s="828"/>
      <c r="SOV89" s="829"/>
      <c r="SOW89" s="828"/>
      <c r="SOX89" s="829"/>
      <c r="SOY89" s="828"/>
      <c r="SOZ89" s="829"/>
      <c r="SPA89" s="828"/>
      <c r="SPB89" s="829"/>
      <c r="SPC89" s="828"/>
      <c r="SPD89" s="829"/>
      <c r="SPE89" s="828"/>
      <c r="SPF89" s="829"/>
      <c r="SPG89" s="828"/>
      <c r="SPH89" s="829"/>
      <c r="SPI89" s="828"/>
      <c r="SPJ89" s="829"/>
      <c r="SPK89" s="828"/>
      <c r="SPL89" s="829"/>
      <c r="SPM89" s="828"/>
      <c r="SPN89" s="829"/>
      <c r="SPO89" s="828"/>
      <c r="SPP89" s="829"/>
      <c r="SPQ89" s="828"/>
      <c r="SPR89" s="829"/>
      <c r="SPS89" s="828"/>
      <c r="SPT89" s="829"/>
      <c r="SPU89" s="828"/>
      <c r="SPV89" s="829"/>
      <c r="SPW89" s="828"/>
      <c r="SPX89" s="829"/>
      <c r="SPY89" s="828"/>
      <c r="SPZ89" s="829"/>
      <c r="SQA89" s="828"/>
      <c r="SQB89" s="829"/>
      <c r="SQC89" s="828"/>
      <c r="SQD89" s="829"/>
      <c r="SQE89" s="828"/>
      <c r="SQF89" s="829"/>
      <c r="SQG89" s="828"/>
      <c r="SQH89" s="829"/>
      <c r="SQI89" s="828"/>
      <c r="SQJ89" s="829"/>
      <c r="SQK89" s="828"/>
      <c r="SQL89" s="829"/>
      <c r="SQM89" s="828"/>
      <c r="SQN89" s="829"/>
      <c r="SQO89" s="828"/>
      <c r="SQP89" s="829"/>
      <c r="SQQ89" s="828"/>
      <c r="SQR89" s="829"/>
      <c r="SQS89" s="828"/>
      <c r="SQT89" s="829"/>
      <c r="SQU89" s="828"/>
      <c r="SQV89" s="829"/>
      <c r="SQW89" s="828"/>
      <c r="SQX89" s="829"/>
      <c r="SQY89" s="828"/>
      <c r="SQZ89" s="829"/>
      <c r="SRA89" s="828"/>
      <c r="SRB89" s="829"/>
      <c r="SRC89" s="828"/>
      <c r="SRD89" s="829"/>
      <c r="SRE89" s="828"/>
      <c r="SRF89" s="829"/>
      <c r="SRG89" s="828"/>
      <c r="SRH89" s="829"/>
      <c r="SRI89" s="828"/>
      <c r="SRJ89" s="829"/>
      <c r="SRK89" s="828"/>
      <c r="SRL89" s="829"/>
      <c r="SRM89" s="828"/>
      <c r="SRN89" s="829"/>
      <c r="SRO89" s="828"/>
      <c r="SRP89" s="829"/>
      <c r="SRQ89" s="828"/>
      <c r="SRR89" s="829"/>
      <c r="SRS89" s="828"/>
      <c r="SRT89" s="829"/>
      <c r="SRU89" s="828"/>
      <c r="SRV89" s="829"/>
      <c r="SRW89" s="828"/>
      <c r="SRX89" s="829"/>
      <c r="SRY89" s="828"/>
      <c r="SRZ89" s="829"/>
      <c r="SSA89" s="828"/>
      <c r="SSB89" s="829"/>
      <c r="SSC89" s="828"/>
      <c r="SSD89" s="829"/>
      <c r="SSE89" s="828"/>
      <c r="SSF89" s="829"/>
      <c r="SSG89" s="828"/>
      <c r="SSH89" s="829"/>
      <c r="SSI89" s="828"/>
      <c r="SSJ89" s="829"/>
      <c r="SSK89" s="828"/>
      <c r="SSL89" s="829"/>
      <c r="SSM89" s="828"/>
      <c r="SSN89" s="829"/>
      <c r="SSO89" s="828"/>
      <c r="SSP89" s="829"/>
      <c r="SSQ89" s="828"/>
      <c r="SSR89" s="829"/>
      <c r="SSS89" s="828"/>
      <c r="SST89" s="829"/>
      <c r="SSU89" s="828"/>
      <c r="SSV89" s="829"/>
      <c r="SSW89" s="828"/>
      <c r="SSX89" s="829"/>
      <c r="SSY89" s="828"/>
      <c r="SSZ89" s="829"/>
      <c r="STA89" s="828"/>
      <c r="STB89" s="829"/>
      <c r="STC89" s="828"/>
      <c r="STD89" s="829"/>
      <c r="STE89" s="828"/>
      <c r="STF89" s="829"/>
      <c r="STG89" s="828"/>
      <c r="STH89" s="829"/>
      <c r="STI89" s="828"/>
      <c r="STJ89" s="829"/>
      <c r="STK89" s="828"/>
      <c r="STL89" s="829"/>
      <c r="STM89" s="828"/>
      <c r="STN89" s="829"/>
      <c r="STO89" s="828"/>
      <c r="STP89" s="829"/>
      <c r="STQ89" s="828"/>
      <c r="STR89" s="829"/>
      <c r="STS89" s="828"/>
      <c r="STT89" s="829"/>
      <c r="STU89" s="828"/>
      <c r="STV89" s="829"/>
      <c r="STW89" s="828"/>
      <c r="STX89" s="829"/>
      <c r="STY89" s="828"/>
      <c r="STZ89" s="829"/>
      <c r="SUA89" s="828"/>
      <c r="SUB89" s="829"/>
      <c r="SUC89" s="828"/>
      <c r="SUD89" s="829"/>
      <c r="SUE89" s="828"/>
      <c r="SUF89" s="829"/>
      <c r="SUG89" s="828"/>
      <c r="SUH89" s="829"/>
      <c r="SUI89" s="828"/>
      <c r="SUJ89" s="829"/>
      <c r="SUK89" s="828"/>
      <c r="SUL89" s="829"/>
      <c r="SUM89" s="828"/>
      <c r="SUN89" s="829"/>
      <c r="SUO89" s="828"/>
      <c r="SUP89" s="829"/>
      <c r="SUQ89" s="828"/>
      <c r="SUR89" s="829"/>
      <c r="SUS89" s="828"/>
      <c r="SUT89" s="829"/>
      <c r="SUU89" s="828"/>
      <c r="SUV89" s="829"/>
      <c r="SUW89" s="828"/>
      <c r="SUX89" s="829"/>
      <c r="SUY89" s="828"/>
      <c r="SUZ89" s="829"/>
      <c r="SVA89" s="828"/>
      <c r="SVB89" s="829"/>
      <c r="SVC89" s="828"/>
      <c r="SVD89" s="829"/>
      <c r="SVE89" s="828"/>
      <c r="SVF89" s="829"/>
      <c r="SVG89" s="828"/>
      <c r="SVH89" s="829"/>
      <c r="SVI89" s="828"/>
      <c r="SVJ89" s="829"/>
      <c r="SVK89" s="828"/>
      <c r="SVL89" s="829"/>
      <c r="SVM89" s="828"/>
      <c r="SVN89" s="829"/>
      <c r="SVO89" s="828"/>
      <c r="SVP89" s="829"/>
      <c r="SVQ89" s="828"/>
      <c r="SVR89" s="829"/>
      <c r="SVS89" s="828"/>
      <c r="SVT89" s="829"/>
      <c r="SVU89" s="828"/>
      <c r="SVV89" s="829"/>
      <c r="SVW89" s="828"/>
      <c r="SVX89" s="829"/>
      <c r="SVY89" s="828"/>
      <c r="SVZ89" s="829"/>
      <c r="SWA89" s="828"/>
      <c r="SWB89" s="829"/>
      <c r="SWC89" s="828"/>
      <c r="SWD89" s="829"/>
      <c r="SWE89" s="828"/>
      <c r="SWF89" s="829"/>
      <c r="SWG89" s="828"/>
      <c r="SWH89" s="829"/>
      <c r="SWI89" s="828"/>
      <c r="SWJ89" s="829"/>
      <c r="SWK89" s="828"/>
      <c r="SWL89" s="829"/>
      <c r="SWM89" s="828"/>
      <c r="SWN89" s="829"/>
      <c r="SWO89" s="828"/>
      <c r="SWP89" s="829"/>
      <c r="SWQ89" s="828"/>
      <c r="SWR89" s="829"/>
      <c r="SWS89" s="828"/>
      <c r="SWT89" s="829"/>
      <c r="SWU89" s="828"/>
      <c r="SWV89" s="829"/>
      <c r="SWW89" s="828"/>
      <c r="SWX89" s="829"/>
      <c r="SWY89" s="828"/>
      <c r="SWZ89" s="829"/>
      <c r="SXA89" s="828"/>
      <c r="SXB89" s="829"/>
      <c r="SXC89" s="828"/>
      <c r="SXD89" s="829"/>
      <c r="SXE89" s="828"/>
      <c r="SXF89" s="829"/>
      <c r="SXG89" s="828"/>
      <c r="SXH89" s="829"/>
      <c r="SXI89" s="828"/>
      <c r="SXJ89" s="829"/>
      <c r="SXK89" s="828"/>
      <c r="SXL89" s="829"/>
      <c r="SXM89" s="828"/>
      <c r="SXN89" s="829"/>
      <c r="SXO89" s="828"/>
      <c r="SXP89" s="829"/>
      <c r="SXQ89" s="828"/>
      <c r="SXR89" s="829"/>
      <c r="SXS89" s="828"/>
      <c r="SXT89" s="829"/>
      <c r="SXU89" s="828"/>
      <c r="SXV89" s="829"/>
      <c r="SXW89" s="828"/>
      <c r="SXX89" s="829"/>
      <c r="SXY89" s="828"/>
      <c r="SXZ89" s="829"/>
      <c r="SYA89" s="828"/>
      <c r="SYB89" s="829"/>
      <c r="SYC89" s="828"/>
      <c r="SYD89" s="829"/>
      <c r="SYE89" s="828"/>
      <c r="SYF89" s="829"/>
      <c r="SYG89" s="828"/>
      <c r="SYH89" s="829"/>
      <c r="SYI89" s="828"/>
      <c r="SYJ89" s="829"/>
      <c r="SYK89" s="828"/>
      <c r="SYL89" s="829"/>
      <c r="SYM89" s="828"/>
      <c r="SYN89" s="829"/>
      <c r="SYO89" s="828"/>
      <c r="SYP89" s="829"/>
      <c r="SYQ89" s="828"/>
      <c r="SYR89" s="829"/>
      <c r="SYS89" s="828"/>
      <c r="SYT89" s="829"/>
      <c r="SYU89" s="828"/>
      <c r="SYV89" s="829"/>
      <c r="SYW89" s="828"/>
      <c r="SYX89" s="829"/>
      <c r="SYY89" s="828"/>
      <c r="SYZ89" s="829"/>
      <c r="SZA89" s="828"/>
      <c r="SZB89" s="829"/>
      <c r="SZC89" s="828"/>
      <c r="SZD89" s="829"/>
      <c r="SZE89" s="828"/>
      <c r="SZF89" s="829"/>
      <c r="SZG89" s="828"/>
      <c r="SZH89" s="829"/>
    </row>
    <row r="90" spans="2:13528" s="344" customFormat="1" ht="15" customHeight="1" thickBot="1" x14ac:dyDescent="0.3">
      <c r="B90" s="522" t="s">
        <v>31</v>
      </c>
      <c r="C90" s="1053" t="s">
        <v>566</v>
      </c>
      <c r="D90" s="830" t="s">
        <v>818</v>
      </c>
      <c r="E90" s="865">
        <f>+E89+E64</f>
        <v>63607150</v>
      </c>
      <c r="F90" s="866">
        <f t="shared" ref="F90:M90" si="22">+F89+F64</f>
        <v>0</v>
      </c>
      <c r="G90" s="867">
        <f t="shared" si="22"/>
        <v>0</v>
      </c>
      <c r="H90" s="868">
        <f t="shared" si="22"/>
        <v>63607150</v>
      </c>
      <c r="I90" s="868">
        <f t="shared" si="22"/>
        <v>52222106</v>
      </c>
      <c r="J90" s="868">
        <f t="shared" si="22"/>
        <v>1</v>
      </c>
      <c r="K90" s="868">
        <f t="shared" si="22"/>
        <v>0</v>
      </c>
      <c r="L90" s="868">
        <f t="shared" si="22"/>
        <v>52222107</v>
      </c>
      <c r="M90" s="868">
        <f t="shared" si="22"/>
        <v>52222107</v>
      </c>
      <c r="O90" s="561"/>
    </row>
    <row r="91" spans="2:13528" s="344" customFormat="1" ht="17.25" customHeight="1" thickBot="1" x14ac:dyDescent="0.3">
      <c r="B91" s="354"/>
      <c r="C91" s="354"/>
      <c r="E91" s="415"/>
      <c r="F91" s="415"/>
      <c r="G91" s="415"/>
      <c r="H91" s="415"/>
      <c r="I91" s="592"/>
      <c r="J91" s="592"/>
      <c r="K91" s="592"/>
      <c r="L91" s="592"/>
      <c r="M91" s="592"/>
    </row>
    <row r="92" spans="2:13528" s="449" customFormat="1" ht="15.75" customHeight="1" thickBot="1" x14ac:dyDescent="0.3">
      <c r="B92" s="2077" t="s">
        <v>54</v>
      </c>
      <c r="C92" s="2078"/>
      <c r="D92" s="2078"/>
      <c r="E92" s="2078"/>
      <c r="F92" s="2078"/>
      <c r="G92" s="2078"/>
      <c r="H92" s="2078"/>
      <c r="I92" s="2078"/>
      <c r="J92" s="2078"/>
      <c r="K92" s="2078"/>
      <c r="L92" s="2078"/>
      <c r="M92" s="2079"/>
    </row>
    <row r="93" spans="2:13528" s="345" customFormat="1" ht="12.75" customHeight="1" thickBot="1" x14ac:dyDescent="0.3">
      <c r="B93" s="521" t="s">
        <v>14</v>
      </c>
      <c r="C93" s="1027"/>
      <c r="D93" s="441" t="s">
        <v>478</v>
      </c>
      <c r="E93" s="468">
        <f>SUM(E94:E98)</f>
        <v>63607150</v>
      </c>
      <c r="F93" s="468">
        <f t="shared" ref="F93:H93" si="23">SUM(F94:F98)</f>
        <v>0</v>
      </c>
      <c r="G93" s="654">
        <f t="shared" si="23"/>
        <v>0</v>
      </c>
      <c r="H93" s="642">
        <f t="shared" si="23"/>
        <v>63607150</v>
      </c>
      <c r="I93" s="595">
        <f>SUM(I94:I97)</f>
        <v>52194383</v>
      </c>
      <c r="J93" s="595">
        <f t="shared" ref="J93:M93" si="24">SUM(J94:J97)</f>
        <v>0</v>
      </c>
      <c r="K93" s="595">
        <f t="shared" si="24"/>
        <v>0</v>
      </c>
      <c r="L93" s="642">
        <f t="shared" si="24"/>
        <v>52194383</v>
      </c>
      <c r="M93" s="595">
        <f t="shared" si="24"/>
        <v>52070346</v>
      </c>
      <c r="P93" s="344"/>
    </row>
    <row r="94" spans="2:13528" ht="12.75" customHeight="1" x14ac:dyDescent="0.25">
      <c r="B94" s="442" t="s">
        <v>96</v>
      </c>
      <c r="C94" s="1092" t="s">
        <v>583</v>
      </c>
      <c r="D94" s="425" t="s">
        <v>44</v>
      </c>
      <c r="E94" s="465">
        <v>41067340</v>
      </c>
      <c r="F94" s="465"/>
      <c r="G94" s="655"/>
      <c r="H94" s="848">
        <f>SUM(E94:G94)</f>
        <v>41067340</v>
      </c>
      <c r="I94" s="669">
        <v>34797040</v>
      </c>
      <c r="J94" s="601"/>
      <c r="K94" s="635"/>
      <c r="L94" s="647">
        <v>34797040</v>
      </c>
      <c r="M94" s="669">
        <v>34797040</v>
      </c>
      <c r="O94" s="361"/>
    </row>
    <row r="95" spans="2:13528" ht="12.75" customHeight="1" x14ac:dyDescent="0.25">
      <c r="B95" s="419" t="s">
        <v>97</v>
      </c>
      <c r="C95" s="1037" t="s">
        <v>584</v>
      </c>
      <c r="D95" s="357" t="s">
        <v>141</v>
      </c>
      <c r="E95" s="466">
        <v>8008131</v>
      </c>
      <c r="F95" s="466"/>
      <c r="G95" s="656"/>
      <c r="H95" s="855">
        <f>SUM(E95:G95)</f>
        <v>8008131</v>
      </c>
      <c r="I95" s="849">
        <v>6207922</v>
      </c>
      <c r="J95" s="621"/>
      <c r="K95" s="637"/>
      <c r="L95" s="644">
        <v>6207922</v>
      </c>
      <c r="M95" s="849">
        <v>6207922</v>
      </c>
      <c r="O95" s="361"/>
    </row>
    <row r="96" spans="2:13528" ht="12.75" customHeight="1" x14ac:dyDescent="0.25">
      <c r="B96" s="419" t="s">
        <v>98</v>
      </c>
      <c r="C96" s="1037" t="s">
        <v>585</v>
      </c>
      <c r="D96" s="357" t="s">
        <v>118</v>
      </c>
      <c r="E96" s="466">
        <v>14531679</v>
      </c>
      <c r="F96" s="466"/>
      <c r="G96" s="656"/>
      <c r="H96" s="855">
        <f>SUM(E96:G96)</f>
        <v>14531679</v>
      </c>
      <c r="I96" s="614">
        <v>11189421</v>
      </c>
      <c r="J96" s="598"/>
      <c r="K96" s="606"/>
      <c r="L96" s="648">
        <v>11189421</v>
      </c>
      <c r="M96" s="614">
        <v>11065384</v>
      </c>
      <c r="O96" s="361"/>
    </row>
    <row r="97" spans="2:15" ht="12.75" customHeight="1" thickBot="1" x14ac:dyDescent="0.3">
      <c r="B97" s="419" t="s">
        <v>99</v>
      </c>
      <c r="C97" s="1039" t="s">
        <v>586</v>
      </c>
      <c r="D97" s="357" t="s">
        <v>142</v>
      </c>
      <c r="E97" s="1190"/>
      <c r="F97" s="1191"/>
      <c r="G97" s="1192"/>
      <c r="H97" s="664">
        <f t="shared" ref="H97:H150" si="25">SUM(E97:G97)</f>
        <v>0</v>
      </c>
      <c r="I97" s="552"/>
      <c r="J97" s="607"/>
      <c r="K97" s="671"/>
      <c r="L97" s="643"/>
      <c r="M97" s="1531"/>
      <c r="O97" s="361"/>
    </row>
    <row r="98" spans="2:15" s="1083" customFormat="1" ht="12.75" customHeight="1" thickBot="1" x14ac:dyDescent="0.3">
      <c r="B98" s="1084" t="s">
        <v>120</v>
      </c>
      <c r="C98" s="1093" t="s">
        <v>587</v>
      </c>
      <c r="D98" s="1085" t="s">
        <v>143</v>
      </c>
      <c r="E98" s="472">
        <f>SUM(E99:E109)</f>
        <v>0</v>
      </c>
      <c r="F98" s="472">
        <f t="shared" ref="F98:H98" si="26">SUM(F99:F109)</f>
        <v>0</v>
      </c>
      <c r="G98" s="472">
        <f t="shared" si="26"/>
        <v>0</v>
      </c>
      <c r="H98" s="650">
        <f t="shared" si="26"/>
        <v>0</v>
      </c>
      <c r="I98" s="478">
        <f>SUM(I99:I108)</f>
        <v>0</v>
      </c>
      <c r="J98" s="473">
        <f>SUM(J99:J108)</f>
        <v>0</v>
      </c>
      <c r="K98" s="662">
        <f>SUM(K99:K108)</f>
        <v>0</v>
      </c>
      <c r="L98" s="650"/>
      <c r="M98" s="634"/>
      <c r="O98" s="1086"/>
    </row>
    <row r="99" spans="2:15" ht="12.75" customHeight="1" x14ac:dyDescent="0.25">
      <c r="B99" s="348" t="s">
        <v>100</v>
      </c>
      <c r="C99" s="1039" t="s">
        <v>761</v>
      </c>
      <c r="D99" s="462" t="s">
        <v>535</v>
      </c>
      <c r="E99" s="1193"/>
      <c r="F99" s="1193"/>
      <c r="G99" s="1194"/>
      <c r="H99" s="1258">
        <f t="shared" si="25"/>
        <v>0</v>
      </c>
      <c r="I99" s="1233"/>
      <c r="J99" s="1234"/>
      <c r="K99" s="1235"/>
      <c r="L99" s="1259"/>
      <c r="M99" s="1259"/>
    </row>
    <row r="100" spans="2:15" ht="12.75" customHeight="1" x14ac:dyDescent="0.25">
      <c r="B100" s="355" t="s">
        <v>101</v>
      </c>
      <c r="C100" s="1094" t="s">
        <v>762</v>
      </c>
      <c r="D100" s="525" t="s">
        <v>465</v>
      </c>
      <c r="E100" s="903"/>
      <c r="F100" s="903"/>
      <c r="G100" s="904"/>
      <c r="H100" s="1224">
        <f t="shared" si="25"/>
        <v>0</v>
      </c>
      <c r="I100" s="1225"/>
      <c r="J100" s="1226"/>
      <c r="K100" s="1227"/>
      <c r="L100" s="1228"/>
      <c r="M100" s="1228"/>
    </row>
    <row r="101" spans="2:15" ht="12.75" customHeight="1" x14ac:dyDescent="0.25">
      <c r="B101" s="355" t="s">
        <v>111</v>
      </c>
      <c r="C101" s="1094" t="s">
        <v>763</v>
      </c>
      <c r="D101" s="524" t="s">
        <v>466</v>
      </c>
      <c r="E101" s="903"/>
      <c r="F101" s="903"/>
      <c r="G101" s="904"/>
      <c r="H101" s="1224">
        <f t="shared" si="25"/>
        <v>0</v>
      </c>
      <c r="I101" s="1225"/>
      <c r="J101" s="1229"/>
      <c r="K101" s="1230"/>
      <c r="L101" s="1228"/>
      <c r="M101" s="1228"/>
    </row>
    <row r="102" spans="2:15" ht="12.75" customHeight="1" x14ac:dyDescent="0.25">
      <c r="B102" s="355" t="s">
        <v>112</v>
      </c>
      <c r="C102" s="1094" t="s">
        <v>764</v>
      </c>
      <c r="D102" s="524" t="s">
        <v>467</v>
      </c>
      <c r="E102" s="903"/>
      <c r="F102" s="903"/>
      <c r="G102" s="904"/>
      <c r="H102" s="1224">
        <f t="shared" si="25"/>
        <v>0</v>
      </c>
      <c r="I102" s="1231"/>
      <c r="J102" s="1229"/>
      <c r="K102" s="1230"/>
      <c r="L102" s="1228"/>
      <c r="M102" s="1228"/>
    </row>
    <row r="103" spans="2:15" ht="12.75" customHeight="1" x14ac:dyDescent="0.25">
      <c r="B103" s="348" t="s">
        <v>113</v>
      </c>
      <c r="C103" s="1039" t="s">
        <v>765</v>
      </c>
      <c r="D103" s="525" t="s">
        <v>468</v>
      </c>
      <c r="E103" s="903"/>
      <c r="F103" s="903"/>
      <c r="G103" s="904"/>
      <c r="H103" s="1224">
        <f>SUM(E103:G103)</f>
        <v>0</v>
      </c>
      <c r="I103" s="1231"/>
      <c r="J103" s="1229"/>
      <c r="K103" s="1230"/>
      <c r="L103" s="1228"/>
      <c r="M103" s="1228"/>
    </row>
    <row r="104" spans="2:15" ht="12.75" customHeight="1" x14ac:dyDescent="0.25">
      <c r="B104" s="355" t="s">
        <v>114</v>
      </c>
      <c r="C104" s="1094" t="s">
        <v>766</v>
      </c>
      <c r="D104" s="525" t="s">
        <v>469</v>
      </c>
      <c r="E104" s="903"/>
      <c r="F104" s="903"/>
      <c r="G104" s="904"/>
      <c r="H104" s="1224">
        <f t="shared" si="25"/>
        <v>0</v>
      </c>
      <c r="I104" s="1231"/>
      <c r="J104" s="1229"/>
      <c r="K104" s="1230"/>
      <c r="L104" s="1228"/>
      <c r="M104" s="1228"/>
    </row>
    <row r="105" spans="2:15" ht="12.75" customHeight="1" x14ac:dyDescent="0.25">
      <c r="B105" s="348" t="s">
        <v>116</v>
      </c>
      <c r="C105" s="1039" t="s">
        <v>767</v>
      </c>
      <c r="D105" s="524" t="s">
        <v>470</v>
      </c>
      <c r="E105" s="903"/>
      <c r="F105" s="903"/>
      <c r="G105" s="904"/>
      <c r="H105" s="1224">
        <f t="shared" si="25"/>
        <v>0</v>
      </c>
      <c r="I105" s="1231"/>
      <c r="J105" s="1229"/>
      <c r="K105" s="1230"/>
      <c r="L105" s="1228"/>
      <c r="M105" s="1228"/>
    </row>
    <row r="106" spans="2:15" ht="12.75" customHeight="1" x14ac:dyDescent="0.25">
      <c r="B106" s="355" t="s">
        <v>144</v>
      </c>
      <c r="C106" s="1094" t="s">
        <v>768</v>
      </c>
      <c r="D106" s="524" t="s">
        <v>471</v>
      </c>
      <c r="E106" s="903"/>
      <c r="F106" s="903"/>
      <c r="G106" s="904"/>
      <c r="H106" s="1224">
        <f t="shared" si="25"/>
        <v>0</v>
      </c>
      <c r="I106" s="1231"/>
      <c r="J106" s="1229"/>
      <c r="K106" s="1230"/>
      <c r="L106" s="1228"/>
      <c r="M106" s="1228"/>
    </row>
    <row r="107" spans="2:15" ht="12.75" customHeight="1" x14ac:dyDescent="0.25">
      <c r="B107" s="348" t="s">
        <v>315</v>
      </c>
      <c r="C107" s="1039" t="s">
        <v>769</v>
      </c>
      <c r="D107" s="524" t="s">
        <v>472</v>
      </c>
      <c r="E107" s="903"/>
      <c r="F107" s="903"/>
      <c r="G107" s="904"/>
      <c r="H107" s="1224">
        <f t="shared" si="25"/>
        <v>0</v>
      </c>
      <c r="I107" s="1231"/>
      <c r="J107" s="1229"/>
      <c r="K107" s="1230"/>
      <c r="L107" s="1228"/>
      <c r="M107" s="1228"/>
    </row>
    <row r="108" spans="2:15" ht="12.75" customHeight="1" thickBot="1" x14ac:dyDescent="0.3">
      <c r="B108" s="348" t="s">
        <v>316</v>
      </c>
      <c r="C108" s="1039" t="s">
        <v>770</v>
      </c>
      <c r="D108" s="524" t="s">
        <v>473</v>
      </c>
      <c r="E108" s="1140"/>
      <c r="F108" s="1140"/>
      <c r="G108" s="1141"/>
      <c r="H108" s="1260">
        <f t="shared" si="25"/>
        <v>0</v>
      </c>
      <c r="I108" s="1231"/>
      <c r="J108" s="1229"/>
      <c r="K108" s="1230"/>
      <c r="L108" s="1228"/>
      <c r="M108" s="1228"/>
    </row>
    <row r="109" spans="2:15" ht="12.75" customHeight="1" thickBot="1" x14ac:dyDescent="0.3">
      <c r="B109" s="1142" t="s">
        <v>838</v>
      </c>
      <c r="C109" s="1143" t="s">
        <v>778</v>
      </c>
      <c r="D109" s="1139" t="s">
        <v>339</v>
      </c>
      <c r="E109" s="1195">
        <f>SUM(E111)</f>
        <v>0</v>
      </c>
      <c r="F109" s="472">
        <f>SUM(F111)</f>
        <v>0</v>
      </c>
      <c r="G109" s="478">
        <f>SUM(G111)</f>
        <v>0</v>
      </c>
      <c r="H109" s="650">
        <f>SUM(H111)</f>
        <v>0</v>
      </c>
      <c r="I109" s="627">
        <f>SUM(I110:I111)</f>
        <v>0</v>
      </c>
      <c r="J109" s="625">
        <f>SUM(J110:J111)</f>
        <v>0</v>
      </c>
      <c r="K109" s="628">
        <f>SUM(K110:K111)</f>
        <v>0</v>
      </c>
      <c r="L109" s="628">
        <f t="shared" ref="L109:M109" si="27">SUM(L110:L111)</f>
        <v>0</v>
      </c>
      <c r="M109" s="628">
        <f t="shared" si="27"/>
        <v>0</v>
      </c>
    </row>
    <row r="110" spans="2:15" ht="12.75" customHeight="1" x14ac:dyDescent="0.25">
      <c r="B110" s="1087" t="s">
        <v>839</v>
      </c>
      <c r="C110" s="1096" t="s">
        <v>779</v>
      </c>
      <c r="D110" s="420" t="s">
        <v>55</v>
      </c>
      <c r="E110" s="479"/>
      <c r="F110" s="479"/>
      <c r="G110" s="480"/>
      <c r="H110" s="848">
        <f>SUM(E110:G110)</f>
        <v>0</v>
      </c>
      <c r="I110" s="636"/>
      <c r="J110" s="601"/>
      <c r="K110" s="635"/>
      <c r="L110" s="647"/>
      <c r="M110" s="647"/>
    </row>
    <row r="111" spans="2:15" ht="12.75" customHeight="1" thickBot="1" x14ac:dyDescent="0.3">
      <c r="B111" s="355" t="s">
        <v>840</v>
      </c>
      <c r="C111" s="1039" t="s">
        <v>772</v>
      </c>
      <c r="D111" s="429" t="s">
        <v>56</v>
      </c>
      <c r="E111" s="548"/>
      <c r="F111" s="548"/>
      <c r="G111" s="549"/>
      <c r="H111" s="664">
        <f>SUM(E111:G111)</f>
        <v>0</v>
      </c>
      <c r="I111" s="684"/>
      <c r="J111" s="621"/>
      <c r="K111" s="637"/>
      <c r="L111" s="644"/>
      <c r="M111" s="644"/>
    </row>
    <row r="112" spans="2:15" ht="12.75" customHeight="1" thickBot="1" x14ac:dyDescent="0.3">
      <c r="B112" s="520" t="s">
        <v>15</v>
      </c>
      <c r="C112" s="1097" t="s">
        <v>771</v>
      </c>
      <c r="D112" s="325" t="s">
        <v>539</v>
      </c>
      <c r="E112" s="468">
        <f>+E113+E115+E116+E118</f>
        <v>0</v>
      </c>
      <c r="F112" s="468">
        <f t="shared" ref="F112:G112" si="28">+F113+F115+F116+F118</f>
        <v>0</v>
      </c>
      <c r="G112" s="654">
        <f t="shared" si="28"/>
        <v>0</v>
      </c>
      <c r="H112" s="642">
        <f>+H113+H115+H116+H118</f>
        <v>0</v>
      </c>
      <c r="I112" s="642">
        <f t="shared" ref="I112:M112" si="29">+I113+I115+I116+I118</f>
        <v>0</v>
      </c>
      <c r="J112" s="642">
        <f t="shared" si="29"/>
        <v>27724</v>
      </c>
      <c r="K112" s="642">
        <f t="shared" si="29"/>
        <v>0</v>
      </c>
      <c r="L112" s="642">
        <f t="shared" si="29"/>
        <v>27724</v>
      </c>
      <c r="M112" s="642">
        <f t="shared" si="29"/>
        <v>27724</v>
      </c>
      <c r="O112" s="361"/>
    </row>
    <row r="113" spans="2:13" s="345" customFormat="1" ht="12.75" customHeight="1" x14ac:dyDescent="0.25">
      <c r="B113" s="424" t="s">
        <v>102</v>
      </c>
      <c r="C113" s="1020" t="s">
        <v>599</v>
      </c>
      <c r="D113" s="420" t="s">
        <v>180</v>
      </c>
      <c r="E113" s="479"/>
      <c r="F113" s="479"/>
      <c r="G113" s="480"/>
      <c r="H113" s="848">
        <f t="shared" si="25"/>
        <v>0</v>
      </c>
      <c r="I113" s="636"/>
      <c r="J113" s="601">
        <v>27724</v>
      </c>
      <c r="K113" s="635"/>
      <c r="L113" s="647">
        <v>27724</v>
      </c>
      <c r="M113" s="647">
        <v>27724</v>
      </c>
    </row>
    <row r="114" spans="2:13" s="345" customFormat="1" ht="12.75" customHeight="1" x14ac:dyDescent="0.25">
      <c r="B114" s="348" t="s">
        <v>103</v>
      </c>
      <c r="C114" s="1021"/>
      <c r="D114" s="524" t="s">
        <v>536</v>
      </c>
      <c r="E114" s="469"/>
      <c r="F114" s="469"/>
      <c r="G114" s="481"/>
      <c r="H114" s="855">
        <f t="shared" si="25"/>
        <v>0</v>
      </c>
      <c r="I114" s="660"/>
      <c r="J114" s="598"/>
      <c r="K114" s="606"/>
      <c r="L114" s="648"/>
      <c r="M114" s="648"/>
    </row>
    <row r="115" spans="2:13" s="345" customFormat="1" ht="12.75" customHeight="1" x14ac:dyDescent="0.25">
      <c r="B115" s="348" t="s">
        <v>104</v>
      </c>
      <c r="C115" s="1054" t="s">
        <v>800</v>
      </c>
      <c r="D115" s="1153" t="s">
        <v>844</v>
      </c>
      <c r="E115" s="469"/>
      <c r="F115" s="469"/>
      <c r="G115" s="481"/>
      <c r="H115" s="855"/>
      <c r="I115" s="660"/>
      <c r="J115" s="598"/>
      <c r="K115" s="606"/>
      <c r="L115" s="648"/>
      <c r="M115" s="648"/>
    </row>
    <row r="116" spans="2:13" ht="12.75" customHeight="1" x14ac:dyDescent="0.25">
      <c r="B116" s="348" t="s">
        <v>105</v>
      </c>
      <c r="C116" s="1039" t="s">
        <v>601</v>
      </c>
      <c r="D116" s="357" t="s">
        <v>145</v>
      </c>
      <c r="E116" s="469"/>
      <c r="F116" s="469"/>
      <c r="G116" s="481"/>
      <c r="H116" s="855">
        <f t="shared" si="25"/>
        <v>0</v>
      </c>
      <c r="I116" s="660"/>
      <c r="J116" s="598"/>
      <c r="K116" s="606"/>
      <c r="L116" s="648"/>
      <c r="M116" s="648">
        <v>0</v>
      </c>
    </row>
    <row r="117" spans="2:13" ht="12.75" customHeight="1" x14ac:dyDescent="0.25">
      <c r="B117" s="348" t="s">
        <v>106</v>
      </c>
      <c r="C117" s="1036"/>
      <c r="D117" s="524" t="s">
        <v>537</v>
      </c>
      <c r="E117" s="469"/>
      <c r="F117" s="469"/>
      <c r="G117" s="481"/>
      <c r="H117" s="855">
        <f t="shared" si="25"/>
        <v>0</v>
      </c>
      <c r="I117" s="660"/>
      <c r="J117" s="598"/>
      <c r="K117" s="606"/>
      <c r="L117" s="648"/>
      <c r="M117" s="648"/>
    </row>
    <row r="118" spans="2:13" ht="12.75" customHeight="1" x14ac:dyDescent="0.25">
      <c r="B118" s="348" t="s">
        <v>115</v>
      </c>
      <c r="C118" s="1039" t="s">
        <v>603</v>
      </c>
      <c r="D118" s="352" t="s">
        <v>428</v>
      </c>
      <c r="E118" s="469">
        <f>SUM(E120:E127)</f>
        <v>0</v>
      </c>
      <c r="F118" s="469">
        <f>SUM(F120:F127)</f>
        <v>0</v>
      </c>
      <c r="G118" s="469">
        <f>SUM(G120:G127)</f>
        <v>0</v>
      </c>
      <c r="H118" s="855">
        <f t="shared" si="25"/>
        <v>0</v>
      </c>
      <c r="I118" s="660"/>
      <c r="J118" s="470"/>
      <c r="K118" s="660"/>
      <c r="L118" s="648"/>
      <c r="M118" s="648"/>
    </row>
    <row r="119" spans="2:13" ht="12.75" customHeight="1" x14ac:dyDescent="0.25">
      <c r="B119" s="348" t="s">
        <v>117</v>
      </c>
      <c r="C119" s="1039" t="s">
        <v>773</v>
      </c>
      <c r="D119" s="528" t="s">
        <v>465</v>
      </c>
      <c r="E119" s="903"/>
      <c r="F119" s="903"/>
      <c r="G119" s="904"/>
      <c r="H119" s="1224">
        <f t="shared" si="25"/>
        <v>0</v>
      </c>
      <c r="I119" s="1231"/>
      <c r="J119" s="1229"/>
      <c r="K119" s="1230"/>
      <c r="L119" s="1228"/>
      <c r="M119" s="1228"/>
    </row>
    <row r="120" spans="2:13" ht="12.75" customHeight="1" x14ac:dyDescent="0.25">
      <c r="B120" s="348" t="s">
        <v>146</v>
      </c>
      <c r="C120" s="1039" t="s">
        <v>774</v>
      </c>
      <c r="D120" s="524" t="s">
        <v>466</v>
      </c>
      <c r="E120" s="903"/>
      <c r="F120" s="903"/>
      <c r="G120" s="904"/>
      <c r="H120" s="1224">
        <f t="shared" si="25"/>
        <v>0</v>
      </c>
      <c r="I120" s="1231"/>
      <c r="J120" s="1229"/>
      <c r="K120" s="1230"/>
      <c r="L120" s="1228"/>
      <c r="M120" s="1228"/>
    </row>
    <row r="121" spans="2:13" ht="12.75" customHeight="1" x14ac:dyDescent="0.25">
      <c r="B121" s="348" t="s">
        <v>147</v>
      </c>
      <c r="C121" s="1039" t="s">
        <v>775</v>
      </c>
      <c r="D121" s="524" t="s">
        <v>467</v>
      </c>
      <c r="E121" s="903"/>
      <c r="F121" s="903"/>
      <c r="G121" s="904"/>
      <c r="H121" s="1224">
        <f t="shared" si="25"/>
        <v>0</v>
      </c>
      <c r="I121" s="1231"/>
      <c r="J121" s="1229"/>
      <c r="K121" s="1230"/>
      <c r="L121" s="1228"/>
      <c r="M121" s="1228"/>
    </row>
    <row r="122" spans="2:13" ht="12.75" customHeight="1" x14ac:dyDescent="0.25">
      <c r="B122" s="348" t="s">
        <v>148</v>
      </c>
      <c r="C122" s="1039" t="s">
        <v>776</v>
      </c>
      <c r="D122" s="524" t="s">
        <v>474</v>
      </c>
      <c r="E122" s="903"/>
      <c r="F122" s="903"/>
      <c r="G122" s="904"/>
      <c r="H122" s="1224">
        <f t="shared" si="25"/>
        <v>0</v>
      </c>
      <c r="I122" s="1231"/>
      <c r="J122" s="1229"/>
      <c r="K122" s="1230"/>
      <c r="L122" s="1228"/>
      <c r="M122" s="1228"/>
    </row>
    <row r="123" spans="2:13" ht="12.75" customHeight="1" x14ac:dyDescent="0.25">
      <c r="B123" s="348" t="s">
        <v>329</v>
      </c>
      <c r="C123" s="1039" t="s">
        <v>777</v>
      </c>
      <c r="D123" s="524" t="s">
        <v>475</v>
      </c>
      <c r="E123" s="903"/>
      <c r="F123" s="903"/>
      <c r="G123" s="904"/>
      <c r="H123" s="1224">
        <f t="shared" si="25"/>
        <v>0</v>
      </c>
      <c r="I123" s="1231"/>
      <c r="J123" s="1229"/>
      <c r="K123" s="1230"/>
      <c r="L123" s="1228"/>
      <c r="M123" s="1228"/>
    </row>
    <row r="124" spans="2:13" ht="12.75" customHeight="1" x14ac:dyDescent="0.25">
      <c r="B124" s="348" t="s">
        <v>330</v>
      </c>
      <c r="C124" s="1039" t="s">
        <v>778</v>
      </c>
      <c r="D124" s="524" t="s">
        <v>470</v>
      </c>
      <c r="E124" s="903"/>
      <c r="F124" s="903"/>
      <c r="G124" s="904"/>
      <c r="H124" s="1224">
        <f t="shared" si="25"/>
        <v>0</v>
      </c>
      <c r="I124" s="1231"/>
      <c r="J124" s="1229"/>
      <c r="K124" s="1230"/>
      <c r="L124" s="1228"/>
      <c r="M124" s="1228"/>
    </row>
    <row r="125" spans="2:13" ht="12.75" customHeight="1" x14ac:dyDescent="0.25">
      <c r="B125" s="348" t="s">
        <v>331</v>
      </c>
      <c r="C125" s="1039" t="s">
        <v>779</v>
      </c>
      <c r="D125" s="524" t="s">
        <v>476</v>
      </c>
      <c r="E125" s="903"/>
      <c r="F125" s="903"/>
      <c r="G125" s="904"/>
      <c r="H125" s="1224">
        <f t="shared" si="25"/>
        <v>0</v>
      </c>
      <c r="I125" s="1231"/>
      <c r="J125" s="1229"/>
      <c r="K125" s="1230"/>
      <c r="L125" s="1228"/>
      <c r="M125" s="1228"/>
    </row>
    <row r="126" spans="2:13" ht="12.75" customHeight="1" x14ac:dyDescent="0.25">
      <c r="B126" s="348" t="s">
        <v>538</v>
      </c>
      <c r="C126" s="1039" t="s">
        <v>772</v>
      </c>
      <c r="D126" s="524" t="s">
        <v>801</v>
      </c>
      <c r="E126" s="903"/>
      <c r="F126" s="903"/>
      <c r="G126" s="904"/>
      <c r="H126" s="1224">
        <f t="shared" si="25"/>
        <v>0</v>
      </c>
      <c r="I126" s="1231"/>
      <c r="J126" s="1229"/>
      <c r="K126" s="1230"/>
      <c r="L126" s="1228"/>
      <c r="M126" s="1228"/>
    </row>
    <row r="127" spans="2:13" ht="12.75" customHeight="1" thickBot="1" x14ac:dyDescent="0.3">
      <c r="B127" s="1087" t="s">
        <v>833</v>
      </c>
      <c r="C127" s="1043" t="s">
        <v>780</v>
      </c>
      <c r="D127" s="1088" t="s">
        <v>802</v>
      </c>
      <c r="E127" s="1140"/>
      <c r="F127" s="1140"/>
      <c r="G127" s="1141"/>
      <c r="H127" s="1260">
        <f t="shared" si="25"/>
        <v>0</v>
      </c>
      <c r="I127" s="1246"/>
      <c r="J127" s="1247"/>
      <c r="K127" s="1248"/>
      <c r="L127" s="1249"/>
      <c r="M127" s="1249"/>
    </row>
    <row r="128" spans="2:13" ht="15" customHeight="1" thickBot="1" x14ac:dyDescent="0.3">
      <c r="B128" s="520" t="s">
        <v>16</v>
      </c>
      <c r="C128" s="1035" t="s">
        <v>780</v>
      </c>
      <c r="D128" s="350" t="s">
        <v>841</v>
      </c>
      <c r="E128" s="468">
        <f>+E112+E93</f>
        <v>63607150</v>
      </c>
      <c r="F128" s="468">
        <f t="shared" ref="F128:H128" si="30">+F112+F93</f>
        <v>0</v>
      </c>
      <c r="G128" s="654">
        <f t="shared" si="30"/>
        <v>0</v>
      </c>
      <c r="H128" s="642">
        <f t="shared" si="30"/>
        <v>63607150</v>
      </c>
      <c r="I128" s="595">
        <f>+I109+I112+I93</f>
        <v>52194383</v>
      </c>
      <c r="J128" s="595">
        <f t="shared" ref="J128:M128" si="31">+J109+J112+J93</f>
        <v>27724</v>
      </c>
      <c r="K128" s="595">
        <f t="shared" si="31"/>
        <v>0</v>
      </c>
      <c r="L128" s="595">
        <f t="shared" si="31"/>
        <v>52222107</v>
      </c>
      <c r="M128" s="595">
        <f t="shared" si="31"/>
        <v>52098070</v>
      </c>
    </row>
    <row r="129" spans="2:13" ht="12.75" customHeight="1" thickBot="1" x14ac:dyDescent="0.3">
      <c r="B129" s="523" t="s">
        <v>17</v>
      </c>
      <c r="C129" s="1019" t="s">
        <v>806</v>
      </c>
      <c r="D129" s="325" t="s">
        <v>349</v>
      </c>
      <c r="E129" s="473">
        <f t="shared" ref="E129:M129" si="32">SUM(E143:E145)</f>
        <v>0</v>
      </c>
      <c r="F129" s="472">
        <f t="shared" si="32"/>
        <v>0</v>
      </c>
      <c r="G129" s="478">
        <f t="shared" si="32"/>
        <v>0</v>
      </c>
      <c r="H129" s="650">
        <f t="shared" si="32"/>
        <v>0</v>
      </c>
      <c r="I129" s="628">
        <f t="shared" si="32"/>
        <v>0</v>
      </c>
      <c r="J129" s="625">
        <f t="shared" si="32"/>
        <v>0</v>
      </c>
      <c r="K129" s="628">
        <f t="shared" si="32"/>
        <v>0</v>
      </c>
      <c r="L129" s="625">
        <f t="shared" si="32"/>
        <v>0</v>
      </c>
      <c r="M129" s="628">
        <f t="shared" si="32"/>
        <v>0</v>
      </c>
    </row>
    <row r="130" spans="2:13" ht="12.75" customHeight="1" thickBot="1" x14ac:dyDescent="0.3">
      <c r="B130" s="523" t="s">
        <v>18</v>
      </c>
      <c r="C130" s="1019" t="s">
        <v>782</v>
      </c>
      <c r="D130" s="325" t="s">
        <v>341</v>
      </c>
      <c r="E130" s="473">
        <f t="shared" ref="E130:M130" si="33">SUM(E131:E133)</f>
        <v>0</v>
      </c>
      <c r="F130" s="472">
        <f t="shared" si="33"/>
        <v>0</v>
      </c>
      <c r="G130" s="478">
        <f t="shared" si="33"/>
        <v>0</v>
      </c>
      <c r="H130" s="650">
        <f t="shared" si="33"/>
        <v>0</v>
      </c>
      <c r="I130" s="628">
        <f t="shared" si="33"/>
        <v>0</v>
      </c>
      <c r="J130" s="625">
        <f t="shared" si="33"/>
        <v>0</v>
      </c>
      <c r="K130" s="628">
        <f t="shared" si="33"/>
        <v>0</v>
      </c>
      <c r="L130" s="625">
        <f t="shared" si="33"/>
        <v>0</v>
      </c>
      <c r="M130" s="628">
        <f t="shared" si="33"/>
        <v>0</v>
      </c>
    </row>
    <row r="131" spans="2:13" ht="12.75" customHeight="1" x14ac:dyDescent="0.25">
      <c r="B131" s="1055" t="s">
        <v>89</v>
      </c>
      <c r="C131" s="1020" t="s">
        <v>783</v>
      </c>
      <c r="D131" s="351" t="s">
        <v>454</v>
      </c>
      <c r="E131" s="479"/>
      <c r="F131" s="479"/>
      <c r="G131" s="480"/>
      <c r="H131" s="855">
        <f t="shared" si="25"/>
        <v>0</v>
      </c>
      <c r="I131" s="636"/>
      <c r="J131" s="601"/>
      <c r="K131" s="635"/>
      <c r="L131" s="647"/>
      <c r="M131" s="647"/>
    </row>
    <row r="132" spans="2:13" ht="12.75" customHeight="1" x14ac:dyDescent="0.25">
      <c r="B132" s="353" t="s">
        <v>90</v>
      </c>
      <c r="C132" s="1021" t="s">
        <v>784</v>
      </c>
      <c r="D132" s="352" t="s">
        <v>455</v>
      </c>
      <c r="E132" s="469"/>
      <c r="F132" s="469"/>
      <c r="G132" s="481"/>
      <c r="H132" s="855">
        <f t="shared" si="25"/>
        <v>0</v>
      </c>
      <c r="I132" s="660"/>
      <c r="J132" s="598"/>
      <c r="K132" s="606"/>
      <c r="L132" s="648"/>
      <c r="M132" s="648"/>
    </row>
    <row r="133" spans="2:13" ht="12.75" customHeight="1" thickBot="1" x14ac:dyDescent="0.3">
      <c r="B133" s="1056" t="s">
        <v>91</v>
      </c>
      <c r="C133" s="1048" t="s">
        <v>785</v>
      </c>
      <c r="D133" s="356" t="s">
        <v>456</v>
      </c>
      <c r="E133" s="548"/>
      <c r="F133" s="548"/>
      <c r="G133" s="549"/>
      <c r="H133" s="855">
        <f t="shared" si="25"/>
        <v>0</v>
      </c>
      <c r="I133" s="684"/>
      <c r="J133" s="621"/>
      <c r="K133" s="637"/>
      <c r="L133" s="644"/>
      <c r="M133" s="644"/>
    </row>
    <row r="134" spans="2:13" ht="12.75" customHeight="1" thickBot="1" x14ac:dyDescent="0.3">
      <c r="B134" s="523" t="s">
        <v>19</v>
      </c>
      <c r="C134" s="1019" t="s">
        <v>786</v>
      </c>
      <c r="D134" s="325" t="s">
        <v>377</v>
      </c>
      <c r="E134" s="473">
        <f>SUM(E135:E138)</f>
        <v>0</v>
      </c>
      <c r="F134" s="472">
        <f>SUM(F135:F138)</f>
        <v>0</v>
      </c>
      <c r="G134" s="478">
        <f>SUM(G135:G138)</f>
        <v>0</v>
      </c>
      <c r="H134" s="650">
        <f>SUM(H135:H138)</f>
        <v>0</v>
      </c>
      <c r="I134" s="628">
        <f t="shared" ref="I134:M134" si="34">SUM(I135:I138)</f>
        <v>0</v>
      </c>
      <c r="J134" s="625">
        <f t="shared" si="34"/>
        <v>0</v>
      </c>
      <c r="K134" s="628">
        <f t="shared" si="34"/>
        <v>0</v>
      </c>
      <c r="L134" s="625">
        <f t="shared" si="34"/>
        <v>0</v>
      </c>
      <c r="M134" s="628">
        <f t="shared" si="34"/>
        <v>0</v>
      </c>
    </row>
    <row r="135" spans="2:13" ht="12.75" customHeight="1" x14ac:dyDescent="0.25">
      <c r="B135" s="1055" t="s">
        <v>92</v>
      </c>
      <c r="C135" s="1020" t="s">
        <v>787</v>
      </c>
      <c r="D135" s="351" t="s">
        <v>457</v>
      </c>
      <c r="E135" s="479"/>
      <c r="F135" s="479"/>
      <c r="G135" s="480"/>
      <c r="H135" s="855">
        <f t="shared" si="25"/>
        <v>0</v>
      </c>
      <c r="I135" s="636"/>
      <c r="J135" s="601"/>
      <c r="K135" s="635"/>
      <c r="L135" s="1256"/>
      <c r="M135" s="1256"/>
    </row>
    <row r="136" spans="2:13" ht="12.75" customHeight="1" x14ac:dyDescent="0.25">
      <c r="B136" s="353" t="s">
        <v>93</v>
      </c>
      <c r="C136" s="1021" t="s">
        <v>788</v>
      </c>
      <c r="D136" s="352" t="s">
        <v>458</v>
      </c>
      <c r="E136" s="469"/>
      <c r="F136" s="469"/>
      <c r="G136" s="481"/>
      <c r="H136" s="855">
        <f t="shared" si="25"/>
        <v>0</v>
      </c>
      <c r="I136" s="660"/>
      <c r="J136" s="598"/>
      <c r="K136" s="606"/>
      <c r="L136" s="648"/>
      <c r="M136" s="648"/>
    </row>
    <row r="137" spans="2:13" ht="12.75" customHeight="1" x14ac:dyDescent="0.25">
      <c r="B137" s="353" t="s">
        <v>250</v>
      </c>
      <c r="C137" s="1021" t="s">
        <v>789</v>
      </c>
      <c r="D137" s="352" t="s">
        <v>459</v>
      </c>
      <c r="E137" s="469"/>
      <c r="F137" s="469"/>
      <c r="G137" s="481"/>
      <c r="H137" s="855">
        <f t="shared" si="25"/>
        <v>0</v>
      </c>
      <c r="I137" s="660"/>
      <c r="J137" s="598"/>
      <c r="K137" s="606"/>
      <c r="L137" s="648"/>
      <c r="M137" s="648"/>
    </row>
    <row r="138" spans="2:13" ht="12.75" customHeight="1" thickBot="1" x14ac:dyDescent="0.3">
      <c r="B138" s="1056" t="s">
        <v>251</v>
      </c>
      <c r="C138" s="1048" t="s">
        <v>790</v>
      </c>
      <c r="D138" s="356" t="s">
        <v>460</v>
      </c>
      <c r="E138" s="548"/>
      <c r="F138" s="548"/>
      <c r="G138" s="549"/>
      <c r="H138" s="664">
        <f t="shared" si="25"/>
        <v>0</v>
      </c>
      <c r="I138" s="684"/>
      <c r="J138" s="621"/>
      <c r="K138" s="637"/>
      <c r="L138" s="644"/>
      <c r="M138" s="644"/>
    </row>
    <row r="139" spans="2:13" ht="13.5" customHeight="1" thickBot="1" x14ac:dyDescent="0.3">
      <c r="B139" s="1103" t="s">
        <v>20</v>
      </c>
      <c r="C139" s="889" t="s">
        <v>831</v>
      </c>
      <c r="D139" s="1099" t="s">
        <v>827</v>
      </c>
      <c r="E139" s="473">
        <f>SUM(E140:E145)</f>
        <v>0</v>
      </c>
      <c r="F139" s="473">
        <f t="shared" ref="F139:H139" si="35">SUM(F140:F145)</f>
        <v>0</v>
      </c>
      <c r="G139" s="662">
        <f t="shared" si="35"/>
        <v>0</v>
      </c>
      <c r="H139" s="650">
        <f t="shared" si="35"/>
        <v>0</v>
      </c>
      <c r="I139" s="1196">
        <v>0</v>
      </c>
      <c r="J139" s="364">
        <v>0</v>
      </c>
      <c r="K139" s="364">
        <v>0</v>
      </c>
      <c r="L139" s="364">
        <v>0</v>
      </c>
      <c r="M139" s="364">
        <v>0</v>
      </c>
    </row>
    <row r="140" spans="2:13" x14ac:dyDescent="0.25">
      <c r="B140" s="422" t="s">
        <v>819</v>
      </c>
      <c r="C140" s="1144" t="s">
        <v>792</v>
      </c>
      <c r="D140" s="351" t="s">
        <v>758</v>
      </c>
      <c r="E140" s="479"/>
      <c r="F140" s="479"/>
      <c r="G140" s="480"/>
      <c r="H140" s="1254">
        <f t="shared" si="25"/>
        <v>0</v>
      </c>
      <c r="I140" s="1261"/>
      <c r="J140" s="1261"/>
      <c r="K140" s="1262"/>
      <c r="L140" s="1263"/>
      <c r="M140" s="1263"/>
    </row>
    <row r="141" spans="2:13" x14ac:dyDescent="0.25">
      <c r="B141" s="426" t="s">
        <v>820</v>
      </c>
      <c r="C141" s="1065" t="s">
        <v>805</v>
      </c>
      <c r="D141" s="352" t="s">
        <v>360</v>
      </c>
      <c r="E141" s="469"/>
      <c r="F141" s="469"/>
      <c r="G141" s="481"/>
      <c r="H141" s="1182">
        <f t="shared" si="25"/>
        <v>0</v>
      </c>
      <c r="I141" s="1170"/>
      <c r="J141" s="1170"/>
      <c r="K141" s="1215"/>
      <c r="L141" s="1264"/>
      <c r="M141" s="1264"/>
    </row>
    <row r="142" spans="2:13" x14ac:dyDescent="0.25">
      <c r="B142" s="353" t="s">
        <v>821</v>
      </c>
      <c r="C142" s="1066" t="s">
        <v>791</v>
      </c>
      <c r="D142" s="352" t="s">
        <v>412</v>
      </c>
      <c r="E142" s="469"/>
      <c r="F142" s="469"/>
      <c r="G142" s="481"/>
      <c r="H142" s="1182">
        <f t="shared" si="25"/>
        <v>0</v>
      </c>
      <c r="I142" s="1170"/>
      <c r="J142" s="1170"/>
      <c r="K142" s="1215"/>
      <c r="L142" s="1264"/>
      <c r="M142" s="1264"/>
    </row>
    <row r="143" spans="2:13" ht="12.75" customHeight="1" x14ac:dyDescent="0.25">
      <c r="B143" s="426" t="s">
        <v>530</v>
      </c>
      <c r="C143" s="1066" t="s">
        <v>792</v>
      </c>
      <c r="D143" s="352" t="s">
        <v>360</v>
      </c>
      <c r="E143" s="469"/>
      <c r="F143" s="469"/>
      <c r="G143" s="481"/>
      <c r="H143" s="1182">
        <f t="shared" si="25"/>
        <v>0</v>
      </c>
      <c r="I143" s="470"/>
      <c r="J143" s="598"/>
      <c r="K143" s="606"/>
      <c r="L143" s="648"/>
      <c r="M143" s="648"/>
    </row>
    <row r="144" spans="2:13" ht="12.75" customHeight="1" x14ac:dyDescent="0.25">
      <c r="B144" s="353" t="s">
        <v>822</v>
      </c>
      <c r="C144" s="1066" t="s">
        <v>793</v>
      </c>
      <c r="D144" s="352" t="s">
        <v>477</v>
      </c>
      <c r="E144" s="469"/>
      <c r="F144" s="469"/>
      <c r="G144" s="481"/>
      <c r="H144" s="855">
        <f t="shared" si="25"/>
        <v>0</v>
      </c>
      <c r="I144" s="660"/>
      <c r="J144" s="598"/>
      <c r="K144" s="606"/>
      <c r="L144" s="648"/>
      <c r="M144" s="648"/>
    </row>
    <row r="145" spans="2:15" ht="12.75" customHeight="1" thickBot="1" x14ac:dyDescent="0.3">
      <c r="B145" s="439" t="s">
        <v>263</v>
      </c>
      <c r="C145" s="1073" t="s">
        <v>794</v>
      </c>
      <c r="D145" s="356" t="s">
        <v>372</v>
      </c>
      <c r="E145" s="548"/>
      <c r="F145" s="548"/>
      <c r="G145" s="549"/>
      <c r="H145" s="664">
        <f t="shared" si="25"/>
        <v>0</v>
      </c>
      <c r="I145" s="684"/>
      <c r="J145" s="621"/>
      <c r="K145" s="637"/>
      <c r="L145" s="1265"/>
      <c r="M145" s="1265"/>
    </row>
    <row r="146" spans="2:15" ht="12.75" customHeight="1" thickBot="1" x14ac:dyDescent="0.3">
      <c r="B146" s="523" t="s">
        <v>21</v>
      </c>
      <c r="C146" s="1019" t="s">
        <v>830</v>
      </c>
      <c r="D146" s="325" t="s">
        <v>540</v>
      </c>
      <c r="E146" s="473">
        <f t="shared" ref="E146:M146" si="36">SUM(E147:E150)</f>
        <v>0</v>
      </c>
      <c r="F146" s="472">
        <f t="shared" si="36"/>
        <v>0</v>
      </c>
      <c r="G146" s="478">
        <f t="shared" si="36"/>
        <v>0</v>
      </c>
      <c r="H146" s="650">
        <f t="shared" si="36"/>
        <v>0</v>
      </c>
      <c r="I146" s="628">
        <f t="shared" si="36"/>
        <v>0</v>
      </c>
      <c r="J146" s="625">
        <f t="shared" si="36"/>
        <v>0</v>
      </c>
      <c r="K146" s="628">
        <f t="shared" si="36"/>
        <v>0</v>
      </c>
      <c r="L146" s="628">
        <f t="shared" si="36"/>
        <v>0</v>
      </c>
      <c r="M146" s="628">
        <f t="shared" si="36"/>
        <v>0</v>
      </c>
    </row>
    <row r="147" spans="2:15" ht="12.75" customHeight="1" x14ac:dyDescent="0.25">
      <c r="B147" s="422" t="s">
        <v>139</v>
      </c>
      <c r="C147" s="1020" t="s">
        <v>795</v>
      </c>
      <c r="D147" s="351" t="s">
        <v>461</v>
      </c>
      <c r="E147" s="479"/>
      <c r="F147" s="479"/>
      <c r="G147" s="480"/>
      <c r="H147" s="855">
        <f t="shared" si="25"/>
        <v>0</v>
      </c>
      <c r="I147" s="636"/>
      <c r="J147" s="601"/>
      <c r="K147" s="635"/>
      <c r="L147" s="647"/>
      <c r="M147" s="647"/>
    </row>
    <row r="148" spans="2:15" ht="12.75" customHeight="1" x14ac:dyDescent="0.25">
      <c r="B148" s="422" t="s">
        <v>140</v>
      </c>
      <c r="C148" s="1020" t="s">
        <v>796</v>
      </c>
      <c r="D148" s="352" t="s">
        <v>462</v>
      </c>
      <c r="E148" s="469"/>
      <c r="F148" s="469"/>
      <c r="G148" s="481"/>
      <c r="H148" s="855">
        <f t="shared" si="25"/>
        <v>0</v>
      </c>
      <c r="I148" s="660"/>
      <c r="J148" s="598"/>
      <c r="K148" s="606"/>
      <c r="L148" s="648"/>
      <c r="M148" s="648"/>
    </row>
    <row r="149" spans="2:15" ht="12.75" customHeight="1" x14ac:dyDescent="0.25">
      <c r="B149" s="422" t="s">
        <v>182</v>
      </c>
      <c r="C149" s="1020" t="s">
        <v>797</v>
      </c>
      <c r="D149" s="352" t="s">
        <v>463</v>
      </c>
      <c r="E149" s="469"/>
      <c r="F149" s="469"/>
      <c r="G149" s="481"/>
      <c r="H149" s="855">
        <f t="shared" si="25"/>
        <v>0</v>
      </c>
      <c r="I149" s="660"/>
      <c r="J149" s="598"/>
      <c r="K149" s="606"/>
      <c r="L149" s="648"/>
      <c r="M149" s="648"/>
    </row>
    <row r="150" spans="2:15" ht="12.75" customHeight="1" thickBot="1" x14ac:dyDescent="0.3">
      <c r="B150" s="439" t="s">
        <v>265</v>
      </c>
      <c r="C150" s="1045" t="s">
        <v>798</v>
      </c>
      <c r="D150" s="356" t="s">
        <v>464</v>
      </c>
      <c r="E150" s="548"/>
      <c r="F150" s="548"/>
      <c r="G150" s="549"/>
      <c r="H150" s="855">
        <f t="shared" si="25"/>
        <v>0</v>
      </c>
      <c r="I150" s="684"/>
      <c r="J150" s="621"/>
      <c r="K150" s="637"/>
      <c r="L150" s="644"/>
      <c r="M150" s="644"/>
    </row>
    <row r="151" spans="2:15" ht="15" customHeight="1" thickBot="1" x14ac:dyDescent="0.3">
      <c r="B151" s="523" t="s">
        <v>22</v>
      </c>
      <c r="C151" s="1019" t="s">
        <v>610</v>
      </c>
      <c r="D151" s="325" t="s">
        <v>453</v>
      </c>
      <c r="E151" s="473">
        <f>+E146+E129</f>
        <v>0</v>
      </c>
      <c r="F151" s="472">
        <f t="shared" ref="F151:H151" si="37">+F146+F129</f>
        <v>0</v>
      </c>
      <c r="G151" s="478">
        <f t="shared" si="37"/>
        <v>0</v>
      </c>
      <c r="H151" s="650">
        <f t="shared" si="37"/>
        <v>0</v>
      </c>
      <c r="I151" s="628">
        <f>+I146+I129+I134+I130</f>
        <v>0</v>
      </c>
      <c r="J151" s="625">
        <f>+J146+J129+J134+J130</f>
        <v>0</v>
      </c>
      <c r="K151" s="628">
        <f>+K146+K129+K134+K130</f>
        <v>0</v>
      </c>
      <c r="L151" s="650"/>
      <c r="M151" s="650"/>
    </row>
    <row r="152" spans="2:15" ht="15" customHeight="1" thickBot="1" x14ac:dyDescent="0.3">
      <c r="B152" s="520" t="s">
        <v>23</v>
      </c>
      <c r="C152" s="1035" t="s">
        <v>799</v>
      </c>
      <c r="D152" s="350" t="s">
        <v>359</v>
      </c>
      <c r="E152" s="473">
        <f>+E128+E151</f>
        <v>63607150</v>
      </c>
      <c r="F152" s="472">
        <f t="shared" ref="F152:M152" si="38">+F128+F151</f>
        <v>0</v>
      </c>
      <c r="G152" s="478">
        <f t="shared" si="38"/>
        <v>0</v>
      </c>
      <c r="H152" s="650">
        <f t="shared" si="38"/>
        <v>63607150</v>
      </c>
      <c r="I152" s="650">
        <f t="shared" si="38"/>
        <v>52194383</v>
      </c>
      <c r="J152" s="650">
        <f t="shared" si="38"/>
        <v>27724</v>
      </c>
      <c r="K152" s="650">
        <f t="shared" si="38"/>
        <v>0</v>
      </c>
      <c r="L152" s="650">
        <f t="shared" si="38"/>
        <v>52222107</v>
      </c>
      <c r="M152" s="650">
        <f t="shared" si="38"/>
        <v>52098070</v>
      </c>
      <c r="O152" s="561"/>
    </row>
    <row r="153" spans="2:15" ht="12.75" customHeight="1" thickBot="1" x14ac:dyDescent="0.3">
      <c r="E153" s="463"/>
      <c r="F153" s="463"/>
      <c r="G153" s="463"/>
      <c r="H153" s="1158">
        <f>+H90-H152</f>
        <v>0</v>
      </c>
      <c r="I153" s="661"/>
      <c r="J153" s="661"/>
      <c r="K153" s="661"/>
      <c r="L153" s="661"/>
      <c r="M153" s="661"/>
    </row>
    <row r="154" spans="2:15" ht="12.75" customHeight="1" x14ac:dyDescent="0.25">
      <c r="B154" s="542" t="s">
        <v>158</v>
      </c>
      <c r="C154" s="1029"/>
      <c r="D154" s="543"/>
      <c r="E154" s="905">
        <v>10</v>
      </c>
      <c r="F154" s="905">
        <v>1</v>
      </c>
      <c r="G154" s="906"/>
      <c r="H154" s="831">
        <f>SUM(E154:G154)</f>
        <v>11</v>
      </c>
      <c r="I154" s="878">
        <v>10</v>
      </c>
      <c r="J154" s="875">
        <v>1</v>
      </c>
      <c r="K154" s="876">
        <v>0</v>
      </c>
      <c r="L154" s="877">
        <v>11</v>
      </c>
      <c r="M154" s="877">
        <v>11</v>
      </c>
    </row>
    <row r="155" spans="2:15" ht="12.75" customHeight="1" thickBot="1" x14ac:dyDescent="0.3">
      <c r="B155" s="544" t="s">
        <v>159</v>
      </c>
      <c r="C155" s="1030"/>
      <c r="D155" s="545"/>
      <c r="E155" s="907">
        <v>0</v>
      </c>
      <c r="F155" s="907">
        <v>0</v>
      </c>
      <c r="G155" s="908">
        <v>0</v>
      </c>
      <c r="H155" s="834">
        <f>SUM(E155:G155)</f>
        <v>0</v>
      </c>
      <c r="I155" s="885">
        <v>0</v>
      </c>
      <c r="J155" s="882">
        <v>0</v>
      </c>
      <c r="K155" s="883">
        <v>0</v>
      </c>
      <c r="L155" s="902">
        <v>0</v>
      </c>
      <c r="M155" s="902">
        <v>0</v>
      </c>
    </row>
    <row r="156" spans="2:15" ht="12.75" customHeight="1" x14ac:dyDescent="0.25">
      <c r="I156" s="535"/>
      <c r="J156" s="535"/>
      <c r="K156" s="535"/>
    </row>
    <row r="157" spans="2:15" ht="12.75" customHeight="1" x14ac:dyDescent="0.25">
      <c r="I157" s="535"/>
      <c r="J157" s="535"/>
      <c r="K157" s="535"/>
      <c r="L157" s="888"/>
      <c r="M157" s="888"/>
    </row>
    <row r="158" spans="2:15" ht="12.75" customHeight="1" x14ac:dyDescent="0.25">
      <c r="I158" s="535"/>
      <c r="J158" s="535"/>
      <c r="K158" s="535"/>
      <c r="L158" s="888"/>
      <c r="M158" s="888"/>
    </row>
    <row r="159" spans="2:15" ht="12.75" customHeight="1" x14ac:dyDescent="0.25">
      <c r="I159" s="535"/>
      <c r="J159" s="535"/>
      <c r="K159" s="535"/>
      <c r="L159" s="888"/>
      <c r="M159" s="888"/>
    </row>
    <row r="160" spans="2:15" ht="12.75" customHeight="1" x14ac:dyDescent="0.25">
      <c r="I160" s="535"/>
      <c r="J160" s="535"/>
      <c r="K160" s="535"/>
      <c r="L160" s="888"/>
      <c r="M160" s="888"/>
    </row>
    <row r="161" spans="9:13" ht="12.75" customHeight="1" x14ac:dyDescent="0.25">
      <c r="I161" s="535"/>
      <c r="J161" s="535"/>
      <c r="K161" s="535"/>
      <c r="L161" s="888"/>
      <c r="M161" s="888"/>
    </row>
    <row r="162" spans="9:13" ht="12.75" customHeight="1" x14ac:dyDescent="0.25">
      <c r="I162" s="535"/>
      <c r="J162" s="535"/>
      <c r="K162" s="535"/>
      <c r="L162" s="888"/>
      <c r="M162" s="888"/>
    </row>
    <row r="163" spans="9:13" ht="12.75" customHeight="1" x14ac:dyDescent="0.25">
      <c r="I163" s="535"/>
      <c r="J163" s="535"/>
      <c r="K163" s="535"/>
      <c r="L163" s="888"/>
      <c r="M163" s="888"/>
    </row>
    <row r="164" spans="9:13" ht="12.75" customHeight="1" x14ac:dyDescent="0.25">
      <c r="L164" s="888"/>
      <c r="M164" s="888"/>
    </row>
    <row r="165" spans="9:13" ht="12.75" customHeight="1" x14ac:dyDescent="0.25">
      <c r="L165" s="888"/>
      <c r="M165" s="888"/>
    </row>
    <row r="166" spans="9:13" ht="12.75" customHeight="1" x14ac:dyDescent="0.25">
      <c r="L166" s="888"/>
      <c r="M166" s="888"/>
    </row>
    <row r="167" spans="9:13" ht="12.75" customHeight="1" x14ac:dyDescent="0.25">
      <c r="L167" s="888"/>
      <c r="M167" s="888"/>
    </row>
    <row r="168" spans="9:13" ht="12.75" customHeight="1" x14ac:dyDescent="0.25">
      <c r="L168" s="888"/>
      <c r="M168" s="888"/>
    </row>
    <row r="169" spans="9:13" ht="12.75" customHeight="1" x14ac:dyDescent="0.25">
      <c r="L169" s="888"/>
      <c r="M169" s="888"/>
    </row>
    <row r="170" spans="9:13" ht="12.75" customHeight="1" x14ac:dyDescent="0.25">
      <c r="L170" s="888"/>
      <c r="M170" s="888"/>
    </row>
    <row r="171" spans="9:13" ht="12.75" customHeight="1" x14ac:dyDescent="0.25">
      <c r="L171" s="888"/>
      <c r="M171" s="888"/>
    </row>
    <row r="172" spans="9:13" ht="12.75" customHeight="1" x14ac:dyDescent="0.25">
      <c r="L172" s="888"/>
      <c r="M172" s="888"/>
    </row>
    <row r="173" spans="9:13" ht="12.75" customHeight="1" x14ac:dyDescent="0.25">
      <c r="L173" s="888"/>
      <c r="M173" s="888"/>
    </row>
    <row r="174" spans="9:13" ht="12.75" customHeight="1" x14ac:dyDescent="0.25">
      <c r="L174" s="888"/>
      <c r="M174" s="888"/>
    </row>
    <row r="175" spans="9:13" ht="12.75" customHeight="1" x14ac:dyDescent="0.25">
      <c r="L175" s="888"/>
      <c r="M175" s="888"/>
    </row>
    <row r="176" spans="9:13" ht="12.75" customHeight="1" x14ac:dyDescent="0.25">
      <c r="L176" s="888"/>
      <c r="M176" s="888"/>
    </row>
    <row r="177" spans="12:13" ht="12.75" customHeight="1" x14ac:dyDescent="0.25">
      <c r="L177" s="888"/>
      <c r="M177" s="888"/>
    </row>
    <row r="178" spans="12:13" ht="12.75" customHeight="1" x14ac:dyDescent="0.25">
      <c r="L178" s="888"/>
      <c r="M178" s="888"/>
    </row>
    <row r="179" spans="12:13" ht="12.75" customHeight="1" x14ac:dyDescent="0.25">
      <c r="L179" s="888"/>
      <c r="M179" s="888"/>
    </row>
    <row r="180" spans="12:13" ht="12.75" customHeight="1" x14ac:dyDescent="0.25">
      <c r="L180" s="888"/>
      <c r="M180" s="888"/>
    </row>
    <row r="181" spans="12:13" ht="12.75" customHeight="1" x14ac:dyDescent="0.25">
      <c r="L181" s="888"/>
      <c r="M181" s="888"/>
    </row>
    <row r="182" spans="12:13" ht="12.75" customHeight="1" x14ac:dyDescent="0.25">
      <c r="L182" s="888"/>
      <c r="M182" s="888"/>
    </row>
    <row r="183" spans="12:13" ht="12.75" customHeight="1" x14ac:dyDescent="0.25">
      <c r="L183" s="888"/>
      <c r="M183" s="888"/>
    </row>
    <row r="184" spans="12:13" ht="12.75" customHeight="1" x14ac:dyDescent="0.25">
      <c r="L184" s="888"/>
      <c r="M184" s="888"/>
    </row>
    <row r="185" spans="12:13" ht="12.75" customHeight="1" x14ac:dyDescent="0.25">
      <c r="L185" s="888"/>
      <c r="M185" s="888"/>
    </row>
    <row r="186" spans="12:13" ht="12.75" customHeight="1" x14ac:dyDescent="0.25">
      <c r="L186" s="888"/>
      <c r="M186" s="888"/>
    </row>
    <row r="187" spans="12:13" ht="12.75" customHeight="1" x14ac:dyDescent="0.25">
      <c r="L187" s="888"/>
      <c r="M187" s="888"/>
    </row>
    <row r="188" spans="12:13" ht="12.75" customHeight="1" x14ac:dyDescent="0.25">
      <c r="L188" s="888"/>
      <c r="M188" s="888"/>
    </row>
    <row r="189" spans="12:13" ht="12.75" customHeight="1" x14ac:dyDescent="0.25">
      <c r="L189" s="888"/>
      <c r="M189" s="888"/>
    </row>
    <row r="190" spans="12:13" ht="12.75" customHeight="1" x14ac:dyDescent="0.25">
      <c r="L190" s="888"/>
      <c r="M190" s="888"/>
    </row>
    <row r="191" spans="12:13" ht="12.75" customHeight="1" x14ac:dyDescent="0.25">
      <c r="L191" s="888"/>
      <c r="M191" s="888"/>
    </row>
    <row r="192" spans="12:13" ht="12.75" customHeight="1" x14ac:dyDescent="0.25">
      <c r="L192" s="888"/>
      <c r="M192" s="888"/>
    </row>
    <row r="193" spans="12:13" ht="12.75" customHeight="1" x14ac:dyDescent="0.25">
      <c r="L193" s="888"/>
      <c r="M193" s="888"/>
    </row>
    <row r="194" spans="12:13" ht="12.75" customHeight="1" x14ac:dyDescent="0.25">
      <c r="L194" s="888"/>
      <c r="M194" s="888"/>
    </row>
    <row r="195" spans="12:13" ht="12.75" customHeight="1" x14ac:dyDescent="0.25">
      <c r="L195" s="888"/>
      <c r="M195" s="888"/>
    </row>
    <row r="196" spans="12:13" ht="12.75" customHeight="1" x14ac:dyDescent="0.25">
      <c r="L196" s="888"/>
      <c r="M196" s="888"/>
    </row>
    <row r="197" spans="12:13" ht="12.75" customHeight="1" x14ac:dyDescent="0.25">
      <c r="L197" s="888"/>
      <c r="M197" s="888"/>
    </row>
    <row r="198" spans="12:13" ht="12.75" customHeight="1" x14ac:dyDescent="0.25">
      <c r="L198" s="888"/>
      <c r="M198" s="888"/>
    </row>
    <row r="199" spans="12:13" ht="12.75" customHeight="1" x14ac:dyDescent="0.25">
      <c r="L199" s="888"/>
      <c r="M199" s="888"/>
    </row>
    <row r="200" spans="12:13" ht="12.75" customHeight="1" x14ac:dyDescent="0.25">
      <c r="L200" s="888"/>
      <c r="M200" s="888"/>
    </row>
    <row r="201" spans="12:13" ht="12.75" customHeight="1" x14ac:dyDescent="0.25">
      <c r="L201" s="888"/>
      <c r="M201" s="888"/>
    </row>
    <row r="202" spans="12:13" ht="12.75" customHeight="1" x14ac:dyDescent="0.25">
      <c r="L202" s="888"/>
      <c r="M202" s="888"/>
    </row>
    <row r="203" spans="12:13" ht="12.75" customHeight="1" x14ac:dyDescent="0.25">
      <c r="L203" s="888"/>
      <c r="M203" s="888"/>
    </row>
    <row r="204" spans="12:13" ht="12.75" customHeight="1" x14ac:dyDescent="0.25">
      <c r="L204" s="888"/>
      <c r="M204" s="888"/>
    </row>
    <row r="205" spans="12:13" ht="12.75" customHeight="1" x14ac:dyDescent="0.25">
      <c r="L205" s="888"/>
      <c r="M205" s="888"/>
    </row>
    <row r="206" spans="12:13" ht="12.75" customHeight="1" x14ac:dyDescent="0.25">
      <c r="L206" s="888"/>
      <c r="M206" s="888"/>
    </row>
    <row r="207" spans="12:13" ht="12.75" customHeight="1" x14ac:dyDescent="0.25">
      <c r="L207" s="888"/>
      <c r="M207" s="888"/>
    </row>
    <row r="208" spans="12:13" ht="12.75" customHeight="1" x14ac:dyDescent="0.25">
      <c r="L208" s="888"/>
      <c r="M208" s="888"/>
    </row>
    <row r="209" spans="12:13" ht="12.75" customHeight="1" x14ac:dyDescent="0.25">
      <c r="L209" s="888"/>
      <c r="M209" s="888"/>
    </row>
    <row r="210" spans="12:13" ht="12.75" customHeight="1" x14ac:dyDescent="0.25">
      <c r="L210" s="888"/>
      <c r="M210" s="888"/>
    </row>
    <row r="211" spans="12:13" ht="12.75" customHeight="1" x14ac:dyDescent="0.25">
      <c r="L211" s="888"/>
      <c r="M211" s="888"/>
    </row>
    <row r="212" spans="12:13" ht="12.75" customHeight="1" x14ac:dyDescent="0.25">
      <c r="L212" s="888"/>
      <c r="M212" s="888"/>
    </row>
    <row r="213" spans="12:13" ht="12.75" customHeight="1" x14ac:dyDescent="0.25">
      <c r="L213" s="888"/>
      <c r="M213" s="888"/>
    </row>
    <row r="214" spans="12:13" ht="12.75" customHeight="1" x14ac:dyDescent="0.25">
      <c r="L214" s="888"/>
      <c r="M214" s="888"/>
    </row>
    <row r="215" spans="12:13" ht="12.75" customHeight="1" x14ac:dyDescent="0.25">
      <c r="L215" s="888"/>
      <c r="M215" s="888"/>
    </row>
    <row r="216" spans="12:13" ht="12.75" customHeight="1" x14ac:dyDescent="0.25">
      <c r="L216" s="888"/>
      <c r="M216" s="888"/>
    </row>
    <row r="217" spans="12:13" ht="12.75" customHeight="1" x14ac:dyDescent="0.25">
      <c r="L217" s="888"/>
      <c r="M217" s="888"/>
    </row>
    <row r="218" spans="12:13" ht="12.75" customHeight="1" x14ac:dyDescent="0.25">
      <c r="L218" s="888"/>
      <c r="M218" s="888"/>
    </row>
    <row r="219" spans="12:13" ht="12.75" customHeight="1" x14ac:dyDescent="0.25">
      <c r="L219" s="888"/>
      <c r="M219" s="888"/>
    </row>
    <row r="220" spans="12:13" ht="12.75" customHeight="1" x14ac:dyDescent="0.25">
      <c r="L220" s="888"/>
      <c r="M220" s="888"/>
    </row>
    <row r="221" spans="12:13" ht="12.75" customHeight="1" x14ac:dyDescent="0.25">
      <c r="L221" s="888"/>
      <c r="M221" s="888"/>
    </row>
    <row r="222" spans="12:13" ht="12.75" customHeight="1" x14ac:dyDescent="0.25">
      <c r="L222" s="888"/>
      <c r="M222" s="888"/>
    </row>
    <row r="223" spans="12:13" ht="12.75" customHeight="1" x14ac:dyDescent="0.25">
      <c r="L223" s="888"/>
      <c r="M223" s="888"/>
    </row>
    <row r="224" spans="12:13" ht="12.75" customHeight="1" x14ac:dyDescent="0.25">
      <c r="L224" s="888"/>
      <c r="M224" s="888"/>
    </row>
    <row r="225" spans="12:13" ht="12.75" customHeight="1" x14ac:dyDescent="0.25">
      <c r="L225" s="888"/>
      <c r="M225" s="888"/>
    </row>
    <row r="226" spans="12:13" ht="12.75" customHeight="1" x14ac:dyDescent="0.25">
      <c r="L226" s="888"/>
      <c r="M226" s="888"/>
    </row>
    <row r="227" spans="12:13" ht="12.75" customHeight="1" x14ac:dyDescent="0.25">
      <c r="L227" s="888"/>
      <c r="M227" s="888"/>
    </row>
    <row r="228" spans="12:13" ht="12.75" customHeight="1" x14ac:dyDescent="0.25">
      <c r="L228" s="888"/>
      <c r="M228" s="888"/>
    </row>
    <row r="229" spans="12:13" ht="12.75" customHeight="1" x14ac:dyDescent="0.25">
      <c r="L229" s="888"/>
      <c r="M229" s="888"/>
    </row>
    <row r="230" spans="12:13" ht="12.75" customHeight="1" x14ac:dyDescent="0.25">
      <c r="L230" s="888"/>
      <c r="M230" s="888"/>
    </row>
    <row r="231" spans="12:13" ht="12.75" customHeight="1" x14ac:dyDescent="0.25">
      <c r="L231" s="888"/>
      <c r="M231" s="888"/>
    </row>
    <row r="232" spans="12:13" ht="12.75" customHeight="1" x14ac:dyDescent="0.25">
      <c r="L232" s="888"/>
      <c r="M232" s="888"/>
    </row>
    <row r="233" spans="12:13" ht="12.75" customHeight="1" x14ac:dyDescent="0.25">
      <c r="L233" s="888"/>
      <c r="M233" s="888"/>
    </row>
    <row r="234" spans="12:13" ht="12.75" customHeight="1" x14ac:dyDescent="0.25">
      <c r="L234" s="888"/>
      <c r="M234" s="888"/>
    </row>
    <row r="235" spans="12:13" ht="12.75" customHeight="1" x14ac:dyDescent="0.25">
      <c r="L235" s="888"/>
      <c r="M235" s="888"/>
    </row>
    <row r="236" spans="12:13" ht="12.75" customHeight="1" x14ac:dyDescent="0.25">
      <c r="L236" s="888"/>
      <c r="M236" s="888"/>
    </row>
    <row r="237" spans="12:13" ht="12.75" customHeight="1" x14ac:dyDescent="0.25">
      <c r="L237" s="888"/>
      <c r="M237" s="888"/>
    </row>
    <row r="238" spans="12:13" ht="12.75" customHeight="1" x14ac:dyDescent="0.25">
      <c r="L238" s="888"/>
      <c r="M238" s="888"/>
    </row>
    <row r="239" spans="12:13" ht="12.75" customHeight="1" x14ac:dyDescent="0.25">
      <c r="L239" s="888"/>
      <c r="M239" s="888"/>
    </row>
    <row r="240" spans="12:13" ht="12.75" customHeight="1" x14ac:dyDescent="0.25">
      <c r="L240" s="888"/>
      <c r="M240" s="888"/>
    </row>
    <row r="241" spans="12:13" ht="12.75" customHeight="1" x14ac:dyDescent="0.25">
      <c r="L241" s="888"/>
      <c r="M241" s="888"/>
    </row>
    <row r="242" spans="12:13" ht="12.75" customHeight="1" x14ac:dyDescent="0.25">
      <c r="L242" s="888"/>
      <c r="M242" s="888"/>
    </row>
    <row r="243" spans="12:13" ht="12.75" customHeight="1" x14ac:dyDescent="0.25">
      <c r="L243" s="888"/>
      <c r="M243" s="888"/>
    </row>
    <row r="244" spans="12:13" ht="12.75" customHeight="1" x14ac:dyDescent="0.25">
      <c r="L244" s="888"/>
      <c r="M244" s="888"/>
    </row>
    <row r="245" spans="12:13" ht="12.75" customHeight="1" x14ac:dyDescent="0.25">
      <c r="L245" s="888"/>
      <c r="M245" s="888"/>
    </row>
    <row r="246" spans="12:13" ht="12.75" customHeight="1" x14ac:dyDescent="0.25"/>
    <row r="247" spans="12:13" ht="12.75" customHeight="1" x14ac:dyDescent="0.25"/>
  </sheetData>
  <mergeCells count="4">
    <mergeCell ref="D2:H2"/>
    <mergeCell ref="B8:L8"/>
    <mergeCell ref="B92:M92"/>
    <mergeCell ref="A1:M1"/>
  </mergeCells>
  <phoneticPr fontId="26" type="noConversion"/>
  <printOptions horizontalCentered="1"/>
  <pageMargins left="0" right="0" top="0.39370078740157483" bottom="0.19685039370078741" header="0.19685039370078741" footer="0"/>
  <pageSetup paperSize="9" scale="58" orientation="portrait" r:id="rId1"/>
  <headerFooter alignWithMargins="0"/>
  <rowBreaks count="1" manualBreakCount="1">
    <brk id="91" max="16383" man="1"/>
  </rowBreaks>
  <ignoredErrors>
    <ignoredError sqref="H15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25</vt:i4>
      </vt:variant>
    </vt:vector>
  </HeadingPairs>
  <TitlesOfParts>
    <vt:vector size="55" baseType="lpstr">
      <vt:lpstr>1mÖNKORMBEVÉTELEKIADÁSA</vt:lpstr>
      <vt:lpstr>2mÖNKORMKÖZPONTtám</vt:lpstr>
      <vt:lpstr>3mÖNKORMTARTALÉKOK</vt:lpstr>
      <vt:lpstr>4mÖNKORMBeruházás</vt:lpstr>
      <vt:lpstr>5mÖNKORMEUprojektek</vt:lpstr>
      <vt:lpstr>6mÖNKORMAdósságkeletk</vt:lpstr>
      <vt:lpstr>7mÖNKORMktsg</vt:lpstr>
      <vt:lpstr>8mHIVATALktsg</vt:lpstr>
      <vt:lpstr>9mÓVODAktsg</vt:lpstr>
      <vt:lpstr>10mMaradvány</vt:lpstr>
      <vt:lpstr>11.mMÉRLEG</vt:lpstr>
      <vt:lpstr>12.mPÉNZESZKÖZ VÁLTOZÁS </vt:lpstr>
      <vt:lpstr>13.mTÖBBÉVESDÖNTÉSEK</vt:lpstr>
      <vt:lpstr>14.mKÖVETKEZŐ3ÉVKTSG</vt:lpstr>
      <vt:lpstr>15.mKÖZVETETTTÁMOGATÁS</vt:lpstr>
      <vt:lpstr>16.mCÉLJELLEGŰTÁMOGATÁS</vt:lpstr>
      <vt:lpstr>6.sz.mell.</vt:lpstr>
      <vt:lpstr>4.2.sz.mell  </vt:lpstr>
      <vt:lpstr>5.sz.mell.  </vt:lpstr>
      <vt:lpstr>7.sz.mell.</vt:lpstr>
      <vt:lpstr>10.sz.mell</vt:lpstr>
      <vt:lpstr>1. sz tájékoztató t.</vt:lpstr>
      <vt:lpstr>2. sz tájékoztató t</vt:lpstr>
      <vt:lpstr>4.sz tájékoztató t.</vt:lpstr>
      <vt:lpstr>5.sz tájékoztató t.</vt:lpstr>
      <vt:lpstr>17.1m ESZKÖZ vagyon</vt:lpstr>
      <vt:lpstr>17.2m FORRÁSOK </vt:lpstr>
      <vt:lpstr>17.3m ÉRTÉK.NÉLK.eszköz</vt:lpstr>
      <vt:lpstr>18m Tulajd.GAZD.SZERV.</vt:lpstr>
      <vt:lpstr>19mEREDMÉNY</vt:lpstr>
      <vt:lpstr>'12.mPÉNZESZKÖZ VÁLTOZÁS '!Nyomtatási_cím</vt:lpstr>
      <vt:lpstr>'1mÖNKORMBEVÉTELEKIADÁSA'!Nyomtatási_cím</vt:lpstr>
      <vt:lpstr>'4mÖNKORMBeruházás'!Nyomtatási_cím</vt:lpstr>
      <vt:lpstr>'7mÖNKORMktsg'!Nyomtatási_cím</vt:lpstr>
      <vt:lpstr>'8mHIVATALktsg'!Nyomtatási_cím</vt:lpstr>
      <vt:lpstr>'9mÓVODAktsg'!Nyomtatási_cím</vt:lpstr>
      <vt:lpstr>'1. sz tájékoztató t.'!Nyomtatási_terület</vt:lpstr>
      <vt:lpstr>'10mMaradvány'!Nyomtatási_terület</vt:lpstr>
      <vt:lpstr>'11.mMÉRLEG'!Nyomtatási_terület</vt:lpstr>
      <vt:lpstr>'12.mPÉNZESZKÖZ VÁLTOZÁS '!Nyomtatási_terület</vt:lpstr>
      <vt:lpstr>'13.mTÖBBÉVESDÖNTÉSEK'!Nyomtatási_terület</vt:lpstr>
      <vt:lpstr>'14.mKÖVETKEZŐ3ÉVKTSG'!Nyomtatási_terület</vt:lpstr>
      <vt:lpstr>'15.mKÖZVETETTTÁMOGATÁS'!Nyomtatási_terület</vt:lpstr>
      <vt:lpstr>'16.mCÉLJELLEGŰTÁMOGATÁS'!Nyomtatási_terület</vt:lpstr>
      <vt:lpstr>'17.1m ESZKÖZ vagyon'!Nyomtatási_terület</vt:lpstr>
      <vt:lpstr>'17.2m FORRÁSOK '!Nyomtatási_terület</vt:lpstr>
      <vt:lpstr>'1mÖNKORMBEVÉTELEKIADÁSA'!Nyomtatási_terület</vt:lpstr>
      <vt:lpstr>'2mÖNKORMKÖZPONTtám'!Nyomtatási_terület</vt:lpstr>
      <vt:lpstr>'3mÖNKORMTARTALÉKOK'!Nyomtatási_terület</vt:lpstr>
      <vt:lpstr>'4mÖNKORMBeruházás'!Nyomtatási_terület</vt:lpstr>
      <vt:lpstr>'5mÖNKORMEUprojektek'!Nyomtatási_terület</vt:lpstr>
      <vt:lpstr>'6mÖNKORMAdósságkeletk'!Nyomtatási_terület</vt:lpstr>
      <vt:lpstr>'7mÖNKORMktsg'!Nyomtatási_terület</vt:lpstr>
      <vt:lpstr>'8mHIVATALktsg'!Nyomtatási_terület</vt:lpstr>
      <vt:lpstr>'9mÓVODAktsg'!Nyomtatási_terület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Jegyzo</cp:lastModifiedBy>
  <cp:lastPrinted>2020-07-01T15:13:39Z</cp:lastPrinted>
  <dcterms:created xsi:type="dcterms:W3CDTF">1999-10-30T10:30:45Z</dcterms:created>
  <dcterms:modified xsi:type="dcterms:W3CDTF">2020-07-01T15:13:54Z</dcterms:modified>
</cp:coreProperties>
</file>