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0" yWindow="65311" windowWidth="12660" windowHeight="12900" tabRatio="727" firstSheet="19" activeTab="25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<sst xmlns="http://schemas.openxmlformats.org/spreadsheetml/2006/main" count="4200" uniqueCount="511">
  <si>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</si>
  <si>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</si>
  <si>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</si>
  <si>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</si>
  <si>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</si>
  <si>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</si>
  <si>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</si>
  <si>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</si>
  <si>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</si>
  <si>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</si>
  <si>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</si>
  <si>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</si>
  <si>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</si>
  <si>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</si>
  <si>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</si>
  <si>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</si>
  <si>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</si>
  <si>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</si>
  <si>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</si>
  <si>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</si>
  <si>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</si>
  <si>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</si>
  <si>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</si>
  <si>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</si>
  <si>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</si>
  <si>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</si>
  <si>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</si>
  <si>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</si>
  <si>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</si>
  <si>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</si>
  <si>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</si>
  <si>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</si>
  <si>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</si>
  <si>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</si>
  <si>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</si>
  <si>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</si>
  <si>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</si>
  <si>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</si>
  <si>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</si>
  <si>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</si>
  <si>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</si>
  <si>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</si>
  <si>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</si>
  <si>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</si>
  <si>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</si>
  <si>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</si>
  <si>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</si>
  <si>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</si>
  <si>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</si>
  <si>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</si>
  <si>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</si>
  <si>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</si>
  <si>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</si>
  <si>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</si>
  <si>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</si>
  <si>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</si>
  <si>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</si>
  <si>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</si>
  <si>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</si>
  <si>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</si>
  <si>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</si>
  <si>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</si>
  <si>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</si>
  <si>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</si>
  <si>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</si>
  <si>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</si>
  <si>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</si>
  <si>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</si>
  <si>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</si>
  <si>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</si>
  <si>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</si>
  <si>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</si>
  <si>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</si>
  <si>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</si>
  <si>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</si>
  <si>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</si>
  <si>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</si>
  <si>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</si>
  <si>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</si>
  <si>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</si>
  <si>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</si>
  <si>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</si>
  <si>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</si>
  <si>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</si>
  <si>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</si>
  <si>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</si>
  <si>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</si>
  <si>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</si>
  <si>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</si>
  <si>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</si>
  <si>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</si>
  <si>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</si>
  <si>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</si>
  <si>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</si>
  <si>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</si>
  <si>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</si>
  <si>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</si>
  <si>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</si>
  <si>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</si>
  <si>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</si>
  <si>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</si>
  <si>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</si>
  <si>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</si>
  <si>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</si>
  <si>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</si>
  <si>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</si>
  <si>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</si>
  <si>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</si>
  <si>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</si>
  <si>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</si>
  <si>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</si>
  <si>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</si>
  <si>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</si>
  <si>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</si>
  <si>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</si>
  <si>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</si>
  <si>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</si>
  <si>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</si>
  <si>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</si>
  <si>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</si>
  <si>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</si>
  <si>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</si>
  <si>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</si>
  <si>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</si>
  <si>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</si>
  <si>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</si>
  <si>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</si>
  <si>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</si>
  <si>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</si>
  <si>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</si>
  <si>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</si>
  <si>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</si>
  <si>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</si>
  <si>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</si>
  <si>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</si>
  <si>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</si>
  <si>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</si>
  <si>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</si>
  <si>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</si>
  <si>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</si>
  <si>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</si>
  <si>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</si>
  <si>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</si>
  <si>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</si>
  <si>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</si>
  <si>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</si>
  <si>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</si>
  <si>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</si>
  <si>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</si>
  <si>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</si>
  <si>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</si>
  <si>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</si>
  <si>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</si>
  <si>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</si>
  <si>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</si>
  <si>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</si>
  <si>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</si>
  <si>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</si>
  <si>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</si>
  <si>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</si>
  <si>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</si>
  <si>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</si>
  <si>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</si>
  <si>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</si>
  <si>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</si>
  <si>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</si>
  <si>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</si>
  <si>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</si>
  <si>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</si>
  <si>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</si>
  <si>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</si>
  <si>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</si>
  <si>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</si>
  <si>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</si>
  <si>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</si>
  <si>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</si>
  <si>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</si>
  <si>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</si>
  <si>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</si>
  <si>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</si>
  <si>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</si>
  <si>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</si>
  <si>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</si>
  <si>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</si>
  <si>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</si>
  <si>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</si>
  <si>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</si>
  <si>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</si>
  <si>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</si>
  <si>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</si>
  <si>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</si>
  <si>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</si>
  <si>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</si>
  <si>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</si>
  <si>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</si>
  <si>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</si>
  <si>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</si>
  <si>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</si>
  <si>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</si>
  <si>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</si>
  <si>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</si>
  <si>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</si>
  <si>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</si>
  <si>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</si>
  <si>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</si>
  <si>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</si>
  <si>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</si>
  <si>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</si>
  <si>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</si>
  <si>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</si>
  <si>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</si>
  <si>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</si>
  <si>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</si>
  <si>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</si>
  <si>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</si>
  <si>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</si>
  <si>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</si>
  <si>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</si>
  <si>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</si>
  <si>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</si>
  <si>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</si>
  <si>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</si>
  <si>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</si>
  <si>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</si>
  <si>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</si>
  <si>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</si>
  <si>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</si>
  <si>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</si>
  <si>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</si>
  <si>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</si>
  <si>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</si>
  <si>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</si>
  <si>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</si>
  <si>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</si>
  <si>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</si>
  <si>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</si>
  <si>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</si>
  <si>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</si>
  <si>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</si>
  <si>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</si>
  <si>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</si>
  <si>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</si>
  <si>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</si>
  <si>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</si>
  <si>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</si>
  <si>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</si>
  <si>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</si>
  <si>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</si>
  <si>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</si>
  <si>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</si>
  <si>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</si>
  <si>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</si>
  <si>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</si>
  <si>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</si>
  <si>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</si>
  <si>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</si>
  <si>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</si>
  <si>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</si>
  <si>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</si>
  <si>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</si>
  <si>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</si>
  <si>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</si>
  <si>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</si>
  <si>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</si>
  <si>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</si>
  <si>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</si>
  <si>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</si>
  <si>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</si>
  <si>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</si>
  <si>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</si>
  <si>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</si>
  <si>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</si>
  <si>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</si>
  <si>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</si>
  <si>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</si>
  <si>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</si>
  <si>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</si>
  <si>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</si>
  <si>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</si>
  <si>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</si>
  <si>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</si>
  <si>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</si>
  <si>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</si>
  <si>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</si>
  <si>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</si>
  <si>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</si>
  <si>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</si>
  <si>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</si>
  <si>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</si>
  <si>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</si>
  <si>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</si>
  <si>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</si>
  <si>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</si>
  <si>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</si>
  <si>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</si>
  <si>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</si>
  <si>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</si>
  <si>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</si>
  <si>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</si>
  <si>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</si>
  <si>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</si>
  <si>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</si>
  <si>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</si>
  <si>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</si>
  <si>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</si>
  <si>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</si>
  <si>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</si>
  <si>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</si>
  <si>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</si>
  <si>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</si>
  <si>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</si>
  <si>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</si>
  <si>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</si>
  <si>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</si>
  <si>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</si>
  <si>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</si>
  <si>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</si>
  <si>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</si>
  <si>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</si>
  <si>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</si>
  <si>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</si>
  <si>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</si>
  <si>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</si>
  <si>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</si>
  <si>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</si>
  <si>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</si>
  <si>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</si>
  <si>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</si>
  <si>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</si>
  <si>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</si>
  <si>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</si>
  <si>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</si>
  <si>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</si>
  <si>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</si>
  <si>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</si>
  <si>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</si>
  <si>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</si>
  <si>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</si>
  <si>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</si>
  <si>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</si>
  <si>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</si>
  <si>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</si>
  <si>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</si>
  <si>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</si>
  <si>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</si>
  <si>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</si>
  <si>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</si>
  <si>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</si>
  <si>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</si>
  <si>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</si>
  <si>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</si>
  <si>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</si>
  <si>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</si>
  <si>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</si>
  <si>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</si>
  <si>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</si>
  <si>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</si>
  <si>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</si>
  <si>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</si>
  <si>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</si>
  <si>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</si>
  <si>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</si>
  <si>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</si>
  <si>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</si>
  <si>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</si>
  <si>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</si>
  <si>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</si>
  <si>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</si>
  <si>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</si>
  <si>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</si>
  <si>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</si>
  <si>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</si>
  <si>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</si>
  <si>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</si>
  <si>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</si>
  <si>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</si>
  <si>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</si>
  <si>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</si>
  <si>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</si>
  <si>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</si>
  <si>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</si>
  <si>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</si>
  <si>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</si>
  <si>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</si>
  <si>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</si>
  <si>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</si>
  <si>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</si>
  <si>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</si>
  <si>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</si>
  <si>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</si>
  <si>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</si>
  <si>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</si>
  <si>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</si>
  <si>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</si>
  <si>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</si>
  <si>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</si>
  <si>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</si>
  <si>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</si>
  <si>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</si>
  <si>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</si>
  <si>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</si>
  <si>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</si>
  <si>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</si>
  <si>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</si>
  <si>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</si>
  <si>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</si>
  <si>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</si>
  <si>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</si>
  <si>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</si>
  <si>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</si>
  <si>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</si>
  <si>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</si>
  <si>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</si>
  <si>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</si>
  <si>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</si>
  <si>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</si>
  <si>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</si>
  <si>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</si>
  <si>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</si>
  <si>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</si>
  <si>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</si>
  <si>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</si>
  <si>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</si>
  <si>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</si>
  <si>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</si>
  <si>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</si>
  <si>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</si>
  <si>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</si>
  <si>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</si>
  <si>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</si>
  <si>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</si>
  <si>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</si>
  <si>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</si>
  <si>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</si>
  <si>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</si>
  <si>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</si>
  <si>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</si>
  <si>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</si>
  <si>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</si>
  <si>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</si>
  <si>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</si>
  <si>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</si>
  <si>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</si>
  <si>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</si>
  <si>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</si>
  <si>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</si>
  <si>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</si>
  <si>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</si>
  <si>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</si>
  <si>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</si>
  <si>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</si>
  <si>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</si>
  <si>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</si>
  <si>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</si>
  <si>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</si>
  <si>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</si>
  <si>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</si>
  <si>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</si>
  <si>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</si>
  <si>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</si>
  <si>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</si>
  <si>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</si>
  <si>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</si>
  <si>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</si>
  <si>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</si>
  <si>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</si>
  <si>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</si>
  <si>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</si>
  <si>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</si>
  <si>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</si>
  <si>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</si>
  <si>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</si>
  <si>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</si>
  <si>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</si>
  <si>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</si>
  <si>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</si>
  <si>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</si>
  <si>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</si>
  <si>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</si>
  <si>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</si>
  <si>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</si>
  <si>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</si>
  <si>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</si>
  <si>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5.1.1. melléklet</t>
  </si>
  <si>
    <t>5.1.2. melléklet</t>
  </si>
  <si>
    <t>5.1.3. melléklet</t>
  </si>
  <si>
    <t>5.2.1. melléklet</t>
  </si>
  <si>
    <t>5.2.2. melléklet</t>
  </si>
  <si>
    <t>5.2.3.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</si>
  <si>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</si>
  <si>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</si>
  <si>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</si>
  <si>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</si>
  <si>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</si>
  <si>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</si>
  <si>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</si>
  <si>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</si>
  <si>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</si>
  <si>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</si>
  <si>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</si>
  <si>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</si>
  <si>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</si>
  <si>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2016.06.30.                   Módosítás utáni</t>
  </si>
  <si>
    <t>Közös Hivatal</t>
  </si>
  <si>
    <t>2016.06.30.            Módosítás utáni</t>
  </si>
  <si>
    <t>Bartók Béla Általános Művelődési Központ</t>
  </si>
  <si>
    <t>2016.06.30.               Módosítás utáni</t>
  </si>
  <si>
    <t>2016.06.30.                        Módosítás utáni</t>
  </si>
  <si>
    <t>2. melléklet a 9/2016(IX.15.)önkormányzati rendelethez</t>
  </si>
  <si>
    <t>3. melléklet a 9/2016(IX.15.) önkormányzati rendelethez</t>
  </si>
  <si>
    <t>4. melléklet a 9/2016(IX.15.)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</si>
</sst>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32" sqref="A3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8" t="s">
        <v>481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.75">
      <c r="A4" s="83"/>
      <c r="B4" s="284"/>
    </row>
    <row r="5" spans="1:2" ht="15.75">
      <c r="A5" s="83"/>
      <c r="B5" s="284"/>
    </row>
    <row r="6" spans="1:2" s="71" customFormat="1" ht="15.75">
      <c r="A6" s="83" t="s">
        <v>478</v>
      </c>
      <c r="B6" s="280"/>
    </row>
    <row r="7" spans="1:2" s="71" customFormat="1" ht="12.75">
      <c r="A7" s="280"/>
      <c r="B7" s="280"/>
    </row>
    <row r="8" spans="1:2" s="71" customFormat="1" ht="12.75">
      <c r="A8" s="280"/>
      <c r="B8" s="280"/>
    </row>
    <row r="9" spans="1:2" ht="12.75">
      <c r="A9" s="280" t="s">
        <v>449</v>
      </c>
      <c r="B9" s="280" t="s">
        <v>427</v>
      </c>
    </row>
    <row r="10" spans="1:2" ht="12.75">
      <c r="A10" s="280" t="s">
        <v>447</v>
      </c>
      <c r="B10" s="280" t="s">
        <v>433</v>
      </c>
    </row>
    <row r="11" spans="1:2" ht="12.75">
      <c r="A11" s="280" t="s">
        <v>448</v>
      </c>
      <c r="B11" s="280" t="s">
        <v>434</v>
      </c>
    </row>
    <row r="12" spans="1:2" ht="12.75">
      <c r="A12" s="280"/>
      <c r="B12" s="280"/>
    </row>
    <row r="13" spans="1:2" ht="15.75">
      <c r="A13" s="83" t="str">
        <f>+CONCATENATE(LEFT(A6,4),". évi előirányzat módosítások BEVÉTELEK")</f>
        <v>2016. évi előirányzat módosítások BEVÉTELEK</v>
      </c>
      <c r="B13" s="284"/>
    </row>
    <row r="14" spans="1:2" ht="12.75">
      <c r="A14" s="280"/>
      <c r="B14" s="280"/>
    </row>
    <row r="15" spans="1:2" s="71" customFormat="1" ht="12.75">
      <c r="A15" s="280" t="s">
        <v>450</v>
      </c>
      <c r="B15" s="280" t="s">
        <v>428</v>
      </c>
    </row>
    <row r="16" spans="1:2" ht="12.75">
      <c r="A16" s="280" t="s">
        <v>451</v>
      </c>
      <c r="B16" s="280" t="s">
        <v>435</v>
      </c>
    </row>
    <row r="17" spans="1:2" ht="12.75">
      <c r="A17" s="280" t="s">
        <v>452</v>
      </c>
      <c r="B17" s="280" t="s">
        <v>436</v>
      </c>
    </row>
    <row r="18" spans="1:2" ht="12.75">
      <c r="A18" s="280"/>
      <c r="B18" s="280"/>
    </row>
    <row r="19" spans="1:2" ht="14.25">
      <c r="A19" s="287" t="str">
        <f>+CONCATENATE(LEFT(A6,4),". módosítás utáni módosított előrirányzatok BEVÉTELEK")</f>
        <v>2016. módosítás utáni módosított előrirányzatok BEVÉTELEK</v>
      </c>
      <c r="B19" s="284"/>
    </row>
    <row r="20" spans="1:2" ht="12.75">
      <c r="A20" s="280"/>
      <c r="B20" s="280"/>
    </row>
    <row r="21" spans="1:2" ht="12.75">
      <c r="A21" s="280" t="s">
        <v>453</v>
      </c>
      <c r="B21" s="280" t="s">
        <v>429</v>
      </c>
    </row>
    <row r="22" spans="1:2" ht="12.75">
      <c r="A22" s="280" t="s">
        <v>454</v>
      </c>
      <c r="B22" s="280" t="s">
        <v>437</v>
      </c>
    </row>
    <row r="23" spans="1:2" ht="12.75">
      <c r="A23" s="280" t="s">
        <v>455</v>
      </c>
      <c r="B23" s="280" t="s">
        <v>438</v>
      </c>
    </row>
    <row r="24" spans="1:2" ht="12.75">
      <c r="A24" s="280"/>
      <c r="B24" s="280"/>
    </row>
    <row r="25" spans="1:2" ht="15.75">
      <c r="A25" s="83" t="str">
        <f>+CONCATENATE(LEFT(A6,4),". évi eredeti előirányzat KIADÁSOK")</f>
        <v>2016.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456</v>
      </c>
      <c r="B27" s="280" t="s">
        <v>430</v>
      </c>
    </row>
    <row r="28" spans="1:2" ht="12.75">
      <c r="A28" s="280" t="s">
        <v>457</v>
      </c>
      <c r="B28" s="280" t="s">
        <v>439</v>
      </c>
    </row>
    <row r="29" spans="1:2" ht="12.75">
      <c r="A29" s="280" t="s">
        <v>458</v>
      </c>
      <c r="B29" s="280" t="s">
        <v>440</v>
      </c>
    </row>
    <row r="30" spans="1:2" ht="12.75">
      <c r="A30" s="280"/>
      <c r="B30" s="280"/>
    </row>
    <row r="31" spans="1:2" ht="15.75">
      <c r="A31" s="83" t="str">
        <f>+CONCATENATE(LEFT(A6,4),". évi előirányzat módosítások KIADÁSOK")</f>
        <v>2016. évi előirányzat módosítások KIADÁSOK</v>
      </c>
      <c r="B31" s="284"/>
    </row>
    <row r="32" spans="1:2" ht="12.75">
      <c r="A32" s="280"/>
      <c r="B32" s="280"/>
    </row>
    <row r="33" spans="1:2" ht="12.75">
      <c r="A33" s="280" t="s">
        <v>459</v>
      </c>
      <c r="B33" s="280" t="s">
        <v>431</v>
      </c>
    </row>
    <row r="34" spans="1:2" ht="12.75">
      <c r="A34" s="280" t="s">
        <v>460</v>
      </c>
      <c r="B34" s="280" t="s">
        <v>441</v>
      </c>
    </row>
    <row r="35" spans="1:2" ht="12.75">
      <c r="A35" s="280" t="s">
        <v>461</v>
      </c>
      <c r="B35" s="280" t="s">
        <v>442</v>
      </c>
    </row>
    <row r="36" spans="1:2" ht="12.75">
      <c r="A36" s="280"/>
      <c r="B36" s="280"/>
    </row>
    <row r="37" spans="1:2" ht="15.75">
      <c r="A37" s="286" t="str">
        <f>+CONCATENATE(LEFT(A6,4),". módosítás utáni módosított előirányzatok KIADÁSOK")</f>
        <v>2016. módosítás utáni módosított előirányzatok KIADÁSOK</v>
      </c>
      <c r="B37" s="284"/>
    </row>
    <row r="38" spans="1:2" ht="12.75">
      <c r="A38" s="280"/>
      <c r="B38" s="280"/>
    </row>
    <row r="39" spans="1:2" ht="12.75">
      <c r="A39" s="280" t="s">
        <v>462</v>
      </c>
      <c r="B39" s="280" t="s">
        <v>432</v>
      </c>
    </row>
    <row r="40" spans="1:2" ht="12.75">
      <c r="A40" s="280" t="s">
        <v>463</v>
      </c>
      <c r="B40" s="280" t="s">
        <v>443</v>
      </c>
    </row>
    <row r="41" spans="1:2" ht="12.75">
      <c r="A41" s="280" t="s">
        <v>464</v>
      </c>
      <c r="B41" s="280" t="s">
        <v>444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I19" sqref="I19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60" t="s">
        <v>1</v>
      </c>
      <c r="B1" s="360"/>
      <c r="C1" s="360"/>
      <c r="D1" s="360"/>
      <c r="E1" s="360"/>
      <c r="F1" s="360"/>
      <c r="G1" s="360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5" customHeight="1" thickBot="1">
      <c r="A4" s="33" t="s">
        <v>387</v>
      </c>
      <c r="B4" s="34" t="s">
        <v>388</v>
      </c>
      <c r="C4" s="34" t="s">
        <v>389</v>
      </c>
      <c r="D4" s="34" t="s">
        <v>391</v>
      </c>
      <c r="E4" s="34" t="s">
        <v>390</v>
      </c>
      <c r="F4" s="34" t="s">
        <v>392</v>
      </c>
      <c r="G4" s="35" t="s">
        <v>445</v>
      </c>
    </row>
    <row r="5" spans="1:7" ht="15.75" customHeight="1">
      <c r="A5" s="43"/>
      <c r="B5" s="44"/>
      <c r="C5" s="232"/>
      <c r="D5" s="44"/>
      <c r="E5" s="44"/>
      <c r="F5" s="44"/>
      <c r="G5" s="45">
        <f>E5+F5</f>
        <v>0</v>
      </c>
    </row>
    <row r="6" spans="1:7" ht="15.75" customHeight="1">
      <c r="A6" s="43"/>
      <c r="B6" s="44"/>
      <c r="C6" s="232"/>
      <c r="D6" s="44"/>
      <c r="E6" s="44"/>
      <c r="F6" s="44"/>
      <c r="G6" s="45">
        <f aca="true" t="shared" si="0" ref="G6:G23">E6+F6</f>
        <v>0</v>
      </c>
    </row>
    <row r="7" spans="1:7" ht="15.75" customHeight="1">
      <c r="A7" s="43"/>
      <c r="B7" s="44"/>
      <c r="C7" s="232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32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32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32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2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2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2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2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2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2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2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2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2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2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2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2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3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0</v>
      </c>
      <c r="C24" s="59"/>
      <c r="D24" s="76">
        <f>SUM(D5:D23)</f>
        <v>0</v>
      </c>
      <c r="E24" s="76"/>
      <c r="F24" s="76">
        <f>SUM(F5:F23)</f>
        <v>0</v>
      </c>
      <c r="G24" s="49">
        <f>SUM(G5:G23)</f>
        <v>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C1" sqref="C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508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4.75" thickBot="1">
      <c r="A3" s="289" t="s">
        <v>123</v>
      </c>
      <c r="B3" s="364" t="s">
        <v>301</v>
      </c>
      <c r="C3" s="364"/>
      <c r="D3" s="364"/>
      <c r="E3" s="291" t="s">
        <v>38</v>
      </c>
    </row>
    <row r="4" spans="1:5" s="54" customFormat="1" ht="15.75" customHeight="1" thickBot="1">
      <c r="A4" s="87"/>
      <c r="B4" s="87"/>
      <c r="C4" s="88"/>
      <c r="E4" s="340" t="s">
        <v>39</v>
      </c>
    </row>
    <row r="5" spans="1:5" ht="36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">
        <v>502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125451</v>
      </c>
      <c r="D8" s="256">
        <f>+D9+D10+D11+D12+D13+D14</f>
        <v>1758</v>
      </c>
      <c r="E8" s="103">
        <f>+E9+E10+E11+E12+E13+E14</f>
        <v>127209</v>
      </c>
    </row>
    <row r="9" spans="1:5" s="55" customFormat="1" ht="12" customHeight="1">
      <c r="A9" s="199" t="s">
        <v>65</v>
      </c>
      <c r="B9" s="182" t="s">
        <v>153</v>
      </c>
      <c r="C9" s="170">
        <v>69433</v>
      </c>
      <c r="D9" s="257"/>
      <c r="E9" s="212">
        <f aca="true" t="shared" si="0" ref="E9:E14">C9+D9</f>
        <v>69433</v>
      </c>
    </row>
    <row r="10" spans="1:5" s="56" customFormat="1" ht="12" customHeight="1">
      <c r="A10" s="200" t="s">
        <v>66</v>
      </c>
      <c r="B10" s="183" t="s">
        <v>154</v>
      </c>
      <c r="C10" s="169">
        <v>20330</v>
      </c>
      <c r="D10" s="258"/>
      <c r="E10" s="306">
        <f t="shared" si="0"/>
        <v>20330</v>
      </c>
    </row>
    <row r="11" spans="1:5" s="56" customFormat="1" ht="12" customHeight="1">
      <c r="A11" s="200" t="s">
        <v>67</v>
      </c>
      <c r="B11" s="183" t="s">
        <v>155</v>
      </c>
      <c r="C11" s="169">
        <v>34286</v>
      </c>
      <c r="D11" s="258">
        <v>476</v>
      </c>
      <c r="E11" s="306">
        <f t="shared" si="0"/>
        <v>34762</v>
      </c>
    </row>
    <row r="12" spans="1:5" s="56" customFormat="1" ht="12" customHeight="1">
      <c r="A12" s="200" t="s">
        <v>68</v>
      </c>
      <c r="B12" s="183" t="s">
        <v>156</v>
      </c>
      <c r="C12" s="169">
        <v>1402</v>
      </c>
      <c r="D12" s="258"/>
      <c r="E12" s="306">
        <f t="shared" si="0"/>
        <v>1402</v>
      </c>
    </row>
    <row r="13" spans="1:5" s="56" customFormat="1" ht="12" customHeight="1">
      <c r="A13" s="200" t="s">
        <v>85</v>
      </c>
      <c r="B13" s="183" t="s">
        <v>395</v>
      </c>
      <c r="C13" s="169"/>
      <c r="D13" s="258">
        <v>749</v>
      </c>
      <c r="E13" s="306">
        <f t="shared" si="0"/>
        <v>749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>
        <v>533</v>
      </c>
      <c r="E14" s="306">
        <f t="shared" si="0"/>
        <v>533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57009</v>
      </c>
      <c r="D15" s="256">
        <f>+D16+D17+D18+D19+D20</f>
        <v>2479</v>
      </c>
      <c r="E15" s="103">
        <f>+E16+E17+E18+E19+E20</f>
        <v>59488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57009</v>
      </c>
      <c r="D20" s="258">
        <v>2479</v>
      </c>
      <c r="E20" s="306">
        <f t="shared" si="1"/>
        <v>59488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33240</v>
      </c>
      <c r="D29" s="174">
        <f>+D30+D31+D32+D33+D34+D35+D36</f>
        <v>56</v>
      </c>
      <c r="E29" s="211">
        <f>+E30+E31+E32+E33+E34+E35+E36</f>
        <v>33296</v>
      </c>
    </row>
    <row r="30" spans="1:5" s="56" customFormat="1" ht="12" customHeight="1">
      <c r="A30" s="199" t="s">
        <v>167</v>
      </c>
      <c r="B30" s="182" t="s">
        <v>469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470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471</v>
      </c>
      <c r="C32" s="169">
        <v>28000</v>
      </c>
      <c r="D32" s="169"/>
      <c r="E32" s="306">
        <f t="shared" si="2"/>
        <v>28000</v>
      </c>
    </row>
    <row r="33" spans="1:5" s="56" customFormat="1" ht="12" customHeight="1">
      <c r="A33" s="200" t="s">
        <v>170</v>
      </c>
      <c r="B33" s="183" t="s">
        <v>472</v>
      </c>
      <c r="C33" s="169">
        <v>60</v>
      </c>
      <c r="D33" s="169"/>
      <c r="E33" s="306">
        <f t="shared" si="2"/>
        <v>60</v>
      </c>
    </row>
    <row r="34" spans="1:5" s="56" customFormat="1" ht="12" customHeight="1">
      <c r="A34" s="200" t="s">
        <v>473</v>
      </c>
      <c r="B34" s="183" t="s">
        <v>171</v>
      </c>
      <c r="C34" s="169">
        <v>5000</v>
      </c>
      <c r="D34" s="169"/>
      <c r="E34" s="306">
        <f t="shared" si="2"/>
        <v>5000</v>
      </c>
    </row>
    <row r="35" spans="1:5" s="56" customFormat="1" ht="12" customHeight="1">
      <c r="A35" s="200" t="s">
        <v>474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475</v>
      </c>
      <c r="B36" s="184" t="s">
        <v>173</v>
      </c>
      <c r="C36" s="171">
        <v>180</v>
      </c>
      <c r="D36" s="171">
        <v>56</v>
      </c>
      <c r="E36" s="307">
        <f t="shared" si="2"/>
        <v>236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1466</v>
      </c>
      <c r="D37" s="256">
        <f>SUM(D38:D48)</f>
        <v>16074</v>
      </c>
      <c r="E37" s="103">
        <f>SUM(E38:E48)</f>
        <v>17540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>
        <v>40</v>
      </c>
      <c r="D39" s="258">
        <v>12804</v>
      </c>
      <c r="E39" s="306">
        <f t="shared" si="2"/>
        <v>12844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>
        <v>1135</v>
      </c>
      <c r="D42" s="258"/>
      <c r="E42" s="306">
        <f t="shared" si="2"/>
        <v>1135</v>
      </c>
    </row>
    <row r="43" spans="1:5" s="56" customFormat="1" ht="12" customHeight="1">
      <c r="A43" s="200" t="s">
        <v>104</v>
      </c>
      <c r="B43" s="183" t="s">
        <v>181</v>
      </c>
      <c r="C43" s="169">
        <v>291</v>
      </c>
      <c r="D43" s="258">
        <v>3177</v>
      </c>
      <c r="E43" s="306">
        <f t="shared" si="2"/>
        <v>3468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>
        <v>50</v>
      </c>
      <c r="E45" s="306">
        <f t="shared" si="2"/>
        <v>50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>
        <v>43</v>
      </c>
      <c r="E48" s="309">
        <f t="shared" si="2"/>
        <v>43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217166</v>
      </c>
      <c r="D65" s="260">
        <f>+D8+D15+D22+D29+D37+D49+D55+D60</f>
        <v>20367</v>
      </c>
      <c r="E65" s="211">
        <f>+E8+E15+E22+E29+E37+E49+E55+E60</f>
        <v>237533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20500</v>
      </c>
      <c r="D75" s="168">
        <f>SUM(D76:D77)</f>
        <v>-13836</v>
      </c>
      <c r="E75" s="103">
        <f>SUM(E76:E77)</f>
        <v>6664</v>
      </c>
    </row>
    <row r="76" spans="1:5" s="56" customFormat="1" ht="12" customHeight="1">
      <c r="A76" s="199" t="s">
        <v>242</v>
      </c>
      <c r="B76" s="182" t="s">
        <v>220</v>
      </c>
      <c r="C76" s="172">
        <v>20500</v>
      </c>
      <c r="D76" s="172">
        <v>-13836</v>
      </c>
      <c r="E76" s="308">
        <f>C76+D76</f>
        <v>6664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20500</v>
      </c>
      <c r="D89" s="174">
        <f>+D66+D70+D75+D78+D82+D88+D87</f>
        <v>-13836</v>
      </c>
      <c r="E89" s="211">
        <f>+E66+E70+E75+E78+E82+E88+E87</f>
        <v>6664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237666</v>
      </c>
      <c r="D90" s="174">
        <f>+D65+D89</f>
        <v>6531</v>
      </c>
      <c r="E90" s="211">
        <f>+E65+E89</f>
        <v>244197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118837</v>
      </c>
      <c r="D93" s="167">
        <f>+D94+D95+D96+D97+D98+D111</f>
        <v>-6982</v>
      </c>
      <c r="E93" s="241">
        <f>+E94+E95+E96+E97+E98+E111</f>
        <v>111855</v>
      </c>
    </row>
    <row r="94" spans="1:5" ht="12" customHeight="1">
      <c r="A94" s="207" t="s">
        <v>65</v>
      </c>
      <c r="B94" s="8" t="s">
        <v>36</v>
      </c>
      <c r="C94" s="245">
        <v>50163</v>
      </c>
      <c r="D94" s="245">
        <v>325</v>
      </c>
      <c r="E94" s="311">
        <f aca="true" t="shared" si="4" ref="E94:E113">C94+D94</f>
        <v>50488</v>
      </c>
    </row>
    <row r="95" spans="1:5" ht="12" customHeight="1">
      <c r="A95" s="200" t="s">
        <v>66</v>
      </c>
      <c r="B95" s="6" t="s">
        <v>110</v>
      </c>
      <c r="C95" s="169">
        <v>9607</v>
      </c>
      <c r="D95" s="169"/>
      <c r="E95" s="306">
        <f t="shared" si="4"/>
        <v>9607</v>
      </c>
    </row>
    <row r="96" spans="1:5" ht="12" customHeight="1">
      <c r="A96" s="200" t="s">
        <v>67</v>
      </c>
      <c r="B96" s="6" t="s">
        <v>84</v>
      </c>
      <c r="C96" s="171">
        <v>44459</v>
      </c>
      <c r="D96" s="169">
        <v>-7456</v>
      </c>
      <c r="E96" s="307">
        <f t="shared" si="4"/>
        <v>37003</v>
      </c>
    </row>
    <row r="97" spans="1:5" ht="12" customHeight="1">
      <c r="A97" s="200" t="s">
        <v>68</v>
      </c>
      <c r="B97" s="9" t="s">
        <v>111</v>
      </c>
      <c r="C97" s="171">
        <v>13211</v>
      </c>
      <c r="D97" s="259"/>
      <c r="E97" s="307">
        <f t="shared" si="4"/>
        <v>13211</v>
      </c>
    </row>
    <row r="98" spans="1:5" ht="12" customHeight="1">
      <c r="A98" s="200" t="s">
        <v>76</v>
      </c>
      <c r="B98" s="17" t="s">
        <v>112</v>
      </c>
      <c r="C98" s="171">
        <v>1397</v>
      </c>
      <c r="D98" s="259">
        <v>149</v>
      </c>
      <c r="E98" s="307">
        <f t="shared" si="4"/>
        <v>1546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>
        <v>112</v>
      </c>
      <c r="E101" s="307">
        <f t="shared" si="4"/>
        <v>112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>
        <v>797</v>
      </c>
      <c r="D105" s="259">
        <v>37</v>
      </c>
      <c r="E105" s="307">
        <f t="shared" si="4"/>
        <v>834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>
        <v>600</v>
      </c>
      <c r="D110" s="258"/>
      <c r="E110" s="306">
        <f t="shared" si="4"/>
        <v>600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18000</v>
      </c>
      <c r="D114" s="256">
        <f>+D115+D117+D119</f>
        <v>8912</v>
      </c>
      <c r="E114" s="103">
        <f>+E115+E117+E119</f>
        <v>26912</v>
      </c>
    </row>
    <row r="115" spans="1:5" ht="12" customHeight="1">
      <c r="A115" s="199" t="s">
        <v>71</v>
      </c>
      <c r="B115" s="6" t="s">
        <v>130</v>
      </c>
      <c r="C115" s="170">
        <v>14500</v>
      </c>
      <c r="D115" s="257">
        <v>-823</v>
      </c>
      <c r="E115" s="212">
        <f aca="true" t="shared" si="5" ref="E115:E127">C115+D115</f>
        <v>13677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3500</v>
      </c>
      <c r="D117" s="258">
        <v>2707</v>
      </c>
      <c r="E117" s="306">
        <f t="shared" si="5"/>
        <v>6207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>
        <v>7028</v>
      </c>
      <c r="E119" s="306">
        <f t="shared" si="5"/>
        <v>7028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>
        <v>7028</v>
      </c>
      <c r="E123" s="306">
        <f t="shared" si="5"/>
        <v>7028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136837</v>
      </c>
      <c r="D128" s="256">
        <f>+D93+D114</f>
        <v>1930</v>
      </c>
      <c r="E128" s="103">
        <f>+E93+E114</f>
        <v>138767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100829</v>
      </c>
      <c r="D140" s="260">
        <f>+D141+D142+D144+D145+D143</f>
        <v>4601</v>
      </c>
      <c r="E140" s="211">
        <f>+E141+E142+E144+E145+E143</f>
        <v>105430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>
        <v>4601</v>
      </c>
      <c r="E142" s="306">
        <f>C142+D142</f>
        <v>4601</v>
      </c>
    </row>
    <row r="143" spans="1:5" ht="12" customHeight="1">
      <c r="A143" s="199" t="s">
        <v>187</v>
      </c>
      <c r="B143" s="7" t="s">
        <v>419</v>
      </c>
      <c r="C143" s="169">
        <v>100829</v>
      </c>
      <c r="D143" s="258"/>
      <c r="E143" s="306">
        <f>C143+D143</f>
        <v>100829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100829</v>
      </c>
      <c r="D154" s="263">
        <f>+D129+D133+D140+D146+D152+D153</f>
        <v>4601</v>
      </c>
      <c r="E154" s="244">
        <f>+E129+E133+E140+E146+E152+E153</f>
        <v>105430</v>
      </c>
    </row>
    <row r="155" spans="1:5" ht="13.5" customHeight="1" thickBot="1">
      <c r="A155" s="210" t="s">
        <v>17</v>
      </c>
      <c r="B155" s="155" t="s">
        <v>372</v>
      </c>
      <c r="C155" s="250">
        <f>+C128+C154</f>
        <v>237666</v>
      </c>
      <c r="D155" s="263">
        <f>+D128+D154</f>
        <v>6531</v>
      </c>
      <c r="E155" s="244">
        <f>+E128+E154</f>
        <v>244197</v>
      </c>
    </row>
    <row r="156" spans="1:5" ht="12.75" hidden="1">
      <c r="A156" s="158"/>
      <c r="B156" s="159"/>
      <c r="C156" s="160"/>
      <c r="D156" s="160"/>
      <c r="E156" s="160"/>
    </row>
    <row r="157" spans="1:5" ht="15" customHeight="1" hidden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hidden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">
      <selection activeCell="B6" sqref="B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483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4.75" thickBot="1">
      <c r="A3" s="289" t="s">
        <v>123</v>
      </c>
      <c r="B3" s="364" t="s">
        <v>321</v>
      </c>
      <c r="C3" s="364"/>
      <c r="D3" s="364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167</v>
      </c>
      <c r="B30" s="182" t="s">
        <v>469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470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471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472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473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474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475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0</v>
      </c>
      <c r="D90" s="174">
        <f>+D65+D89</f>
        <v>0</v>
      </c>
      <c r="E90" s="211">
        <f>+E65+E89</f>
        <v>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0</v>
      </c>
      <c r="D93" s="167">
        <f>+D94+D95+D96+D97+D98+D111</f>
        <v>0</v>
      </c>
      <c r="E93" s="241">
        <f>+E94+E95+E96+E97+E98+E111</f>
        <v>0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0</v>
      </c>
      <c r="D128" s="256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0</v>
      </c>
      <c r="D155" s="263">
        <f>+D128+D154</f>
        <v>0</v>
      </c>
      <c r="E155" s="244">
        <f>+E128+E154</f>
        <v>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484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4.75" thickBot="1">
      <c r="A3" s="289" t="s">
        <v>123</v>
      </c>
      <c r="B3" s="364" t="s">
        <v>322</v>
      </c>
      <c r="C3" s="364"/>
      <c r="D3" s="364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501</v>
      </c>
      <c r="C5" s="327" t="s">
        <v>421</v>
      </c>
      <c r="D5" s="328" t="s">
        <v>480</v>
      </c>
      <c r="E5" s="329" t="s">
        <v>495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167</v>
      </c>
      <c r="B30" s="182" t="s">
        <v>469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470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471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472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473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474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475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0</v>
      </c>
      <c r="D90" s="174">
        <f>+D65+D89</f>
        <v>0</v>
      </c>
      <c r="E90" s="211">
        <f>+E65+E89</f>
        <v>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0</v>
      </c>
      <c r="D93" s="167">
        <f>+D94+D95+D96+D97+D98+D111</f>
        <v>0</v>
      </c>
      <c r="E93" s="241">
        <f>+E94+E95+E96+E97+E98+E111</f>
        <v>0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0</v>
      </c>
      <c r="D128" s="256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0</v>
      </c>
      <c r="D155" s="263">
        <f>+D128+D154</f>
        <v>0</v>
      </c>
      <c r="E155" s="244">
        <f>+E128+E154</f>
        <v>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6" sqref="B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485</v>
      </c>
    </row>
    <row r="2" spans="1:5" s="53" customFormat="1" ht="21" customHeight="1" thickBot="1">
      <c r="A2" s="289" t="s">
        <v>46</v>
      </c>
      <c r="B2" s="364" t="s">
        <v>127</v>
      </c>
      <c r="C2" s="364"/>
      <c r="D2" s="364"/>
      <c r="E2" s="290" t="s">
        <v>38</v>
      </c>
    </row>
    <row r="3" spans="1:5" s="53" customFormat="1" ht="24.75" thickBot="1">
      <c r="A3" s="289" t="s">
        <v>123</v>
      </c>
      <c r="B3" s="364" t="s">
        <v>418</v>
      </c>
      <c r="C3" s="364"/>
      <c r="D3" s="364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50" customFormat="1" ht="15.75" customHeight="1" thickBot="1">
      <c r="A7" s="361" t="s">
        <v>40</v>
      </c>
      <c r="B7" s="362"/>
      <c r="C7" s="362"/>
      <c r="D7" s="362"/>
      <c r="E7" s="363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395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333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324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325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326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327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476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167</v>
      </c>
      <c r="B30" s="182" t="s">
        <v>469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470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471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472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473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474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475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334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336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335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328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329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375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396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397</v>
      </c>
      <c r="B89" s="189" t="s">
        <v>378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398</v>
      </c>
      <c r="B90" s="190" t="s">
        <v>399</v>
      </c>
      <c r="C90" s="174">
        <f>+C65+C89</f>
        <v>0</v>
      </c>
      <c r="D90" s="174">
        <f>+D65+D89</f>
        <v>0</v>
      </c>
      <c r="E90" s="211">
        <f>+E65+E89</f>
        <v>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1" t="s">
        <v>41</v>
      </c>
      <c r="B92" s="362"/>
      <c r="C92" s="362"/>
      <c r="D92" s="362"/>
      <c r="E92" s="363"/>
    </row>
    <row r="93" spans="1:5" s="57" customFormat="1" ht="12" customHeight="1" thickBot="1">
      <c r="A93" s="176" t="s">
        <v>7</v>
      </c>
      <c r="B93" s="24" t="s">
        <v>403</v>
      </c>
      <c r="C93" s="167">
        <f>+C94+C95+C96+C97+C98+C111</f>
        <v>0</v>
      </c>
      <c r="D93" s="167">
        <f>+D94+D95+D96+D97+D98+D111</f>
        <v>0</v>
      </c>
      <c r="E93" s="241">
        <f>+E94+E95+E96+E97+E98+E111</f>
        <v>0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400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341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340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338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339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343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344</v>
      </c>
      <c r="B112" s="6" t="s">
        <v>401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345</v>
      </c>
      <c r="B113" s="70" t="s">
        <v>402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330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348</v>
      </c>
      <c r="C128" s="168">
        <f>+C93+C114</f>
        <v>0</v>
      </c>
      <c r="D128" s="256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349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167</v>
      </c>
      <c r="B130" s="7" t="s">
        <v>406</v>
      </c>
      <c r="C130" s="169"/>
      <c r="D130" s="258"/>
      <c r="E130" s="306">
        <f>C130+D130</f>
        <v>0</v>
      </c>
    </row>
    <row r="131" spans="1:5" ht="12" customHeight="1">
      <c r="A131" s="199" t="s">
        <v>168</v>
      </c>
      <c r="B131" s="7" t="s">
        <v>357</v>
      </c>
      <c r="C131" s="169"/>
      <c r="D131" s="258"/>
      <c r="E131" s="306">
        <f>C131+D131</f>
        <v>0</v>
      </c>
    </row>
    <row r="132" spans="1:5" ht="12" customHeight="1" thickBot="1">
      <c r="A132" s="208" t="s">
        <v>169</v>
      </c>
      <c r="B132" s="5" t="s">
        <v>405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350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359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351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352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404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354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355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420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5" ht="12" customHeight="1">
      <c r="A143" s="199" t="s">
        <v>187</v>
      </c>
      <c r="B143" s="7" t="s">
        <v>419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188</v>
      </c>
      <c r="B144" s="7" t="s">
        <v>364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365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360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367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362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407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366</v>
      </c>
      <c r="B151" s="5" t="s">
        <v>369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370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371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373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372</v>
      </c>
      <c r="C155" s="250">
        <f>+C128+C154</f>
        <v>0</v>
      </c>
      <c r="D155" s="263">
        <f>+D128+D154</f>
        <v>0</v>
      </c>
      <c r="E155" s="244">
        <f>+E128+E154</f>
        <v>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408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2" sqref="E2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509</v>
      </c>
    </row>
    <row r="2" spans="1:5" s="219" customFormat="1" ht="24.75" thickBot="1">
      <c r="A2" s="77" t="s">
        <v>446</v>
      </c>
      <c r="B2" s="365" t="s">
        <v>503</v>
      </c>
      <c r="C2" s="366"/>
      <c r="D2" s="367"/>
      <c r="E2" s="300" t="s">
        <v>43</v>
      </c>
    </row>
    <row r="3" spans="1:5" s="219" customFormat="1" ht="24.75" thickBot="1">
      <c r="A3" s="77" t="s">
        <v>123</v>
      </c>
      <c r="B3" s="365" t="s">
        <v>301</v>
      </c>
      <c r="C3" s="366"/>
      <c r="D3" s="367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">
        <v>504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18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>C19+D19</f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>C21+D21</f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>C22+D22</f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>C23+D23</f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>C24+D24</f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63272</v>
      </c>
      <c r="D38" s="114">
        <f>+D39+D40+D41</f>
        <v>2164</v>
      </c>
      <c r="E38" s="149">
        <f>+E39+E40+E41</f>
        <v>65436</v>
      </c>
    </row>
    <row r="39" spans="1:5" s="154" customFormat="1" ht="12" customHeight="1">
      <c r="A39" s="216" t="s">
        <v>314</v>
      </c>
      <c r="B39" s="217" t="s">
        <v>140</v>
      </c>
      <c r="C39" s="276">
        <v>1167</v>
      </c>
      <c r="D39" s="276">
        <v>2164</v>
      </c>
      <c r="E39" s="325">
        <f>C39+D39</f>
        <v>3331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>
        <v>62105</v>
      </c>
      <c r="D41" s="52"/>
      <c r="E41" s="334">
        <f>C41+D41</f>
        <v>62105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63272</v>
      </c>
      <c r="D42" s="302">
        <f>+D37+D38</f>
        <v>2164</v>
      </c>
      <c r="E42" s="152">
        <f>+E37+E38</f>
        <v>65436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61194</v>
      </c>
      <c r="D46" s="114">
        <f>SUM(D47:D51)</f>
        <v>2249</v>
      </c>
      <c r="E46" s="149">
        <f>SUM(E47:E51)</f>
        <v>63443</v>
      </c>
    </row>
    <row r="47" spans="1:5" ht="12" customHeight="1">
      <c r="A47" s="215" t="s">
        <v>65</v>
      </c>
      <c r="B47" s="7" t="s">
        <v>36</v>
      </c>
      <c r="C47" s="276">
        <v>43361</v>
      </c>
      <c r="D47" s="276">
        <v>2164</v>
      </c>
      <c r="E47" s="325">
        <f>C47+D47</f>
        <v>45525</v>
      </c>
    </row>
    <row r="48" spans="1:5" ht="12" customHeight="1">
      <c r="A48" s="215" t="s">
        <v>66</v>
      </c>
      <c r="B48" s="6" t="s">
        <v>110</v>
      </c>
      <c r="C48" s="51">
        <v>11727</v>
      </c>
      <c r="D48" s="51"/>
      <c r="E48" s="321">
        <f>C48+D48</f>
        <v>11727</v>
      </c>
    </row>
    <row r="49" spans="1:5" ht="12" customHeight="1">
      <c r="A49" s="215" t="s">
        <v>67</v>
      </c>
      <c r="B49" s="6" t="s">
        <v>84</v>
      </c>
      <c r="C49" s="51">
        <v>6106</v>
      </c>
      <c r="D49" s="51">
        <v>85</v>
      </c>
      <c r="E49" s="321">
        <f>C49+D49</f>
        <v>6191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2078</v>
      </c>
      <c r="D52" s="114">
        <f>SUM(D53:D55)</f>
        <v>-85</v>
      </c>
      <c r="E52" s="149">
        <f>SUM(E53:E55)</f>
        <v>1993</v>
      </c>
    </row>
    <row r="53" spans="1:5" s="223" customFormat="1" ht="12" customHeight="1">
      <c r="A53" s="215" t="s">
        <v>71</v>
      </c>
      <c r="B53" s="7" t="s">
        <v>130</v>
      </c>
      <c r="C53" s="276">
        <v>2078</v>
      </c>
      <c r="D53" s="276">
        <v>-85</v>
      </c>
      <c r="E53" s="325">
        <f>C53+D53</f>
        <v>1993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4.25" customHeight="1" thickBot="1">
      <c r="A58" s="80" t="s">
        <v>10</v>
      </c>
      <c r="B58" s="97" t="s">
        <v>417</v>
      </c>
      <c r="C58" s="302">
        <f>+C46+C52+C57</f>
        <v>63272</v>
      </c>
      <c r="D58" s="302">
        <f>+D46+D52+D57</f>
        <v>2164</v>
      </c>
      <c r="E58" s="152">
        <f>+E46+E52+E57</f>
        <v>65436</v>
      </c>
    </row>
    <row r="59" spans="3:5" ht="12.75" hidden="1">
      <c r="C59" s="153"/>
      <c r="D59" s="153"/>
      <c r="E59" s="153"/>
    </row>
    <row r="60" spans="1:5" ht="15" customHeight="1" hidden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hidden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486</v>
      </c>
    </row>
    <row r="2" spans="1:5" s="219" customFormat="1" ht="24.75" thickBot="1">
      <c r="A2" s="77" t="s">
        <v>446</v>
      </c>
      <c r="B2" s="365" t="s">
        <v>302</v>
      </c>
      <c r="C2" s="366"/>
      <c r="D2" s="367"/>
      <c r="E2" s="300" t="s">
        <v>43</v>
      </c>
    </row>
    <row r="3" spans="1:5" s="219" customFormat="1" ht="24.75" thickBot="1">
      <c r="A3" s="77" t="s">
        <v>123</v>
      </c>
      <c r="B3" s="365" t="s">
        <v>321</v>
      </c>
      <c r="C3" s="366"/>
      <c r="D3" s="367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6" sqref="B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487</v>
      </c>
    </row>
    <row r="2" spans="1:5" s="219" customFormat="1" ht="24.75" thickBot="1">
      <c r="A2" s="77" t="s">
        <v>446</v>
      </c>
      <c r="B2" s="365" t="s">
        <v>302</v>
      </c>
      <c r="C2" s="366"/>
      <c r="D2" s="367"/>
      <c r="E2" s="300" t="s">
        <v>43</v>
      </c>
    </row>
    <row r="3" spans="1:5" s="219" customFormat="1" ht="24.75" thickBot="1">
      <c r="A3" s="77" t="s">
        <v>123</v>
      </c>
      <c r="B3" s="365" t="s">
        <v>322</v>
      </c>
      <c r="C3" s="366"/>
      <c r="D3" s="367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5" sqref="B5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488</v>
      </c>
    </row>
    <row r="2" spans="1:5" s="219" customFormat="1" ht="24.75" thickBot="1">
      <c r="A2" s="77" t="s">
        <v>446</v>
      </c>
      <c r="B2" s="365" t="s">
        <v>302</v>
      </c>
      <c r="C2" s="366"/>
      <c r="D2" s="367"/>
      <c r="E2" s="300" t="s">
        <v>43</v>
      </c>
    </row>
    <row r="3" spans="1:5" s="219" customFormat="1" ht="24.75" thickBot="1">
      <c r="A3" s="77" t="s">
        <v>123</v>
      </c>
      <c r="B3" s="365" t="s">
        <v>418</v>
      </c>
      <c r="C3" s="366"/>
      <c r="D3" s="367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aca="true" t="shared" si="0" ref="E10:E24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410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411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306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309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412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310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311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312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313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314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315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316</v>
      </c>
      <c r="B41" s="66" t="s">
        <v>317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318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1" t="s">
        <v>41</v>
      </c>
      <c r="B45" s="362"/>
      <c r="C45" s="362"/>
      <c r="D45" s="362"/>
      <c r="E45" s="363"/>
    </row>
    <row r="46" spans="1:5" s="223" customFormat="1" ht="12" customHeight="1" thickBot="1">
      <c r="A46" s="80" t="s">
        <v>7</v>
      </c>
      <c r="B46" s="61" t="s">
        <v>319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320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413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417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408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510</v>
      </c>
    </row>
    <row r="2" spans="1:5" s="219" customFormat="1" ht="25.5" customHeight="1" thickBot="1">
      <c r="A2" s="77" t="s">
        <v>446</v>
      </c>
      <c r="B2" s="365" t="s">
        <v>505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301</v>
      </c>
      <c r="C3" s="366"/>
      <c r="D3" s="367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">
        <v>506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4728</v>
      </c>
      <c r="D8" s="114">
        <f>SUM(D9:D19)</f>
        <v>0</v>
      </c>
      <c r="E8" s="149">
        <f>SUM(E9:E19)</f>
        <v>4728</v>
      </c>
    </row>
    <row r="9" spans="1:5" s="154" customFormat="1" ht="12" customHeight="1">
      <c r="A9" s="214" t="s">
        <v>65</v>
      </c>
      <c r="B9" s="8" t="s">
        <v>176</v>
      </c>
      <c r="C9" s="277">
        <v>2928</v>
      </c>
      <c r="D9" s="277"/>
      <c r="E9" s="332">
        <f>C9+D9</f>
        <v>2928</v>
      </c>
    </row>
    <row r="10" spans="1:5" s="154" customFormat="1" ht="12" customHeight="1">
      <c r="A10" s="215" t="s">
        <v>66</v>
      </c>
      <c r="B10" s="6" t="s">
        <v>177</v>
      </c>
      <c r="C10" s="111">
        <v>50</v>
      </c>
      <c r="D10" s="267"/>
      <c r="E10" s="323">
        <f aca="true" t="shared" si="0" ref="E10:E25">C10+D10</f>
        <v>50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>
        <v>745</v>
      </c>
      <c r="D13" s="267"/>
      <c r="E13" s="323">
        <f t="shared" si="0"/>
        <v>745</v>
      </c>
    </row>
    <row r="14" spans="1:5" s="154" customFormat="1" ht="12" customHeight="1">
      <c r="A14" s="215" t="s">
        <v>69</v>
      </c>
      <c r="B14" s="6" t="s">
        <v>303</v>
      </c>
      <c r="C14" s="111">
        <v>1005</v>
      </c>
      <c r="D14" s="267"/>
      <c r="E14" s="323">
        <f t="shared" si="0"/>
        <v>1005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4728</v>
      </c>
      <c r="D36" s="269">
        <f>+D8+D20+D25+D26+D30+D34+D35</f>
        <v>0</v>
      </c>
      <c r="E36" s="149">
        <f>C36+D36</f>
        <v>4728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38903</v>
      </c>
      <c r="D37" s="269">
        <f>+D38+D39+D40</f>
        <v>557</v>
      </c>
      <c r="E37" s="149">
        <v>39460</v>
      </c>
    </row>
    <row r="38" spans="1:5" s="154" customFormat="1" ht="12" customHeight="1">
      <c r="A38" s="216" t="s">
        <v>314</v>
      </c>
      <c r="B38" s="217" t="s">
        <v>140</v>
      </c>
      <c r="C38" s="276">
        <v>178</v>
      </c>
      <c r="D38" s="63">
        <v>557</v>
      </c>
      <c r="E38" s="343">
        <v>735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>
        <v>38725</v>
      </c>
      <c r="D40" s="305"/>
      <c r="E40" s="320">
        <f>C40+D40</f>
        <v>38725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43631</v>
      </c>
      <c r="D41" s="299">
        <f>+D36+D37</f>
        <v>557</v>
      </c>
      <c r="E41" s="344">
        <f>C41+D41</f>
        <v>44188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43287</v>
      </c>
      <c r="D45" s="269">
        <f>SUM(D46:D50)</f>
        <v>557</v>
      </c>
      <c r="E45" s="149">
        <f>SUM(E46:E50)</f>
        <v>43844</v>
      </c>
    </row>
    <row r="46" spans="1:5" ht="12" customHeight="1">
      <c r="A46" s="215" t="s">
        <v>65</v>
      </c>
      <c r="B46" s="7" t="s">
        <v>36</v>
      </c>
      <c r="C46" s="276">
        <v>22568</v>
      </c>
      <c r="D46" s="63"/>
      <c r="E46" s="325">
        <f>C46+D46</f>
        <v>22568</v>
      </c>
    </row>
    <row r="47" spans="1:5" ht="12" customHeight="1">
      <c r="A47" s="215" t="s">
        <v>66</v>
      </c>
      <c r="B47" s="6" t="s">
        <v>110</v>
      </c>
      <c r="C47" s="51">
        <v>6119</v>
      </c>
      <c r="D47" s="64"/>
      <c r="E47" s="321">
        <f>C47+D47</f>
        <v>6119</v>
      </c>
    </row>
    <row r="48" spans="1:5" ht="12" customHeight="1">
      <c r="A48" s="215" t="s">
        <v>67</v>
      </c>
      <c r="B48" s="6" t="s">
        <v>84</v>
      </c>
      <c r="C48" s="51">
        <v>14600</v>
      </c>
      <c r="D48" s="64">
        <v>557</v>
      </c>
      <c r="E48" s="321">
        <f>C48+D48</f>
        <v>15157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344</v>
      </c>
      <c r="D51" s="269">
        <f>SUM(D52:D54)</f>
        <v>0</v>
      </c>
      <c r="E51" s="149">
        <f>SUM(E52:E54)</f>
        <v>344</v>
      </c>
    </row>
    <row r="52" spans="1:5" s="223" customFormat="1" ht="12" customHeight="1">
      <c r="A52" s="215" t="s">
        <v>71</v>
      </c>
      <c r="B52" s="7" t="s">
        <v>130</v>
      </c>
      <c r="C52" s="276">
        <v>344</v>
      </c>
      <c r="D52" s="63"/>
      <c r="E52" s="325">
        <f>C52+D52</f>
        <v>344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2.75" customHeight="1" thickBot="1">
      <c r="A57" s="80" t="s">
        <v>10</v>
      </c>
      <c r="B57" s="97" t="s">
        <v>417</v>
      </c>
      <c r="C57" s="302">
        <f>+C45+C51+C56</f>
        <v>43631</v>
      </c>
      <c r="D57" s="299">
        <f>+D45+D51+D56</f>
        <v>557</v>
      </c>
      <c r="E57" s="152">
        <f>+E45+E51+E56</f>
        <v>44188</v>
      </c>
    </row>
    <row r="58" spans="3:5" ht="15" customHeight="1" hidden="1">
      <c r="C58" s="153"/>
      <c r="E58" s="153"/>
    </row>
    <row r="59" spans="1:5" ht="14.25" customHeight="1" hidden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hidden="1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88</v>
      </c>
      <c r="B2" s="345"/>
      <c r="C2" s="251"/>
      <c r="E2" s="251" t="s">
        <v>131</v>
      </c>
    </row>
    <row r="3" spans="1:5" ht="15.75">
      <c r="A3" s="346" t="s">
        <v>53</v>
      </c>
      <c r="B3" s="348" t="s">
        <v>6</v>
      </c>
      <c r="C3" s="350" t="str">
        <f>+CONCATENATE(LEFT(ÖSSZEFÜGGÉSEK!A6,4),". évi")</f>
        <v>2016. évi</v>
      </c>
      <c r="D3" s="351"/>
      <c r="E3" s="352"/>
    </row>
    <row r="4" spans="1:5" ht="28.5" thickBot="1">
      <c r="A4" s="347"/>
      <c r="B4" s="349"/>
      <c r="C4" s="254" t="s">
        <v>421</v>
      </c>
      <c r="D4" s="252" t="s">
        <v>479</v>
      </c>
      <c r="E4" s="253" t="s">
        <v>507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26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125451</v>
      </c>
      <c r="D6" s="168">
        <f>+D7+D8+D9+D10+D11+D12</f>
        <v>1758</v>
      </c>
      <c r="E6" s="103">
        <f>+E7+E8+E9+E10+E11+E12</f>
        <v>127209</v>
      </c>
    </row>
    <row r="7" spans="1:5" s="181" customFormat="1" ht="12" customHeight="1">
      <c r="A7" s="13" t="s">
        <v>65</v>
      </c>
      <c r="B7" s="182" t="s">
        <v>153</v>
      </c>
      <c r="C7" s="170">
        <v>69433</v>
      </c>
      <c r="D7" s="170"/>
      <c r="E7" s="212">
        <f>C7+D7</f>
        <v>69433</v>
      </c>
    </row>
    <row r="8" spans="1:5" s="181" customFormat="1" ht="12" customHeight="1">
      <c r="A8" s="12" t="s">
        <v>66</v>
      </c>
      <c r="B8" s="183" t="s">
        <v>154</v>
      </c>
      <c r="C8" s="169">
        <v>20330</v>
      </c>
      <c r="D8" s="169"/>
      <c r="E8" s="212">
        <f aca="true" t="shared" si="0" ref="E8:E62">C8+D8</f>
        <v>20330</v>
      </c>
    </row>
    <row r="9" spans="1:5" s="181" customFormat="1" ht="12" customHeight="1">
      <c r="A9" s="12" t="s">
        <v>67</v>
      </c>
      <c r="B9" s="183" t="s">
        <v>155</v>
      </c>
      <c r="C9" s="169">
        <v>34286</v>
      </c>
      <c r="D9" s="169">
        <v>476</v>
      </c>
      <c r="E9" s="212">
        <f t="shared" si="0"/>
        <v>34762</v>
      </c>
    </row>
    <row r="10" spans="1:5" s="181" customFormat="1" ht="12" customHeight="1">
      <c r="A10" s="12" t="s">
        <v>68</v>
      </c>
      <c r="B10" s="183" t="s">
        <v>156</v>
      </c>
      <c r="C10" s="169">
        <v>1402</v>
      </c>
      <c r="D10" s="169"/>
      <c r="E10" s="212">
        <f t="shared" si="0"/>
        <v>1402</v>
      </c>
    </row>
    <row r="11" spans="1:5" s="181" customFormat="1" ht="12" customHeight="1">
      <c r="A11" s="12" t="s">
        <v>85</v>
      </c>
      <c r="B11" s="105" t="s">
        <v>332</v>
      </c>
      <c r="C11" s="169"/>
      <c r="D11" s="169">
        <v>749</v>
      </c>
      <c r="E11" s="212">
        <f t="shared" si="0"/>
        <v>749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>
        <v>533</v>
      </c>
      <c r="E12" s="212">
        <f t="shared" si="0"/>
        <v>533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57009</v>
      </c>
      <c r="D13" s="168">
        <f>+D14+D15+D16+D17+D18</f>
        <v>2479</v>
      </c>
      <c r="E13" s="103">
        <f>+E14+E15+E16+E17+E18</f>
        <v>59488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>
        <v>57009</v>
      </c>
      <c r="D18" s="169">
        <v>2479</v>
      </c>
      <c r="E18" s="212">
        <f t="shared" si="0"/>
        <v>59488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33240</v>
      </c>
      <c r="D27" s="174">
        <f>+D28+D29+D30+D31+D32+D33+D34</f>
        <v>56</v>
      </c>
      <c r="E27" s="211">
        <f>+E28+E29+E30+E31+E32+E33+E34</f>
        <v>33296</v>
      </c>
    </row>
    <row r="28" spans="1:5" s="181" customFormat="1" ht="12" customHeight="1">
      <c r="A28" s="13" t="s">
        <v>167</v>
      </c>
      <c r="B28" s="182" t="s">
        <v>469</v>
      </c>
      <c r="C28" s="213"/>
      <c r="D28" s="213"/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470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471</v>
      </c>
      <c r="C30" s="169">
        <v>28000</v>
      </c>
      <c r="D30" s="169"/>
      <c r="E30" s="212">
        <f t="shared" si="0"/>
        <v>28000</v>
      </c>
    </row>
    <row r="31" spans="1:5" s="181" customFormat="1" ht="12" customHeight="1">
      <c r="A31" s="12" t="s">
        <v>170</v>
      </c>
      <c r="B31" s="183" t="s">
        <v>472</v>
      </c>
      <c r="C31" s="169">
        <v>60</v>
      </c>
      <c r="D31" s="169"/>
      <c r="E31" s="212">
        <f t="shared" si="0"/>
        <v>60</v>
      </c>
    </row>
    <row r="32" spans="1:5" s="181" customFormat="1" ht="12" customHeight="1">
      <c r="A32" s="12" t="s">
        <v>473</v>
      </c>
      <c r="B32" s="183" t="s">
        <v>171</v>
      </c>
      <c r="C32" s="169">
        <v>5000</v>
      </c>
      <c r="D32" s="169"/>
      <c r="E32" s="212">
        <f t="shared" si="0"/>
        <v>5000</v>
      </c>
    </row>
    <row r="33" spans="1:5" s="181" customFormat="1" ht="12" customHeight="1">
      <c r="A33" s="12" t="s">
        <v>474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475</v>
      </c>
      <c r="B34" s="184" t="s">
        <v>173</v>
      </c>
      <c r="C34" s="171">
        <v>180</v>
      </c>
      <c r="D34" s="171">
        <v>56</v>
      </c>
      <c r="E34" s="212">
        <f t="shared" si="0"/>
        <v>236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6194</v>
      </c>
      <c r="D35" s="168">
        <f>SUM(D36:D46)</f>
        <v>16074</v>
      </c>
      <c r="E35" s="103">
        <f>SUM(E36:E46)</f>
        <v>22268</v>
      </c>
    </row>
    <row r="36" spans="1:5" s="181" customFormat="1" ht="12" customHeight="1">
      <c r="A36" s="13" t="s">
        <v>58</v>
      </c>
      <c r="B36" s="182" t="s">
        <v>176</v>
      </c>
      <c r="C36" s="170">
        <v>2928</v>
      </c>
      <c r="D36" s="170"/>
      <c r="E36" s="212">
        <f t="shared" si="0"/>
        <v>2928</v>
      </c>
    </row>
    <row r="37" spans="1:5" s="181" customFormat="1" ht="12" customHeight="1">
      <c r="A37" s="12" t="s">
        <v>59</v>
      </c>
      <c r="B37" s="183" t="s">
        <v>177</v>
      </c>
      <c r="C37" s="169">
        <v>89</v>
      </c>
      <c r="D37" s="169">
        <v>12805</v>
      </c>
      <c r="E37" s="212">
        <f t="shared" si="0"/>
        <v>12894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>
        <v>1880</v>
      </c>
      <c r="D40" s="169"/>
      <c r="E40" s="212">
        <f t="shared" si="0"/>
        <v>1880</v>
      </c>
    </row>
    <row r="41" spans="1:5" s="181" customFormat="1" ht="12" customHeight="1">
      <c r="A41" s="12" t="s">
        <v>104</v>
      </c>
      <c r="B41" s="183" t="s">
        <v>181</v>
      </c>
      <c r="C41" s="169">
        <v>1297</v>
      </c>
      <c r="D41" s="169">
        <v>3176</v>
      </c>
      <c r="E41" s="212">
        <f t="shared" si="0"/>
        <v>4473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477</v>
      </c>
      <c r="C43" s="169"/>
      <c r="D43" s="169">
        <v>50</v>
      </c>
      <c r="E43" s="212">
        <f t="shared" si="0"/>
        <v>50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>
        <v>43</v>
      </c>
      <c r="E46" s="212">
        <f t="shared" si="0"/>
        <v>43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221894</v>
      </c>
      <c r="D63" s="174">
        <f>+D6+D13+D20+D27+D35+D47+D53+D58</f>
        <v>20367</v>
      </c>
      <c r="E63" s="211">
        <f>+E6+E13+E20+E27+E35+E47+E53+E58</f>
        <v>242261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21844</v>
      </c>
      <c r="D73" s="168">
        <f>SUM(D74:D75)</f>
        <v>-11114</v>
      </c>
      <c r="E73" s="103">
        <f>SUM(E74:E75)</f>
        <v>10730</v>
      </c>
    </row>
    <row r="74" spans="1:5" s="181" customFormat="1" ht="12" customHeight="1">
      <c r="A74" s="13" t="s">
        <v>242</v>
      </c>
      <c r="B74" s="182" t="s">
        <v>220</v>
      </c>
      <c r="C74" s="172">
        <v>21844</v>
      </c>
      <c r="D74" s="172">
        <v>-11114</v>
      </c>
      <c r="E74" s="308">
        <f t="shared" si="1"/>
        <v>10730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21844</v>
      </c>
      <c r="D87" s="174">
        <f>+D64+D68+D73+D76+D80+D86+D85</f>
        <v>-11114</v>
      </c>
      <c r="E87" s="211">
        <f>+E64+E68+E73+E76+E80+E86+E85</f>
        <v>10730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243738</v>
      </c>
      <c r="D88" s="174">
        <f>+D63+D87</f>
        <v>9253</v>
      </c>
      <c r="E88" s="211">
        <f>+E63+E87</f>
        <v>252991</v>
      </c>
    </row>
    <row r="89" spans="1:3" s="181" customFormat="1" ht="30.7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1" customFormat="1" ht="16.5" customHeight="1" thickBot="1">
      <c r="A91" s="355" t="s">
        <v>89</v>
      </c>
      <c r="B91" s="355"/>
      <c r="C91" s="65"/>
      <c r="E91" s="65" t="s">
        <v>131</v>
      </c>
    </row>
    <row r="92" spans="1:5" ht="15.75">
      <c r="A92" s="346" t="s">
        <v>53</v>
      </c>
      <c r="B92" s="348" t="s">
        <v>422</v>
      </c>
      <c r="C92" s="350" t="str">
        <f>+CONCATENATE(LEFT(ÖSSZEFÜGGÉSEK!A6,4),". évi")</f>
        <v>2016. évi</v>
      </c>
      <c r="D92" s="351"/>
      <c r="E92" s="352"/>
    </row>
    <row r="93" spans="1:5" ht="24.75" thickBot="1">
      <c r="A93" s="347"/>
      <c r="B93" s="34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41" t="s">
        <v>493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223316</v>
      </c>
      <c r="D95" s="167">
        <f>D96+D97+D98+D99+D100+D113</f>
        <v>-4175</v>
      </c>
      <c r="E95" s="241">
        <f>E96+E97+E98+E99+E100+E113</f>
        <v>219141</v>
      </c>
    </row>
    <row r="96" spans="1:5" ht="12" customHeight="1">
      <c r="A96" s="15" t="s">
        <v>65</v>
      </c>
      <c r="B96" s="8" t="s">
        <v>36</v>
      </c>
      <c r="C96" s="245">
        <v>116092</v>
      </c>
      <c r="D96" s="245">
        <v>2489</v>
      </c>
      <c r="E96" s="311">
        <f aca="true" t="shared" si="2" ref="E96:E129">C96+D96</f>
        <v>118581</v>
      </c>
    </row>
    <row r="97" spans="1:5" ht="12" customHeight="1">
      <c r="A97" s="12" t="s">
        <v>66</v>
      </c>
      <c r="B97" s="6" t="s">
        <v>110</v>
      </c>
      <c r="C97" s="169">
        <v>27452</v>
      </c>
      <c r="D97" s="169"/>
      <c r="E97" s="306">
        <f t="shared" si="2"/>
        <v>27452</v>
      </c>
    </row>
    <row r="98" spans="1:5" ht="12" customHeight="1">
      <c r="A98" s="12" t="s">
        <v>67</v>
      </c>
      <c r="B98" s="6" t="s">
        <v>84</v>
      </c>
      <c r="C98" s="171">
        <v>65164</v>
      </c>
      <c r="D98" s="171">
        <v>-6813</v>
      </c>
      <c r="E98" s="307">
        <f t="shared" si="2"/>
        <v>58351</v>
      </c>
    </row>
    <row r="99" spans="1:5" ht="12" customHeight="1">
      <c r="A99" s="12" t="s">
        <v>68</v>
      </c>
      <c r="B99" s="9" t="s">
        <v>111</v>
      </c>
      <c r="C99" s="171">
        <v>13211</v>
      </c>
      <c r="D99" s="171"/>
      <c r="E99" s="307">
        <f t="shared" si="2"/>
        <v>13211</v>
      </c>
    </row>
    <row r="100" spans="1:5" ht="12" customHeight="1">
      <c r="A100" s="12" t="s">
        <v>76</v>
      </c>
      <c r="B100" s="17" t="s">
        <v>112</v>
      </c>
      <c r="C100" s="171">
        <v>1397</v>
      </c>
      <c r="D100" s="171">
        <v>149</v>
      </c>
      <c r="E100" s="307">
        <f t="shared" si="2"/>
        <v>1546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>
        <v>112</v>
      </c>
      <c r="E103" s="307">
        <f t="shared" si="2"/>
        <v>112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>
        <v>797</v>
      </c>
      <c r="D107" s="171">
        <v>37</v>
      </c>
      <c r="E107" s="307">
        <f t="shared" si="2"/>
        <v>834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>
        <v>600</v>
      </c>
      <c r="D112" s="171"/>
      <c r="E112" s="307">
        <f t="shared" si="2"/>
        <v>600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20422</v>
      </c>
      <c r="D116" s="168">
        <f>+D117+D119+D121</f>
        <v>8827</v>
      </c>
      <c r="E116" s="242">
        <f>+E117+E119+E121</f>
        <v>29249</v>
      </c>
    </row>
    <row r="117" spans="1:5" ht="12" customHeight="1">
      <c r="A117" s="13" t="s">
        <v>71</v>
      </c>
      <c r="B117" s="6" t="s">
        <v>130</v>
      </c>
      <c r="C117" s="170">
        <v>16922</v>
      </c>
      <c r="D117" s="257">
        <v>-908</v>
      </c>
      <c r="E117" s="212">
        <f t="shared" si="2"/>
        <v>16014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3500</v>
      </c>
      <c r="D119" s="258">
        <v>2707</v>
      </c>
      <c r="E119" s="306">
        <f t="shared" si="2"/>
        <v>6207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>
        <v>7028</v>
      </c>
      <c r="E121" s="306">
        <f t="shared" si="2"/>
        <v>7028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>
        <v>7028</v>
      </c>
      <c r="E125" s="306">
        <f t="shared" si="2"/>
        <v>7028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243738</v>
      </c>
      <c r="D130" s="256">
        <f>+D95+D116</f>
        <v>4652</v>
      </c>
      <c r="E130" s="103">
        <f>+E95+E116</f>
        <v>248390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4601</v>
      </c>
      <c r="E142" s="211">
        <f>+E143+E144+E145+E146</f>
        <v>4601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>
        <v>4601</v>
      </c>
      <c r="E144" s="306">
        <f t="shared" si="3"/>
        <v>4601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4601</v>
      </c>
      <c r="E155" s="244">
        <f>+E131+E135+E142+E147+E153+E154</f>
        <v>4601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243738</v>
      </c>
      <c r="D156" s="263">
        <f>+D130+D155</f>
        <v>9253</v>
      </c>
      <c r="E156" s="244">
        <f>+E130+E155</f>
        <v>252991</v>
      </c>
    </row>
    <row r="157" ht="7.5" customHeight="1" hidden="1"/>
    <row r="158" spans="1:5" ht="15.75" hidden="1">
      <c r="A158" s="353" t="s">
        <v>275</v>
      </c>
      <c r="B158" s="353"/>
      <c r="C158" s="353"/>
      <c r="D158" s="353"/>
      <c r="E158" s="353"/>
    </row>
    <row r="159" spans="1:5" ht="15" customHeight="1" hidden="1" thickBot="1">
      <c r="A159" s="345" t="s">
        <v>90</v>
      </c>
      <c r="B159" s="345"/>
      <c r="C159" s="109"/>
      <c r="E159" s="109" t="s">
        <v>131</v>
      </c>
    </row>
    <row r="160" spans="1:5" ht="25.5" customHeight="1" hidden="1" thickBot="1">
      <c r="A160" s="18">
        <v>1</v>
      </c>
      <c r="B160" s="23" t="s">
        <v>374</v>
      </c>
      <c r="C160" s="255">
        <f>+C63-C130</f>
        <v>-21844</v>
      </c>
      <c r="D160" s="168">
        <f>+D63-D130</f>
        <v>15715</v>
      </c>
      <c r="E160" s="103">
        <f>+E63-E130</f>
        <v>-6129</v>
      </c>
    </row>
    <row r="161" spans="1:5" ht="32.25" customHeight="1" hidden="1" thickBot="1">
      <c r="A161" s="18" t="s">
        <v>8</v>
      </c>
      <c r="B161" s="23" t="s">
        <v>380</v>
      </c>
      <c r="C161" s="168">
        <f>+C87-C155</f>
        <v>21844</v>
      </c>
      <c r="D161" s="168">
        <f>+D87-D155</f>
        <v>-15715</v>
      </c>
      <c r="E161" s="103">
        <f>+E87-E155</f>
        <v>6129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Borsodszirák Község Önkormányzat
2016. ÉVI KÖLTSÉGVETÉSÉNEK ÖSSZEVONT MÓDOSÍTOTT MÉRLEGE&amp;10
&amp;R&amp;"Times New Roman CE,Félkövér dőlt"&amp;11 1. melléklet a 9/2016(IX.15.) önkormányzati rendelethez
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46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489</v>
      </c>
    </row>
    <row r="2" spans="1:5" s="219" customFormat="1" ht="25.5" customHeight="1" thickBot="1">
      <c r="A2" s="77" t="s">
        <v>446</v>
      </c>
      <c r="B2" s="365" t="s">
        <v>126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321</v>
      </c>
      <c r="C3" s="366"/>
      <c r="D3" s="367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40">
      <selection activeCell="C11" sqref="C1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490</v>
      </c>
    </row>
    <row r="2" spans="1:5" s="219" customFormat="1" ht="25.5" customHeight="1" thickBot="1">
      <c r="A2" s="77" t="s">
        <v>446</v>
      </c>
      <c r="B2" s="365" t="s">
        <v>126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322</v>
      </c>
      <c r="C3" s="366"/>
      <c r="D3" s="367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F18" sqref="F18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491</v>
      </c>
    </row>
    <row r="2" spans="1:5" s="219" customFormat="1" ht="25.5" customHeight="1" thickBot="1">
      <c r="A2" s="77" t="s">
        <v>446</v>
      </c>
      <c r="B2" s="365" t="s">
        <v>126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418</v>
      </c>
      <c r="C3" s="366"/>
      <c r="D3" s="367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37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496</v>
      </c>
    </row>
    <row r="2" spans="1:5" s="219" customFormat="1" ht="25.5" customHeight="1" thickBot="1">
      <c r="A2" s="77" t="s">
        <v>446</v>
      </c>
      <c r="B2" s="365" t="s">
        <v>497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301</v>
      </c>
      <c r="C3" s="366"/>
      <c r="D3" s="367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34">
      <selection activeCell="G9" sqref="G9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498</v>
      </c>
    </row>
    <row r="2" spans="1:5" s="219" customFormat="1" ht="25.5" customHeight="1" thickBot="1">
      <c r="A2" s="77" t="s">
        <v>446</v>
      </c>
      <c r="B2" s="365" t="s">
        <v>497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321</v>
      </c>
      <c r="C3" s="366"/>
      <c r="D3" s="367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37">
      <selection activeCell="B6" sqref="B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499</v>
      </c>
    </row>
    <row r="2" spans="1:5" s="219" customFormat="1" ht="25.5" customHeight="1" thickBot="1">
      <c r="A2" s="77" t="s">
        <v>446</v>
      </c>
      <c r="B2" s="365" t="s">
        <v>497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322</v>
      </c>
      <c r="C3" s="366"/>
      <c r="D3" s="367"/>
      <c r="E3" s="300" t="s">
        <v>44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40">
      <selection activeCell="B10" sqref="B1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500</v>
      </c>
    </row>
    <row r="2" spans="1:5" s="219" customFormat="1" ht="25.5" customHeight="1" thickBot="1">
      <c r="A2" s="77" t="s">
        <v>446</v>
      </c>
      <c r="B2" s="365" t="s">
        <v>497</v>
      </c>
      <c r="C2" s="366"/>
      <c r="D2" s="367"/>
      <c r="E2" s="300" t="s">
        <v>44</v>
      </c>
    </row>
    <row r="3" spans="1:5" s="219" customFormat="1" ht="24.75" thickBot="1">
      <c r="A3" s="77" t="s">
        <v>123</v>
      </c>
      <c r="B3" s="365" t="s">
        <v>418</v>
      </c>
      <c r="C3" s="366"/>
      <c r="D3" s="367"/>
      <c r="E3" s="300" t="s">
        <v>331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421</v>
      </c>
      <c r="D5" s="330" t="s">
        <v>480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387</v>
      </c>
      <c r="B6" s="79" t="s">
        <v>388</v>
      </c>
      <c r="C6" s="79" t="s">
        <v>389</v>
      </c>
      <c r="D6" s="292" t="s">
        <v>391</v>
      </c>
      <c r="E6" s="341" t="s">
        <v>493</v>
      </c>
    </row>
    <row r="7" spans="1:5" s="221" customFormat="1" ht="15.75" customHeight="1" thickBot="1">
      <c r="A7" s="361" t="s">
        <v>40</v>
      </c>
      <c r="B7" s="362"/>
      <c r="C7" s="362"/>
      <c r="D7" s="362"/>
      <c r="E7" s="363"/>
    </row>
    <row r="8" spans="1:5" s="154" customFormat="1" ht="12" customHeight="1" thickBot="1">
      <c r="A8" s="78" t="s">
        <v>7</v>
      </c>
      <c r="B8" s="90" t="s">
        <v>409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aca="true" t="shared" si="0" ref="E10:E25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303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304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336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305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306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307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414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308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306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309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415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310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311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416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313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314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315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316</v>
      </c>
      <c r="B40" s="66" t="s">
        <v>317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318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1" t="s">
        <v>41</v>
      </c>
      <c r="B44" s="362"/>
      <c r="C44" s="362"/>
      <c r="D44" s="362"/>
      <c r="E44" s="363"/>
    </row>
    <row r="45" spans="1:5" s="223" customFormat="1" ht="12" customHeight="1" thickBot="1">
      <c r="A45" s="80" t="s">
        <v>7</v>
      </c>
      <c r="B45" s="61" t="s">
        <v>319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320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413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417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3:5" ht="15" customHeight="1" thickBot="1">
      <c r="C58" s="153"/>
      <c r="E58" s="153"/>
    </row>
    <row r="59" spans="1:5" ht="14.25" customHeight="1" thickBot="1">
      <c r="A59" s="100" t="s">
        <v>408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3">
      <selection activeCell="I9" sqref="I9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88</v>
      </c>
      <c r="B2" s="345"/>
      <c r="C2" s="251"/>
      <c r="E2" s="251" t="s">
        <v>131</v>
      </c>
    </row>
    <row r="3" spans="1:5" ht="15.75">
      <c r="A3" s="346" t="s">
        <v>53</v>
      </c>
      <c r="B3" s="348" t="s">
        <v>6</v>
      </c>
      <c r="C3" s="350" t="str">
        <f>+CONCATENATE(LEFT(ÖSSZEFÜGGÉSEK!A6,4),". évi")</f>
        <v>2016. évi</v>
      </c>
      <c r="D3" s="351"/>
      <c r="E3" s="352"/>
    </row>
    <row r="4" spans="1:5" ht="24.75" thickBot="1">
      <c r="A4" s="347"/>
      <c r="B4" s="349"/>
      <c r="C4" s="254" t="s">
        <v>421</v>
      </c>
      <c r="D4" s="252" t="s">
        <v>480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167</v>
      </c>
      <c r="B28" s="182" t="s">
        <v>469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470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471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472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474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475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0</v>
      </c>
      <c r="D63" s="174">
        <f>+D6+D13+D20+D27+D35+D47+D53+D58</f>
        <v>0</v>
      </c>
      <c r="E63" s="211">
        <f>+E6+E13+E20+E27+E35+E47+E53+E58</f>
        <v>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0</v>
      </c>
      <c r="D88" s="174">
        <f>+D63+D87</f>
        <v>0</v>
      </c>
      <c r="E88" s="211">
        <f>+E63+E87</f>
        <v>0</v>
      </c>
    </row>
    <row r="89" spans="1:3" s="181" customFormat="1" ht="83.2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1" customFormat="1" ht="16.5" customHeight="1" thickBot="1">
      <c r="A91" s="355" t="s">
        <v>89</v>
      </c>
      <c r="B91" s="355"/>
      <c r="C91" s="65"/>
      <c r="E91" s="65" t="s">
        <v>131</v>
      </c>
    </row>
    <row r="92" spans="1:5" ht="15.75">
      <c r="A92" s="346" t="s">
        <v>53</v>
      </c>
      <c r="B92" s="348" t="s">
        <v>422</v>
      </c>
      <c r="C92" s="350" t="str">
        <f>+CONCATENATE(LEFT(ÖSSZEFÜGGÉSEK!A6,4),". évi")</f>
        <v>2016. évi</v>
      </c>
      <c r="D92" s="351"/>
      <c r="E92" s="352"/>
    </row>
    <row r="93" spans="1:5" ht="24.75" thickBot="1">
      <c r="A93" s="347"/>
      <c r="B93" s="34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493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0</v>
      </c>
      <c r="D95" s="167">
        <f>D96+D97+D98+D99+D100+D113</f>
        <v>0</v>
      </c>
      <c r="E95" s="241">
        <f>E96+E97+E98+E99+E100+E113</f>
        <v>0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0</v>
      </c>
      <c r="D130" s="256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0</v>
      </c>
      <c r="D156" s="263">
        <f>+D130+D155</f>
        <v>0</v>
      </c>
      <c r="E156" s="244">
        <f>+E130+E155</f>
        <v>0</v>
      </c>
    </row>
    <row r="157" ht="7.5" customHeight="1"/>
    <row r="158" spans="1:5" ht="15.75">
      <c r="A158" s="353" t="s">
        <v>275</v>
      </c>
      <c r="B158" s="353"/>
      <c r="C158" s="353"/>
      <c r="D158" s="353"/>
      <c r="E158" s="353"/>
    </row>
    <row r="159" spans="1:5" ht="15" customHeight="1" thickBot="1">
      <c r="A159" s="345" t="s">
        <v>90</v>
      </c>
      <c r="B159" s="345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H23" sqref="H23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88</v>
      </c>
      <c r="B2" s="345"/>
      <c r="C2" s="251"/>
      <c r="E2" s="251" t="s">
        <v>131</v>
      </c>
    </row>
    <row r="3" spans="1:5" ht="15.75">
      <c r="A3" s="346" t="s">
        <v>53</v>
      </c>
      <c r="B3" s="348" t="s">
        <v>6</v>
      </c>
      <c r="C3" s="350" t="str">
        <f>+CONCATENATE(LEFT(ÖSSZEFÜGGÉSEK!A6,4),". évi")</f>
        <v>2016. évi</v>
      </c>
      <c r="D3" s="351"/>
      <c r="E3" s="352"/>
    </row>
    <row r="4" spans="1:5" ht="24.75" thickBot="1">
      <c r="A4" s="347"/>
      <c r="B4" s="349"/>
      <c r="C4" s="254" t="s">
        <v>421</v>
      </c>
      <c r="D4" s="252" t="s">
        <v>480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167</v>
      </c>
      <c r="B28" s="182" t="s">
        <v>469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470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471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472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474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475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0</v>
      </c>
      <c r="D63" s="174">
        <f>+D6+D13+D20+D27+D35+D47+D53+D58</f>
        <v>0</v>
      </c>
      <c r="E63" s="211">
        <f>+E6+E13+E20+E27+E35+E47+E53+E58</f>
        <v>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0</v>
      </c>
      <c r="D88" s="174">
        <f>+D63+D87</f>
        <v>0</v>
      </c>
      <c r="E88" s="211">
        <f>+E63+E87</f>
        <v>0</v>
      </c>
    </row>
    <row r="89" spans="1:3" s="181" customFormat="1" ht="83.2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1" customFormat="1" ht="16.5" customHeight="1" thickBot="1">
      <c r="A91" s="355" t="s">
        <v>89</v>
      </c>
      <c r="B91" s="355"/>
      <c r="C91" s="65"/>
      <c r="E91" s="65" t="s">
        <v>131</v>
      </c>
    </row>
    <row r="92" spans="1:5" ht="15.75">
      <c r="A92" s="346" t="s">
        <v>53</v>
      </c>
      <c r="B92" s="348" t="s">
        <v>422</v>
      </c>
      <c r="C92" s="350" t="str">
        <f>+CONCATENATE(LEFT(ÖSSZEFÜGGÉSEK!A6,4),". évi")</f>
        <v>2016. évi</v>
      </c>
      <c r="D92" s="351"/>
      <c r="E92" s="352"/>
    </row>
    <row r="93" spans="1:5" ht="24.75" thickBot="1">
      <c r="A93" s="347"/>
      <c r="B93" s="34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493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0</v>
      </c>
      <c r="D95" s="167">
        <f>D96+D97+D98+D99+D100+D113</f>
        <v>0</v>
      </c>
      <c r="E95" s="241">
        <f>E96+E97+E98+E99+E100+E113</f>
        <v>0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0</v>
      </c>
      <c r="D130" s="256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0</v>
      </c>
      <c r="D156" s="263">
        <f>+D130+D155</f>
        <v>0</v>
      </c>
      <c r="E156" s="244">
        <f>+E130+E155</f>
        <v>0</v>
      </c>
    </row>
    <row r="157" ht="7.5" customHeight="1"/>
    <row r="158" spans="1:5" ht="15.75">
      <c r="A158" s="353" t="s">
        <v>275</v>
      </c>
      <c r="B158" s="353"/>
      <c r="C158" s="353"/>
      <c r="D158" s="353"/>
      <c r="E158" s="353"/>
    </row>
    <row r="159" spans="1:5" ht="15" customHeight="1" thickBot="1">
      <c r="A159" s="345" t="s">
        <v>90</v>
      </c>
      <c r="B159" s="345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54" t="s">
        <v>5</v>
      </c>
      <c r="B1" s="354"/>
      <c r="C1" s="354"/>
      <c r="D1" s="354"/>
      <c r="E1" s="354"/>
    </row>
    <row r="2" spans="1:5" ht="15.75" customHeight="1" thickBot="1">
      <c r="A2" s="345" t="s">
        <v>88</v>
      </c>
      <c r="B2" s="345"/>
      <c r="C2" s="251"/>
      <c r="E2" s="251" t="s">
        <v>131</v>
      </c>
    </row>
    <row r="3" spans="1:5" ht="15.75">
      <c r="A3" s="346" t="s">
        <v>53</v>
      </c>
      <c r="B3" s="348" t="s">
        <v>6</v>
      </c>
      <c r="C3" s="350" t="str">
        <f>+CONCATENATE(LEFT(ÖSSZEFÜGGÉSEK!A6,4),". évi")</f>
        <v>2016. évi</v>
      </c>
      <c r="D3" s="351"/>
      <c r="E3" s="352"/>
    </row>
    <row r="4" spans="1:5" ht="24.75" thickBot="1">
      <c r="A4" s="347"/>
      <c r="B4" s="349"/>
      <c r="C4" s="254" t="s">
        <v>421</v>
      </c>
      <c r="D4" s="252" t="s">
        <v>480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387</v>
      </c>
      <c r="B5" s="177" t="s">
        <v>388</v>
      </c>
      <c r="C5" s="177" t="s">
        <v>389</v>
      </c>
      <c r="D5" s="177" t="s">
        <v>391</v>
      </c>
      <c r="E5" s="341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332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333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324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325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326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327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476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167</v>
      </c>
      <c r="B28" s="182" t="s">
        <v>469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168</v>
      </c>
      <c r="B29" s="183" t="s">
        <v>470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471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170</v>
      </c>
      <c r="B31" s="183" t="s">
        <v>472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473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474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475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334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336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335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328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329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376</v>
      </c>
      <c r="B63" s="19" t="s">
        <v>206</v>
      </c>
      <c r="C63" s="174">
        <f>+C6+C13+C20+C27+C35+C47+C53+C58</f>
        <v>0</v>
      </c>
      <c r="D63" s="174">
        <f>+D6+D13+D20+D27+D35+D47+D53+D58</f>
        <v>0</v>
      </c>
      <c r="E63" s="211">
        <f>+E6+E13+E20+E27+E35+E47+E53+E58</f>
        <v>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361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375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378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377</v>
      </c>
      <c r="B88" s="190" t="s">
        <v>379</v>
      </c>
      <c r="C88" s="174">
        <f>+C63+C87</f>
        <v>0</v>
      </c>
      <c r="D88" s="174">
        <f>+D63+D87</f>
        <v>0</v>
      </c>
      <c r="E88" s="211">
        <f>+E63+E87</f>
        <v>0</v>
      </c>
    </row>
    <row r="89" spans="1:3" s="181" customFormat="1" ht="83.25" customHeight="1">
      <c r="A89" s="3"/>
      <c r="B89" s="4"/>
      <c r="C89" s="108"/>
    </row>
    <row r="90" spans="1:5" ht="16.5" customHeight="1">
      <c r="A90" s="354" t="s">
        <v>35</v>
      </c>
      <c r="B90" s="354"/>
      <c r="C90" s="354"/>
      <c r="D90" s="354"/>
      <c r="E90" s="354"/>
    </row>
    <row r="91" spans="1:5" s="191" customFormat="1" ht="16.5" customHeight="1" thickBot="1">
      <c r="A91" s="355" t="s">
        <v>89</v>
      </c>
      <c r="B91" s="355"/>
      <c r="C91" s="65"/>
      <c r="E91" s="65" t="s">
        <v>131</v>
      </c>
    </row>
    <row r="92" spans="1:5" ht="15.75">
      <c r="A92" s="346" t="s">
        <v>53</v>
      </c>
      <c r="B92" s="348" t="s">
        <v>422</v>
      </c>
      <c r="C92" s="350" t="str">
        <f>+CONCATENATE(LEFT(ÖSSZEFÜGGÉSEK!A6,4),". évi")</f>
        <v>2016. évi</v>
      </c>
      <c r="D92" s="351"/>
      <c r="E92" s="352"/>
    </row>
    <row r="93" spans="1:5" ht="24.75" thickBot="1">
      <c r="A93" s="347"/>
      <c r="B93" s="349"/>
      <c r="C93" s="254" t="s">
        <v>421</v>
      </c>
      <c r="D93" s="252" t="s">
        <v>480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387</v>
      </c>
      <c r="B94" s="26" t="s">
        <v>388</v>
      </c>
      <c r="C94" s="26" t="s">
        <v>389</v>
      </c>
      <c r="D94" s="26" t="s">
        <v>391</v>
      </c>
      <c r="E94" s="326" t="s">
        <v>493</v>
      </c>
    </row>
    <row r="95" spans="1:5" ht="12" customHeight="1" thickBot="1">
      <c r="A95" s="20" t="s">
        <v>7</v>
      </c>
      <c r="B95" s="24" t="s">
        <v>337</v>
      </c>
      <c r="C95" s="167">
        <f>C96+C97+C98+C99+C100+C113</f>
        <v>0</v>
      </c>
      <c r="D95" s="167">
        <f>D96+D97+D98+D99+D100+D113</f>
        <v>0</v>
      </c>
      <c r="E95" s="241">
        <f>E96+E97+E98+E99+E100+E113</f>
        <v>0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342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341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340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338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339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343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344</v>
      </c>
      <c r="B114" s="6" t="s">
        <v>346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345</v>
      </c>
      <c r="B115" s="237" t="s">
        <v>347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330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348</v>
      </c>
      <c r="C130" s="168">
        <f>+C95+C116</f>
        <v>0</v>
      </c>
      <c r="D130" s="256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423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356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168</v>
      </c>
      <c r="B133" s="10" t="s">
        <v>357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358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350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359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351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352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353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354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355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363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5" ht="12" customHeight="1">
      <c r="A145" s="13" t="s">
        <v>187</v>
      </c>
      <c r="B145" s="7" t="s">
        <v>364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365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360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367</v>
      </c>
      <c r="C149" s="169"/>
      <c r="D149" s="258"/>
      <c r="E149" s="306">
        <f t="shared" si="3"/>
        <v>0</v>
      </c>
    </row>
    <row r="150" spans="1:5" ht="12" customHeight="1">
      <c r="A150" s="13" t="s">
        <v>199</v>
      </c>
      <c r="B150" s="7" t="s">
        <v>362</v>
      </c>
      <c r="C150" s="169"/>
      <c r="D150" s="258"/>
      <c r="E150" s="306">
        <f t="shared" si="3"/>
        <v>0</v>
      </c>
    </row>
    <row r="151" spans="1:5" ht="12" customHeight="1">
      <c r="A151" s="13" t="s">
        <v>200</v>
      </c>
      <c r="B151" s="7" t="s">
        <v>368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366</v>
      </c>
      <c r="B152" s="7" t="s">
        <v>369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370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371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373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372</v>
      </c>
      <c r="C156" s="250">
        <f>+C130+C155</f>
        <v>0</v>
      </c>
      <c r="D156" s="263">
        <f>+D130+D155</f>
        <v>0</v>
      </c>
      <c r="E156" s="244">
        <f>+E130+E155</f>
        <v>0</v>
      </c>
    </row>
    <row r="157" ht="7.5" customHeight="1"/>
    <row r="158" spans="1:5" ht="15.75">
      <c r="A158" s="353" t="s">
        <v>275</v>
      </c>
      <c r="B158" s="353"/>
      <c r="C158" s="353"/>
      <c r="D158" s="353"/>
      <c r="E158" s="353"/>
    </row>
    <row r="159" spans="1:5" ht="15" customHeight="1" thickBot="1">
      <c r="A159" s="345" t="s">
        <v>90</v>
      </c>
      <c r="B159" s="345"/>
      <c r="C159" s="109"/>
      <c r="E159" s="109" t="s">
        <v>131</v>
      </c>
    </row>
    <row r="160" spans="1:5" ht="25.5" customHeight="1" thickBot="1">
      <c r="A160" s="18">
        <v>1</v>
      </c>
      <c r="B160" s="23" t="s">
        <v>374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380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 sheet="1"/>
  <mergeCells count="12">
    <mergeCell ref="A2:B2"/>
    <mergeCell ref="A3:A4"/>
    <mergeCell ref="B3:B4"/>
    <mergeCell ref="C3:E3"/>
    <mergeCell ref="A1:E1"/>
    <mergeCell ref="A90:E90"/>
    <mergeCell ref="A91:B91"/>
    <mergeCell ref="A92:A93"/>
    <mergeCell ref="B92:B93"/>
    <mergeCell ref="C92:E92"/>
    <mergeCell ref="A158:E158"/>
    <mergeCell ref="A159:B15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15" zoomScaleNormal="115" zoomScaleSheetLayoutView="100" workbookViewId="0" topLeftCell="A1">
      <selection activeCell="A5" sqref="A5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358" t="s">
        <v>424</v>
      </c>
    </row>
    <row r="2" spans="7:10" ht="14.25" thickBot="1">
      <c r="G2" s="118"/>
      <c r="H2" s="118"/>
      <c r="I2" s="118" t="s">
        <v>45</v>
      </c>
      <c r="J2" s="358"/>
    </row>
    <row r="3" spans="1:10" ht="18" customHeight="1" thickBot="1">
      <c r="A3" s="356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8"/>
    </row>
    <row r="4" spans="1:10" s="122" customFormat="1" ht="35.25" customHeight="1" thickBot="1">
      <c r="A4" s="357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 …….. Módisítás után")</f>
        <v>2016. ……..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 …….. Módisítás után</v>
      </c>
      <c r="J4" s="358"/>
    </row>
    <row r="5" spans="1:10" s="126" customFormat="1" ht="12" customHeight="1" thickBot="1">
      <c r="A5" s="123" t="s">
        <v>387</v>
      </c>
      <c r="B5" s="124" t="s">
        <v>388</v>
      </c>
      <c r="C5" s="125" t="s">
        <v>389</v>
      </c>
      <c r="D5" s="266" t="s">
        <v>391</v>
      </c>
      <c r="E5" s="266" t="s">
        <v>493</v>
      </c>
      <c r="F5" s="124" t="s">
        <v>425</v>
      </c>
      <c r="G5" s="125" t="s">
        <v>393</v>
      </c>
      <c r="H5" s="125" t="s">
        <v>394</v>
      </c>
      <c r="I5" s="342" t="s">
        <v>494</v>
      </c>
      <c r="J5" s="358"/>
    </row>
    <row r="6" spans="1:10" ht="12.75" customHeight="1">
      <c r="A6" s="127" t="s">
        <v>7</v>
      </c>
      <c r="B6" s="128" t="s">
        <v>276</v>
      </c>
      <c r="C6" s="110"/>
      <c r="D6" s="110"/>
      <c r="E6" s="315">
        <f>C6+D6</f>
        <v>0</v>
      </c>
      <c r="F6" s="128" t="s">
        <v>47</v>
      </c>
      <c r="G6" s="110"/>
      <c r="H6" s="110"/>
      <c r="I6" s="319">
        <f>G6+H6</f>
        <v>0</v>
      </c>
      <c r="J6" s="358"/>
    </row>
    <row r="7" spans="1:10" ht="12.75" customHeight="1">
      <c r="A7" s="129" t="s">
        <v>8</v>
      </c>
      <c r="B7" s="130" t="s">
        <v>277</v>
      </c>
      <c r="C7" s="111"/>
      <c r="D7" s="111"/>
      <c r="E7" s="315">
        <f aca="true" t="shared" si="0" ref="E7:E16">C7+D7</f>
        <v>0</v>
      </c>
      <c r="F7" s="130" t="s">
        <v>110</v>
      </c>
      <c r="G7" s="111"/>
      <c r="H7" s="111"/>
      <c r="I7" s="319">
        <f aca="true" t="shared" si="1" ref="I7:I17">G7+H7</f>
        <v>0</v>
      </c>
      <c r="J7" s="358"/>
    </row>
    <row r="8" spans="1:10" ht="12.75" customHeight="1">
      <c r="A8" s="129" t="s">
        <v>9</v>
      </c>
      <c r="B8" s="130" t="s">
        <v>298</v>
      </c>
      <c r="C8" s="111"/>
      <c r="D8" s="111"/>
      <c r="E8" s="315">
        <f t="shared" si="0"/>
        <v>0</v>
      </c>
      <c r="F8" s="130" t="s">
        <v>136</v>
      </c>
      <c r="G8" s="111"/>
      <c r="H8" s="111"/>
      <c r="I8" s="319">
        <f t="shared" si="1"/>
        <v>0</v>
      </c>
      <c r="J8" s="358"/>
    </row>
    <row r="9" spans="1:10" ht="12.75" customHeight="1">
      <c r="A9" s="129" t="s">
        <v>10</v>
      </c>
      <c r="B9" s="130" t="s">
        <v>101</v>
      </c>
      <c r="C9" s="111"/>
      <c r="D9" s="111"/>
      <c r="E9" s="315">
        <f t="shared" si="0"/>
        <v>0</v>
      </c>
      <c r="F9" s="130" t="s">
        <v>111</v>
      </c>
      <c r="G9" s="111"/>
      <c r="H9" s="111"/>
      <c r="I9" s="319">
        <f t="shared" si="1"/>
        <v>0</v>
      </c>
      <c r="J9" s="358"/>
    </row>
    <row r="10" spans="1:10" ht="12.75" customHeight="1">
      <c r="A10" s="129" t="s">
        <v>11</v>
      </c>
      <c r="B10" s="131" t="s">
        <v>323</v>
      </c>
      <c r="C10" s="111"/>
      <c r="D10" s="111"/>
      <c r="E10" s="315">
        <f t="shared" si="0"/>
        <v>0</v>
      </c>
      <c r="F10" s="130" t="s">
        <v>112</v>
      </c>
      <c r="G10" s="111"/>
      <c r="H10" s="111"/>
      <c r="I10" s="319">
        <f t="shared" si="1"/>
        <v>0</v>
      </c>
      <c r="J10" s="358"/>
    </row>
    <row r="11" spans="1:10" ht="12.75" customHeight="1">
      <c r="A11" s="129" t="s">
        <v>12</v>
      </c>
      <c r="B11" s="130" t="s">
        <v>278</v>
      </c>
      <c r="C11" s="112"/>
      <c r="D11" s="112"/>
      <c r="E11" s="315">
        <f t="shared" si="0"/>
        <v>0</v>
      </c>
      <c r="F11" s="130" t="s">
        <v>37</v>
      </c>
      <c r="G11" s="111"/>
      <c r="H11" s="111"/>
      <c r="I11" s="319">
        <f t="shared" si="1"/>
        <v>0</v>
      </c>
      <c r="J11" s="358"/>
    </row>
    <row r="12" spans="1:10" ht="12.75" customHeight="1">
      <c r="A12" s="129" t="s">
        <v>13</v>
      </c>
      <c r="B12" s="130" t="s">
        <v>381</v>
      </c>
      <c r="C12" s="111"/>
      <c r="D12" s="111"/>
      <c r="E12" s="315">
        <f t="shared" si="0"/>
        <v>0</v>
      </c>
      <c r="F12" s="30"/>
      <c r="G12" s="111"/>
      <c r="H12" s="111"/>
      <c r="I12" s="319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30"/>
      <c r="G13" s="111"/>
      <c r="H13" s="111"/>
      <c r="I13" s="319">
        <f t="shared" si="1"/>
        <v>0</v>
      </c>
      <c r="J13" s="358"/>
    </row>
    <row r="14" spans="1:10" ht="12.75" customHeight="1">
      <c r="A14" s="129" t="s">
        <v>15</v>
      </c>
      <c r="B14" s="194"/>
      <c r="C14" s="112"/>
      <c r="D14" s="112"/>
      <c r="E14" s="315">
        <f t="shared" si="0"/>
        <v>0</v>
      </c>
      <c r="F14" s="30"/>
      <c r="G14" s="111"/>
      <c r="H14" s="111"/>
      <c r="I14" s="319">
        <f t="shared" si="1"/>
        <v>0</v>
      </c>
      <c r="J14" s="358"/>
    </row>
    <row r="15" spans="1:10" ht="12.75" customHeight="1">
      <c r="A15" s="129" t="s">
        <v>16</v>
      </c>
      <c r="B15" s="30"/>
      <c r="C15" s="111"/>
      <c r="D15" s="111"/>
      <c r="E15" s="315">
        <f t="shared" si="0"/>
        <v>0</v>
      </c>
      <c r="F15" s="30"/>
      <c r="G15" s="111"/>
      <c r="H15" s="111"/>
      <c r="I15" s="319">
        <f t="shared" si="1"/>
        <v>0</v>
      </c>
      <c r="J15" s="358"/>
    </row>
    <row r="16" spans="1:10" ht="12.75" customHeight="1">
      <c r="A16" s="129" t="s">
        <v>17</v>
      </c>
      <c r="B16" s="30"/>
      <c r="C16" s="111"/>
      <c r="D16" s="111"/>
      <c r="E16" s="315">
        <f t="shared" si="0"/>
        <v>0</v>
      </c>
      <c r="F16" s="30"/>
      <c r="G16" s="111"/>
      <c r="H16" s="111"/>
      <c r="I16" s="319">
        <f t="shared" si="1"/>
        <v>0</v>
      </c>
      <c r="J16" s="358"/>
    </row>
    <row r="17" spans="1:10" ht="12.75" customHeight="1" thickBot="1">
      <c r="A17" s="129" t="s">
        <v>18</v>
      </c>
      <c r="B17" s="38"/>
      <c r="C17" s="113"/>
      <c r="D17" s="113"/>
      <c r="E17" s="316"/>
      <c r="F17" s="30"/>
      <c r="G17" s="113"/>
      <c r="H17" s="113"/>
      <c r="I17" s="319">
        <f t="shared" si="1"/>
        <v>0</v>
      </c>
      <c r="J17" s="358"/>
    </row>
    <row r="18" spans="1:10" ht="21.75" thickBot="1">
      <c r="A18" s="132" t="s">
        <v>19</v>
      </c>
      <c r="B18" s="62" t="s">
        <v>382</v>
      </c>
      <c r="C18" s="114">
        <f>SUM(C6:C17)</f>
        <v>0</v>
      </c>
      <c r="D18" s="114">
        <f>SUM(D6:D17)</f>
        <v>0</v>
      </c>
      <c r="E18" s="114">
        <f>SUM(E6:E17)</f>
        <v>0</v>
      </c>
      <c r="F18" s="62" t="s">
        <v>284</v>
      </c>
      <c r="G18" s="114">
        <f>SUM(G6:G17)</f>
        <v>0</v>
      </c>
      <c r="H18" s="114">
        <f>SUM(H6:H17)</f>
        <v>0</v>
      </c>
      <c r="I18" s="149">
        <f>SUM(I6:I17)</f>
        <v>0</v>
      </c>
      <c r="J18" s="358"/>
    </row>
    <row r="19" spans="1:10" ht="12.75" customHeight="1">
      <c r="A19" s="133" t="s">
        <v>20</v>
      </c>
      <c r="B19" s="134" t="s">
        <v>281</v>
      </c>
      <c r="C19" s="239">
        <f>+C20+C21+C22+C23</f>
        <v>0</v>
      </c>
      <c r="D19" s="239">
        <f>+D20+D21+D22+D23</f>
        <v>0</v>
      </c>
      <c r="E19" s="239">
        <f>+E20+E21+E22+E23</f>
        <v>0</v>
      </c>
      <c r="F19" s="135" t="s">
        <v>118</v>
      </c>
      <c r="G19" s="115"/>
      <c r="H19" s="115"/>
      <c r="I19" s="320">
        <f>G19+H19</f>
        <v>0</v>
      </c>
      <c r="J19" s="358"/>
    </row>
    <row r="20" spans="1:10" ht="12.75" customHeight="1">
      <c r="A20" s="136" t="s">
        <v>21</v>
      </c>
      <c r="B20" s="135" t="s">
        <v>128</v>
      </c>
      <c r="C20" s="51"/>
      <c r="D20" s="51"/>
      <c r="E20" s="317">
        <f>C20+D20</f>
        <v>0</v>
      </c>
      <c r="F20" s="135" t="s">
        <v>283</v>
      </c>
      <c r="G20" s="51"/>
      <c r="H20" s="51"/>
      <c r="I20" s="321">
        <f aca="true" t="shared" si="2" ref="I20:I28">G20+H20</f>
        <v>0</v>
      </c>
      <c r="J20" s="358"/>
    </row>
    <row r="21" spans="1:10" ht="12.75" customHeight="1">
      <c r="A21" s="136" t="s">
        <v>22</v>
      </c>
      <c r="B21" s="135" t="s">
        <v>129</v>
      </c>
      <c r="C21" s="51"/>
      <c r="D21" s="51"/>
      <c r="E21" s="317">
        <f>C21+D21</f>
        <v>0</v>
      </c>
      <c r="F21" s="135" t="s">
        <v>92</v>
      </c>
      <c r="G21" s="51"/>
      <c r="H21" s="51"/>
      <c r="I21" s="321">
        <f t="shared" si="2"/>
        <v>0</v>
      </c>
      <c r="J21" s="358"/>
    </row>
    <row r="22" spans="1:10" ht="12.75" customHeight="1">
      <c r="A22" s="136" t="s">
        <v>23</v>
      </c>
      <c r="B22" s="135" t="s">
        <v>134</v>
      </c>
      <c r="C22" s="51"/>
      <c r="D22" s="51"/>
      <c r="E22" s="317">
        <f>C22+D22</f>
        <v>0</v>
      </c>
      <c r="F22" s="135" t="s">
        <v>93</v>
      </c>
      <c r="G22" s="51"/>
      <c r="H22" s="51"/>
      <c r="I22" s="321">
        <f t="shared" si="2"/>
        <v>0</v>
      </c>
      <c r="J22" s="358"/>
    </row>
    <row r="23" spans="1:10" ht="12.75" customHeight="1">
      <c r="A23" s="136" t="s">
        <v>24</v>
      </c>
      <c r="B23" s="135" t="s">
        <v>135</v>
      </c>
      <c r="C23" s="51"/>
      <c r="D23" s="51"/>
      <c r="E23" s="317">
        <f>C23+D23</f>
        <v>0</v>
      </c>
      <c r="F23" s="134" t="s">
        <v>137</v>
      </c>
      <c r="G23" s="51"/>
      <c r="H23" s="51"/>
      <c r="I23" s="321">
        <f t="shared" si="2"/>
        <v>0</v>
      </c>
      <c r="J23" s="358"/>
    </row>
    <row r="24" spans="1:10" ht="12.75" customHeight="1">
      <c r="A24" s="136" t="s">
        <v>25</v>
      </c>
      <c r="B24" s="135" t="s">
        <v>282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119</v>
      </c>
      <c r="G24" s="51"/>
      <c r="H24" s="51"/>
      <c r="I24" s="321">
        <f t="shared" si="2"/>
        <v>0</v>
      </c>
      <c r="J24" s="358"/>
    </row>
    <row r="25" spans="1:10" ht="12.75" customHeight="1">
      <c r="A25" s="133" t="s">
        <v>26</v>
      </c>
      <c r="B25" s="134" t="s">
        <v>279</v>
      </c>
      <c r="C25" s="115"/>
      <c r="D25" s="115"/>
      <c r="E25" s="318">
        <f>C25+D25</f>
        <v>0</v>
      </c>
      <c r="F25" s="128" t="s">
        <v>364</v>
      </c>
      <c r="G25" s="115"/>
      <c r="H25" s="115"/>
      <c r="I25" s="320">
        <f t="shared" si="2"/>
        <v>0</v>
      </c>
      <c r="J25" s="358"/>
    </row>
    <row r="26" spans="1:10" ht="12.75" customHeight="1">
      <c r="A26" s="136" t="s">
        <v>27</v>
      </c>
      <c r="B26" s="135" t="s">
        <v>280</v>
      </c>
      <c r="C26" s="51"/>
      <c r="D26" s="51"/>
      <c r="E26" s="317">
        <f>C26+D26</f>
        <v>0</v>
      </c>
      <c r="F26" s="130" t="s">
        <v>370</v>
      </c>
      <c r="G26" s="51"/>
      <c r="H26" s="51"/>
      <c r="I26" s="321">
        <f t="shared" si="2"/>
        <v>0</v>
      </c>
      <c r="J26" s="358"/>
    </row>
    <row r="27" spans="1:10" ht="12.75" customHeight="1">
      <c r="A27" s="129" t="s">
        <v>28</v>
      </c>
      <c r="B27" s="135" t="s">
        <v>482</v>
      </c>
      <c r="C27" s="51"/>
      <c r="D27" s="51"/>
      <c r="E27" s="317">
        <f>C27+D27</f>
        <v>0</v>
      </c>
      <c r="F27" s="130" t="s">
        <v>371</v>
      </c>
      <c r="G27" s="51"/>
      <c r="H27" s="51"/>
      <c r="I27" s="321">
        <f t="shared" si="2"/>
        <v>0</v>
      </c>
      <c r="J27" s="358"/>
    </row>
    <row r="28" spans="1:10" ht="12.75" customHeight="1" thickBot="1">
      <c r="A28" s="164" t="s">
        <v>29</v>
      </c>
      <c r="B28" s="134" t="s">
        <v>237</v>
      </c>
      <c r="C28" s="115"/>
      <c r="D28" s="115"/>
      <c r="E28" s="318">
        <f>C28+D28</f>
        <v>0</v>
      </c>
      <c r="F28" s="196"/>
      <c r="G28" s="115"/>
      <c r="H28" s="115"/>
      <c r="I28" s="320">
        <f t="shared" si="2"/>
        <v>0</v>
      </c>
      <c r="J28" s="358"/>
    </row>
    <row r="29" spans="1:10" ht="24" customHeight="1" thickBot="1">
      <c r="A29" s="132" t="s">
        <v>30</v>
      </c>
      <c r="B29" s="62" t="s">
        <v>383</v>
      </c>
      <c r="C29" s="114">
        <f>+C19+C24+C27+C28</f>
        <v>0</v>
      </c>
      <c r="D29" s="114">
        <f>+D19+D24+D27+D28</f>
        <v>0</v>
      </c>
      <c r="E29" s="269">
        <f>+E19+E24+E27+E28</f>
        <v>0</v>
      </c>
      <c r="F29" s="62" t="s">
        <v>385</v>
      </c>
      <c r="G29" s="114">
        <f>SUM(G19:G28)</f>
        <v>0</v>
      </c>
      <c r="H29" s="114">
        <f>SUM(H19:H28)</f>
        <v>0</v>
      </c>
      <c r="I29" s="149">
        <f>SUM(I19:I28)</f>
        <v>0</v>
      </c>
      <c r="J29" s="358"/>
    </row>
    <row r="30" spans="1:10" ht="13.5" thickBot="1">
      <c r="A30" s="132" t="s">
        <v>31</v>
      </c>
      <c r="B30" s="138" t="s">
        <v>384</v>
      </c>
      <c r="C30" s="273">
        <f>+C18+C29</f>
        <v>0</v>
      </c>
      <c r="D30" s="273">
        <f>+D18+D29</f>
        <v>0</v>
      </c>
      <c r="E30" s="139">
        <f>+E18+E29</f>
        <v>0</v>
      </c>
      <c r="F30" s="138" t="s">
        <v>386</v>
      </c>
      <c r="G30" s="273">
        <f>+G18+G29</f>
        <v>0</v>
      </c>
      <c r="H30" s="273">
        <f>+H18+H29</f>
        <v>0</v>
      </c>
      <c r="I30" s="139">
        <f>+I18+I29</f>
        <v>0</v>
      </c>
      <c r="J30" s="358"/>
    </row>
    <row r="31" spans="1:10" ht="13.5" thickBot="1">
      <c r="A31" s="132" t="s">
        <v>32</v>
      </c>
      <c r="B31" s="138" t="s">
        <v>96</v>
      </c>
      <c r="C31" s="273" t="str">
        <f>IF(C18-G18&lt;0,G18-C18,"-")</f>
        <v>-</v>
      </c>
      <c r="D31" s="273" t="str">
        <f>IF(D18-H18&lt;0,H18-D18,"-")</f>
        <v>-</v>
      </c>
      <c r="E31" s="139" t="str">
        <f>IF(E18-I18&lt;0,I18-E18,"-")</f>
        <v>-</v>
      </c>
      <c r="F31" s="138" t="s">
        <v>97</v>
      </c>
      <c r="G31" s="273" t="str">
        <f>IF(C18-G18&gt;0,C18-G18,"-")</f>
        <v>-</v>
      </c>
      <c r="H31" s="273" t="str">
        <f>IF(D18-H18&gt;0,D18-H18,"-")</f>
        <v>-</v>
      </c>
      <c r="I31" s="139" t="str">
        <f>IF(E18-I18&gt;0,E18-I18,"-")</f>
        <v>-</v>
      </c>
      <c r="J31" s="358"/>
    </row>
    <row r="32" spans="1:10" ht="13.5" thickBot="1">
      <c r="A32" s="132" t="s">
        <v>33</v>
      </c>
      <c r="B32" s="138" t="s">
        <v>138</v>
      </c>
      <c r="C32" s="273" t="str">
        <f>IF(C18+C29-G30&lt;0,G30-(C18+C29),"-")</f>
        <v>-</v>
      </c>
      <c r="D32" s="273" t="str">
        <f>IF(D18+D29-H30&lt;0,H30-(D18+D29),"-")</f>
        <v>-</v>
      </c>
      <c r="E32" s="139" t="str">
        <f>IF(E18+E29-I30&lt;0,I30-(E18+E29),"-")</f>
        <v>-</v>
      </c>
      <c r="F32" s="138" t="s">
        <v>139</v>
      </c>
      <c r="G32" s="273" t="str">
        <f>IF(C18+C29-G30&gt;0,C18+C29-G30,"-")</f>
        <v>-</v>
      </c>
      <c r="H32" s="273" t="str">
        <f>IF(D18+D29-H30&gt;0,D18+D29-H30,"-")</f>
        <v>-</v>
      </c>
      <c r="I32" s="139" t="str">
        <f>IF(E18+E29-I30&gt;0,E18+E29-I30,"-")</f>
        <v>-</v>
      </c>
      <c r="J32" s="358"/>
    </row>
    <row r="33" spans="2:6" ht="18.75">
      <c r="B33" s="359"/>
      <c r="C33" s="359"/>
      <c r="D33" s="359"/>
      <c r="E33" s="359"/>
      <c r="F33" s="359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N28" sqref="N28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95</v>
      </c>
      <c r="C1" s="117"/>
      <c r="D1" s="117"/>
      <c r="E1" s="117"/>
      <c r="F1" s="117"/>
      <c r="G1" s="117"/>
      <c r="H1" s="117"/>
      <c r="I1" s="117"/>
      <c r="J1" s="358" t="s">
        <v>426</v>
      </c>
    </row>
    <row r="2" spans="7:10" ht="14.25" thickBot="1">
      <c r="G2" s="118" t="s">
        <v>45</v>
      </c>
      <c r="H2" s="118"/>
      <c r="I2" s="118"/>
      <c r="J2" s="358"/>
    </row>
    <row r="3" spans="1:10" ht="13.5" customHeight="1" thickBot="1">
      <c r="A3" s="356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8"/>
    </row>
    <row r="4" spans="1:10" s="122" customFormat="1" ht="24.75" thickBot="1">
      <c r="A4" s="357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 …….. Módisítás után")</f>
        <v>2016. ……..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 …….. Módisítás után</v>
      </c>
      <c r="J4" s="358"/>
    </row>
    <row r="5" spans="1:10" s="122" customFormat="1" ht="13.5" thickBot="1">
      <c r="A5" s="123" t="s">
        <v>387</v>
      </c>
      <c r="B5" s="124" t="s">
        <v>388</v>
      </c>
      <c r="C5" s="125" t="s">
        <v>389</v>
      </c>
      <c r="D5" s="266" t="s">
        <v>391</v>
      </c>
      <c r="E5" s="266" t="s">
        <v>493</v>
      </c>
      <c r="F5" s="124" t="s">
        <v>425</v>
      </c>
      <c r="G5" s="125" t="s">
        <v>393</v>
      </c>
      <c r="H5" s="125" t="s">
        <v>394</v>
      </c>
      <c r="I5" s="342" t="s">
        <v>494</v>
      </c>
      <c r="J5" s="358"/>
    </row>
    <row r="6" spans="1:10" ht="12.75" customHeight="1">
      <c r="A6" s="127" t="s">
        <v>7</v>
      </c>
      <c r="B6" s="128" t="s">
        <v>285</v>
      </c>
      <c r="C6" s="110"/>
      <c r="D6" s="110"/>
      <c r="E6" s="315">
        <f>C6+D6</f>
        <v>0</v>
      </c>
      <c r="F6" s="128" t="s">
        <v>130</v>
      </c>
      <c r="G6" s="110"/>
      <c r="H6" s="277"/>
      <c r="I6" s="322">
        <f>G6+H6</f>
        <v>0</v>
      </c>
      <c r="J6" s="358"/>
    </row>
    <row r="7" spans="1:10" ht="12.75">
      <c r="A7" s="129" t="s">
        <v>8</v>
      </c>
      <c r="B7" s="130" t="s">
        <v>286</v>
      </c>
      <c r="C7" s="111"/>
      <c r="D7" s="111"/>
      <c r="E7" s="315">
        <f aca="true" t="shared" si="0" ref="E7:E16">C7+D7</f>
        <v>0</v>
      </c>
      <c r="F7" s="130" t="s">
        <v>291</v>
      </c>
      <c r="G7" s="111"/>
      <c r="H7" s="111"/>
      <c r="I7" s="323">
        <f aca="true" t="shared" si="1" ref="I7:I29">G7+H7</f>
        <v>0</v>
      </c>
      <c r="J7" s="358"/>
    </row>
    <row r="8" spans="1:10" ht="12.75" customHeight="1">
      <c r="A8" s="129" t="s">
        <v>9</v>
      </c>
      <c r="B8" s="130" t="s">
        <v>3</v>
      </c>
      <c r="C8" s="111"/>
      <c r="D8" s="111"/>
      <c r="E8" s="315">
        <f t="shared" si="0"/>
        <v>0</v>
      </c>
      <c r="F8" s="130" t="s">
        <v>114</v>
      </c>
      <c r="G8" s="111"/>
      <c r="H8" s="111"/>
      <c r="I8" s="323">
        <f t="shared" si="1"/>
        <v>0</v>
      </c>
      <c r="J8" s="358"/>
    </row>
    <row r="9" spans="1:10" ht="12.75" customHeight="1">
      <c r="A9" s="129" t="s">
        <v>10</v>
      </c>
      <c r="B9" s="130" t="s">
        <v>287</v>
      </c>
      <c r="C9" s="111"/>
      <c r="D9" s="111"/>
      <c r="E9" s="315">
        <f t="shared" si="0"/>
        <v>0</v>
      </c>
      <c r="F9" s="130" t="s">
        <v>292</v>
      </c>
      <c r="G9" s="111"/>
      <c r="H9" s="111"/>
      <c r="I9" s="323">
        <f t="shared" si="1"/>
        <v>0</v>
      </c>
      <c r="J9" s="358"/>
    </row>
    <row r="10" spans="1:10" ht="12.75" customHeight="1">
      <c r="A10" s="129" t="s">
        <v>11</v>
      </c>
      <c r="B10" s="130" t="s">
        <v>288</v>
      </c>
      <c r="C10" s="111"/>
      <c r="D10" s="111"/>
      <c r="E10" s="315">
        <f t="shared" si="0"/>
        <v>0</v>
      </c>
      <c r="F10" s="130" t="s">
        <v>133</v>
      </c>
      <c r="G10" s="111"/>
      <c r="H10" s="111"/>
      <c r="I10" s="323">
        <f t="shared" si="1"/>
        <v>0</v>
      </c>
      <c r="J10" s="358"/>
    </row>
    <row r="11" spans="1:10" ht="12.75" customHeight="1">
      <c r="A11" s="129" t="s">
        <v>12</v>
      </c>
      <c r="B11" s="130" t="s">
        <v>289</v>
      </c>
      <c r="C11" s="112"/>
      <c r="D11" s="112"/>
      <c r="E11" s="315">
        <f t="shared" si="0"/>
        <v>0</v>
      </c>
      <c r="F11" s="197"/>
      <c r="G11" s="111"/>
      <c r="H11" s="111"/>
      <c r="I11" s="323">
        <f t="shared" si="1"/>
        <v>0</v>
      </c>
      <c r="J11" s="358"/>
    </row>
    <row r="12" spans="1:10" ht="12.75" customHeight="1">
      <c r="A12" s="129" t="s">
        <v>13</v>
      </c>
      <c r="B12" s="30"/>
      <c r="C12" s="111"/>
      <c r="D12" s="111"/>
      <c r="E12" s="315">
        <f t="shared" si="0"/>
        <v>0</v>
      </c>
      <c r="F12" s="197"/>
      <c r="G12" s="111"/>
      <c r="H12" s="111"/>
      <c r="I12" s="323">
        <f t="shared" si="1"/>
        <v>0</v>
      </c>
      <c r="J12" s="358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198"/>
      <c r="G13" s="111"/>
      <c r="H13" s="111"/>
      <c r="I13" s="323">
        <f t="shared" si="1"/>
        <v>0</v>
      </c>
      <c r="J13" s="358"/>
    </row>
    <row r="14" spans="1:10" ht="12.75" customHeight="1">
      <c r="A14" s="129" t="s">
        <v>15</v>
      </c>
      <c r="B14" s="195"/>
      <c r="C14" s="112"/>
      <c r="D14" s="112"/>
      <c r="E14" s="315">
        <f t="shared" si="0"/>
        <v>0</v>
      </c>
      <c r="F14" s="197"/>
      <c r="G14" s="111"/>
      <c r="H14" s="111"/>
      <c r="I14" s="323">
        <f t="shared" si="1"/>
        <v>0</v>
      </c>
      <c r="J14" s="358"/>
    </row>
    <row r="15" spans="1:10" ht="12.75">
      <c r="A15" s="129" t="s">
        <v>16</v>
      </c>
      <c r="B15" s="30"/>
      <c r="C15" s="112"/>
      <c r="D15" s="112"/>
      <c r="E15" s="315">
        <f t="shared" si="0"/>
        <v>0</v>
      </c>
      <c r="F15" s="197"/>
      <c r="G15" s="111"/>
      <c r="H15" s="111"/>
      <c r="I15" s="323">
        <f t="shared" si="1"/>
        <v>0</v>
      </c>
      <c r="J15" s="358"/>
    </row>
    <row r="16" spans="1:10" ht="12.75" customHeight="1" thickBot="1">
      <c r="A16" s="164" t="s">
        <v>17</v>
      </c>
      <c r="B16" s="196"/>
      <c r="C16" s="166"/>
      <c r="D16" s="166"/>
      <c r="E16" s="315">
        <f t="shared" si="0"/>
        <v>0</v>
      </c>
      <c r="F16" s="165" t="s">
        <v>37</v>
      </c>
      <c r="G16" s="275"/>
      <c r="H16" s="275"/>
      <c r="I16" s="324">
        <f t="shared" si="1"/>
        <v>0</v>
      </c>
      <c r="J16" s="358"/>
    </row>
    <row r="17" spans="1:10" ht="15.75" customHeight="1" thickBot="1">
      <c r="A17" s="132" t="s">
        <v>18</v>
      </c>
      <c r="B17" s="62" t="s">
        <v>299</v>
      </c>
      <c r="C17" s="114">
        <f>+C6+C8+C9+C11+C12+C13+C14+C15+C16</f>
        <v>0</v>
      </c>
      <c r="D17" s="114">
        <f>+D6+D8+D9+D11+D12+D13+D14+D15+D16</f>
        <v>0</v>
      </c>
      <c r="E17" s="114">
        <f>+E6+E8+E9+E11+E12+E13+E14+E15+E16</f>
        <v>0</v>
      </c>
      <c r="F17" s="62" t="s">
        <v>300</v>
      </c>
      <c r="G17" s="114">
        <f>+G6+G8+G10+G11+G12+G13+G14+G15+G16</f>
        <v>0</v>
      </c>
      <c r="H17" s="114">
        <f>+H6+H8+H10+H11+H12+H13+H14+H15+H16</f>
        <v>0</v>
      </c>
      <c r="I17" s="149">
        <f>+I6+I8+I10+I11+I12+I13+I14+I15+I16</f>
        <v>0</v>
      </c>
      <c r="J17" s="358"/>
    </row>
    <row r="18" spans="1:10" ht="12.75" customHeight="1">
      <c r="A18" s="127" t="s">
        <v>19</v>
      </c>
      <c r="B18" s="141" t="s">
        <v>151</v>
      </c>
      <c r="C18" s="148">
        <f>+C19+C20+C21+C22+C23</f>
        <v>0</v>
      </c>
      <c r="D18" s="148">
        <f>+D19+D20+D21+D22+D23</f>
        <v>0</v>
      </c>
      <c r="E18" s="148">
        <f>+E19+E20+E21+E22+E23</f>
        <v>0</v>
      </c>
      <c r="F18" s="135" t="s">
        <v>118</v>
      </c>
      <c r="G18" s="276"/>
      <c r="H18" s="276"/>
      <c r="I18" s="325">
        <f t="shared" si="1"/>
        <v>0</v>
      </c>
      <c r="J18" s="358"/>
    </row>
    <row r="19" spans="1:10" ht="12.75" customHeight="1">
      <c r="A19" s="129" t="s">
        <v>20</v>
      </c>
      <c r="B19" s="142" t="s">
        <v>140</v>
      </c>
      <c r="C19" s="51"/>
      <c r="D19" s="51"/>
      <c r="E19" s="317">
        <f aca="true" t="shared" si="2" ref="E19:E29">C19+D19</f>
        <v>0</v>
      </c>
      <c r="F19" s="135" t="s">
        <v>121</v>
      </c>
      <c r="G19" s="51"/>
      <c r="H19" s="51"/>
      <c r="I19" s="321">
        <f t="shared" si="1"/>
        <v>0</v>
      </c>
      <c r="J19" s="358"/>
    </row>
    <row r="20" spans="1:10" ht="12.75" customHeight="1">
      <c r="A20" s="127" t="s">
        <v>21</v>
      </c>
      <c r="B20" s="142" t="s">
        <v>141</v>
      </c>
      <c r="C20" s="51"/>
      <c r="D20" s="51"/>
      <c r="E20" s="317">
        <f t="shared" si="2"/>
        <v>0</v>
      </c>
      <c r="F20" s="135" t="s">
        <v>92</v>
      </c>
      <c r="G20" s="51"/>
      <c r="H20" s="51"/>
      <c r="I20" s="321">
        <f t="shared" si="1"/>
        <v>0</v>
      </c>
      <c r="J20" s="358"/>
    </row>
    <row r="21" spans="1:10" ht="12.75" customHeight="1">
      <c r="A21" s="129" t="s">
        <v>22</v>
      </c>
      <c r="B21" s="142" t="s">
        <v>142</v>
      </c>
      <c r="C21" s="51"/>
      <c r="D21" s="51"/>
      <c r="E21" s="317">
        <f t="shared" si="2"/>
        <v>0</v>
      </c>
      <c r="F21" s="135" t="s">
        <v>93</v>
      </c>
      <c r="G21" s="51"/>
      <c r="H21" s="51"/>
      <c r="I21" s="321">
        <f t="shared" si="1"/>
        <v>0</v>
      </c>
      <c r="J21" s="358"/>
    </row>
    <row r="22" spans="1:10" ht="12.75" customHeight="1">
      <c r="A22" s="127" t="s">
        <v>23</v>
      </c>
      <c r="B22" s="142" t="s">
        <v>143</v>
      </c>
      <c r="C22" s="51"/>
      <c r="D22" s="51"/>
      <c r="E22" s="317">
        <f t="shared" si="2"/>
        <v>0</v>
      </c>
      <c r="F22" s="134" t="s">
        <v>137</v>
      </c>
      <c r="G22" s="51"/>
      <c r="H22" s="51"/>
      <c r="I22" s="321">
        <f t="shared" si="1"/>
        <v>0</v>
      </c>
      <c r="J22" s="358"/>
    </row>
    <row r="23" spans="1:10" ht="12.75" customHeight="1">
      <c r="A23" s="129" t="s">
        <v>24</v>
      </c>
      <c r="B23" s="143" t="s">
        <v>144</v>
      </c>
      <c r="C23" s="51"/>
      <c r="D23" s="51"/>
      <c r="E23" s="317">
        <f t="shared" si="2"/>
        <v>0</v>
      </c>
      <c r="F23" s="135" t="s">
        <v>122</v>
      </c>
      <c r="G23" s="51"/>
      <c r="H23" s="51"/>
      <c r="I23" s="321">
        <f t="shared" si="1"/>
        <v>0</v>
      </c>
      <c r="J23" s="358"/>
    </row>
    <row r="24" spans="1:10" ht="12.75" customHeight="1">
      <c r="A24" s="127" t="s">
        <v>25</v>
      </c>
      <c r="B24" s="144" t="s">
        <v>145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120</v>
      </c>
      <c r="G24" s="51"/>
      <c r="H24" s="51"/>
      <c r="I24" s="321">
        <f t="shared" si="1"/>
        <v>0</v>
      </c>
      <c r="J24" s="358"/>
    </row>
    <row r="25" spans="1:10" ht="12.75" customHeight="1">
      <c r="A25" s="129" t="s">
        <v>26</v>
      </c>
      <c r="B25" s="143" t="s">
        <v>146</v>
      </c>
      <c r="C25" s="51"/>
      <c r="D25" s="51"/>
      <c r="E25" s="317">
        <f t="shared" si="2"/>
        <v>0</v>
      </c>
      <c r="F25" s="145" t="s">
        <v>293</v>
      </c>
      <c r="G25" s="51"/>
      <c r="H25" s="51"/>
      <c r="I25" s="321">
        <f t="shared" si="1"/>
        <v>0</v>
      </c>
      <c r="J25" s="358"/>
    </row>
    <row r="26" spans="1:10" ht="12.75" customHeight="1">
      <c r="A26" s="127" t="s">
        <v>27</v>
      </c>
      <c r="B26" s="143" t="s">
        <v>147</v>
      </c>
      <c r="C26" s="51"/>
      <c r="D26" s="51"/>
      <c r="E26" s="317">
        <f t="shared" si="2"/>
        <v>0</v>
      </c>
      <c r="F26" s="140"/>
      <c r="G26" s="51"/>
      <c r="H26" s="51"/>
      <c r="I26" s="321">
        <f t="shared" si="1"/>
        <v>0</v>
      </c>
      <c r="J26" s="358"/>
    </row>
    <row r="27" spans="1:10" ht="12.75" customHeight="1">
      <c r="A27" s="129" t="s">
        <v>28</v>
      </c>
      <c r="B27" s="142" t="s">
        <v>148</v>
      </c>
      <c r="C27" s="51"/>
      <c r="D27" s="51"/>
      <c r="E27" s="317">
        <f t="shared" si="2"/>
        <v>0</v>
      </c>
      <c r="F27" s="60"/>
      <c r="G27" s="51"/>
      <c r="H27" s="51"/>
      <c r="I27" s="321">
        <f t="shared" si="1"/>
        <v>0</v>
      </c>
      <c r="J27" s="358"/>
    </row>
    <row r="28" spans="1:10" ht="12.75" customHeight="1">
      <c r="A28" s="127" t="s">
        <v>29</v>
      </c>
      <c r="B28" s="146" t="s">
        <v>149</v>
      </c>
      <c r="C28" s="51"/>
      <c r="D28" s="51"/>
      <c r="E28" s="317">
        <f t="shared" si="2"/>
        <v>0</v>
      </c>
      <c r="F28" s="30"/>
      <c r="G28" s="51"/>
      <c r="H28" s="51"/>
      <c r="I28" s="321">
        <f t="shared" si="1"/>
        <v>0</v>
      </c>
      <c r="J28" s="358"/>
    </row>
    <row r="29" spans="1:10" ht="12.75" customHeight="1" thickBot="1">
      <c r="A29" s="129" t="s">
        <v>30</v>
      </c>
      <c r="B29" s="147" t="s">
        <v>150</v>
      </c>
      <c r="C29" s="51"/>
      <c r="D29" s="51"/>
      <c r="E29" s="317">
        <f t="shared" si="2"/>
        <v>0</v>
      </c>
      <c r="F29" s="60"/>
      <c r="G29" s="51"/>
      <c r="H29" s="51"/>
      <c r="I29" s="321">
        <f t="shared" si="1"/>
        <v>0</v>
      </c>
      <c r="J29" s="358"/>
    </row>
    <row r="30" spans="1:10" ht="21.75" customHeight="1" thickBot="1">
      <c r="A30" s="132" t="s">
        <v>31</v>
      </c>
      <c r="B30" s="62" t="s">
        <v>290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294</v>
      </c>
      <c r="G30" s="114">
        <f>SUM(G18:G29)</f>
        <v>0</v>
      </c>
      <c r="H30" s="114">
        <f>SUM(H18:H29)</f>
        <v>0</v>
      </c>
      <c r="I30" s="149">
        <f>SUM(I18:I29)</f>
        <v>0</v>
      </c>
      <c r="J30" s="358"/>
    </row>
    <row r="31" spans="1:10" ht="13.5" thickBot="1">
      <c r="A31" s="132" t="s">
        <v>32</v>
      </c>
      <c r="B31" s="138" t="s">
        <v>295</v>
      </c>
      <c r="C31" s="273">
        <f>+C17+C30</f>
        <v>0</v>
      </c>
      <c r="D31" s="273">
        <f>+D17+D30</f>
        <v>0</v>
      </c>
      <c r="E31" s="139">
        <f>+E17+E30</f>
        <v>0</v>
      </c>
      <c r="F31" s="138" t="s">
        <v>296</v>
      </c>
      <c r="G31" s="273">
        <f>+G17+G30</f>
        <v>0</v>
      </c>
      <c r="H31" s="273">
        <f>+H17+H30</f>
        <v>0</v>
      </c>
      <c r="I31" s="139">
        <f>+I17+I30</f>
        <v>0</v>
      </c>
      <c r="J31" s="358"/>
    </row>
    <row r="32" spans="1:10" ht="13.5" thickBot="1">
      <c r="A32" s="132" t="s">
        <v>33</v>
      </c>
      <c r="B32" s="138" t="s">
        <v>96</v>
      </c>
      <c r="C32" s="273" t="str">
        <f>IF(C17-G17&lt;0,G17-C17,"-")</f>
        <v>-</v>
      </c>
      <c r="D32" s="273" t="str">
        <f>IF(D17-H17&lt;0,H17-D17,"-")</f>
        <v>-</v>
      </c>
      <c r="E32" s="139" t="str">
        <f>IF(E17-I17&lt;0,I17-E17,"-")</f>
        <v>-</v>
      </c>
      <c r="F32" s="138" t="s">
        <v>97</v>
      </c>
      <c r="G32" s="273" t="str">
        <f>IF(C17-G17&gt;0,C17-G17,"-")</f>
        <v>-</v>
      </c>
      <c r="H32" s="273" t="str">
        <f>IF(D17-H17&gt;0,D17-H17,"-")</f>
        <v>-</v>
      </c>
      <c r="I32" s="139" t="str">
        <f>IF(E17-I17&gt;0,E17-I17,"-")</f>
        <v>-</v>
      </c>
      <c r="J32" s="358"/>
    </row>
    <row r="33" spans="1:10" ht="13.5" thickBot="1">
      <c r="A33" s="132" t="s">
        <v>34</v>
      </c>
      <c r="B33" s="138" t="s">
        <v>138</v>
      </c>
      <c r="C33" s="273" t="str">
        <f>IF(C17+C30-G26&lt;0,G26-(C17+C30),"-")</f>
        <v>-</v>
      </c>
      <c r="D33" s="273" t="str">
        <f>IF(D17+D30-H26&lt;0,H26-(D17+D30),"-")</f>
        <v>-</v>
      </c>
      <c r="E33" s="139" t="str">
        <f>IF(E17+E30-I26&lt;0,I26-(E17+E30),"-")</f>
        <v>-</v>
      </c>
      <c r="F33" s="138" t="s">
        <v>139</v>
      </c>
      <c r="G33" s="273" t="str">
        <f>IF(C17+C30-G26&gt;0,C17+C30-G26,"-")</f>
        <v>-</v>
      </c>
      <c r="H33" s="273" t="str">
        <f>IF(D17+D30-H26&gt;0,D17+D30-H26,"-")</f>
        <v>-</v>
      </c>
      <c r="I33" s="139" t="str">
        <f>IF(E17+E30-I26&gt;0,E17+E30-I26,"-")</f>
        <v>-</v>
      </c>
      <c r="J33" s="358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8" t="s">
        <v>492</v>
      </c>
      <c r="B1" s="81"/>
      <c r="C1" s="81"/>
      <c r="D1" s="81"/>
      <c r="E1" s="279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.75">
      <c r="A4" s="83" t="str">
        <f>+ÖSSZEFÜGGÉSEK!A6</f>
        <v>2016.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449</v>
      </c>
      <c r="B6" s="281">
        <f>+'1.1.sz.mell.'!C63</f>
        <v>221894</v>
      </c>
      <c r="C6" s="280" t="s">
        <v>427</v>
      </c>
      <c r="D6" s="282">
        <f>+'2.1.sz.mell  '!C18+'2.2.sz.mell  '!C17</f>
        <v>0</v>
      </c>
      <c r="E6" s="281">
        <f>+B6-D6</f>
        <v>221894</v>
      </c>
    </row>
    <row r="7" spans="1:5" ht="12.75">
      <c r="A7" s="280" t="s">
        <v>465</v>
      </c>
      <c r="B7" s="281">
        <f>+'1.1.sz.mell.'!C87</f>
        <v>21844</v>
      </c>
      <c r="C7" s="280" t="s">
        <v>433</v>
      </c>
      <c r="D7" s="282">
        <f>+'2.1.sz.mell  '!C29+'2.2.sz.mell  '!C30</f>
        <v>0</v>
      </c>
      <c r="E7" s="281">
        <f>+B7-D7</f>
        <v>21844</v>
      </c>
    </row>
    <row r="8" spans="1:5" ht="12.75">
      <c r="A8" s="280" t="s">
        <v>466</v>
      </c>
      <c r="B8" s="281">
        <f>+'1.1.sz.mell.'!C88</f>
        <v>243738</v>
      </c>
      <c r="C8" s="280" t="s">
        <v>434</v>
      </c>
      <c r="D8" s="282">
        <f>+'2.1.sz.mell  '!C30+'2.2.sz.mell  '!C31</f>
        <v>0</v>
      </c>
      <c r="E8" s="281">
        <f>+B8-D8</f>
        <v>243738</v>
      </c>
    </row>
    <row r="9" spans="1:5" ht="12.75">
      <c r="A9" s="280"/>
      <c r="B9" s="281"/>
      <c r="C9" s="280"/>
      <c r="D9" s="282"/>
      <c r="E9" s="281"/>
    </row>
    <row r="10" spans="1:5" ht="15.75">
      <c r="A10" s="83" t="str">
        <f>+ÖSSZEFÜGGÉSEK!A13</f>
        <v>2016. évi előirányzat módosítások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450</v>
      </c>
      <c r="B12" s="281">
        <f>+'1.1.sz.mell.'!D63</f>
        <v>20367</v>
      </c>
      <c r="C12" s="280" t="s">
        <v>428</v>
      </c>
      <c r="D12" s="282">
        <f>+'2.1.sz.mell  '!D18+'2.2.sz.mell  '!D17</f>
        <v>0</v>
      </c>
      <c r="E12" s="281">
        <f>+B12-D12</f>
        <v>20367</v>
      </c>
    </row>
    <row r="13" spans="1:5" ht="12.75">
      <c r="A13" s="280" t="s">
        <v>451</v>
      </c>
      <c r="B13" s="281">
        <f>+'1.1.sz.mell.'!D87</f>
        <v>-11114</v>
      </c>
      <c r="C13" s="280" t="s">
        <v>435</v>
      </c>
      <c r="D13" s="282">
        <f>+'2.1.sz.mell  '!D29+'2.2.sz.mell  '!D30</f>
        <v>0</v>
      </c>
      <c r="E13" s="281">
        <f>+B13-D13</f>
        <v>-11114</v>
      </c>
    </row>
    <row r="14" spans="1:5" ht="12.75">
      <c r="A14" s="280" t="s">
        <v>452</v>
      </c>
      <c r="B14" s="281">
        <f>+'1.1.sz.mell.'!D88</f>
        <v>9253</v>
      </c>
      <c r="C14" s="280" t="s">
        <v>436</v>
      </c>
      <c r="D14" s="282">
        <f>+'2.1.sz.mell  '!D30+'2.2.sz.mell  '!D31</f>
        <v>0</v>
      </c>
      <c r="E14" s="281">
        <f>+B14-D14</f>
        <v>9253</v>
      </c>
    </row>
    <row r="15" spans="1:5" ht="12.75">
      <c r="A15" s="280"/>
      <c r="B15" s="281"/>
      <c r="C15" s="280"/>
      <c r="D15" s="282"/>
      <c r="E15" s="281"/>
    </row>
    <row r="16" spans="1:5" ht="14.25">
      <c r="A16" s="285" t="str">
        <f>+ÖSSZEFÜGGÉSEK!A19</f>
        <v>2016. módosítás utáni módosított előrirányzatok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453</v>
      </c>
      <c r="B18" s="281">
        <f>+'1.1.sz.mell.'!E63</f>
        <v>242261</v>
      </c>
      <c r="C18" s="280" t="s">
        <v>429</v>
      </c>
      <c r="D18" s="282">
        <f>+'2.1.sz.mell  '!E18+'2.2.sz.mell  '!E17</f>
        <v>0</v>
      </c>
      <c r="E18" s="281">
        <f>+B18-D18</f>
        <v>242261</v>
      </c>
    </row>
    <row r="19" spans="1:5" ht="12.75">
      <c r="A19" s="280" t="s">
        <v>454</v>
      </c>
      <c r="B19" s="281">
        <f>+'1.1.sz.mell.'!E87</f>
        <v>10730</v>
      </c>
      <c r="C19" s="280" t="s">
        <v>437</v>
      </c>
      <c r="D19" s="282">
        <f>+'2.1.sz.mell  '!E29+'2.2.sz.mell  '!E30</f>
        <v>0</v>
      </c>
      <c r="E19" s="281">
        <f>+B19-D19</f>
        <v>10730</v>
      </c>
    </row>
    <row r="20" spans="1:5" ht="12.75">
      <c r="A20" s="280" t="s">
        <v>455</v>
      </c>
      <c r="B20" s="281">
        <f>+'1.1.sz.mell.'!E88</f>
        <v>252991</v>
      </c>
      <c r="C20" s="280" t="s">
        <v>438</v>
      </c>
      <c r="D20" s="282">
        <f>+'2.1.sz.mell  '!E30+'2.2.sz.mell  '!E31</f>
        <v>0</v>
      </c>
      <c r="E20" s="281">
        <f>+B20-D20</f>
        <v>252991</v>
      </c>
    </row>
    <row r="21" spans="1:5" ht="12.75">
      <c r="A21" s="280"/>
      <c r="B21" s="281"/>
      <c r="C21" s="280"/>
      <c r="D21" s="282"/>
      <c r="E21" s="281"/>
    </row>
    <row r="22" spans="1:5" ht="15.75">
      <c r="A22" s="83" t="str">
        <f>+ÖSSZEFÜGGÉSEK!A25</f>
        <v>2016.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467</v>
      </c>
      <c r="B24" s="281">
        <f>+'1.1.sz.mell.'!C130</f>
        <v>243738</v>
      </c>
      <c r="C24" s="280" t="s">
        <v>430</v>
      </c>
      <c r="D24" s="282">
        <f>+'2.1.sz.mell  '!G18+'2.2.sz.mell  '!G17</f>
        <v>0</v>
      </c>
      <c r="E24" s="281">
        <f>+B24-D24</f>
        <v>243738</v>
      </c>
    </row>
    <row r="25" spans="1:5" ht="12.75">
      <c r="A25" s="280" t="s">
        <v>457</v>
      </c>
      <c r="B25" s="281">
        <f>+'1.1.sz.mell.'!C155</f>
        <v>0</v>
      </c>
      <c r="C25" s="280" t="s">
        <v>439</v>
      </c>
      <c r="D25" s="282">
        <f>+'2.1.sz.mell  '!G29+'2.2.sz.mell  '!G30</f>
        <v>0</v>
      </c>
      <c r="E25" s="281">
        <f>+B25-D25</f>
        <v>0</v>
      </c>
    </row>
    <row r="26" spans="1:5" ht="12.75">
      <c r="A26" s="280" t="s">
        <v>458</v>
      </c>
      <c r="B26" s="281">
        <f>+'1.1.sz.mell.'!C156</f>
        <v>243738</v>
      </c>
      <c r="C26" s="280" t="s">
        <v>440</v>
      </c>
      <c r="D26" s="282">
        <f>+'2.1.sz.mell  '!G30+'2.2.sz.mell  '!G31</f>
        <v>0</v>
      </c>
      <c r="E26" s="281">
        <f>+B26-D26</f>
        <v>243738</v>
      </c>
    </row>
    <row r="27" spans="1:5" ht="12.75">
      <c r="A27" s="280"/>
      <c r="B27" s="281"/>
      <c r="C27" s="280"/>
      <c r="D27" s="282"/>
      <c r="E27" s="281"/>
    </row>
    <row r="28" spans="1:5" ht="15.75">
      <c r="A28" s="83" t="str">
        <f>+ÖSSZEFÜGGÉSEK!A31</f>
        <v>2016. évi előirányzat módosítások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459</v>
      </c>
      <c r="B30" s="281">
        <f>+'1.1.sz.mell.'!D130</f>
        <v>4652</v>
      </c>
      <c r="C30" s="280" t="s">
        <v>431</v>
      </c>
      <c r="D30" s="282">
        <f>+'2.1.sz.mell  '!H18+'2.2.sz.mell  '!H17</f>
        <v>0</v>
      </c>
      <c r="E30" s="281">
        <f>+B30-D30</f>
        <v>4652</v>
      </c>
    </row>
    <row r="31" spans="1:5" ht="12.75">
      <c r="A31" s="280" t="s">
        <v>460</v>
      </c>
      <c r="B31" s="281">
        <f>+'1.1.sz.mell.'!D155</f>
        <v>4601</v>
      </c>
      <c r="C31" s="280" t="s">
        <v>441</v>
      </c>
      <c r="D31" s="282">
        <f>+'2.1.sz.mell  '!H29+'2.2.sz.mell  '!H30</f>
        <v>0</v>
      </c>
      <c r="E31" s="281">
        <f>+B31-D31</f>
        <v>4601</v>
      </c>
    </row>
    <row r="32" spans="1:5" ht="12.75">
      <c r="A32" s="280" t="s">
        <v>461</v>
      </c>
      <c r="B32" s="281">
        <f>+'1.1.sz.mell.'!D156</f>
        <v>9253</v>
      </c>
      <c r="C32" s="280" t="s">
        <v>442</v>
      </c>
      <c r="D32" s="282">
        <f>+'2.1.sz.mell  '!H30+'2.2.sz.mell  '!H31</f>
        <v>0</v>
      </c>
      <c r="E32" s="281">
        <f>+B32-D32</f>
        <v>9253</v>
      </c>
    </row>
    <row r="33" spans="1:5" ht="12.75">
      <c r="A33" s="280"/>
      <c r="B33" s="281"/>
      <c r="C33" s="280"/>
      <c r="D33" s="282"/>
      <c r="E33" s="281"/>
    </row>
    <row r="34" spans="1:5" ht="15.75">
      <c r="A34" s="286" t="str">
        <f>+ÖSSZEFÜGGÉSEK!A37</f>
        <v>2016. módosítás utáni módosított előirányzatok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462</v>
      </c>
      <c r="B36" s="281">
        <f>+'1.1.sz.mell.'!E130</f>
        <v>248390</v>
      </c>
      <c r="C36" s="280" t="s">
        <v>432</v>
      </c>
      <c r="D36" s="282">
        <f>+'2.1.sz.mell  '!I18+'2.2.sz.mell  '!I17</f>
        <v>0</v>
      </c>
      <c r="E36" s="281">
        <f>+B36-D36</f>
        <v>248390</v>
      </c>
    </row>
    <row r="37" spans="1:5" ht="12.75">
      <c r="A37" s="280" t="s">
        <v>463</v>
      </c>
      <c r="B37" s="281">
        <f>+'1.1.sz.mell.'!E155</f>
        <v>4601</v>
      </c>
      <c r="C37" s="280" t="s">
        <v>443</v>
      </c>
      <c r="D37" s="282">
        <f>+'2.1.sz.mell  '!I29+'2.2.sz.mell  '!I30</f>
        <v>0</v>
      </c>
      <c r="E37" s="281">
        <f>+B37-D37</f>
        <v>4601</v>
      </c>
    </row>
    <row r="38" spans="1:5" ht="12.75">
      <c r="A38" s="280" t="s">
        <v>468</v>
      </c>
      <c r="B38" s="281">
        <f>+'1.1.sz.mell.'!E156</f>
        <v>252991</v>
      </c>
      <c r="C38" s="280" t="s">
        <v>444</v>
      </c>
      <c r="D38" s="282">
        <f>+'2.1.sz.mell  '!I30+'2.2.sz.mell  '!I31</f>
        <v>0</v>
      </c>
      <c r="E38" s="281">
        <f>+B38-D38</f>
        <v>252991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E3" sqref="E3:G3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60" t="s">
        <v>0</v>
      </c>
      <c r="B1" s="360"/>
      <c r="C1" s="360"/>
      <c r="D1" s="360"/>
      <c r="E1" s="360"/>
      <c r="F1" s="360"/>
      <c r="G1" s="360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2" customHeight="1" thickBot="1">
      <c r="A4" s="33" t="s">
        <v>387</v>
      </c>
      <c r="B4" s="34" t="s">
        <v>388</v>
      </c>
      <c r="C4" s="34" t="s">
        <v>389</v>
      </c>
      <c r="D4" s="34" t="s">
        <v>391</v>
      </c>
      <c r="E4" s="34" t="s">
        <v>390</v>
      </c>
      <c r="F4" s="34" t="s">
        <v>392</v>
      </c>
      <c r="G4" s="35" t="s">
        <v>445</v>
      </c>
    </row>
    <row r="5" spans="1:7" ht="15.75" customHeight="1">
      <c r="A5" s="228"/>
      <c r="B5" s="21"/>
      <c r="C5" s="230"/>
      <c r="D5" s="21"/>
      <c r="E5" s="21"/>
      <c r="F5" s="21"/>
      <c r="G5" s="37">
        <f>E5+F5</f>
        <v>0</v>
      </c>
    </row>
    <row r="6" spans="1:7" ht="15.75" customHeight="1">
      <c r="A6" s="228"/>
      <c r="B6" s="21"/>
      <c r="C6" s="230"/>
      <c r="D6" s="21"/>
      <c r="E6" s="21"/>
      <c r="F6" s="21"/>
      <c r="G6" s="37">
        <f aca="true" t="shared" si="0" ref="G6:G22">E6+F6</f>
        <v>0</v>
      </c>
    </row>
    <row r="7" spans="1:7" ht="15.75" customHeight="1">
      <c r="A7" s="228"/>
      <c r="B7" s="21"/>
      <c r="C7" s="230"/>
      <c r="D7" s="21"/>
      <c r="E7" s="21"/>
      <c r="F7" s="21"/>
      <c r="G7" s="37">
        <f t="shared" si="0"/>
        <v>0</v>
      </c>
    </row>
    <row r="8" spans="1:7" ht="15.75" customHeight="1">
      <c r="A8" s="229"/>
      <c r="B8" s="21"/>
      <c r="C8" s="230"/>
      <c r="D8" s="21"/>
      <c r="E8" s="21"/>
      <c r="F8" s="21"/>
      <c r="G8" s="37">
        <f t="shared" si="0"/>
        <v>0</v>
      </c>
    </row>
    <row r="9" spans="1:7" ht="15.75" customHeight="1">
      <c r="A9" s="228"/>
      <c r="B9" s="21"/>
      <c r="C9" s="230"/>
      <c r="D9" s="21"/>
      <c r="E9" s="21"/>
      <c r="F9" s="21"/>
      <c r="G9" s="37">
        <f t="shared" si="0"/>
        <v>0</v>
      </c>
    </row>
    <row r="10" spans="1:7" ht="15.75" customHeight="1">
      <c r="A10" s="229"/>
      <c r="B10" s="21"/>
      <c r="C10" s="230"/>
      <c r="D10" s="21"/>
      <c r="E10" s="21"/>
      <c r="F10" s="21"/>
      <c r="G10" s="37">
        <f t="shared" si="0"/>
        <v>0</v>
      </c>
    </row>
    <row r="11" spans="1:7" ht="15.75" customHeight="1">
      <c r="A11" s="228"/>
      <c r="B11" s="21"/>
      <c r="C11" s="230"/>
      <c r="D11" s="21"/>
      <c r="E11" s="21"/>
      <c r="F11" s="21"/>
      <c r="G11" s="37">
        <f t="shared" si="0"/>
        <v>0</v>
      </c>
    </row>
    <row r="12" spans="1:7" ht="15.75" customHeight="1">
      <c r="A12" s="228"/>
      <c r="B12" s="21"/>
      <c r="C12" s="230"/>
      <c r="D12" s="21"/>
      <c r="E12" s="21"/>
      <c r="F12" s="21"/>
      <c r="G12" s="37">
        <f t="shared" si="0"/>
        <v>0</v>
      </c>
    </row>
    <row r="13" spans="1:7" ht="15.75" customHeight="1">
      <c r="A13" s="228"/>
      <c r="B13" s="21"/>
      <c r="C13" s="230"/>
      <c r="D13" s="21"/>
      <c r="E13" s="21"/>
      <c r="F13" s="21"/>
      <c r="G13" s="37">
        <f t="shared" si="0"/>
        <v>0</v>
      </c>
    </row>
    <row r="14" spans="1:7" ht="15.75" customHeight="1">
      <c r="A14" s="228"/>
      <c r="B14" s="21"/>
      <c r="C14" s="230"/>
      <c r="D14" s="21"/>
      <c r="E14" s="21"/>
      <c r="F14" s="21"/>
      <c r="G14" s="37">
        <f t="shared" si="0"/>
        <v>0</v>
      </c>
    </row>
    <row r="15" spans="1:7" ht="15.75" customHeight="1">
      <c r="A15" s="228"/>
      <c r="B15" s="21"/>
      <c r="C15" s="230"/>
      <c r="D15" s="21"/>
      <c r="E15" s="21"/>
      <c r="F15" s="21"/>
      <c r="G15" s="37">
        <f t="shared" si="0"/>
        <v>0</v>
      </c>
    </row>
    <row r="16" spans="1:7" ht="15.75" customHeight="1">
      <c r="A16" s="228"/>
      <c r="B16" s="21"/>
      <c r="C16" s="230"/>
      <c r="D16" s="21"/>
      <c r="E16" s="21"/>
      <c r="F16" s="21"/>
      <c r="G16" s="37">
        <f t="shared" si="0"/>
        <v>0</v>
      </c>
    </row>
    <row r="17" spans="1:7" ht="15.75" customHeight="1">
      <c r="A17" s="228"/>
      <c r="B17" s="21"/>
      <c r="C17" s="230"/>
      <c r="D17" s="21"/>
      <c r="E17" s="21"/>
      <c r="F17" s="21"/>
      <c r="G17" s="37">
        <f t="shared" si="0"/>
        <v>0</v>
      </c>
    </row>
    <row r="18" spans="1:7" ht="15.75" customHeight="1">
      <c r="A18" s="228"/>
      <c r="B18" s="21"/>
      <c r="C18" s="230"/>
      <c r="D18" s="21"/>
      <c r="E18" s="21"/>
      <c r="F18" s="21"/>
      <c r="G18" s="37">
        <f t="shared" si="0"/>
        <v>0</v>
      </c>
    </row>
    <row r="19" spans="1:7" ht="15.75" customHeight="1">
      <c r="A19" s="228"/>
      <c r="B19" s="21"/>
      <c r="C19" s="230"/>
      <c r="D19" s="21"/>
      <c r="E19" s="21"/>
      <c r="F19" s="21"/>
      <c r="G19" s="37">
        <f t="shared" si="0"/>
        <v>0</v>
      </c>
    </row>
    <row r="20" spans="1:7" ht="15.75" customHeight="1">
      <c r="A20" s="228"/>
      <c r="B20" s="21"/>
      <c r="C20" s="230"/>
      <c r="D20" s="21"/>
      <c r="E20" s="21"/>
      <c r="F20" s="21"/>
      <c r="G20" s="37">
        <f t="shared" si="0"/>
        <v>0</v>
      </c>
    </row>
    <row r="21" spans="1:7" ht="15.75" customHeight="1">
      <c r="A21" s="228"/>
      <c r="B21" s="21"/>
      <c r="C21" s="230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1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48</v>
      </c>
      <c r="B23" s="40">
        <f>SUM(B5:B22)</f>
        <v>0</v>
      </c>
      <c r="C23" s="58"/>
      <c r="D23" s="40">
        <f>SUM(D5:D22)</f>
        <v>0</v>
      </c>
      <c r="E23" s="40">
        <f>SUM(E5:E22)</f>
        <v>0</v>
      </c>
      <c r="F23" s="40">
        <f>SUM(F5:F22)</f>
        <v>0</v>
      </c>
      <c r="G23" s="41">
        <f>SUM(G5:G22)</f>
        <v>0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Ügyintéző</cp:lastModifiedBy>
  <cp:lastPrinted>2016-09-05T09:21:03Z</cp:lastPrinted>
  <dcterms:created xsi:type="dcterms:W3CDTF">1999-10-30T10:30:45Z</dcterms:created>
  <dcterms:modified xsi:type="dcterms:W3CDTF">2016-10-26T13:15:26Z</dcterms:modified>
  <cp:category/>
  <cp:version/>
  <cp:contentType/>
  <cp:contentStatus/>
</cp:coreProperties>
</file>