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ódosítások\"/>
    </mc:Choice>
  </mc:AlternateContent>
  <xr:revisionPtr revIDLastSave="0" documentId="13_ncr:1_{6DD7B66D-E0D4-40DC-A64F-EDEC47428077}" xr6:coauthVersionLast="45" xr6:coauthVersionMax="45" xr10:uidLastSave="{00000000-0000-0000-0000-000000000000}"/>
  <bookViews>
    <workbookView xWindow="-108" yWindow="-108" windowWidth="23256" windowHeight="12600" firstSheet="1" activeTab="5" xr2:uid="{00000000-000D-0000-FFFF-FFFF00000000}"/>
  </bookViews>
  <sheets>
    <sheet name="1.mell_bevételek" sheetId="1" r:id="rId1"/>
    <sheet name="2.mell_kiadások" sheetId="2" r:id="rId2"/>
    <sheet name="3.mell_mérleg" sheetId="3" r:id="rId3"/>
    <sheet name="4_mell_cofog bevétel" sheetId="16" r:id="rId4"/>
    <sheet name="5_mell_cofog_kiadások" sheetId="15" r:id="rId5"/>
    <sheet name="6_mell_létszám" sheetId="14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27" i="3" s="1"/>
  <c r="E18" i="3"/>
  <c r="E13" i="3"/>
  <c r="N59" i="2"/>
  <c r="O59" i="2"/>
  <c r="N48" i="2"/>
  <c r="O48" i="2"/>
  <c r="N39" i="2"/>
  <c r="N35" i="2"/>
  <c r="N60" i="2" s="1"/>
  <c r="O35" i="2"/>
  <c r="N42" i="1"/>
  <c r="O42" i="1"/>
  <c r="M42" i="1"/>
  <c r="N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0" i="14" s="1"/>
  <c r="M12" i="14"/>
  <c r="M11" i="14"/>
  <c r="Q10" i="14"/>
  <c r="Q28" i="14" s="1"/>
  <c r="P10" i="14"/>
  <c r="P28" i="14" s="1"/>
  <c r="O10" i="14"/>
  <c r="O28" i="14" s="1"/>
  <c r="N10" i="14"/>
  <c r="M9" i="14"/>
  <c r="C100" i="15"/>
  <c r="C96" i="15"/>
  <c r="C95" i="15"/>
  <c r="C94" i="15"/>
  <c r="C93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Q75" i="15"/>
  <c r="Q97" i="15" s="1"/>
  <c r="Q101" i="15" s="1"/>
  <c r="P75" i="15"/>
  <c r="P97" i="15" s="1"/>
  <c r="P101" i="15" s="1"/>
  <c r="O75" i="15"/>
  <c r="O97" i="15" s="1"/>
  <c r="O101" i="15" s="1"/>
  <c r="N75" i="15"/>
  <c r="N97" i="15" s="1"/>
  <c r="N101" i="15" s="1"/>
  <c r="M75" i="15"/>
  <c r="M97" i="15" s="1"/>
  <c r="M101" i="15" s="1"/>
  <c r="L75" i="15"/>
  <c r="L97" i="15" s="1"/>
  <c r="L101" i="15" s="1"/>
  <c r="K75" i="15"/>
  <c r="K97" i="15" s="1"/>
  <c r="K101" i="15" s="1"/>
  <c r="J75" i="15"/>
  <c r="J97" i="15" s="1"/>
  <c r="J101" i="15" s="1"/>
  <c r="I75" i="15"/>
  <c r="I97" i="15" s="1"/>
  <c r="I101" i="15" s="1"/>
  <c r="H75" i="15"/>
  <c r="H97" i="15" s="1"/>
  <c r="H101" i="15" s="1"/>
  <c r="G75" i="15"/>
  <c r="G97" i="15" s="1"/>
  <c r="G101" i="15" s="1"/>
  <c r="F75" i="15"/>
  <c r="F97" i="15" s="1"/>
  <c r="F101" i="15" s="1"/>
  <c r="E75" i="15"/>
  <c r="E97" i="15" s="1"/>
  <c r="E101" i="15" s="1"/>
  <c r="D75" i="15"/>
  <c r="D97" i="15" s="1"/>
  <c r="D101" i="15" s="1"/>
  <c r="C74" i="15"/>
  <c r="C97" i="16"/>
  <c r="C96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S73" i="16"/>
  <c r="S94" i="16" s="1"/>
  <c r="S98" i="16" s="1"/>
  <c r="R73" i="16"/>
  <c r="R94" i="16" s="1"/>
  <c r="R98" i="16" s="1"/>
  <c r="Q73" i="16"/>
  <c r="Q94" i="16" s="1"/>
  <c r="Q98" i="16" s="1"/>
  <c r="P73" i="16"/>
  <c r="P94" i="16" s="1"/>
  <c r="P98" i="16" s="1"/>
  <c r="O73" i="16"/>
  <c r="O94" i="16" s="1"/>
  <c r="O98" i="16" s="1"/>
  <c r="N73" i="16"/>
  <c r="N94" i="16" s="1"/>
  <c r="N98" i="16" s="1"/>
  <c r="M73" i="16"/>
  <c r="M94" i="16" s="1"/>
  <c r="M98" i="16" s="1"/>
  <c r="L73" i="16"/>
  <c r="L94" i="16" s="1"/>
  <c r="L98" i="16" s="1"/>
  <c r="K73" i="16"/>
  <c r="K94" i="16" s="1"/>
  <c r="K98" i="16" s="1"/>
  <c r="J73" i="16"/>
  <c r="J94" i="16" s="1"/>
  <c r="J98" i="16" s="1"/>
  <c r="I73" i="16"/>
  <c r="I94" i="16" s="1"/>
  <c r="I98" i="16" s="1"/>
  <c r="H73" i="16"/>
  <c r="H94" i="16" s="1"/>
  <c r="H98" i="16" s="1"/>
  <c r="G73" i="16"/>
  <c r="G94" i="16" s="1"/>
  <c r="G98" i="16" s="1"/>
  <c r="F73" i="16"/>
  <c r="F94" i="16" s="1"/>
  <c r="F98" i="16" s="1"/>
  <c r="E73" i="16"/>
  <c r="E94" i="16" s="1"/>
  <c r="E98" i="16" s="1"/>
  <c r="D73" i="16"/>
  <c r="D94" i="16" s="1"/>
  <c r="D98" i="16" s="1"/>
  <c r="C72" i="16"/>
  <c r="J18" i="3"/>
  <c r="J13" i="3"/>
  <c r="P149" i="2"/>
  <c r="P153" i="2" s="1"/>
  <c r="O149" i="2"/>
  <c r="O153" i="2" s="1"/>
  <c r="N149" i="2"/>
  <c r="N153" i="2" s="1"/>
  <c r="M149" i="2"/>
  <c r="M153" i="2" s="1"/>
  <c r="P134" i="2"/>
  <c r="O134" i="2"/>
  <c r="N134" i="2"/>
  <c r="M134" i="2"/>
  <c r="P123" i="2"/>
  <c r="O123" i="2"/>
  <c r="N123" i="2"/>
  <c r="M123" i="2"/>
  <c r="P116" i="2"/>
  <c r="O116" i="2"/>
  <c r="N116" i="2"/>
  <c r="M116" i="2"/>
  <c r="P100" i="2"/>
  <c r="O100" i="2"/>
  <c r="N100" i="2"/>
  <c r="M100" i="2"/>
  <c r="N102" i="2"/>
  <c r="N136" i="2" s="1"/>
  <c r="M102" i="2"/>
  <c r="P91" i="2"/>
  <c r="O91" i="2"/>
  <c r="N91" i="2"/>
  <c r="M91" i="2"/>
  <c r="P83" i="2"/>
  <c r="O83" i="2"/>
  <c r="O102" i="2" s="1"/>
  <c r="O155" i="2" s="1"/>
  <c r="P74" i="2"/>
  <c r="P75" i="2" s="1"/>
  <c r="O74" i="2"/>
  <c r="O75" i="2" s="1"/>
  <c r="N74" i="2"/>
  <c r="N75" i="2" s="1"/>
  <c r="M74" i="2"/>
  <c r="M75" i="2" s="1"/>
  <c r="P59" i="2"/>
  <c r="P60" i="2" s="1"/>
  <c r="O60" i="2"/>
  <c r="M59" i="2"/>
  <c r="P52" i="2"/>
  <c r="M52" i="2"/>
  <c r="P48" i="2"/>
  <c r="M48" i="2"/>
  <c r="P39" i="2"/>
  <c r="M39" i="2"/>
  <c r="P35" i="2"/>
  <c r="M35" i="2"/>
  <c r="P29" i="2"/>
  <c r="O29" i="2"/>
  <c r="N29" i="2"/>
  <c r="M29" i="2"/>
  <c r="O23" i="2"/>
  <c r="N23" i="2"/>
  <c r="M23" i="2"/>
  <c r="P16" i="2"/>
  <c r="P18" i="2" s="1"/>
  <c r="P24" i="2" s="1"/>
  <c r="O16" i="2"/>
  <c r="O18" i="2" s="1"/>
  <c r="N16" i="2"/>
  <c r="N18" i="2" s="1"/>
  <c r="M16" i="2"/>
  <c r="M18" i="2" s="1"/>
  <c r="P128" i="1"/>
  <c r="P132" i="1" s="1"/>
  <c r="O128" i="1"/>
  <c r="O132" i="1" s="1"/>
  <c r="N128" i="1"/>
  <c r="N132" i="1" s="1"/>
  <c r="M128" i="1"/>
  <c r="M132" i="1" s="1"/>
  <c r="P111" i="1"/>
  <c r="O111" i="1"/>
  <c r="N111" i="1"/>
  <c r="M111" i="1"/>
  <c r="P101" i="1"/>
  <c r="O101" i="1"/>
  <c r="N101" i="1"/>
  <c r="M101" i="1"/>
  <c r="P93" i="1"/>
  <c r="N93" i="1"/>
  <c r="P91" i="1"/>
  <c r="O91" i="1"/>
  <c r="N91" i="1"/>
  <c r="M91" i="1"/>
  <c r="P83" i="1"/>
  <c r="O83" i="1"/>
  <c r="N83" i="1"/>
  <c r="M83" i="1"/>
  <c r="N69" i="1"/>
  <c r="M69" i="1"/>
  <c r="P68" i="1"/>
  <c r="P69" i="1" s="1"/>
  <c r="O68" i="1"/>
  <c r="O69" i="1" s="1"/>
  <c r="N68" i="1"/>
  <c r="M68" i="1"/>
  <c r="P64" i="1"/>
  <c r="O64" i="1"/>
  <c r="N64" i="1"/>
  <c r="M64" i="1"/>
  <c r="P55" i="1"/>
  <c r="O55" i="1"/>
  <c r="N55" i="1"/>
  <c r="M55" i="1"/>
  <c r="P50" i="1"/>
  <c r="O50" i="1"/>
  <c r="N50" i="1"/>
  <c r="M50" i="1"/>
  <c r="P22" i="1"/>
  <c r="P33" i="1" s="1"/>
  <c r="P42" i="1" s="1"/>
  <c r="O22" i="1"/>
  <c r="O33" i="1" s="1"/>
  <c r="N22" i="1"/>
  <c r="M22" i="1"/>
  <c r="N13" i="1"/>
  <c r="M13" i="1"/>
  <c r="M12" i="1" s="1"/>
  <c r="N12" i="1"/>
  <c r="O136" i="2" l="1"/>
  <c r="J20" i="3"/>
  <c r="J27" i="3" s="1"/>
  <c r="N155" i="2"/>
  <c r="M60" i="2"/>
  <c r="M136" i="2" s="1"/>
  <c r="M24" i="2"/>
  <c r="C75" i="15"/>
  <c r="C97" i="15" s="1"/>
  <c r="C101" i="15" s="1"/>
  <c r="N33" i="1"/>
  <c r="N113" i="1" s="1"/>
  <c r="N134" i="1" s="1"/>
  <c r="M33" i="1"/>
  <c r="M113" i="1" s="1"/>
  <c r="M134" i="1" s="1"/>
  <c r="C73" i="16"/>
  <c r="C94" i="16" s="1"/>
  <c r="C98" i="16" s="1"/>
  <c r="M28" i="14"/>
  <c r="N24" i="2"/>
  <c r="O24" i="2"/>
  <c r="P136" i="2"/>
  <c r="P155" i="2" s="1"/>
  <c r="O113" i="1"/>
  <c r="O134" i="1" s="1"/>
  <c r="P113" i="1"/>
  <c r="P134" i="1"/>
  <c r="I18" i="3"/>
  <c r="I13" i="3"/>
  <c r="D18" i="3"/>
  <c r="D13" i="3"/>
  <c r="D20" i="3" s="1"/>
  <c r="D27" i="3" s="1"/>
  <c r="C61" i="16"/>
  <c r="C58" i="15"/>
  <c r="C59" i="15"/>
  <c r="J29" i="2"/>
  <c r="K29" i="2"/>
  <c r="I29" i="2"/>
  <c r="C41" i="16"/>
  <c r="M155" i="2" l="1"/>
  <c r="I20" i="3"/>
  <c r="I27" i="3" s="1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L10" i="14"/>
  <c r="L28" i="14" s="1"/>
  <c r="K10" i="14"/>
  <c r="K28" i="14" s="1"/>
  <c r="J10" i="14"/>
  <c r="J28" i="14" s="1"/>
  <c r="I10" i="14"/>
  <c r="I28" i="14" s="1"/>
  <c r="H9" i="14"/>
  <c r="C68" i="15"/>
  <c r="C64" i="15"/>
  <c r="C63" i="15"/>
  <c r="C62" i="15"/>
  <c r="C61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Q43" i="15"/>
  <c r="Q65" i="15" s="1"/>
  <c r="Q69" i="15" s="1"/>
  <c r="P43" i="15"/>
  <c r="P65" i="15" s="1"/>
  <c r="P69" i="15" s="1"/>
  <c r="O43" i="15"/>
  <c r="O65" i="15" s="1"/>
  <c r="O69" i="15" s="1"/>
  <c r="N43" i="15"/>
  <c r="N65" i="15" s="1"/>
  <c r="N69" i="15" s="1"/>
  <c r="M43" i="15"/>
  <c r="M65" i="15" s="1"/>
  <c r="M69" i="15" s="1"/>
  <c r="L43" i="15"/>
  <c r="L65" i="15" s="1"/>
  <c r="L69" i="15" s="1"/>
  <c r="K43" i="15"/>
  <c r="K65" i="15" s="1"/>
  <c r="K69" i="15" s="1"/>
  <c r="J43" i="15"/>
  <c r="J65" i="15" s="1"/>
  <c r="J69" i="15" s="1"/>
  <c r="I43" i="15"/>
  <c r="I65" i="15" s="1"/>
  <c r="I69" i="15" s="1"/>
  <c r="H43" i="15"/>
  <c r="H65" i="15" s="1"/>
  <c r="H69" i="15" s="1"/>
  <c r="G43" i="15"/>
  <c r="G65" i="15" s="1"/>
  <c r="G69" i="15" s="1"/>
  <c r="F43" i="15"/>
  <c r="F65" i="15" s="1"/>
  <c r="F69" i="15" s="1"/>
  <c r="E43" i="15"/>
  <c r="E65" i="15" s="1"/>
  <c r="E69" i="15" s="1"/>
  <c r="D43" i="15"/>
  <c r="D65" i="15" s="1"/>
  <c r="D69" i="15" s="1"/>
  <c r="C42" i="15"/>
  <c r="C66" i="16"/>
  <c r="C65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S42" i="16"/>
  <c r="S63" i="16" s="1"/>
  <c r="S67" i="16" s="1"/>
  <c r="R42" i="16"/>
  <c r="R63" i="16" s="1"/>
  <c r="R67" i="16" s="1"/>
  <c r="Q42" i="16"/>
  <c r="Q63" i="16" s="1"/>
  <c r="Q67" i="16" s="1"/>
  <c r="P42" i="16"/>
  <c r="P63" i="16" s="1"/>
  <c r="P67" i="16" s="1"/>
  <c r="O42" i="16"/>
  <c r="O63" i="16" s="1"/>
  <c r="O67" i="16" s="1"/>
  <c r="N42" i="16"/>
  <c r="N63" i="16" s="1"/>
  <c r="N67" i="16" s="1"/>
  <c r="M42" i="16"/>
  <c r="M63" i="16" s="1"/>
  <c r="M67" i="16" s="1"/>
  <c r="L42" i="16"/>
  <c r="L63" i="16" s="1"/>
  <c r="L67" i="16" s="1"/>
  <c r="K42" i="16"/>
  <c r="K63" i="16" s="1"/>
  <c r="K67" i="16" s="1"/>
  <c r="J42" i="16"/>
  <c r="J63" i="16" s="1"/>
  <c r="J67" i="16" s="1"/>
  <c r="I42" i="16"/>
  <c r="I63" i="16" s="1"/>
  <c r="I67" i="16" s="1"/>
  <c r="H42" i="16"/>
  <c r="H63" i="16" s="1"/>
  <c r="H67" i="16" s="1"/>
  <c r="G42" i="16"/>
  <c r="G63" i="16" s="1"/>
  <c r="G67" i="16" s="1"/>
  <c r="F42" i="16"/>
  <c r="F63" i="16" s="1"/>
  <c r="F67" i="16" s="1"/>
  <c r="E42" i="16"/>
  <c r="E63" i="16" s="1"/>
  <c r="E67" i="16" s="1"/>
  <c r="D42" i="16"/>
  <c r="D63" i="16" s="1"/>
  <c r="D67" i="16" s="1"/>
  <c r="L149" i="2"/>
  <c r="L153" i="2" s="1"/>
  <c r="K149" i="2"/>
  <c r="K153" i="2" s="1"/>
  <c r="J149" i="2"/>
  <c r="J153" i="2" s="1"/>
  <c r="I149" i="2"/>
  <c r="I153" i="2" s="1"/>
  <c r="L134" i="2"/>
  <c r="K134" i="2"/>
  <c r="J134" i="2"/>
  <c r="I134" i="2"/>
  <c r="L123" i="2"/>
  <c r="K123" i="2"/>
  <c r="J123" i="2"/>
  <c r="I123" i="2"/>
  <c r="L116" i="2"/>
  <c r="K116" i="2"/>
  <c r="J116" i="2"/>
  <c r="I116" i="2"/>
  <c r="L100" i="2"/>
  <c r="K100" i="2"/>
  <c r="J100" i="2"/>
  <c r="I100" i="2"/>
  <c r="K97" i="2"/>
  <c r="J97" i="2"/>
  <c r="J102" i="2" s="1"/>
  <c r="I97" i="2"/>
  <c r="I102" i="2" s="1"/>
  <c r="L91" i="2"/>
  <c r="K91" i="2"/>
  <c r="J91" i="2"/>
  <c r="I91" i="2"/>
  <c r="L83" i="2"/>
  <c r="K83" i="2"/>
  <c r="K102" i="2" s="1"/>
  <c r="L74" i="2"/>
  <c r="L75" i="2" s="1"/>
  <c r="K74" i="2"/>
  <c r="K75" i="2" s="1"/>
  <c r="J74" i="2"/>
  <c r="J75" i="2" s="1"/>
  <c r="I74" i="2"/>
  <c r="I75" i="2" s="1"/>
  <c r="L59" i="2"/>
  <c r="K59" i="2"/>
  <c r="J59" i="2"/>
  <c r="I59" i="2"/>
  <c r="L52" i="2"/>
  <c r="K52" i="2"/>
  <c r="J52" i="2"/>
  <c r="I52" i="2"/>
  <c r="L48" i="2"/>
  <c r="K48" i="2"/>
  <c r="J48" i="2"/>
  <c r="I48" i="2"/>
  <c r="L39" i="2"/>
  <c r="K39" i="2"/>
  <c r="J39" i="2"/>
  <c r="I39" i="2"/>
  <c r="L35" i="2"/>
  <c r="K35" i="2"/>
  <c r="J35" i="2"/>
  <c r="I35" i="2"/>
  <c r="L29" i="2"/>
  <c r="K23" i="2"/>
  <c r="J23" i="2"/>
  <c r="I23" i="2"/>
  <c r="L16" i="2"/>
  <c r="L18" i="2" s="1"/>
  <c r="L24" i="2" s="1"/>
  <c r="K16" i="2"/>
  <c r="K18" i="2" s="1"/>
  <c r="K24" i="2" s="1"/>
  <c r="J16" i="2"/>
  <c r="J18" i="2" s="1"/>
  <c r="I16" i="2"/>
  <c r="I18" i="2" s="1"/>
  <c r="H22" i="1"/>
  <c r="H50" i="1"/>
  <c r="H55" i="1"/>
  <c r="H64" i="1"/>
  <c r="H68" i="1"/>
  <c r="H83" i="1"/>
  <c r="H91" i="1"/>
  <c r="H93" i="1"/>
  <c r="H101" i="1"/>
  <c r="H111" i="1"/>
  <c r="H128" i="1"/>
  <c r="H132" i="1" s="1"/>
  <c r="L22" i="1"/>
  <c r="L33" i="1" s="1"/>
  <c r="L42" i="1" s="1"/>
  <c r="L50" i="1"/>
  <c r="L55" i="1"/>
  <c r="L64" i="1"/>
  <c r="L69" i="1" s="1"/>
  <c r="L68" i="1"/>
  <c r="L83" i="1"/>
  <c r="L91" i="1"/>
  <c r="L93" i="1"/>
  <c r="L101" i="1"/>
  <c r="L111" i="1"/>
  <c r="L128" i="1"/>
  <c r="L132" i="1" s="1"/>
  <c r="K128" i="1"/>
  <c r="K132" i="1" s="1"/>
  <c r="J128" i="1"/>
  <c r="J132" i="1" s="1"/>
  <c r="I128" i="1"/>
  <c r="I132" i="1" s="1"/>
  <c r="K111" i="1"/>
  <c r="J111" i="1"/>
  <c r="I111" i="1"/>
  <c r="K101" i="1"/>
  <c r="J101" i="1"/>
  <c r="I101" i="1"/>
  <c r="J93" i="1"/>
  <c r="K91" i="1"/>
  <c r="J91" i="1"/>
  <c r="I91" i="1"/>
  <c r="K83" i="1"/>
  <c r="J83" i="1"/>
  <c r="I83" i="1"/>
  <c r="K68" i="1"/>
  <c r="J68" i="1"/>
  <c r="I68" i="1"/>
  <c r="K64" i="1"/>
  <c r="J64" i="1"/>
  <c r="I64" i="1"/>
  <c r="J69" i="1"/>
  <c r="I69" i="1"/>
  <c r="K55" i="1"/>
  <c r="J55" i="1"/>
  <c r="I55" i="1"/>
  <c r="K50" i="1"/>
  <c r="J50" i="1"/>
  <c r="I50" i="1"/>
  <c r="K22" i="1"/>
  <c r="J22" i="1"/>
  <c r="I22" i="1"/>
  <c r="J13" i="1"/>
  <c r="J12" i="1" s="1"/>
  <c r="I13" i="1"/>
  <c r="I12" i="1" s="1"/>
  <c r="H69" i="1" l="1"/>
  <c r="I33" i="1"/>
  <c r="J33" i="1"/>
  <c r="I42" i="1"/>
  <c r="I113" i="1" s="1"/>
  <c r="I134" i="1" s="1"/>
  <c r="K33" i="1"/>
  <c r="K42" i="1" s="1"/>
  <c r="H33" i="1"/>
  <c r="H42" i="1" s="1"/>
  <c r="H113" i="1" s="1"/>
  <c r="H134" i="1" s="1"/>
  <c r="H10" i="14"/>
  <c r="H28" i="14" s="1"/>
  <c r="C43" i="15"/>
  <c r="C65" i="15" s="1"/>
  <c r="C69" i="15" s="1"/>
  <c r="C42" i="16"/>
  <c r="C63" i="16" s="1"/>
  <c r="C67" i="16" s="1"/>
  <c r="I60" i="2"/>
  <c r="J60" i="2"/>
  <c r="L60" i="2"/>
  <c r="L136" i="2" s="1"/>
  <c r="L155" i="2" s="1"/>
  <c r="K60" i="2"/>
  <c r="K155" i="2" s="1"/>
  <c r="I24" i="2"/>
  <c r="J24" i="2"/>
  <c r="L113" i="1"/>
  <c r="L134" i="1" s="1"/>
  <c r="J42" i="1"/>
  <c r="J113" i="1" s="1"/>
  <c r="J134" i="1" s="1"/>
  <c r="K69" i="1"/>
  <c r="D11" i="16"/>
  <c r="D32" i="16" s="1"/>
  <c r="E11" i="16"/>
  <c r="E32" i="16" s="1"/>
  <c r="F11" i="16"/>
  <c r="F32" i="16" s="1"/>
  <c r="G11" i="16"/>
  <c r="G32" i="16" s="1"/>
  <c r="H11" i="16"/>
  <c r="H32" i="16" s="1"/>
  <c r="I11" i="16"/>
  <c r="I32" i="16" s="1"/>
  <c r="J11" i="16"/>
  <c r="J32" i="16" s="1"/>
  <c r="K11" i="16"/>
  <c r="K32" i="16" s="1"/>
  <c r="L11" i="16"/>
  <c r="L32" i="16" s="1"/>
  <c r="M11" i="16"/>
  <c r="M32" i="16" s="1"/>
  <c r="N11" i="16"/>
  <c r="N32" i="16" s="1"/>
  <c r="O11" i="16"/>
  <c r="O32" i="16" s="1"/>
  <c r="P11" i="16"/>
  <c r="P32" i="16" s="1"/>
  <c r="Q11" i="16"/>
  <c r="Q32" i="16" s="1"/>
  <c r="R11" i="16"/>
  <c r="R32" i="16" s="1"/>
  <c r="S11" i="16"/>
  <c r="S32" i="16" s="1"/>
  <c r="K113" i="1" l="1"/>
  <c r="K134" i="1" s="1"/>
  <c r="K136" i="2"/>
  <c r="J155" i="2"/>
  <c r="I155" i="2"/>
  <c r="I136" i="2"/>
  <c r="J136" i="2"/>
  <c r="E10" i="14"/>
  <c r="E28" i="14" s="1"/>
  <c r="F10" i="14"/>
  <c r="F28" i="14" s="1"/>
  <c r="G10" i="14"/>
  <c r="G28" i="14" s="1"/>
  <c r="D10" i="14"/>
  <c r="D28" i="14" s="1"/>
  <c r="D11" i="15"/>
  <c r="D33" i="15" s="1"/>
  <c r="D37" i="15" s="1"/>
  <c r="E11" i="15"/>
  <c r="E33" i="15" s="1"/>
  <c r="E37" i="15" s="1"/>
  <c r="F11" i="15"/>
  <c r="F33" i="15" s="1"/>
  <c r="F37" i="15" s="1"/>
  <c r="G11" i="15"/>
  <c r="G33" i="15" s="1"/>
  <c r="G37" i="15" s="1"/>
  <c r="H11" i="15"/>
  <c r="H33" i="15" s="1"/>
  <c r="H37" i="15" s="1"/>
  <c r="I11" i="15"/>
  <c r="I33" i="15" s="1"/>
  <c r="I37" i="15" s="1"/>
  <c r="J11" i="15"/>
  <c r="J33" i="15" s="1"/>
  <c r="J37" i="15" s="1"/>
  <c r="K11" i="15"/>
  <c r="K33" i="15" s="1"/>
  <c r="K37" i="15" s="1"/>
  <c r="L11" i="15"/>
  <c r="L33" i="15" s="1"/>
  <c r="L37" i="15" s="1"/>
  <c r="M11" i="15"/>
  <c r="M33" i="15" s="1"/>
  <c r="M37" i="15" s="1"/>
  <c r="N11" i="15"/>
  <c r="N33" i="15" s="1"/>
  <c r="N37" i="15" s="1"/>
  <c r="O11" i="15"/>
  <c r="O33" i="15" s="1"/>
  <c r="O37" i="15" s="1"/>
  <c r="P11" i="15"/>
  <c r="P33" i="15" s="1"/>
  <c r="P37" i="15" s="1"/>
  <c r="Q11" i="15"/>
  <c r="Q33" i="15" s="1"/>
  <c r="Q37" i="15" s="1"/>
  <c r="C10" i="15"/>
  <c r="S10" i="15"/>
  <c r="C13" i="16"/>
  <c r="F23" i="2" l="1"/>
  <c r="G23" i="2"/>
  <c r="E23" i="2"/>
  <c r="F60" i="1"/>
  <c r="F69" i="1" s="1"/>
  <c r="E60" i="1"/>
  <c r="E69" i="1" s="1"/>
  <c r="F13" i="1"/>
  <c r="F12" i="1" s="1"/>
  <c r="E13" i="1"/>
  <c r="E12" i="1" s="1"/>
  <c r="C18" i="3" l="1"/>
  <c r="C13" i="3"/>
  <c r="G128" i="1"/>
  <c r="G132" i="1" s="1"/>
  <c r="F128" i="1"/>
  <c r="F132" i="1" s="1"/>
  <c r="E128" i="1"/>
  <c r="E132" i="1" s="1"/>
  <c r="G111" i="1"/>
  <c r="F111" i="1"/>
  <c r="E111" i="1"/>
  <c r="G101" i="1"/>
  <c r="F101" i="1"/>
  <c r="E101" i="1"/>
  <c r="G91" i="1"/>
  <c r="F91" i="1"/>
  <c r="E91" i="1"/>
  <c r="G83" i="1"/>
  <c r="F83" i="1"/>
  <c r="E83" i="1"/>
  <c r="G55" i="1"/>
  <c r="F55" i="1"/>
  <c r="E55" i="1"/>
  <c r="G68" i="1"/>
  <c r="F68" i="1"/>
  <c r="E68" i="1"/>
  <c r="G64" i="1"/>
  <c r="F64" i="1"/>
  <c r="E64" i="1"/>
  <c r="G50" i="1"/>
  <c r="F50" i="1"/>
  <c r="E50" i="1"/>
  <c r="H74" i="2"/>
  <c r="H75" i="2" s="1"/>
  <c r="G74" i="2"/>
  <c r="G75" i="2" s="1"/>
  <c r="F74" i="2"/>
  <c r="F75" i="2" s="1"/>
  <c r="E74" i="2"/>
  <c r="E75" i="2" s="1"/>
  <c r="H149" i="2"/>
  <c r="H153" i="2" s="1"/>
  <c r="G149" i="2"/>
  <c r="G153" i="2" s="1"/>
  <c r="F149" i="2"/>
  <c r="F153" i="2" s="1"/>
  <c r="E149" i="2"/>
  <c r="E153" i="2" s="1"/>
  <c r="H134" i="2"/>
  <c r="G134" i="2"/>
  <c r="F134" i="2"/>
  <c r="E134" i="2"/>
  <c r="H123" i="2"/>
  <c r="G123" i="2"/>
  <c r="F123" i="2"/>
  <c r="E123" i="2"/>
  <c r="H116" i="2"/>
  <c r="G116" i="2"/>
  <c r="F116" i="2"/>
  <c r="E116" i="2"/>
  <c r="H100" i="2"/>
  <c r="G100" i="2"/>
  <c r="F100" i="2"/>
  <c r="E100" i="2"/>
  <c r="H91" i="2"/>
  <c r="G91" i="2"/>
  <c r="F91" i="2"/>
  <c r="E91" i="2"/>
  <c r="H35" i="2"/>
  <c r="G35" i="2"/>
  <c r="F35" i="2"/>
  <c r="E35" i="2"/>
  <c r="H59" i="2"/>
  <c r="G59" i="2"/>
  <c r="F59" i="2"/>
  <c r="E59" i="2"/>
  <c r="H52" i="2"/>
  <c r="G52" i="2"/>
  <c r="F52" i="2"/>
  <c r="E52" i="2"/>
  <c r="H48" i="2"/>
  <c r="G48" i="2"/>
  <c r="F48" i="2"/>
  <c r="E48" i="2"/>
  <c r="H39" i="2"/>
  <c r="G39" i="2"/>
  <c r="F39" i="2"/>
  <c r="E39" i="2"/>
  <c r="H29" i="2"/>
  <c r="G29" i="2"/>
  <c r="F29" i="2"/>
  <c r="E29" i="2"/>
  <c r="H16" i="2"/>
  <c r="H18" i="2" s="1"/>
  <c r="H24" i="2" s="1"/>
  <c r="G16" i="2"/>
  <c r="G18" i="2" s="1"/>
  <c r="G24" i="2" s="1"/>
  <c r="F16" i="2"/>
  <c r="F18" i="2" s="1"/>
  <c r="F24" i="2" s="1"/>
  <c r="E16" i="2"/>
  <c r="E18" i="2" s="1"/>
  <c r="E24" i="2" s="1"/>
  <c r="C35" i="16"/>
  <c r="C34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2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10" i="16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8" i="15"/>
  <c r="C29" i="15"/>
  <c r="C30" i="15"/>
  <c r="C31" i="15"/>
  <c r="C32" i="15"/>
  <c r="C36" i="15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9" i="14"/>
  <c r="C20" i="3" l="1"/>
  <c r="C10" i="14"/>
  <c r="C28" i="14" s="1"/>
  <c r="F60" i="2"/>
  <c r="G69" i="1"/>
  <c r="C11" i="16"/>
  <c r="C32" i="16" s="1"/>
  <c r="C36" i="16" s="1"/>
  <c r="C11" i="15"/>
  <c r="C33" i="15" s="1"/>
  <c r="C37" i="15" s="1"/>
  <c r="G60" i="2"/>
  <c r="H60" i="2"/>
  <c r="H136" i="2" s="1"/>
  <c r="E60" i="2"/>
  <c r="E83" i="2" l="1"/>
  <c r="H22" i="3" l="1"/>
  <c r="F93" i="1" l="1"/>
  <c r="F22" i="1" l="1"/>
  <c r="F33" i="1" l="1"/>
  <c r="F42" i="1" s="1"/>
  <c r="F113" i="1" s="1"/>
  <c r="F134" i="1" s="1"/>
  <c r="E22" i="1"/>
  <c r="H25" i="3"/>
  <c r="C27" i="3"/>
  <c r="H83" i="2"/>
  <c r="G83" i="2"/>
  <c r="F83" i="2"/>
  <c r="F102" i="2" s="1"/>
  <c r="G97" i="2"/>
  <c r="F97" i="2"/>
  <c r="G22" i="1"/>
  <c r="E97" i="2"/>
  <c r="E102" i="2" s="1"/>
  <c r="G33" i="1" l="1"/>
  <c r="G42" i="1" s="1"/>
  <c r="G113" i="1" s="1"/>
  <c r="G134" i="1" s="1"/>
  <c r="G102" i="2"/>
  <c r="G155" i="2" s="1"/>
  <c r="E33" i="1"/>
  <c r="E42" i="1" s="1"/>
  <c r="E113" i="1" s="1"/>
  <c r="E134" i="1" s="1"/>
  <c r="E136" i="2"/>
  <c r="E155" i="2"/>
  <c r="F155" i="2"/>
  <c r="F136" i="2"/>
  <c r="H155" i="2"/>
  <c r="H18" i="3"/>
  <c r="G136" i="2" l="1"/>
  <c r="H13" i="3"/>
  <c r="H20" i="3" s="1"/>
  <c r="H27" i="3" s="1"/>
</calcChain>
</file>

<file path=xl/sharedStrings.xml><?xml version="1.0" encoding="utf-8"?>
<sst xmlns="http://schemas.openxmlformats.org/spreadsheetml/2006/main" count="1023" uniqueCount="550">
  <si>
    <t>BEVÉTELEK</t>
  </si>
  <si>
    <t>megnevezés</t>
  </si>
  <si>
    <t>Eredeti előirányzat</t>
  </si>
  <si>
    <t>Kötelező
feladat</t>
  </si>
  <si>
    <t>Önként vállalt
feladat</t>
  </si>
  <si>
    <t>Állami
feladat</t>
  </si>
  <si>
    <t>I.</t>
  </si>
  <si>
    <t>1.1. Település-üzemeltetéshez kapcsolódó feladatellátás támogatása összesen:</t>
  </si>
  <si>
    <t xml:space="preserve">1.1.1.. A zöldterület-gazdálkodással kapcsolatos feladatok ellátásának támogatása </t>
  </si>
  <si>
    <t>1.1.2.. Közvilágítás fenntartásának támogatása</t>
  </si>
  <si>
    <t>1.1.3. Köztemető fenntartásának támogatása</t>
  </si>
  <si>
    <t>1.1.4.. Közutak fenntartásának támogatása</t>
  </si>
  <si>
    <t>1.2. Egyéb önkormányzati feladatok támogatása</t>
  </si>
  <si>
    <t>2. Települési önkormányzatok egyes köznevelési feladatainak támogatása</t>
  </si>
  <si>
    <t>Működési célú támogatások államháztartáson belülről</t>
  </si>
  <si>
    <t>III.</t>
  </si>
  <si>
    <t>Felhalmozási célú támogatások államháztartáson belülről</t>
  </si>
  <si>
    <t>IV.</t>
  </si>
  <si>
    <t xml:space="preserve">V. </t>
  </si>
  <si>
    <t>VI.</t>
  </si>
  <si>
    <t>Közhatalmi bevételek</t>
  </si>
  <si>
    <t>VII.</t>
  </si>
  <si>
    <t>Működési bevételek</t>
  </si>
  <si>
    <t>VIII.</t>
  </si>
  <si>
    <t>Felhalmozási bevételek</t>
  </si>
  <si>
    <t>IX.</t>
  </si>
  <si>
    <t>Működési célú átvett pénzeszközök</t>
  </si>
  <si>
    <t>Felhalmozási célú átvett pénzeszközök</t>
  </si>
  <si>
    <t>KÖLTSÉGVETÉSI BEVÉTELEK ÖSSZESEN</t>
  </si>
  <si>
    <t xml:space="preserve">FINANSZÍROZÁSI BEVÉTELEK ÖSSZESEN: </t>
  </si>
  <si>
    <t>BEVÉTELEK ÖSSZESEN:</t>
  </si>
  <si>
    <t>KIADÁSOK</t>
  </si>
  <si>
    <t>Személyi juttatások</t>
  </si>
  <si>
    <t>1.1. Törvény szerinti illetmények, munkabérek</t>
  </si>
  <si>
    <t>2.1. Választott tisztségviselők juttatásai</t>
  </si>
  <si>
    <t>II.</t>
  </si>
  <si>
    <t xml:space="preserve">Munkaadókat terhelő járulékok és szociális hozzájárulási adó                                                                            </t>
  </si>
  <si>
    <t>Dologi kiadások</t>
  </si>
  <si>
    <t>3.1.Közüzemi díjak</t>
  </si>
  <si>
    <t>3.2. Vásárolt élelmezés</t>
  </si>
  <si>
    <t>Ellátottak pénzbeli juttatása</t>
  </si>
  <si>
    <t>V.</t>
  </si>
  <si>
    <t>Egyéb működési célú kiadások</t>
  </si>
  <si>
    <t xml:space="preserve">VI. </t>
  </si>
  <si>
    <t>Beruházások</t>
  </si>
  <si>
    <t>Felújítások</t>
  </si>
  <si>
    <t>Egyéb felhalmozási célú kiadások</t>
  </si>
  <si>
    <t>KÖLTSÉGVETÉSI KIADÁSOK ÖSSZESEN:</t>
  </si>
  <si>
    <t>FINANASZÍROZÁS KIADÁSAI</t>
  </si>
  <si>
    <t>KIADÁSOK ÖSSZESEN:</t>
  </si>
  <si>
    <t>Megnevezés</t>
  </si>
  <si>
    <t>eredeti előirányzat</t>
  </si>
  <si>
    <t>összesen</t>
  </si>
  <si>
    <t>2.2. Egyéb juttatás, megbizási díjak</t>
  </si>
  <si>
    <t>1.3. Kiegészítés az I.1, I.2. jogcímekhez</t>
  </si>
  <si>
    <t>1.1.Szakmai anyagok beszerzése (könyv, folyóirat, informatikai eszközök)</t>
  </si>
  <si>
    <t>1.2. Üzemeltetési anyagok beszerzése (irodaszer, üzemanyag)</t>
  </si>
  <si>
    <t>3.3. Bérleti díj, lízing díj</t>
  </si>
  <si>
    <t>3.4. Karbantartási, kisjavítási szolgáltatások</t>
  </si>
  <si>
    <t>3.5.Közvetített szolgáltatások</t>
  </si>
  <si>
    <t>3.6. Szakmai tevékenységet segítő szolgáltatások</t>
  </si>
  <si>
    <t>3.7. Egyéb szolgáltatások</t>
  </si>
  <si>
    <t>4.1. Kiküldetések kiadásai</t>
  </si>
  <si>
    <t>4.2. Reklám- és propagandakiadások</t>
  </si>
  <si>
    <t>5.1. Működési célú, előzetesen felszámított általános forgalmi adó</t>
  </si>
  <si>
    <t>5.2. Fizetendő általános forgalmiadó</t>
  </si>
  <si>
    <t>5.3. Kamatkiadások</t>
  </si>
  <si>
    <t>5.4. Egyéb pénzügyi műveletek kiadásai</t>
  </si>
  <si>
    <t>5.5. Egyéb dologi kiadások</t>
  </si>
  <si>
    <t>1.1. Hitel, kölcsöntörlesztés áht-n kívülre</t>
  </si>
  <si>
    <t>1.2. Belföldi értékpapírok kiadásai</t>
  </si>
  <si>
    <t>1.3. Áht-n belüli megelőlegezések folyósítása</t>
  </si>
  <si>
    <t>1.4. Áht-n belüli megelőlegezések visszafizetése</t>
  </si>
  <si>
    <t>1.5. Központi, irányító szervi támgatások folyósítása</t>
  </si>
  <si>
    <t>1.6. Pénzeszközök lekötött bankbetétként elhelyezése</t>
  </si>
  <si>
    <t>1.7. Pénzügyi lízing kiadásai</t>
  </si>
  <si>
    <t>1.8. Központi költségvetés sajátos finanszírozási kiadásai</t>
  </si>
  <si>
    <t>1.9. Tulajdonosi kölcsönök kiadásai</t>
  </si>
  <si>
    <t>1.</t>
  </si>
  <si>
    <t>2.</t>
  </si>
  <si>
    <t>3.</t>
  </si>
  <si>
    <t>4.</t>
  </si>
  <si>
    <t>5.</t>
  </si>
  <si>
    <t>6.</t>
  </si>
  <si>
    <t>Felhalmozási célú önkormányzati támogatások</t>
  </si>
  <si>
    <t>Egyéb felhalmozási célú támogatások bevételei államháztartáson belülről</t>
  </si>
  <si>
    <t>Felhalmozási célú garancia- és kezességvállalásból szárma megtérülések áht-n belülről</t>
  </si>
  <si>
    <t>Felhalmozási célú visszatérítendő támogatások, kölcsönök visszatérülése áht-n belülről</t>
  </si>
  <si>
    <t>Felhalmzási célú visszatérítendő támogatások, kölcsönök igénybevétele áht-n belülről</t>
  </si>
  <si>
    <t>6.1. Pótlék</t>
  </si>
  <si>
    <t>6.2.Bírság</t>
  </si>
  <si>
    <t>7.</t>
  </si>
  <si>
    <t>8.</t>
  </si>
  <si>
    <t>9.</t>
  </si>
  <si>
    <t>10.</t>
  </si>
  <si>
    <t>5.1. Egyéb felhalmozási bevétel (pályázat)</t>
  </si>
  <si>
    <t>5.2. Háztartásoktól (érdekeltségi hozzájárulás)</t>
  </si>
  <si>
    <t>1.1. Hitel-, kölcsönfelvétel pénzügyi vállalkozástól</t>
  </si>
  <si>
    <t>1.2. Belföldi értékpapírok bevételei</t>
  </si>
  <si>
    <t>1.3. Maradvány igénybevétele</t>
  </si>
  <si>
    <t>1.4. Áht-n belüli megelőlegezések</t>
  </si>
  <si>
    <t>1.5. Áht-n belüli megelőlegezések törlesztése</t>
  </si>
  <si>
    <t>1.6. Központi, irányító szervi támogatás</t>
  </si>
  <si>
    <t>1.7. Lekötött bankbetétek megszüntetése</t>
  </si>
  <si>
    <t>1.8. Központi költségvetés sajátos finanszírozási bevételei</t>
  </si>
  <si>
    <t>1.9. Tulajdonosi kölcsönök bevételei</t>
  </si>
  <si>
    <t>1.9.1 Rövid lejáratú</t>
  </si>
  <si>
    <t>1.9.2. Hosszúlejáratú</t>
  </si>
  <si>
    <t>Belföldi finanszírozási kiadások</t>
  </si>
  <si>
    <t>Külföldi finanszírozás kiadásai</t>
  </si>
  <si>
    <t>Adóssághoz nem kapcsolódó származékos ügyletek kiadásai</t>
  </si>
  <si>
    <t>Váltókiadások</t>
  </si>
  <si>
    <t>Felhalmozási célú garancia- és kezességvállalásból származó kifizetés áht-n belülre</t>
  </si>
  <si>
    <t>Felhalmozási célú visszatérítendő támogatások, kölcsönök nyújtása áht-n belülre</t>
  </si>
  <si>
    <t xml:space="preserve"> Felhalmozási célú visszatérítendő támogatások, kölcsönök törlesztése</t>
  </si>
  <si>
    <t>Egyéb felhalmozási célú támogatások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</si>
  <si>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</si>
  <si>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</si>
  <si>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Lakástámogatás</t>
  </si>
  <si>
    <t xml:space="preserve">Egyéb felhalmozási célú támogatások áht-n kívülre 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</si>
  <si>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</si>
  <si>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</si>
  <si>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</si>
  <si>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</si>
  <si>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</si>
  <si>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</si>
  <si>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</si>
  <si>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</si>
  <si>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áfa</t>
  </si>
  <si>
    <t>11.</t>
  </si>
  <si>
    <t>12.</t>
  </si>
  <si>
    <t>13.</t>
  </si>
  <si>
    <t>Tartalékok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</si>
  <si>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</si>
  <si>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</si>
  <si>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</si>
  <si>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</si>
  <si>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</si>
  <si>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</si>
  <si>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</si>
  <si>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</si>
  <si>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Különféle befizetések és egyéb dologi kiadások</t>
  </si>
  <si>
    <t>Kiküldetések, reklám- és propagandakiadások</t>
  </si>
  <si>
    <t>Kommunikációs szolgáltatások (telefon, internet)</t>
  </si>
  <si>
    <t>Szolgáltatási kiadások</t>
  </si>
  <si>
    <t>Készletbeszerzés</t>
  </si>
  <si>
    <t>5.1. Pályázati bevétel</t>
  </si>
  <si>
    <t>5.2. Áht-n kívüli szervezetektől kapott bevétel</t>
  </si>
  <si>
    <t>Működési kiadások</t>
  </si>
  <si>
    <t>Felhalmozási kiadások</t>
  </si>
  <si>
    <t>Működési célú finanszírozási bevételek</t>
  </si>
  <si>
    <t>Felhalmozási célú finanszírozási bevételek</t>
  </si>
  <si>
    <t>Működési célú finanszírozási kiadások</t>
  </si>
  <si>
    <t>Felhalmozási célú finanszírozási kidások</t>
  </si>
  <si>
    <t>3.1. Települési önkormányzatok szociális feladatainak egyéb támogatása</t>
  </si>
  <si>
    <t>3.3. Gyermekétkeztetés támogatása</t>
  </si>
  <si>
    <t>3.4. Rászoruló gyermekek intézményen kívüli szünidei étkezésének támogatása</t>
  </si>
  <si>
    <t>4.1. Magánszemélyek kommunális adója</t>
  </si>
  <si>
    <t xml:space="preserve">Munkaadókat terhelő járulékok és szociális hozzájárulási adó (K2)                                                                    </t>
  </si>
  <si>
    <t>Dologi kiadások (K3)</t>
  </si>
  <si>
    <t>Ellátottak pénzbeli juttatása (K4)</t>
  </si>
  <si>
    <t>12.2. Egyéb szervezetek, rendezvények támogatása</t>
  </si>
  <si>
    <t>adatok forintban</t>
  </si>
  <si>
    <t>Dologi kiadás</t>
  </si>
  <si>
    <t>Összesen:</t>
  </si>
  <si>
    <t>1.2.Béren kívüli juttatások</t>
  </si>
  <si>
    <t>3.2. Szociális étkeztetés feladatai(18 fő*55.000,-ft)</t>
  </si>
  <si>
    <t>,</t>
  </si>
  <si>
    <t xml:space="preserve">2019. évi költségvetés </t>
  </si>
  <si>
    <t>6.1. Baranya Megyei Kormányhivatal: közfoglalkoztatás</t>
  </si>
  <si>
    <t>2019. évi költségvetés</t>
  </si>
  <si>
    <t>8.1. Települési támogatás</t>
  </si>
  <si>
    <t>6.1. Vásárosdombói Intézményfenntartó Társulás fenntartására</t>
  </si>
  <si>
    <t>6.3. Vásárosdombói Közös Önkormányzati Hivatal működtetésére átadott</t>
  </si>
  <si>
    <t>12.1. Egyesületek támogatása</t>
  </si>
  <si>
    <t>2019.év</t>
  </si>
  <si>
    <t>Létszámadatok</t>
  </si>
  <si>
    <t>létszám</t>
  </si>
  <si>
    <t>képviselők</t>
  </si>
  <si>
    <t>bizottsági tagok</t>
  </si>
  <si>
    <t>megbízási díj</t>
  </si>
  <si>
    <t>Igazgatási kiadások</t>
  </si>
  <si>
    <t>Működési jell. feladatok</t>
  </si>
  <si>
    <t>Köztemető</t>
  </si>
  <si>
    <t>Közfoglalkoztatás</t>
  </si>
  <si>
    <t>Utak,hidak</t>
  </si>
  <si>
    <t>Közvilágítás</t>
  </si>
  <si>
    <t>Zöldterület-kezelés</t>
  </si>
  <si>
    <t>Város és község gazdálkodás</t>
  </si>
  <si>
    <t>Háziorvos alapellátás</t>
  </si>
  <si>
    <t>Védőnő</t>
  </si>
  <si>
    <t>Könyvtár</t>
  </si>
  <si>
    <t>Civil szervezetk mük.tám.</t>
  </si>
  <si>
    <t>Civil szerv. tám, programtámogatása</t>
  </si>
  <si>
    <t>Intézményen kivüli gyerm.</t>
  </si>
  <si>
    <t>Család és gyerm.szolg.</t>
  </si>
  <si>
    <t>Egyéb szociális p. term. Ell.</t>
  </si>
  <si>
    <t>Vagyongazdálkodás</t>
  </si>
  <si>
    <t>Gyermekvédelmi pénzbeli</t>
  </si>
  <si>
    <t>Bejáró gyerekek utaztatása</t>
  </si>
  <si>
    <t>I+II. összesen</t>
  </si>
  <si>
    <t xml:space="preserve"> Közös Hivatal</t>
  </si>
  <si>
    <t>KIADÁSOK FELADATONKÉNT</t>
  </si>
  <si>
    <t>Kiadás összesen</t>
  </si>
  <si>
    <t>Személyi kiadások</t>
  </si>
  <si>
    <t>Munkaadót terhelő jár.</t>
  </si>
  <si>
    <t>Ellátottak pénzb. jutt.</t>
  </si>
  <si>
    <t>Átadott pénzeszköz</t>
  </si>
  <si>
    <t>Felújítási kiadások</t>
  </si>
  <si>
    <t>Létszám-keret (fő)</t>
  </si>
  <si>
    <t>Választott tisztségviselők/ megbízási díjasok</t>
  </si>
  <si>
    <t>kötelező</t>
  </si>
  <si>
    <t>nem köt.</t>
  </si>
  <si>
    <t>Intézményi működtetési feladatok</t>
  </si>
  <si>
    <t>Óvodai nevelés mük.</t>
  </si>
  <si>
    <t>Gyermekétkeztetés</t>
  </si>
  <si>
    <t>Szociális étkeztetés</t>
  </si>
  <si>
    <t>önként</t>
  </si>
  <si>
    <t>Bevételek feladatonként</t>
  </si>
  <si>
    <t>Bevételek összesen</t>
  </si>
  <si>
    <t>Helyi önkormányzatok működési támogatatása</t>
  </si>
  <si>
    <t>Egyéb működési támogatások</t>
  </si>
  <si>
    <t>Működési célú bevételek</t>
  </si>
  <si>
    <t>Egyéb támogatások</t>
  </si>
  <si>
    <t>Maradvány igénybevétele</t>
  </si>
  <si>
    <t>Önkormányzat funkcióra nem számolható</t>
  </si>
  <si>
    <t>Önkormányzatok elszámolásai központi költségvetési szervvel</t>
  </si>
  <si>
    <t xml:space="preserve"> Község Önkormányzta</t>
  </si>
  <si>
    <t>1.1.3. Közfoglalkoztatottak juttatása</t>
  </si>
  <si>
    <t>1.1.1. Közfoglalkoztatottak</t>
  </si>
  <si>
    <t>1.1.2. Mt. hatálya alá tartozó dolgozók juttatása</t>
  </si>
  <si>
    <t>2.3. Egyéb külső személyi juttatások</t>
  </si>
  <si>
    <t>1. Foglalkoztatottak után fizetendő</t>
  </si>
  <si>
    <t>2. Külső személyi juttatások után fizetendő</t>
  </si>
  <si>
    <t xml:space="preserve">2.1. Informatikai szolgáltatások </t>
  </si>
  <si>
    <t>2.2. Egyéb kommunikciós szolgáltatások</t>
  </si>
  <si>
    <t>K1</t>
  </si>
  <si>
    <t>K11</t>
  </si>
  <si>
    <t>K11010</t>
  </si>
  <si>
    <t>K1107</t>
  </si>
  <si>
    <t>K12</t>
  </si>
  <si>
    <t xml:space="preserve">Foglalkoztatottak személyi juttatásai </t>
  </si>
  <si>
    <t xml:space="preserve">Személyi juttatások </t>
  </si>
  <si>
    <t xml:space="preserve">Külső személyi juttatások </t>
  </si>
  <si>
    <t>K121</t>
  </si>
  <si>
    <t>K122</t>
  </si>
  <si>
    <t>K123</t>
  </si>
  <si>
    <t>K2</t>
  </si>
  <si>
    <t>K3</t>
  </si>
  <si>
    <t>1. Foglalkoztatottak személyi juttatásai összesen:</t>
  </si>
  <si>
    <t>1.1. Törvény szerinti illetmények, munkabérek összesen:</t>
  </si>
  <si>
    <t>2. Külső személyi juttatások összesen:</t>
  </si>
  <si>
    <t>II. Munkaadókat terhelő járulékok összesen:</t>
  </si>
  <si>
    <t>I. Személyi juttatások összesen:</t>
  </si>
  <si>
    <t>1. Készletbeszerzés összesen:</t>
  </si>
  <si>
    <t>K311</t>
  </si>
  <si>
    <t>K312</t>
  </si>
  <si>
    <t>K31</t>
  </si>
  <si>
    <t>2. Kommunikációs szolgáltatások összesen:</t>
  </si>
  <si>
    <t>K32</t>
  </si>
  <si>
    <t>K321</t>
  </si>
  <si>
    <t>K322</t>
  </si>
  <si>
    <t>3. Szolgáltatások összesen:</t>
  </si>
  <si>
    <t>K331</t>
  </si>
  <si>
    <t>K332</t>
  </si>
  <si>
    <t>K333</t>
  </si>
  <si>
    <t>K334</t>
  </si>
  <si>
    <t>K335</t>
  </si>
  <si>
    <t>K336</t>
  </si>
  <si>
    <t>K337</t>
  </si>
  <si>
    <t>K33</t>
  </si>
  <si>
    <t>4. Kiküldetések, reklám- és propaganda kiadások összesen:</t>
  </si>
  <si>
    <t>K34</t>
  </si>
  <si>
    <t>K341</t>
  </si>
  <si>
    <t>K342</t>
  </si>
  <si>
    <t>K35</t>
  </si>
  <si>
    <t>5. Különféle befizetések és egyéb dologi kiadások összesen:</t>
  </si>
  <si>
    <t>K351</t>
  </si>
  <si>
    <t>K352</t>
  </si>
  <si>
    <t>K353</t>
  </si>
  <si>
    <t>K354</t>
  </si>
  <si>
    <t>K41</t>
  </si>
  <si>
    <t>K42</t>
  </si>
  <si>
    <t>K43</t>
  </si>
  <si>
    <t>K44</t>
  </si>
  <si>
    <t>K45</t>
  </si>
  <si>
    <t>K46</t>
  </si>
  <si>
    <t>K47</t>
  </si>
  <si>
    <t>K48</t>
  </si>
  <si>
    <t>8. Egyéb nem intézményi ellátások összesen:</t>
  </si>
  <si>
    <t>III. Dologi kiadások összesen:</t>
  </si>
  <si>
    <t>K5</t>
  </si>
  <si>
    <t>K501</t>
  </si>
  <si>
    <t>K502</t>
  </si>
  <si>
    <t>K503</t>
  </si>
  <si>
    <t>K504</t>
  </si>
  <si>
    <t>K505</t>
  </si>
  <si>
    <t>K506</t>
  </si>
  <si>
    <t xml:space="preserve">Egyéb működési célú kiadások </t>
  </si>
  <si>
    <t xml:space="preserve">Nemzetközi kötelezettségek </t>
  </si>
  <si>
    <t>Elvonások és befizetések</t>
  </si>
  <si>
    <t xml:space="preserve">Működési célú garancia- és kezességvállalásból származó kifizetés áht-n belülre </t>
  </si>
  <si>
    <t xml:space="preserve">Működési célú visszatérítendő támogatások, kölcsönök nyjtása áht-n belülre </t>
  </si>
  <si>
    <t xml:space="preserve">Működési célú visszatérítendő támogatások, kölcsönök, törlesztése áht-n belülre </t>
  </si>
  <si>
    <t xml:space="preserve">Egyéb működési célú támogatások áht-n belülre </t>
  </si>
  <si>
    <t>K507</t>
  </si>
  <si>
    <t>K510</t>
  </si>
  <si>
    <t>K511</t>
  </si>
  <si>
    <t>K512</t>
  </si>
  <si>
    <t xml:space="preserve">Működési célú garancia- és kezességvállalásból származó kifizetés áht-n kívülre </t>
  </si>
  <si>
    <t xml:space="preserve">Működési célú visszatérítendő támogatások, kölcsönök nyújtása áht-n kívűlre </t>
  </si>
  <si>
    <t xml:space="preserve">Árkiegészítések, ártámogatások </t>
  </si>
  <si>
    <t xml:space="preserve">Kamattámogatások </t>
  </si>
  <si>
    <t xml:space="preserve">Működési célú támogatások EU-nak </t>
  </si>
  <si>
    <t xml:space="preserve">Egyéb működési célú támogatások államháztartáson kívülre </t>
  </si>
  <si>
    <t>K513</t>
  </si>
  <si>
    <t xml:space="preserve">12. Egyáb működési célú támogatások államháztartáson kívülre összesen: </t>
  </si>
  <si>
    <t>6. Egyéb működési célú támogatások áht-n belülre összesen:</t>
  </si>
  <si>
    <t>K6</t>
  </si>
  <si>
    <t xml:space="preserve">Beruházások </t>
  </si>
  <si>
    <t>K61</t>
  </si>
  <si>
    <t>K62</t>
  </si>
  <si>
    <t>K63</t>
  </si>
  <si>
    <t>K64</t>
  </si>
  <si>
    <t>K65</t>
  </si>
  <si>
    <t>K66</t>
  </si>
  <si>
    <t>Meglévő részesedésekhez kapcsolódó kiadások</t>
  </si>
  <si>
    <t>Részesedések beszerzése</t>
  </si>
  <si>
    <t>K67</t>
  </si>
  <si>
    <t>VI. Beruházások összesen:</t>
  </si>
  <si>
    <t>K7</t>
  </si>
  <si>
    <t>K74</t>
  </si>
  <si>
    <t>K71</t>
  </si>
  <si>
    <t>K72</t>
  </si>
  <si>
    <t>K73</t>
  </si>
  <si>
    <t>VII. Felújítások összesen:</t>
  </si>
  <si>
    <t>K9</t>
  </si>
  <si>
    <t>K8</t>
  </si>
  <si>
    <t>K81</t>
  </si>
  <si>
    <t>K82</t>
  </si>
  <si>
    <t>K83</t>
  </si>
  <si>
    <t>K84</t>
  </si>
  <si>
    <t>K85</t>
  </si>
  <si>
    <t>K86</t>
  </si>
  <si>
    <t>K87</t>
  </si>
  <si>
    <t>K89</t>
  </si>
  <si>
    <t>VIII. Egyéb felhalmozási célú kiadások összesen:</t>
  </si>
  <si>
    <t xml:space="preserve">Egyéb felhalmozási célú kiadások </t>
  </si>
  <si>
    <t xml:space="preserve">Finanszírozási kiadások </t>
  </si>
  <si>
    <t>K911</t>
  </si>
  <si>
    <t>K912</t>
  </si>
  <si>
    <t>K913</t>
  </si>
  <si>
    <t>K914</t>
  </si>
  <si>
    <t>K915</t>
  </si>
  <si>
    <t>K916</t>
  </si>
  <si>
    <t>K917</t>
  </si>
  <si>
    <t>K918</t>
  </si>
  <si>
    <t>K919</t>
  </si>
  <si>
    <t>K92</t>
  </si>
  <si>
    <t>K93</t>
  </si>
  <si>
    <t>K94</t>
  </si>
  <si>
    <t>IX. Finanszírozási kiadások összesen:</t>
  </si>
  <si>
    <t xml:space="preserve">1. Belföldi finanszírozási kiadások összesen: </t>
  </si>
  <si>
    <t xml:space="preserve">V. Egyéb működési célú kiadások összesen: </t>
  </si>
  <si>
    <t xml:space="preserve">IV. Ellátottak pénzbeli juttatása összesen: </t>
  </si>
  <si>
    <t>K4</t>
  </si>
  <si>
    <t>B1</t>
  </si>
  <si>
    <t>B11</t>
  </si>
  <si>
    <t>B111</t>
  </si>
  <si>
    <t>1.4. 2018. évről áthúzódó kompenzáció</t>
  </si>
  <si>
    <t>B113</t>
  </si>
  <si>
    <t>B112</t>
  </si>
  <si>
    <t>B114</t>
  </si>
  <si>
    <t xml:space="preserve">4. Települési önkormányzatok kulturális feladatainak támogatása </t>
  </si>
  <si>
    <t xml:space="preserve">3. Települési önkormányzatok szociális gyermekjóléti és gyermekétkeztetési  feladatainak támogatása </t>
  </si>
  <si>
    <t xml:space="preserve">Önkormányzatok működési támogatásai </t>
  </si>
  <si>
    <t xml:space="preserve">Működési célú támogatások áht-n belülről </t>
  </si>
  <si>
    <t xml:space="preserve">1. Helyi  önkormányzatok működéséne általános támogatásai </t>
  </si>
  <si>
    <t>B115</t>
  </si>
  <si>
    <t xml:space="preserve">5. Működési célú költségvetési támogatások és kiegészítő támogatások </t>
  </si>
  <si>
    <t>5.1. Helyi önkormányzatok kiegészítő támogatásai</t>
  </si>
  <si>
    <t>B16</t>
  </si>
  <si>
    <t>6. Elszámolásból származó bevételek</t>
  </si>
  <si>
    <t>B12</t>
  </si>
  <si>
    <t>Elvonások és befizetések bevételei</t>
  </si>
  <si>
    <t>B13</t>
  </si>
  <si>
    <t xml:space="preserve">Működési célú garancia- és kezességvállalásból származó megtérülések áht-n belülről </t>
  </si>
  <si>
    <t>B14</t>
  </si>
  <si>
    <t>Működési célú visszatérítendő támogatások, kölcsönök visszatérülése (</t>
  </si>
  <si>
    <t>B15</t>
  </si>
  <si>
    <t xml:space="preserve">Működési célú visszatérítendő támogatások igénybevétel áht-n belülről </t>
  </si>
  <si>
    <t xml:space="preserve">Egyéb működési célú támogatások bevételei áht-n belülről </t>
  </si>
  <si>
    <t>B2</t>
  </si>
  <si>
    <t xml:space="preserve">Felhalmozási célú támogatások államháztartáson belülről </t>
  </si>
  <si>
    <t>B21</t>
  </si>
  <si>
    <t>B22</t>
  </si>
  <si>
    <t>B23</t>
  </si>
  <si>
    <t>B24</t>
  </si>
  <si>
    <t>B25</t>
  </si>
  <si>
    <t>II. Felhalmozási célú támogatások államháztartáson belülről összesen:</t>
  </si>
  <si>
    <t>I. Működési célú támogatások államháztartáson belül összesen:</t>
  </si>
  <si>
    <t xml:space="preserve">1. Önkormányzatok működési támogatásai összesen: </t>
  </si>
  <si>
    <t>III. Közhatalmi bevételek összesen:</t>
  </si>
  <si>
    <t>B3</t>
  </si>
  <si>
    <t>1. Jövedelmadók összesen:</t>
  </si>
  <si>
    <t>B311</t>
  </si>
  <si>
    <t>B31</t>
  </si>
  <si>
    <t>Jövedelemadók</t>
  </si>
  <si>
    <t>1.1. Magánszemélyek jövedelemadói(termőföld bérbead.)</t>
  </si>
  <si>
    <t>B32</t>
  </si>
  <si>
    <t>B33</t>
  </si>
  <si>
    <t>B34</t>
  </si>
  <si>
    <t>Szociális hozzájárulási adó és járulék</t>
  </si>
  <si>
    <t xml:space="preserve">Bérhez és foglalkoztatáshoz kapcsolódó adó </t>
  </si>
  <si>
    <t xml:space="preserve">Vagyoni típusú adók </t>
  </si>
  <si>
    <t xml:space="preserve">Termékek és szolgáltatások adói </t>
  </si>
  <si>
    <t>B35</t>
  </si>
  <si>
    <t>B351</t>
  </si>
  <si>
    <t>B354</t>
  </si>
  <si>
    <t>B355</t>
  </si>
  <si>
    <t>5.2. Gépjárműadó</t>
  </si>
  <si>
    <t>5.3. Talajterhelési díj</t>
  </si>
  <si>
    <t>5.1. Iparűzési tevékenység után fizetendő helyi iparűzési adó</t>
  </si>
  <si>
    <t xml:space="preserve">5. Termékek és szolgáltatások adója összesen: </t>
  </si>
  <si>
    <t>6.Egyéb közhatalmi bevételek összesen:</t>
  </si>
  <si>
    <t>B36</t>
  </si>
  <si>
    <t xml:space="preserve">Egyéb közhatalmi bevételek </t>
  </si>
  <si>
    <t>B4</t>
  </si>
  <si>
    <t>B401</t>
  </si>
  <si>
    <t>B402</t>
  </si>
  <si>
    <t>B403</t>
  </si>
  <si>
    <t>B404</t>
  </si>
  <si>
    <t>B405</t>
  </si>
  <si>
    <t xml:space="preserve">Közvetített szolgáltatások ellenértéke </t>
  </si>
  <si>
    <t xml:space="preserve">Szolgáltatások ellenértéke </t>
  </si>
  <si>
    <t xml:space="preserve">Készletérétkesítés ellenértéke </t>
  </si>
  <si>
    <t>B406</t>
  </si>
  <si>
    <t>B407</t>
  </si>
  <si>
    <t>B408</t>
  </si>
  <si>
    <t>B411</t>
  </si>
  <si>
    <t>B409</t>
  </si>
  <si>
    <t>Biztosító által fizetett kártérítés</t>
  </si>
  <si>
    <t>B410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</si>
  <si>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</si>
  <si>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</si>
  <si>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</si>
  <si>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visszatérülés </t>
  </si>
  <si>
    <t xml:space="preserve">Kamatbevételek </t>
  </si>
  <si>
    <t xml:space="preserve">Egyéb pénzügyi műveletek bevételei </t>
  </si>
  <si>
    <t xml:space="preserve">Egyéb működési bevételek </t>
  </si>
  <si>
    <t>IV. Működési bevételek összesen:</t>
  </si>
  <si>
    <t xml:space="preserve">V. Felhalmozási bevételek összesen: </t>
  </si>
  <si>
    <t>B5</t>
  </si>
  <si>
    <t>B51</t>
  </si>
  <si>
    <t>B52</t>
  </si>
  <si>
    <t>B53</t>
  </si>
  <si>
    <t>B54</t>
  </si>
  <si>
    <t>B55</t>
  </si>
  <si>
    <t xml:space="preserve">Immateriális javak értékesítése </t>
  </si>
  <si>
    <t>Ingatlanok értékesítése</t>
  </si>
  <si>
    <t xml:space="preserve">Egyéb tárgyi eszközök értékesítése </t>
  </si>
  <si>
    <t xml:space="preserve">Részesedések megszűnéséhez kapcsolódó bevételek </t>
  </si>
  <si>
    <t xml:space="preserve">Részesedések értékesítése </t>
  </si>
  <si>
    <t>B6</t>
  </si>
  <si>
    <t>B61</t>
  </si>
  <si>
    <t>B62</t>
  </si>
  <si>
    <t>B64</t>
  </si>
  <si>
    <t>B65</t>
  </si>
  <si>
    <t>B63</t>
  </si>
  <si>
    <t xml:space="preserve">Működési célú átvett pénzeszközök </t>
  </si>
  <si>
    <t xml:space="preserve">Működési célú garancia- és kezességvállalásból származó megtérülések </t>
  </si>
  <si>
    <t>Működési célú visszatérítendő támogtások, kölcsönök visszatérülése az EU-tól</t>
  </si>
  <si>
    <t xml:space="preserve">Működési célú visszatérítendő támogtások, kölcsönök visszatérülése kormányoktól és más nki. Szervezetektől </t>
  </si>
  <si>
    <t xml:space="preserve">Egyéb működési célú átvett pénzeszközök </t>
  </si>
  <si>
    <t xml:space="preserve">Működési célú visszatérítendő támogatások, kölcsönök visszatérülése áht-n kívülről </t>
  </si>
  <si>
    <t>VI. Működési célú átvett pénzeszközök összesen:</t>
  </si>
  <si>
    <t>B7</t>
  </si>
  <si>
    <t>B71</t>
  </si>
  <si>
    <t>B73</t>
  </si>
  <si>
    <t>B74</t>
  </si>
  <si>
    <t>B75</t>
  </si>
  <si>
    <t xml:space="preserve">Felhalmozási célú átvett pénzeszközök </t>
  </si>
  <si>
    <t xml:space="preserve">Felhalmozási célú garancia- és kezességvállalásból származó megtérülések áht-n kívülről </t>
  </si>
  <si>
    <t xml:space="preserve">Felhalmozási célú visszatérítendő támogatások, kölcsönök visszatérülése az EU-tól </t>
  </si>
  <si>
    <t xml:space="preserve">Felhalmozási célú visszatérítendő támogtások, kölcsönök visszatérülése kormányoktól és más nki. Szervezetektől </t>
  </si>
  <si>
    <t xml:space="preserve">Felhalmozási célú visszatérítendő támogatások, kölcsönök visszatérülése áht-n kívülről </t>
  </si>
  <si>
    <t xml:space="preserve">Egyéb felhalmozási célú átvett pénzeszközök </t>
  </si>
  <si>
    <t>VII. Felhalmozási célú átvett pénzeszközök összesen:</t>
  </si>
  <si>
    <t>B8</t>
  </si>
  <si>
    <t xml:space="preserve">Finanszírozási bevételek </t>
  </si>
  <si>
    <t xml:space="preserve">Belföldi finanszírozás bevételei </t>
  </si>
  <si>
    <t>B81</t>
  </si>
  <si>
    <t>B82</t>
  </si>
  <si>
    <t>B83</t>
  </si>
  <si>
    <t>B84</t>
  </si>
  <si>
    <t xml:space="preserve">Külföldi finanszírozás bevételei </t>
  </si>
  <si>
    <t xml:space="preserve">Adóssághoz nem kapcsolódó származékos ügyletek bevételei </t>
  </si>
  <si>
    <t>Váltóbevételek</t>
  </si>
  <si>
    <t>1. Belföldi finanszírozási bevételek összesen:</t>
  </si>
  <si>
    <t>VIII. Finanszírozási bevételek összesen:</t>
  </si>
  <si>
    <t>B811</t>
  </si>
  <si>
    <t>B812</t>
  </si>
  <si>
    <t>B813</t>
  </si>
  <si>
    <t>B814</t>
  </si>
  <si>
    <t>B815</t>
  </si>
  <si>
    <t>B816</t>
  </si>
  <si>
    <t>B817</t>
  </si>
  <si>
    <t>B818</t>
  </si>
  <si>
    <t>B819</t>
  </si>
  <si>
    <t>B72</t>
  </si>
  <si>
    <t>B116</t>
  </si>
  <si>
    <t>Ág Község Önkormányzata</t>
  </si>
  <si>
    <t>Ág Község Önkormányzat</t>
  </si>
  <si>
    <t>K1113</t>
  </si>
  <si>
    <t>6.2. Vásárosdombói Mesevár Óvodának átadott támogatás</t>
  </si>
  <si>
    <t>6.4. Kisvaszari Intézményfenntartó Társulás fenntartására</t>
  </si>
  <si>
    <t>6.5. Kisvaszari Napovi és Főzőkonyhának átadott támogatás</t>
  </si>
  <si>
    <t>6.6. Vásárosdombói Főzőkonyha támogatására</t>
  </si>
  <si>
    <t>Ág Község Önkormányzat költségvetési mérlege</t>
  </si>
  <si>
    <t>Ág Község Önkormányzta</t>
  </si>
  <si>
    <t>6.6. Gerényesi Védőnői szolgálatnak átadott</t>
  </si>
  <si>
    <t>Módosított előirányzat</t>
  </si>
  <si>
    <t>módosított előírányzat</t>
  </si>
  <si>
    <t>EREDETI ELŐÍRÁNYZAT</t>
  </si>
  <si>
    <t>MÓDOSÍTOTT ELŐÍRÁNYZAT</t>
  </si>
  <si>
    <t>EREDETI ELŐIRÁNYZAT</t>
  </si>
  <si>
    <t>MÓDOSÍTOTT ELŐIRÁNYZAT</t>
  </si>
  <si>
    <t>eredeti előírányzat</t>
  </si>
  <si>
    <t>2019. év eredeti előirányzat</t>
  </si>
  <si>
    <t>2019. év módosított előirányzat</t>
  </si>
  <si>
    <t>adatok Ft-ban</t>
  </si>
  <si>
    <t>fő</t>
  </si>
  <si>
    <t>szociális tűzifa támogatás</t>
  </si>
  <si>
    <t>K508</t>
  </si>
  <si>
    <t>6.2. gyermekvédelmi támogatás</t>
  </si>
  <si>
    <t>megelőlegezés</t>
  </si>
  <si>
    <t>intézménynek átadott</t>
  </si>
  <si>
    <t>szoc. Tűzifa</t>
  </si>
  <si>
    <t>1.számú melléklet a    /2020.(III. 13.) önkormányzati rendelethez</t>
  </si>
  <si>
    <t>2019. évi javasolt módosítás</t>
  </si>
  <si>
    <t>2. számú melléklet a     /2020.(...) önkormányzati rendelethez</t>
  </si>
  <si>
    <t>javasolt módosítás</t>
  </si>
  <si>
    <t>3. melléklet az /2020. (....) önkormányzati rendelethez</t>
  </si>
  <si>
    <t>JAVASOLT MÓDOSÍTÁS</t>
  </si>
  <si>
    <t>4. melléklet az     /2020(....) önkormányzati rendelethez</t>
  </si>
  <si>
    <t>5.melléklet az /2020.(...) önkormányzati rendelethez</t>
  </si>
  <si>
    <t>REKI</t>
  </si>
  <si>
    <t>Áht. Megelőlegezés</t>
  </si>
  <si>
    <t>6.3. RNÖ Ág</t>
  </si>
  <si>
    <t>6. melléklet az     /2020. (....)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</si>
</sst>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/>
    <xf numFmtId="166" fontId="4" fillId="0" borderId="0" xfId="1" applyNumberFormat="1" applyFont="1"/>
    <xf numFmtId="166" fontId="4" fillId="0" borderId="0" xfId="1" applyNumberFormat="1" applyFont="1" applyAlignment="1">
      <alignment vertical="center"/>
    </xf>
    <xf numFmtId="166" fontId="3" fillId="0" borderId="0" xfId="1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3" fillId="0" borderId="10" xfId="1" applyNumberFormat="1" applyFont="1" applyBorder="1"/>
    <xf numFmtId="166" fontId="4" fillId="0" borderId="10" xfId="1" applyNumberFormat="1" applyFont="1" applyBorder="1" applyAlignment="1">
      <alignment vertical="center"/>
    </xf>
    <xf numFmtId="166" fontId="6" fillId="0" borderId="10" xfId="1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3" fillId="0" borderId="0" xfId="0" applyFont="1"/>
    <xf numFmtId="166" fontId="5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7" fillId="0" borderId="10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10" fillId="0" borderId="10" xfId="1" applyNumberFormat="1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6" fontId="6" fillId="2" borderId="10" xfId="1" applyNumberFormat="1" applyFont="1" applyFill="1" applyBorder="1" applyAlignment="1">
      <alignment vertical="center"/>
    </xf>
    <xf numFmtId="166" fontId="14" fillId="2" borderId="10" xfId="1" applyNumberFormat="1" applyFont="1" applyFill="1" applyBorder="1"/>
    <xf numFmtId="166" fontId="6" fillId="2" borderId="10" xfId="1" applyNumberFormat="1" applyFont="1" applyFill="1" applyBorder="1"/>
    <xf numFmtId="0" fontId="6" fillId="0" borderId="0" xfId="0" applyFont="1" applyAlignment="1">
      <alignment horizontal="center" vertical="center"/>
    </xf>
    <xf numFmtId="166" fontId="5" fillId="0" borderId="10" xfId="1" applyNumberFormat="1" applyFont="1" applyBorder="1"/>
    <xf numFmtId="166" fontId="14" fillId="0" borderId="10" xfId="1" applyNumberFormat="1" applyFont="1" applyBorder="1"/>
    <xf numFmtId="166" fontId="4" fillId="0" borderId="10" xfId="1" applyNumberFormat="1" applyFont="1" applyBorder="1"/>
    <xf numFmtId="166" fontId="7" fillId="0" borderId="10" xfId="1" applyNumberFormat="1" applyFont="1" applyBorder="1"/>
    <xf numFmtId="166" fontId="6" fillId="0" borderId="10" xfId="1" applyNumberFormat="1" applyFont="1" applyBorder="1"/>
    <xf numFmtId="166" fontId="6" fillId="0" borderId="10" xfId="1" applyNumberFormat="1" applyFont="1" applyBorder="1" applyAlignment="1">
      <alignment wrapText="1"/>
    </xf>
    <xf numFmtId="0" fontId="2" fillId="0" borderId="0" xfId="0" applyFont="1" applyAlignment="1">
      <alignment wrapText="1"/>
    </xf>
    <xf numFmtId="166" fontId="4" fillId="0" borderId="10" xfId="1" applyNumberFormat="1" applyFont="1" applyBorder="1" applyAlignment="1">
      <alignment wrapText="1"/>
    </xf>
    <xf numFmtId="166" fontId="14" fillId="0" borderId="10" xfId="0" applyNumberFormat="1" applyFont="1" applyBorder="1"/>
    <xf numFmtId="166" fontId="14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166" fontId="6" fillId="2" borderId="10" xfId="0" applyNumberFormat="1" applyFont="1" applyFill="1" applyBorder="1" applyAlignment="1">
      <alignment vertical="center" wrapText="1"/>
    </xf>
    <xf numFmtId="166" fontId="6" fillId="3" borderId="1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166" fontId="17" fillId="0" borderId="0" xfId="1" applyNumberFormat="1" applyFont="1" applyAlignment="1">
      <alignment horizontal="right"/>
    </xf>
    <xf numFmtId="0" fontId="18" fillId="0" borderId="0" xfId="0" applyFont="1"/>
    <xf numFmtId="166" fontId="17" fillId="0" borderId="0" xfId="1" applyNumberFormat="1" applyFont="1"/>
    <xf numFmtId="0" fontId="18" fillId="0" borderId="18" xfId="0" applyFont="1" applyBorder="1" applyAlignment="1">
      <alignment horizontal="center"/>
    </xf>
    <xf numFmtId="166" fontId="18" fillId="0" borderId="4" xfId="1" applyNumberFormat="1" applyFont="1" applyBorder="1" applyAlignment="1">
      <alignment horizontal="center" vertical="center" wrapText="1"/>
    </xf>
    <xf numFmtId="166" fontId="18" fillId="0" borderId="5" xfId="1" applyNumberFormat="1" applyFont="1" applyBorder="1" applyAlignment="1">
      <alignment horizontal="center" vertical="center" wrapText="1"/>
    </xf>
    <xf numFmtId="166" fontId="17" fillId="0" borderId="21" xfId="1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/>
    </xf>
    <xf numFmtId="166" fontId="18" fillId="0" borderId="23" xfId="1" applyNumberFormat="1" applyFont="1" applyBorder="1"/>
    <xf numFmtId="166" fontId="17" fillId="0" borderId="22" xfId="1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/>
    </xf>
    <xf numFmtId="166" fontId="17" fillId="0" borderId="23" xfId="1" applyNumberFormat="1" applyFont="1" applyBorder="1"/>
    <xf numFmtId="166" fontId="17" fillId="0" borderId="23" xfId="1" applyNumberFormat="1" applyFont="1" applyBorder="1" applyAlignment="1">
      <alignment horizontal="left" vertical="center" wrapText="1"/>
    </xf>
    <xf numFmtId="166" fontId="18" fillId="0" borderId="21" xfId="1" applyNumberFormat="1" applyFont="1" applyBorder="1" applyAlignment="1">
      <alignment horizontal="center" vertical="center"/>
    </xf>
    <xf numFmtId="166" fontId="17" fillId="0" borderId="23" xfId="1" applyNumberFormat="1" applyFont="1" applyBorder="1" applyAlignment="1">
      <alignment horizontal="left"/>
    </xf>
    <xf numFmtId="166" fontId="18" fillId="0" borderId="23" xfId="1" applyNumberFormat="1" applyFont="1" applyBorder="1" applyAlignment="1">
      <alignment horizontal="left"/>
    </xf>
    <xf numFmtId="0" fontId="17" fillId="0" borderId="28" xfId="0" applyFont="1" applyBorder="1" applyAlignment="1">
      <alignment horizontal="center"/>
    </xf>
    <xf numFmtId="166" fontId="18" fillId="0" borderId="29" xfId="1" applyNumberFormat="1" applyFont="1" applyBorder="1"/>
    <xf numFmtId="0" fontId="17" fillId="0" borderId="22" xfId="0" applyFont="1" applyBorder="1" applyAlignment="1">
      <alignment horizontal="center" vertical="center"/>
    </xf>
    <xf numFmtId="166" fontId="17" fillId="0" borderId="23" xfId="1" applyNumberFormat="1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/>
    </xf>
    <xf numFmtId="166" fontId="17" fillId="0" borderId="24" xfId="1" applyNumberFormat="1" applyFont="1" applyBorder="1" applyAlignment="1">
      <alignment horizontal="center" vertical="center" wrapText="1"/>
    </xf>
    <xf numFmtId="166" fontId="17" fillId="0" borderId="25" xfId="1" applyNumberFormat="1" applyFont="1" applyBorder="1" applyAlignment="1">
      <alignment horizontal="center" vertical="center" wrapText="1"/>
    </xf>
    <xf numFmtId="166" fontId="17" fillId="0" borderId="23" xfId="1" applyNumberFormat="1" applyFont="1" applyBorder="1" applyAlignment="1">
      <alignment wrapText="1"/>
    </xf>
    <xf numFmtId="166" fontId="3" fillId="0" borderId="10" xfId="1" applyNumberFormat="1" applyFont="1" applyBorder="1" applyAlignment="1">
      <alignment vertical="center"/>
    </xf>
    <xf numFmtId="166" fontId="10" fillId="0" borderId="10" xfId="1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/>
    </xf>
    <xf numFmtId="166" fontId="14" fillId="2" borderId="10" xfId="0" applyNumberFormat="1" applyFont="1" applyFill="1" applyBorder="1"/>
    <xf numFmtId="0" fontId="6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14" fontId="5" fillId="0" borderId="10" xfId="0" applyNumberFormat="1" applyFont="1" applyBorder="1"/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7" fillId="0" borderId="10" xfId="0" applyFont="1" applyBorder="1"/>
    <xf numFmtId="0" fontId="5" fillId="0" borderId="10" xfId="0" applyFont="1" applyBorder="1" applyAlignment="1">
      <alignment wrapText="1"/>
    </xf>
    <xf numFmtId="16" fontId="4" fillId="0" borderId="10" xfId="0" applyNumberFormat="1" applyFont="1" applyBorder="1"/>
    <xf numFmtId="0" fontId="6" fillId="0" borderId="10" xfId="0" applyFont="1" applyBorder="1" applyAlignment="1">
      <alignment wrapText="1"/>
    </xf>
    <xf numFmtId="0" fontId="4" fillId="0" borderId="10" xfId="0" applyFont="1" applyBorder="1" applyAlignment="1">
      <alignment vertical="center"/>
    </xf>
    <xf numFmtId="16" fontId="4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6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" fontId="4" fillId="0" borderId="10" xfId="0" applyNumberFormat="1" applyFont="1" applyBorder="1" applyAlignment="1">
      <alignment horizontal="left" vertical="center"/>
    </xf>
    <xf numFmtId="16" fontId="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166" fontId="15" fillId="2" borderId="10" xfId="1" applyNumberFormat="1" applyFont="1" applyFill="1" applyBorder="1" applyAlignment="1">
      <alignment vertical="center"/>
    </xf>
    <xf numFmtId="166" fontId="6" fillId="2" borderId="10" xfId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166" fontId="9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166" fontId="12" fillId="0" borderId="10" xfId="1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wrapText="1"/>
    </xf>
    <xf numFmtId="16" fontId="5" fillId="0" borderId="10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16" fontId="5" fillId="0" borderId="10" xfId="0" applyNumberFormat="1" applyFont="1" applyBorder="1" applyAlignment="1">
      <alignment horizontal="left" vertical="center" wrapText="1"/>
    </xf>
    <xf numFmtId="166" fontId="3" fillId="2" borderId="10" xfId="1" applyNumberFormat="1" applyFont="1" applyFill="1" applyBorder="1" applyAlignment="1">
      <alignment vertical="center"/>
    </xf>
    <xf numFmtId="0" fontId="3" fillId="0" borderId="10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6" fontId="18" fillId="0" borderId="3" xfId="1" applyNumberFormat="1" applyFont="1" applyBorder="1" applyAlignment="1">
      <alignment horizontal="center" vertical="center" wrapText="1"/>
    </xf>
    <xf numFmtId="166" fontId="18" fillId="0" borderId="3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16" fontId="4" fillId="0" borderId="10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166" fontId="12" fillId="0" borderId="10" xfId="1" applyNumberFormat="1" applyFont="1" applyBorder="1"/>
    <xf numFmtId="0" fontId="10" fillId="0" borderId="10" xfId="0" applyFont="1" applyBorder="1"/>
    <xf numFmtId="166" fontId="10" fillId="2" borderId="10" xfId="1" applyNumberFormat="1" applyFont="1" applyFill="1" applyBorder="1" applyAlignment="1">
      <alignment horizontal="center" wrapText="1"/>
    </xf>
    <xf numFmtId="0" fontId="10" fillId="2" borderId="10" xfId="0" applyFont="1" applyFill="1" applyBorder="1" applyAlignment="1">
      <alignment vertical="center" wrapText="1"/>
    </xf>
    <xf numFmtId="166" fontId="18" fillId="4" borderId="0" xfId="1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166" fontId="16" fillId="4" borderId="0" xfId="1" applyNumberFormat="1" applyFont="1" applyFill="1" applyAlignment="1">
      <alignment horizontal="center"/>
    </xf>
    <xf numFmtId="0" fontId="0" fillId="4" borderId="0" xfId="0" applyFill="1"/>
    <xf numFmtId="0" fontId="18" fillId="0" borderId="18" xfId="0" applyFont="1" applyBorder="1" applyAlignment="1">
      <alignment horizontal="center" wrapText="1"/>
    </xf>
    <xf numFmtId="166" fontId="18" fillId="0" borderId="20" xfId="1" applyNumberFormat="1" applyFont="1" applyBorder="1" applyAlignment="1">
      <alignment wrapText="1"/>
    </xf>
    <xf numFmtId="0" fontId="18" fillId="0" borderId="22" xfId="0" applyFont="1" applyBorder="1" applyAlignment="1">
      <alignment horizontal="center" wrapText="1"/>
    </xf>
    <xf numFmtId="166" fontId="18" fillId="0" borderId="23" xfId="1" applyNumberFormat="1" applyFont="1" applyBorder="1" applyAlignment="1">
      <alignment wrapText="1"/>
    </xf>
    <xf numFmtId="0" fontId="17" fillId="0" borderId="22" xfId="0" applyFont="1" applyBorder="1" applyAlignment="1">
      <alignment horizontal="center" wrapText="1"/>
    </xf>
    <xf numFmtId="166" fontId="18" fillId="0" borderId="21" xfId="1" applyNumberFormat="1" applyFont="1" applyBorder="1" applyAlignment="1">
      <alignment horizontal="center" vertical="center" wrapText="1"/>
    </xf>
    <xf numFmtId="166" fontId="17" fillId="0" borderId="23" xfId="1" applyNumberFormat="1" applyFont="1" applyBorder="1" applyAlignment="1">
      <alignment horizontal="left" wrapText="1"/>
    </xf>
    <xf numFmtId="166" fontId="18" fillId="0" borderId="23" xfId="1" applyNumberFormat="1" applyFont="1" applyBorder="1" applyAlignment="1">
      <alignment horizontal="left" wrapText="1"/>
    </xf>
    <xf numFmtId="0" fontId="17" fillId="0" borderId="28" xfId="0" applyFont="1" applyBorder="1" applyAlignment="1">
      <alignment horizontal="center" wrapText="1"/>
    </xf>
    <xf numFmtId="166" fontId="18" fillId="0" borderId="29" xfId="1" applyNumberFormat="1" applyFont="1" applyBorder="1" applyAlignment="1">
      <alignment wrapText="1"/>
    </xf>
    <xf numFmtId="0" fontId="17" fillId="0" borderId="0" xfId="0" applyFont="1" applyAlignment="1">
      <alignment horizontal="center" wrapText="1"/>
    </xf>
    <xf numFmtId="166" fontId="17" fillId="0" borderId="0" xfId="1" applyNumberFormat="1" applyFont="1" applyAlignment="1">
      <alignment wrapText="1"/>
    </xf>
    <xf numFmtId="0" fontId="18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66" fontId="17" fillId="0" borderId="24" xfId="1" applyNumberFormat="1" applyFont="1" applyBorder="1" applyAlignment="1">
      <alignment horizontal="center" vertical="center"/>
    </xf>
    <xf numFmtId="166" fontId="18" fillId="0" borderId="24" xfId="1" applyNumberFormat="1" applyFont="1" applyBorder="1" applyAlignment="1">
      <alignment horizontal="center" vertical="center" wrapText="1"/>
    </xf>
    <xf numFmtId="166" fontId="18" fillId="0" borderId="25" xfId="1" applyNumberFormat="1" applyFont="1" applyBorder="1" applyAlignment="1">
      <alignment horizontal="center" vertical="center" wrapText="1"/>
    </xf>
    <xf numFmtId="166" fontId="18" fillId="0" borderId="27" xfId="1" applyNumberFormat="1" applyFont="1" applyBorder="1" applyAlignment="1">
      <alignment horizontal="center" vertical="center"/>
    </xf>
    <xf numFmtId="166" fontId="17" fillId="0" borderId="10" xfId="1" applyNumberFormat="1" applyFont="1" applyBorder="1" applyAlignment="1">
      <alignment horizontal="center" vertical="center" wrapText="1"/>
    </xf>
    <xf numFmtId="166" fontId="17" fillId="0" borderId="13" xfId="1" applyNumberFormat="1" applyFont="1" applyBorder="1" applyAlignment="1">
      <alignment horizontal="center" vertical="center" wrapText="1"/>
    </xf>
    <xf numFmtId="166" fontId="18" fillId="0" borderId="20" xfId="1" applyNumberFormat="1" applyFont="1" applyBorder="1" applyAlignment="1">
      <alignment horizontal="center" vertical="center" wrapText="1"/>
    </xf>
    <xf numFmtId="166" fontId="18" fillId="0" borderId="23" xfId="1" applyNumberFormat="1" applyFont="1" applyBorder="1" applyAlignment="1">
      <alignment horizontal="center" vertical="center" wrapText="1"/>
    </xf>
    <xf numFmtId="166" fontId="17" fillId="0" borderId="23" xfId="1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66" fontId="18" fillId="0" borderId="6" xfId="1" applyNumberFormat="1" applyFont="1" applyBorder="1" applyAlignment="1">
      <alignment horizontal="center" vertical="center"/>
    </xf>
    <xf numFmtId="166" fontId="18" fillId="0" borderId="7" xfId="1" applyNumberFormat="1" applyFont="1" applyBorder="1" applyAlignment="1">
      <alignment horizontal="center" vertical="center"/>
    </xf>
    <xf numFmtId="166" fontId="18" fillId="0" borderId="27" xfId="1" applyNumberFormat="1" applyFont="1" applyBorder="1" applyAlignment="1">
      <alignment horizontal="center" vertical="center" wrapText="1"/>
    </xf>
    <xf numFmtId="166" fontId="18" fillId="0" borderId="6" xfId="1" applyNumberFormat="1" applyFont="1" applyBorder="1" applyAlignment="1">
      <alignment horizontal="center" vertical="center" wrapText="1"/>
    </xf>
    <xf numFmtId="166" fontId="18" fillId="0" borderId="7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0" fillId="0" borderId="0" xfId="0" applyFill="1"/>
    <xf numFmtId="166" fontId="17" fillId="0" borderId="0" xfId="1" applyNumberFormat="1" applyFont="1" applyFill="1"/>
    <xf numFmtId="166" fontId="18" fillId="2" borderId="8" xfId="1" applyNumberFormat="1" applyFont="1" applyFill="1" applyBorder="1" applyAlignment="1">
      <alignment horizontal="center" vertical="center" wrapText="1"/>
    </xf>
    <xf numFmtId="166" fontId="18" fillId="2" borderId="9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66" fontId="18" fillId="2" borderId="18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166" fontId="18" fillId="2" borderId="1" xfId="1" applyNumberFormat="1" applyFont="1" applyFill="1" applyBorder="1" applyAlignment="1">
      <alignment horizontal="center" vertical="center" wrapText="1"/>
    </xf>
    <xf numFmtId="0" fontId="18" fillId="2" borderId="3" xfId="0" applyFont="1" applyFill="1" applyBorder="1"/>
    <xf numFmtId="0" fontId="5" fillId="0" borderId="12" xfId="0" applyFont="1" applyBorder="1" applyAlignment="1">
      <alignment horizontal="center" vertical="center"/>
    </xf>
    <xf numFmtId="166" fontId="18" fillId="0" borderId="21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4" fontId="12" fillId="0" borderId="10" xfId="1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164" fontId="3" fillId="0" borderId="10" xfId="0" applyNumberFormat="1" applyFont="1" applyBorder="1"/>
    <xf numFmtId="164" fontId="12" fillId="0" borderId="10" xfId="1" applyNumberFormat="1" applyFont="1" applyBorder="1"/>
    <xf numFmtId="164" fontId="10" fillId="0" borderId="10" xfId="0" applyNumberFormat="1" applyFont="1" applyBorder="1"/>
    <xf numFmtId="0" fontId="17" fillId="2" borderId="10" xfId="0" applyFont="1" applyFill="1" applyBorder="1"/>
    <xf numFmtId="0" fontId="18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166" fontId="18" fillId="0" borderId="10" xfId="1" applyNumberFormat="1" applyFont="1" applyBorder="1" applyAlignment="1">
      <alignment wrapText="1"/>
    </xf>
    <xf numFmtId="166" fontId="18" fillId="0" borderId="10" xfId="1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166" fontId="17" fillId="0" borderId="10" xfId="1" applyNumberFormat="1" applyFont="1" applyBorder="1" applyAlignment="1">
      <alignment wrapText="1"/>
    </xf>
    <xf numFmtId="166" fontId="17" fillId="0" borderId="10" xfId="1" applyNumberFormat="1" applyFont="1" applyBorder="1" applyAlignment="1">
      <alignment horizontal="center" vertical="center"/>
    </xf>
    <xf numFmtId="166" fontId="17" fillId="0" borderId="10" xfId="1" applyNumberFormat="1" applyFont="1" applyBorder="1" applyAlignment="1">
      <alignment horizontal="left" vertical="center" wrapText="1"/>
    </xf>
    <xf numFmtId="166" fontId="17" fillId="0" borderId="10" xfId="1" applyNumberFormat="1" applyFont="1" applyBorder="1" applyAlignment="1">
      <alignment horizontal="left" wrapText="1"/>
    </xf>
    <xf numFmtId="166" fontId="18" fillId="0" borderId="10" xfId="1" applyNumberFormat="1" applyFont="1" applyBorder="1" applyAlignment="1">
      <alignment horizontal="left"/>
    </xf>
    <xf numFmtId="166" fontId="17" fillId="0" borderId="10" xfId="1" applyNumberFormat="1" applyFont="1" applyBorder="1"/>
    <xf numFmtId="166" fontId="18" fillId="0" borderId="10" xfId="1" applyNumberFormat="1" applyFont="1" applyBorder="1"/>
    <xf numFmtId="0" fontId="5" fillId="0" borderId="13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/>
    </xf>
    <xf numFmtId="0" fontId="2" fillId="2" borderId="10" xfId="0" applyFont="1" applyFill="1" applyBorder="1"/>
    <xf numFmtId="166" fontId="18" fillId="5" borderId="6" xfId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166" fontId="5" fillId="2" borderId="10" xfId="1" applyNumberFormat="1" applyFont="1" applyFill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6" fontId="5" fillId="2" borderId="10" xfId="1" applyNumberFormat="1" applyFont="1" applyFill="1" applyBorder="1" applyAlignment="1">
      <alignment horizontal="center" vertical="center"/>
    </xf>
    <xf numFmtId="166" fontId="6" fillId="2" borderId="1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0" borderId="35" xfId="0" applyFont="1" applyBorder="1" applyAlignment="1">
      <alignment horizontal="right"/>
    </xf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166" fontId="19" fillId="0" borderId="11" xfId="1" applyNumberFormat="1" applyFont="1" applyBorder="1" applyAlignment="1">
      <alignment horizontal="right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6" fontId="18" fillId="2" borderId="15" xfId="1" applyNumberFormat="1" applyFont="1" applyFill="1" applyBorder="1" applyAlignment="1">
      <alignment horizontal="center" vertical="center"/>
    </xf>
    <xf numFmtId="166" fontId="18" fillId="2" borderId="19" xfId="1" applyNumberFormat="1" applyFont="1" applyFill="1" applyBorder="1" applyAlignment="1">
      <alignment horizontal="center" vertical="center"/>
    </xf>
    <xf numFmtId="166" fontId="18" fillId="2" borderId="2" xfId="1" applyNumberFormat="1" applyFont="1" applyFill="1" applyBorder="1" applyAlignment="1">
      <alignment horizontal="center" vertical="center" wrapText="1"/>
    </xf>
    <xf numFmtId="166" fontId="18" fillId="2" borderId="3" xfId="1" applyNumberFormat="1" applyFont="1" applyFill="1" applyBorder="1" applyAlignment="1">
      <alignment horizontal="center" vertical="center" wrapText="1"/>
    </xf>
    <xf numFmtId="166" fontId="18" fillId="2" borderId="16" xfId="1" applyNumberFormat="1" applyFont="1" applyFill="1" applyBorder="1" applyAlignment="1">
      <alignment horizontal="center" vertical="center" wrapText="1"/>
    </xf>
    <xf numFmtId="166" fontId="18" fillId="2" borderId="17" xfId="1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166" fontId="19" fillId="0" borderId="0" xfId="1" applyNumberFormat="1" applyFont="1" applyAlignment="1">
      <alignment horizontal="right"/>
    </xf>
    <xf numFmtId="166" fontId="18" fillId="0" borderId="0" xfId="1" applyNumberFormat="1" applyFont="1" applyFill="1" applyAlignment="1">
      <alignment horizontal="center"/>
    </xf>
    <xf numFmtId="166" fontId="19" fillId="0" borderId="11" xfId="1" applyNumberFormat="1" applyFont="1" applyFill="1" applyBorder="1" applyAlignment="1">
      <alignment horizontal="right"/>
    </xf>
    <xf numFmtId="166" fontId="16" fillId="0" borderId="0" xfId="1" applyNumberFormat="1" applyFont="1" applyFill="1" applyAlignment="1">
      <alignment horizontal="center"/>
    </xf>
    <xf numFmtId="0" fontId="17" fillId="2" borderId="3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166" fontId="18" fillId="2" borderId="34" xfId="1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wrapText="1"/>
    </xf>
    <xf numFmtId="166" fontId="18" fillId="0" borderId="10" xfId="1" applyNumberFormat="1" applyFont="1" applyFill="1" applyBorder="1" applyAlignment="1">
      <alignment horizontal="center"/>
    </xf>
    <xf numFmtId="0" fontId="18" fillId="0" borderId="26" xfId="0" applyFont="1" applyBorder="1" applyAlignment="1">
      <alignment horizontal="left" wrapText="1"/>
    </xf>
    <xf numFmtId="0" fontId="18" fillId="0" borderId="23" xfId="0" applyFont="1" applyBorder="1" applyAlignment="1">
      <alignment horizontal="left" wrapText="1"/>
    </xf>
    <xf numFmtId="166" fontId="18" fillId="2" borderId="32" xfId="1" applyNumberFormat="1" applyFont="1" applyFill="1" applyBorder="1" applyAlignment="1">
      <alignment horizontal="center" vertical="center" wrapText="1"/>
    </xf>
    <xf numFmtId="166" fontId="18" fillId="2" borderId="19" xfId="1" applyNumberFormat="1" applyFont="1" applyFill="1" applyBorder="1" applyAlignment="1">
      <alignment horizontal="center" vertical="center" wrapText="1"/>
    </xf>
    <xf numFmtId="166" fontId="18" fillId="2" borderId="33" xfId="1" applyNumberFormat="1" applyFont="1" applyFill="1" applyBorder="1" applyAlignment="1">
      <alignment horizontal="center" vertical="center" wrapText="1"/>
    </xf>
    <xf numFmtId="166" fontId="18" fillId="2" borderId="32" xfId="1" applyNumberFormat="1" applyFont="1" applyFill="1" applyBorder="1" applyAlignment="1">
      <alignment horizontal="center" vertical="center"/>
    </xf>
    <xf numFmtId="166" fontId="18" fillId="2" borderId="33" xfId="1" applyNumberFormat="1" applyFont="1" applyFill="1" applyBorder="1" applyAlignment="1">
      <alignment horizontal="center" vertical="center"/>
    </xf>
    <xf numFmtId="166" fontId="18" fillId="2" borderId="3" xfId="1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3" fillId="0" borderId="35" xfId="0" applyFont="1" applyBorder="1" applyAlignment="1">
      <alignment horizontal="right"/>
    </xf>
    <xf numFmtId="0" fontId="18" fillId="2" borderId="10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opLeftCell="C61" workbookViewId="0">
      <selection activeCell="N121" sqref="N121"/>
    </sheetView>
  </sheetViews>
  <sheetFormatPr defaultRowHeight="15.6" x14ac:dyDescent="0.3"/>
  <cols>
    <col min="1" max="2" width="5.6640625" style="4" customWidth="1"/>
    <col min="3" max="3" width="33.44140625" style="3" customWidth="1"/>
    <col min="4" max="4" width="6.33203125" style="3" bestFit="1" customWidth="1"/>
    <col min="5" max="6" width="15.6640625" style="8" customWidth="1"/>
    <col min="7" max="7" width="15.88671875" style="8" bestFit="1" customWidth="1"/>
    <col min="8" max="8" width="8.5546875" style="8" customWidth="1"/>
    <col min="9" max="9" width="15.44140625" customWidth="1"/>
    <col min="10" max="10" width="15.5546875" bestFit="1" customWidth="1"/>
    <col min="11" max="11" width="15.88671875" bestFit="1" customWidth="1"/>
    <col min="13" max="14" width="15" bestFit="1" customWidth="1"/>
    <col min="15" max="15" width="14.77734375" bestFit="1" customWidth="1"/>
  </cols>
  <sheetData>
    <row r="1" spans="1:16" x14ac:dyDescent="0.3">
      <c r="A1" s="221" t="s">
        <v>538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3" spans="1:16" x14ac:dyDescent="0.3">
      <c r="A3" s="222" t="s">
        <v>168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</row>
    <row r="4" spans="1:16" x14ac:dyDescent="0.3">
      <c r="A4" s="222" t="s">
        <v>511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</row>
    <row r="5" spans="1:16" ht="17.399999999999999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</row>
    <row r="7" spans="1:16" x14ac:dyDescent="0.3">
      <c r="A7" s="218" t="s">
        <v>1</v>
      </c>
      <c r="B7" s="218"/>
      <c r="C7" s="218"/>
      <c r="D7" s="218"/>
      <c r="E7" s="216" t="s">
        <v>162</v>
      </c>
      <c r="F7" s="216"/>
      <c r="G7" s="216"/>
      <c r="H7" s="216"/>
      <c r="I7" s="216" t="s">
        <v>162</v>
      </c>
      <c r="J7" s="216"/>
      <c r="K7" s="216"/>
      <c r="L7" s="216"/>
      <c r="M7" s="216" t="s">
        <v>162</v>
      </c>
      <c r="N7" s="216"/>
      <c r="O7" s="216"/>
      <c r="P7" s="216"/>
    </row>
    <row r="8" spans="1:16" ht="17.25" customHeight="1" x14ac:dyDescent="0.3">
      <c r="A8" s="218"/>
      <c r="B8" s="218"/>
      <c r="C8" s="218"/>
      <c r="D8" s="218"/>
      <c r="E8" s="217" t="s">
        <v>528</v>
      </c>
      <c r="F8" s="217"/>
      <c r="G8" s="217"/>
      <c r="H8" s="217"/>
      <c r="I8" s="217" t="s">
        <v>529</v>
      </c>
      <c r="J8" s="217"/>
      <c r="K8" s="217"/>
      <c r="L8" s="217"/>
      <c r="M8" s="217" t="s">
        <v>539</v>
      </c>
      <c r="N8" s="217"/>
      <c r="O8" s="217"/>
      <c r="P8" s="217"/>
    </row>
    <row r="9" spans="1:16" s="10" customFormat="1" ht="72.599999999999994" customHeight="1" x14ac:dyDescent="0.3">
      <c r="A9" s="218"/>
      <c r="B9" s="218"/>
      <c r="C9" s="218"/>
      <c r="D9" s="218"/>
      <c r="E9" s="102" t="s">
        <v>2</v>
      </c>
      <c r="F9" s="102" t="s">
        <v>3</v>
      </c>
      <c r="G9" s="102" t="s">
        <v>4</v>
      </c>
      <c r="H9" s="102" t="s">
        <v>5</v>
      </c>
      <c r="I9" s="102" t="s">
        <v>521</v>
      </c>
      <c r="J9" s="102" t="s">
        <v>3</v>
      </c>
      <c r="K9" s="102" t="s">
        <v>4</v>
      </c>
      <c r="L9" s="102" t="s">
        <v>5</v>
      </c>
      <c r="M9" s="102" t="s">
        <v>521</v>
      </c>
      <c r="N9" s="102" t="s">
        <v>3</v>
      </c>
      <c r="O9" s="102" t="s">
        <v>4</v>
      </c>
      <c r="P9" s="102" t="s">
        <v>5</v>
      </c>
    </row>
    <row r="10" spans="1:16" s="5" customFormat="1" x14ac:dyDescent="0.3">
      <c r="A10" s="75" t="s">
        <v>6</v>
      </c>
      <c r="B10" s="213" t="s">
        <v>376</v>
      </c>
      <c r="C10" s="213"/>
      <c r="D10" s="82" t="s">
        <v>366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 s="5" customFormat="1" ht="31.2" x14ac:dyDescent="0.3">
      <c r="A11" s="24"/>
      <c r="B11" s="103" t="s">
        <v>78</v>
      </c>
      <c r="C11" s="104" t="s">
        <v>375</v>
      </c>
      <c r="D11" s="104" t="s">
        <v>367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31.2" x14ac:dyDescent="0.3">
      <c r="A12" s="21"/>
      <c r="B12" s="21"/>
      <c r="C12" s="29" t="s">
        <v>377</v>
      </c>
      <c r="D12" s="29" t="s">
        <v>368</v>
      </c>
      <c r="E12" s="13">
        <f>E13+E18</f>
        <v>10593858</v>
      </c>
      <c r="F12" s="13">
        <f>F13+F18</f>
        <v>10593858</v>
      </c>
      <c r="G12" s="13"/>
      <c r="H12" s="13"/>
      <c r="I12" s="13">
        <f>I13+I18</f>
        <v>10593858</v>
      </c>
      <c r="J12" s="13">
        <f>J13+J18</f>
        <v>10593858</v>
      </c>
      <c r="K12" s="13"/>
      <c r="L12" s="13"/>
      <c r="M12" s="13">
        <f>M13+M18</f>
        <v>10593858</v>
      </c>
      <c r="N12" s="13">
        <f>N13+N18</f>
        <v>10593858</v>
      </c>
      <c r="O12" s="13"/>
      <c r="P12" s="13"/>
    </row>
    <row r="13" spans="1:16" ht="46.8" x14ac:dyDescent="0.3">
      <c r="A13" s="21"/>
      <c r="B13" s="21"/>
      <c r="C13" s="29" t="s">
        <v>7</v>
      </c>
      <c r="D13" s="29"/>
      <c r="E13" s="13">
        <f>SUM(E14:E17)</f>
        <v>3613158</v>
      </c>
      <c r="F13" s="13">
        <f>SUM(F14:F17)</f>
        <v>3613158</v>
      </c>
      <c r="G13" s="13"/>
      <c r="H13" s="13"/>
      <c r="I13" s="13">
        <f>SUM(I14:I17)</f>
        <v>3613158</v>
      </c>
      <c r="J13" s="13">
        <f>SUM(J14:J17)</f>
        <v>3613158</v>
      </c>
      <c r="K13" s="13"/>
      <c r="L13" s="13"/>
      <c r="M13" s="13">
        <f>SUM(M14:M17)</f>
        <v>3613158</v>
      </c>
      <c r="N13" s="13">
        <f>SUM(N14:N17)</f>
        <v>3613158</v>
      </c>
      <c r="O13" s="13"/>
      <c r="P13" s="13"/>
    </row>
    <row r="14" spans="1:16" s="18" customFormat="1" ht="46.8" x14ac:dyDescent="0.3">
      <c r="A14" s="22"/>
      <c r="B14" s="22"/>
      <c r="C14" s="105" t="s">
        <v>8</v>
      </c>
      <c r="D14" s="105"/>
      <c r="E14" s="19">
        <v>965590</v>
      </c>
      <c r="F14" s="19">
        <v>965590</v>
      </c>
      <c r="G14" s="19"/>
      <c r="H14" s="19"/>
      <c r="I14" s="19">
        <v>965590</v>
      </c>
      <c r="J14" s="19">
        <v>965590</v>
      </c>
      <c r="K14" s="19"/>
      <c r="L14" s="19"/>
      <c r="M14" s="19">
        <v>965590</v>
      </c>
      <c r="N14" s="19">
        <v>965590</v>
      </c>
      <c r="O14" s="19"/>
      <c r="P14" s="19"/>
    </row>
    <row r="15" spans="1:16" s="18" customFormat="1" ht="31.2" x14ac:dyDescent="0.3">
      <c r="A15" s="22"/>
      <c r="B15" s="22"/>
      <c r="C15" s="105" t="s">
        <v>9</v>
      </c>
      <c r="D15" s="105"/>
      <c r="E15" s="19">
        <v>768000</v>
      </c>
      <c r="F15" s="19">
        <v>768000</v>
      </c>
      <c r="G15" s="19"/>
      <c r="H15" s="19"/>
      <c r="I15" s="19">
        <v>768000</v>
      </c>
      <c r="J15" s="19">
        <v>768000</v>
      </c>
      <c r="K15" s="19"/>
      <c r="L15" s="19"/>
      <c r="M15" s="19">
        <v>768000</v>
      </c>
      <c r="N15" s="19">
        <v>768000</v>
      </c>
      <c r="O15" s="19"/>
      <c r="P15" s="19"/>
    </row>
    <row r="16" spans="1:16" s="18" customFormat="1" ht="31.2" x14ac:dyDescent="0.3">
      <c r="A16" s="22"/>
      <c r="B16" s="22"/>
      <c r="C16" s="105" t="s">
        <v>10</v>
      </c>
      <c r="D16" s="105"/>
      <c r="E16" s="19">
        <v>651498</v>
      </c>
      <c r="F16" s="19">
        <v>651498</v>
      </c>
      <c r="G16" s="19"/>
      <c r="H16" s="19"/>
      <c r="I16" s="19">
        <v>651498</v>
      </c>
      <c r="J16" s="19">
        <v>651498</v>
      </c>
      <c r="K16" s="19"/>
      <c r="L16" s="19"/>
      <c r="M16" s="19">
        <v>651498</v>
      </c>
      <c r="N16" s="19">
        <v>651498</v>
      </c>
      <c r="O16" s="19"/>
      <c r="P16" s="19"/>
    </row>
    <row r="17" spans="1:16" s="18" customFormat="1" ht="31.2" x14ac:dyDescent="0.3">
      <c r="A17" s="22"/>
      <c r="B17" s="22"/>
      <c r="C17" s="105" t="s">
        <v>11</v>
      </c>
      <c r="D17" s="105"/>
      <c r="E17" s="19">
        <v>1228070</v>
      </c>
      <c r="F17" s="19">
        <v>1228070</v>
      </c>
      <c r="G17" s="19"/>
      <c r="H17" s="19"/>
      <c r="I17" s="19">
        <v>1228070</v>
      </c>
      <c r="J17" s="19">
        <v>1228070</v>
      </c>
      <c r="K17" s="19"/>
      <c r="L17" s="19"/>
      <c r="M17" s="19">
        <v>1228070</v>
      </c>
      <c r="N17" s="19">
        <v>1228070</v>
      </c>
      <c r="O17" s="19"/>
      <c r="P17" s="19"/>
    </row>
    <row r="18" spans="1:16" ht="31.2" x14ac:dyDescent="0.3">
      <c r="A18" s="21"/>
      <c r="B18" s="21"/>
      <c r="C18" s="29" t="s">
        <v>12</v>
      </c>
      <c r="D18" s="29"/>
      <c r="E18" s="13">
        <v>6980700</v>
      </c>
      <c r="F18" s="13">
        <v>6980700</v>
      </c>
      <c r="G18" s="13"/>
      <c r="H18" s="13"/>
      <c r="I18" s="13">
        <v>6980700</v>
      </c>
      <c r="J18" s="13">
        <v>6980700</v>
      </c>
      <c r="K18" s="13"/>
      <c r="L18" s="13"/>
      <c r="M18" s="13">
        <v>6980700</v>
      </c>
      <c r="N18" s="13">
        <v>6980700</v>
      </c>
      <c r="O18" s="13"/>
      <c r="P18" s="13"/>
    </row>
    <row r="19" spans="1:16" ht="31.2" x14ac:dyDescent="0.3">
      <c r="A19" s="21"/>
      <c r="B19" s="21"/>
      <c r="C19" s="29" t="s">
        <v>54</v>
      </c>
      <c r="D19" s="2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31.2" x14ac:dyDescent="0.3">
      <c r="A20" s="21"/>
      <c r="B20" s="21"/>
      <c r="C20" s="29" t="s">
        <v>369</v>
      </c>
      <c r="D20" s="2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31.2" x14ac:dyDescent="0.3">
      <c r="A21" s="21"/>
      <c r="B21" s="21"/>
      <c r="C21" s="29" t="s">
        <v>13</v>
      </c>
      <c r="D21" s="29" t="s">
        <v>371</v>
      </c>
      <c r="E21" s="13">
        <v>0</v>
      </c>
      <c r="F21" s="13">
        <v>0</v>
      </c>
      <c r="G21" s="13"/>
      <c r="H21" s="13"/>
      <c r="I21" s="13">
        <v>0</v>
      </c>
      <c r="J21" s="13">
        <v>0</v>
      </c>
      <c r="K21" s="13"/>
      <c r="L21" s="13"/>
      <c r="M21" s="13">
        <v>0</v>
      </c>
      <c r="N21" s="13">
        <v>0</v>
      </c>
      <c r="O21" s="13"/>
      <c r="P21" s="13"/>
    </row>
    <row r="22" spans="1:16" ht="62.4" x14ac:dyDescent="0.3">
      <c r="A22" s="21"/>
      <c r="B22" s="21"/>
      <c r="C22" s="29" t="s">
        <v>374</v>
      </c>
      <c r="D22" s="29" t="s">
        <v>370</v>
      </c>
      <c r="E22" s="13">
        <f t="shared" ref="E22:L22" si="0">SUM(E23:E26)</f>
        <v>10375720</v>
      </c>
      <c r="F22" s="13">
        <f t="shared" si="0"/>
        <v>10375720</v>
      </c>
      <c r="G22" s="13">
        <f t="shared" si="0"/>
        <v>0</v>
      </c>
      <c r="H22" s="13">
        <f t="shared" si="0"/>
        <v>0</v>
      </c>
      <c r="I22" s="13">
        <f t="shared" si="0"/>
        <v>10066210</v>
      </c>
      <c r="J22" s="13">
        <f t="shared" si="0"/>
        <v>10066210</v>
      </c>
      <c r="K22" s="13">
        <f t="shared" si="0"/>
        <v>0</v>
      </c>
      <c r="L22" s="13">
        <f t="shared" si="0"/>
        <v>0</v>
      </c>
      <c r="M22" s="13">
        <f t="shared" ref="M22:P22" si="1">SUM(M23:M26)</f>
        <v>9986980</v>
      </c>
      <c r="N22" s="13">
        <f t="shared" si="1"/>
        <v>9986980</v>
      </c>
      <c r="O22" s="13">
        <f t="shared" si="1"/>
        <v>0</v>
      </c>
      <c r="P22" s="13">
        <f t="shared" si="1"/>
        <v>0</v>
      </c>
    </row>
    <row r="23" spans="1:16" s="18" customFormat="1" ht="46.8" x14ac:dyDescent="0.3">
      <c r="A23" s="22"/>
      <c r="B23" s="22"/>
      <c r="C23" s="105" t="s">
        <v>154</v>
      </c>
      <c r="D23" s="105"/>
      <c r="E23" s="19">
        <v>9466000</v>
      </c>
      <c r="F23" s="19">
        <v>9466000</v>
      </c>
      <c r="G23" s="19"/>
      <c r="H23" s="19"/>
      <c r="I23" s="19">
        <v>9466000</v>
      </c>
      <c r="J23" s="19">
        <v>9466000</v>
      </c>
      <c r="K23" s="19"/>
      <c r="L23" s="19"/>
      <c r="M23" s="19">
        <v>9466000</v>
      </c>
      <c r="N23" s="19">
        <v>9466000</v>
      </c>
      <c r="O23" s="19"/>
      <c r="P23" s="19"/>
    </row>
    <row r="24" spans="1:16" s="18" customFormat="1" ht="31.2" x14ac:dyDescent="0.3">
      <c r="A24" s="22"/>
      <c r="B24" s="22"/>
      <c r="C24" s="105" t="s">
        <v>166</v>
      </c>
      <c r="D24" s="10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18" customFormat="1" ht="31.2" x14ac:dyDescent="0.3">
      <c r="A25" s="22"/>
      <c r="B25" s="22"/>
      <c r="C25" s="105" t="s">
        <v>155</v>
      </c>
      <c r="D25" s="105"/>
      <c r="E25" s="19">
        <v>909720</v>
      </c>
      <c r="F25" s="19">
        <v>909720</v>
      </c>
      <c r="G25" s="19"/>
      <c r="H25" s="19"/>
      <c r="I25" s="19">
        <v>600210</v>
      </c>
      <c r="J25" s="19">
        <v>600210</v>
      </c>
      <c r="K25" s="19"/>
      <c r="L25" s="19"/>
      <c r="M25" s="19">
        <v>520980</v>
      </c>
      <c r="N25" s="19">
        <v>520980</v>
      </c>
      <c r="O25" s="19"/>
      <c r="P25" s="19"/>
    </row>
    <row r="26" spans="1:16" s="18" customFormat="1" ht="46.8" x14ac:dyDescent="0.3">
      <c r="A26" s="22"/>
      <c r="B26" s="22"/>
      <c r="C26" s="105" t="s">
        <v>156</v>
      </c>
      <c r="D26" s="10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31.2" x14ac:dyDescent="0.3">
      <c r="A27" s="21"/>
      <c r="B27" s="21"/>
      <c r="C27" s="29" t="s">
        <v>373</v>
      </c>
      <c r="D27" s="29" t="s">
        <v>372</v>
      </c>
      <c r="E27" s="13">
        <v>1800000</v>
      </c>
      <c r="F27" s="13">
        <v>1800000</v>
      </c>
      <c r="G27" s="13"/>
      <c r="H27" s="13"/>
      <c r="I27" s="13">
        <v>1800000</v>
      </c>
      <c r="J27" s="13">
        <v>1800000</v>
      </c>
      <c r="K27" s="13"/>
      <c r="L27" s="13"/>
      <c r="M27" s="13">
        <v>1800000</v>
      </c>
      <c r="N27" s="13">
        <v>1800000</v>
      </c>
      <c r="O27" s="13"/>
      <c r="P27" s="13"/>
    </row>
    <row r="28" spans="1:16" ht="46.8" x14ac:dyDescent="0.3">
      <c r="A28" s="21"/>
      <c r="B28" s="21"/>
      <c r="C28" s="29" t="s">
        <v>379</v>
      </c>
      <c r="D28" s="29" t="s">
        <v>378</v>
      </c>
      <c r="E28" s="13"/>
      <c r="F28" s="13"/>
      <c r="G28" s="13"/>
      <c r="H28" s="13"/>
      <c r="I28" s="13">
        <v>2446020</v>
      </c>
      <c r="J28" s="13">
        <v>2446020</v>
      </c>
      <c r="K28" s="13"/>
      <c r="L28" s="13"/>
      <c r="M28" s="13">
        <v>2782027</v>
      </c>
      <c r="N28" s="13">
        <v>2782027</v>
      </c>
      <c r="O28" s="13"/>
      <c r="P28" s="13"/>
    </row>
    <row r="29" spans="1:16" s="18" customFormat="1" ht="31.2" x14ac:dyDescent="0.3">
      <c r="A29" s="22"/>
      <c r="B29" s="22"/>
      <c r="C29" s="105" t="s">
        <v>380</v>
      </c>
      <c r="D29" s="105"/>
      <c r="E29" s="19"/>
      <c r="F29" s="19"/>
      <c r="G29" s="19"/>
      <c r="H29" s="19"/>
      <c r="I29" s="19"/>
      <c r="J29" s="19"/>
      <c r="K29" s="19"/>
      <c r="L29" s="19"/>
      <c r="M29" s="19">
        <v>2782027</v>
      </c>
      <c r="N29" s="19">
        <v>2782027</v>
      </c>
      <c r="O29" s="19"/>
      <c r="P29" s="19"/>
    </row>
    <row r="30" spans="1:16" s="18" customFormat="1" x14ac:dyDescent="0.3">
      <c r="A30" s="22"/>
      <c r="B30" s="22"/>
      <c r="C30" s="110"/>
      <c r="D30" s="10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18" customFormat="1" x14ac:dyDescent="0.3">
      <c r="A31" s="22"/>
      <c r="B31" s="22"/>
      <c r="C31" s="79"/>
      <c r="D31" s="7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2" x14ac:dyDescent="0.3">
      <c r="A32" s="21"/>
      <c r="B32" s="21"/>
      <c r="C32" s="29" t="s">
        <v>382</v>
      </c>
      <c r="D32" s="29" t="s">
        <v>510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s="5" customFormat="1" ht="24.6" customHeight="1" x14ac:dyDescent="0.3">
      <c r="A33" s="24"/>
      <c r="B33" s="209" t="s">
        <v>401</v>
      </c>
      <c r="C33" s="210"/>
      <c r="D33" s="29"/>
      <c r="E33" s="74">
        <f>E12+E22+E27</f>
        <v>22769578</v>
      </c>
      <c r="F33" s="74">
        <f>F12+F22+F27</f>
        <v>22769578</v>
      </c>
      <c r="G33" s="74">
        <f t="shared" ref="G33:K33" si="2">G12+G22+G27</f>
        <v>0</v>
      </c>
      <c r="H33" s="74">
        <f t="shared" si="2"/>
        <v>0</v>
      </c>
      <c r="I33" s="74">
        <f>I12+I22+I27+I28</f>
        <v>24906088</v>
      </c>
      <c r="J33" s="74">
        <f>J12+J22+J27+J28</f>
        <v>24906088</v>
      </c>
      <c r="K33" s="74">
        <f t="shared" si="2"/>
        <v>0</v>
      </c>
      <c r="L33" s="73">
        <f t="shared" ref="L33" si="3">SUM(L12:L32)</f>
        <v>0</v>
      </c>
      <c r="M33" s="74">
        <f>M12+M22+M27+M28</f>
        <v>25162865</v>
      </c>
      <c r="N33" s="74">
        <f>N12+N22+N27+N28</f>
        <v>25162865</v>
      </c>
      <c r="O33" s="74">
        <f t="shared" ref="O33" si="4">O12+O22+O27</f>
        <v>0</v>
      </c>
      <c r="P33" s="73">
        <f t="shared" ref="P33" si="5">SUM(P12:P32)</f>
        <v>0</v>
      </c>
    </row>
    <row r="34" spans="1:16" s="6" customFormat="1" ht="31.2" x14ac:dyDescent="0.3">
      <c r="A34" s="23"/>
      <c r="B34" s="24" t="s">
        <v>79</v>
      </c>
      <c r="C34" s="30" t="s">
        <v>384</v>
      </c>
      <c r="D34" s="30" t="s">
        <v>383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5" customFormat="1" ht="46.8" x14ac:dyDescent="0.3">
      <c r="A35" s="24"/>
      <c r="B35" s="24" t="s">
        <v>80</v>
      </c>
      <c r="C35" s="30" t="s">
        <v>386</v>
      </c>
      <c r="D35" s="30" t="s">
        <v>385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6" customFormat="1" ht="46.8" x14ac:dyDescent="0.3">
      <c r="A36" s="24"/>
      <c r="B36" s="24" t="s">
        <v>81</v>
      </c>
      <c r="C36" s="30" t="s">
        <v>388</v>
      </c>
      <c r="D36" s="30" t="s">
        <v>387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s="6" customFormat="1" ht="46.8" x14ac:dyDescent="0.3">
      <c r="A37" s="24"/>
      <c r="B37" s="24" t="s">
        <v>82</v>
      </c>
      <c r="C37" s="30" t="s">
        <v>390</v>
      </c>
      <c r="D37" s="30" t="s">
        <v>389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5" customFormat="1" ht="31.2" x14ac:dyDescent="0.3">
      <c r="A38" s="24"/>
      <c r="B38" s="24" t="s">
        <v>83</v>
      </c>
      <c r="C38" s="30" t="s">
        <v>391</v>
      </c>
      <c r="D38" s="30" t="s">
        <v>381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8" customFormat="1" ht="46.8" x14ac:dyDescent="0.3">
      <c r="A39" s="22"/>
      <c r="B39" s="22"/>
      <c r="C39" s="105" t="s">
        <v>169</v>
      </c>
      <c r="D39" s="105"/>
      <c r="E39" s="106">
        <v>31372162</v>
      </c>
      <c r="F39" s="106"/>
      <c r="G39" s="106">
        <v>31372162</v>
      </c>
      <c r="H39" s="19"/>
      <c r="I39" s="106">
        <v>22482704</v>
      </c>
      <c r="J39" s="106"/>
      <c r="K39" s="106">
        <v>22482704</v>
      </c>
      <c r="L39" s="19"/>
      <c r="M39" s="106">
        <v>24922531</v>
      </c>
      <c r="N39" s="106"/>
      <c r="O39" s="106">
        <v>24922531</v>
      </c>
      <c r="P39" s="19"/>
    </row>
    <row r="40" spans="1:16" s="18" customFormat="1" x14ac:dyDescent="0.3">
      <c r="A40" s="22"/>
      <c r="B40" s="177"/>
      <c r="C40" s="167" t="s">
        <v>534</v>
      </c>
      <c r="D40" s="105"/>
      <c r="E40" s="106"/>
      <c r="F40" s="106"/>
      <c r="G40" s="106"/>
      <c r="H40" s="19"/>
      <c r="I40" s="106">
        <v>348500</v>
      </c>
      <c r="J40" s="106">
        <v>348500</v>
      </c>
      <c r="K40" s="106"/>
      <c r="L40" s="19"/>
      <c r="M40" s="106">
        <v>383500</v>
      </c>
      <c r="N40" s="106">
        <v>383500</v>
      </c>
      <c r="O40" s="106"/>
      <c r="P40" s="19"/>
    </row>
    <row r="41" spans="1:16" s="18" customFormat="1" x14ac:dyDescent="0.3">
      <c r="A41" s="22"/>
      <c r="B41" s="177"/>
      <c r="C41" s="202" t="s">
        <v>548</v>
      </c>
      <c r="D41" s="105"/>
      <c r="E41" s="106"/>
      <c r="F41" s="106"/>
      <c r="G41" s="106"/>
      <c r="H41" s="19"/>
      <c r="I41" s="106"/>
      <c r="J41" s="106"/>
      <c r="K41" s="106"/>
      <c r="L41" s="19"/>
      <c r="M41" s="106">
        <v>70000</v>
      </c>
      <c r="N41" s="106">
        <v>70000</v>
      </c>
      <c r="O41" s="106"/>
      <c r="P41" s="19"/>
    </row>
    <row r="42" spans="1:16" s="18" customFormat="1" ht="21" customHeight="1" x14ac:dyDescent="0.3">
      <c r="A42" s="22"/>
      <c r="B42" s="207" t="s">
        <v>400</v>
      </c>
      <c r="C42" s="208"/>
      <c r="D42" s="109"/>
      <c r="E42" s="74">
        <f t="shared" ref="E42:H42" si="6">SUM(E33:E39)</f>
        <v>54141740</v>
      </c>
      <c r="F42" s="74">
        <f t="shared" si="6"/>
        <v>22769578</v>
      </c>
      <c r="G42" s="74">
        <f t="shared" si="6"/>
        <v>31372162</v>
      </c>
      <c r="H42" s="106">
        <f t="shared" si="6"/>
        <v>0</v>
      </c>
      <c r="I42" s="74">
        <f t="shared" ref="I42:L42" si="7">SUM(I33:I39)</f>
        <v>47388792</v>
      </c>
      <c r="J42" s="74">
        <f t="shared" si="7"/>
        <v>24906088</v>
      </c>
      <c r="K42" s="74">
        <f t="shared" si="7"/>
        <v>22482704</v>
      </c>
      <c r="L42" s="106">
        <f t="shared" si="7"/>
        <v>0</v>
      </c>
      <c r="M42" s="74">
        <f>SUM(M33:M41)</f>
        <v>50538896</v>
      </c>
      <c r="N42" s="74">
        <f t="shared" ref="N42:O42" si="8">SUM(N33:N41)</f>
        <v>25616365</v>
      </c>
      <c r="O42" s="74">
        <f t="shared" si="8"/>
        <v>24922531</v>
      </c>
      <c r="P42" s="106">
        <f t="shared" ref="P42" si="9">SUM(P33:P39)</f>
        <v>0</v>
      </c>
    </row>
    <row r="43" spans="1:16" x14ac:dyDescent="0.3">
      <c r="A43" s="21"/>
      <c r="B43" s="21"/>
      <c r="C43" s="29"/>
      <c r="D43" s="29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s="5" customFormat="1" x14ac:dyDescent="0.3">
      <c r="A44" s="75" t="s">
        <v>35</v>
      </c>
      <c r="B44" s="213" t="s">
        <v>393</v>
      </c>
      <c r="C44" s="213"/>
      <c r="D44" s="82" t="s">
        <v>392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31.2" x14ac:dyDescent="0.3">
      <c r="A45" s="21"/>
      <c r="B45" s="21" t="s">
        <v>78</v>
      </c>
      <c r="C45" s="29" t="s">
        <v>84</v>
      </c>
      <c r="D45" s="29" t="s">
        <v>394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46.8" x14ac:dyDescent="0.3">
      <c r="A46" s="21"/>
      <c r="B46" s="21" t="s">
        <v>79</v>
      </c>
      <c r="C46" s="29" t="s">
        <v>86</v>
      </c>
      <c r="D46" s="29" t="s">
        <v>395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46.8" x14ac:dyDescent="0.3">
      <c r="A47" s="21"/>
      <c r="B47" s="21" t="s">
        <v>80</v>
      </c>
      <c r="C47" s="29" t="s">
        <v>87</v>
      </c>
      <c r="D47" s="29" t="s">
        <v>396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46.8" x14ac:dyDescent="0.3">
      <c r="A48" s="21"/>
      <c r="B48" s="21" t="s">
        <v>81</v>
      </c>
      <c r="C48" s="29" t="s">
        <v>88</v>
      </c>
      <c r="D48" s="29" t="s">
        <v>397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46.8" x14ac:dyDescent="0.3">
      <c r="A49" s="21"/>
      <c r="B49" s="21" t="s">
        <v>82</v>
      </c>
      <c r="C49" s="29" t="s">
        <v>85</v>
      </c>
      <c r="D49" s="29" t="s">
        <v>398</v>
      </c>
      <c r="E49" s="13"/>
      <c r="F49" s="13"/>
      <c r="G49" s="13"/>
      <c r="H49" s="13"/>
      <c r="I49" s="13">
        <v>2690390</v>
      </c>
      <c r="J49" s="13"/>
      <c r="K49" s="13">
        <v>2690390</v>
      </c>
      <c r="L49" s="13"/>
      <c r="M49" s="13">
        <v>2690390</v>
      </c>
      <c r="N49" s="13"/>
      <c r="O49" s="13">
        <v>2690390</v>
      </c>
      <c r="P49" s="13"/>
    </row>
    <row r="50" spans="1:16" s="6" customFormat="1" ht="16.2" x14ac:dyDescent="0.3">
      <c r="A50" s="23"/>
      <c r="B50" s="219" t="s">
        <v>399</v>
      </c>
      <c r="C50" s="220"/>
      <c r="D50" s="107"/>
      <c r="E50" s="108">
        <f t="shared" ref="E50:H50" si="10">SUM(E45:E49)</f>
        <v>0</v>
      </c>
      <c r="F50" s="108">
        <f t="shared" si="10"/>
        <v>0</v>
      </c>
      <c r="G50" s="108">
        <f t="shared" si="10"/>
        <v>0</v>
      </c>
      <c r="H50" s="108">
        <f t="shared" si="10"/>
        <v>0</v>
      </c>
      <c r="I50" s="108">
        <f t="shared" ref="I50:L50" si="11">SUM(I45:I49)</f>
        <v>2690390</v>
      </c>
      <c r="J50" s="108">
        <f t="shared" si="11"/>
        <v>0</v>
      </c>
      <c r="K50" s="108">
        <f t="shared" si="11"/>
        <v>2690390</v>
      </c>
      <c r="L50" s="108">
        <f t="shared" si="11"/>
        <v>0</v>
      </c>
      <c r="M50" s="108">
        <f t="shared" ref="M50:P50" si="12">SUM(M45:M49)</f>
        <v>2690390</v>
      </c>
      <c r="N50" s="108">
        <f t="shared" si="12"/>
        <v>0</v>
      </c>
      <c r="O50" s="108">
        <f t="shared" si="12"/>
        <v>2690390</v>
      </c>
      <c r="P50" s="108">
        <f t="shared" si="12"/>
        <v>0</v>
      </c>
    </row>
    <row r="51" spans="1:16" x14ac:dyDescent="0.3">
      <c r="A51" s="21"/>
      <c r="B51" s="21"/>
      <c r="C51" s="29"/>
      <c r="D51" s="2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s="5" customFormat="1" ht="15.75" customHeight="1" x14ac:dyDescent="0.3">
      <c r="A52" s="75" t="s">
        <v>15</v>
      </c>
      <c r="B52" s="213" t="s">
        <v>20</v>
      </c>
      <c r="C52" s="213"/>
      <c r="D52" s="82" t="s">
        <v>403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 ht="15.75" customHeight="1" x14ac:dyDescent="0.3">
      <c r="A53" s="21"/>
      <c r="B53" s="21" t="s">
        <v>78</v>
      </c>
      <c r="C53" s="29" t="s">
        <v>407</v>
      </c>
      <c r="D53" s="29" t="s">
        <v>406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s="18" customFormat="1" ht="46.8" x14ac:dyDescent="0.3">
      <c r="A54" s="22"/>
      <c r="B54" s="22"/>
      <c r="C54" s="105" t="s">
        <v>408</v>
      </c>
      <c r="D54" s="105" t="s">
        <v>405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s="18" customFormat="1" x14ac:dyDescent="0.3">
      <c r="A55" s="22"/>
      <c r="B55" s="211" t="s">
        <v>404</v>
      </c>
      <c r="C55" s="212"/>
      <c r="D55" s="105"/>
      <c r="E55" s="106">
        <f t="shared" ref="E55:H55" si="13">SUM(E54)</f>
        <v>0</v>
      </c>
      <c r="F55" s="106">
        <f t="shared" si="13"/>
        <v>0</v>
      </c>
      <c r="G55" s="106">
        <f t="shared" si="13"/>
        <v>0</v>
      </c>
      <c r="H55" s="106">
        <f t="shared" si="13"/>
        <v>0</v>
      </c>
      <c r="I55" s="106">
        <f t="shared" ref="I55:L55" si="14">SUM(I54)</f>
        <v>0</v>
      </c>
      <c r="J55" s="106">
        <f t="shared" si="14"/>
        <v>0</v>
      </c>
      <c r="K55" s="106">
        <f t="shared" si="14"/>
        <v>0</v>
      </c>
      <c r="L55" s="106">
        <f t="shared" si="14"/>
        <v>0</v>
      </c>
      <c r="M55" s="106">
        <f t="shared" ref="M55:P55" si="15">SUM(M54)</f>
        <v>0</v>
      </c>
      <c r="N55" s="106">
        <f t="shared" si="15"/>
        <v>0</v>
      </c>
      <c r="O55" s="106">
        <f t="shared" si="15"/>
        <v>0</v>
      </c>
      <c r="P55" s="106">
        <f t="shared" si="15"/>
        <v>0</v>
      </c>
    </row>
    <row r="56" spans="1:16" ht="31.2" x14ac:dyDescent="0.3">
      <c r="A56" s="21"/>
      <c r="B56" s="21" t="s">
        <v>79</v>
      </c>
      <c r="C56" s="29" t="s">
        <v>412</v>
      </c>
      <c r="D56" s="29" t="s">
        <v>409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31.2" x14ac:dyDescent="0.3">
      <c r="A57" s="21"/>
      <c r="B57" s="21" t="s">
        <v>80</v>
      </c>
      <c r="C57" s="29" t="s">
        <v>413</v>
      </c>
      <c r="D57" s="29" t="s">
        <v>410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3">
      <c r="A58" s="21"/>
      <c r="B58" s="21" t="s">
        <v>81</v>
      </c>
      <c r="C58" s="29" t="s">
        <v>414</v>
      </c>
      <c r="D58" s="29" t="s">
        <v>411</v>
      </c>
      <c r="E58" s="13">
        <v>170000</v>
      </c>
      <c r="F58" s="13">
        <v>170000</v>
      </c>
      <c r="G58" s="13"/>
      <c r="H58" s="13"/>
      <c r="I58" s="13">
        <v>170000</v>
      </c>
      <c r="J58" s="13">
        <v>170000</v>
      </c>
      <c r="K58" s="13"/>
      <c r="L58" s="13"/>
      <c r="M58" s="13">
        <v>373920</v>
      </c>
      <c r="N58" s="13">
        <v>373920</v>
      </c>
      <c r="O58" s="13"/>
      <c r="P58" s="13"/>
    </row>
    <row r="59" spans="1:16" s="18" customFormat="1" ht="31.2" x14ac:dyDescent="0.3">
      <c r="A59" s="22"/>
      <c r="B59" s="22"/>
      <c r="C59" s="105" t="s">
        <v>157</v>
      </c>
      <c r="D59" s="105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3">
      <c r="A60" s="21"/>
      <c r="B60" s="21">
        <v>5</v>
      </c>
      <c r="C60" s="29" t="s">
        <v>415</v>
      </c>
      <c r="D60" s="29" t="s">
        <v>416</v>
      </c>
      <c r="E60" s="13">
        <f>SUM(E61:E63)</f>
        <v>150000</v>
      </c>
      <c r="F60" s="13">
        <f>SUM(F61:F63)</f>
        <v>150000</v>
      </c>
      <c r="G60" s="13"/>
      <c r="H60" s="13"/>
      <c r="I60" s="13">
        <v>230000</v>
      </c>
      <c r="J60" s="13">
        <v>230000</v>
      </c>
      <c r="K60" s="13"/>
      <c r="L60" s="13"/>
      <c r="M60" s="13">
        <v>594711</v>
      </c>
      <c r="N60" s="13">
        <v>594711</v>
      </c>
      <c r="O60" s="13"/>
      <c r="P60" s="13"/>
    </row>
    <row r="61" spans="1:16" s="18" customFormat="1" ht="31.2" x14ac:dyDescent="0.3">
      <c r="A61" s="22"/>
      <c r="B61" s="22"/>
      <c r="C61" s="105" t="s">
        <v>422</v>
      </c>
      <c r="D61" s="105" t="s">
        <v>417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s="18" customFormat="1" x14ac:dyDescent="0.3">
      <c r="A62" s="22"/>
      <c r="B62" s="22"/>
      <c r="C62" s="105" t="s">
        <v>420</v>
      </c>
      <c r="D62" s="105" t="s">
        <v>418</v>
      </c>
      <c r="E62" s="19">
        <v>150000</v>
      </c>
      <c r="F62" s="19">
        <v>150000</v>
      </c>
      <c r="G62" s="19"/>
      <c r="H62" s="19"/>
      <c r="I62" s="19">
        <v>150000</v>
      </c>
      <c r="J62" s="19">
        <v>150000</v>
      </c>
      <c r="K62" s="19"/>
      <c r="L62" s="19"/>
      <c r="M62" s="19">
        <v>594711</v>
      </c>
      <c r="N62" s="19">
        <v>594711</v>
      </c>
      <c r="O62" s="19"/>
      <c r="P62" s="19"/>
    </row>
    <row r="63" spans="1:16" s="18" customFormat="1" x14ac:dyDescent="0.3">
      <c r="A63" s="22"/>
      <c r="B63" s="22"/>
      <c r="C63" s="105" t="s">
        <v>421</v>
      </c>
      <c r="D63" s="105" t="s">
        <v>419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s="18" customFormat="1" x14ac:dyDescent="0.3">
      <c r="A64" s="22"/>
      <c r="B64" s="211" t="s">
        <v>423</v>
      </c>
      <c r="C64" s="212"/>
      <c r="D64" s="105"/>
      <c r="E64" s="106">
        <f t="shared" ref="E64:H64" si="16">SUM(E61:E63)</f>
        <v>150000</v>
      </c>
      <c r="F64" s="106">
        <f t="shared" si="16"/>
        <v>150000</v>
      </c>
      <c r="G64" s="106">
        <f t="shared" si="16"/>
        <v>0</v>
      </c>
      <c r="H64" s="106">
        <f t="shared" si="16"/>
        <v>0</v>
      </c>
      <c r="I64" s="106">
        <f t="shared" ref="I64:L64" si="17">SUM(I61:I63)</f>
        <v>150000</v>
      </c>
      <c r="J64" s="106">
        <f t="shared" si="17"/>
        <v>150000</v>
      </c>
      <c r="K64" s="106">
        <f t="shared" si="17"/>
        <v>0</v>
      </c>
      <c r="L64" s="106">
        <f t="shared" si="17"/>
        <v>0</v>
      </c>
      <c r="M64" s="106">
        <f t="shared" ref="M64:P64" si="18">SUM(M61:M63)</f>
        <v>594711</v>
      </c>
      <c r="N64" s="106">
        <f t="shared" si="18"/>
        <v>594711</v>
      </c>
      <c r="O64" s="106">
        <f t="shared" si="18"/>
        <v>0</v>
      </c>
      <c r="P64" s="106">
        <f t="shared" si="18"/>
        <v>0</v>
      </c>
    </row>
    <row r="65" spans="1:16" x14ac:dyDescent="0.3">
      <c r="A65" s="21"/>
      <c r="B65" s="21" t="s">
        <v>83</v>
      </c>
      <c r="C65" s="29" t="s">
        <v>426</v>
      </c>
      <c r="D65" s="29" t="s">
        <v>425</v>
      </c>
      <c r="E65" s="13">
        <v>10000</v>
      </c>
      <c r="F65" s="13">
        <v>10000</v>
      </c>
      <c r="G65" s="13"/>
      <c r="H65" s="13"/>
      <c r="I65" s="13">
        <v>16000</v>
      </c>
      <c r="J65" s="13">
        <v>16000</v>
      </c>
      <c r="K65" s="13"/>
      <c r="L65" s="13"/>
      <c r="M65" s="13">
        <v>80575</v>
      </c>
      <c r="N65" s="13">
        <v>80575</v>
      </c>
      <c r="O65" s="13"/>
      <c r="P65" s="13"/>
    </row>
    <row r="66" spans="1:16" s="18" customFormat="1" x14ac:dyDescent="0.3">
      <c r="A66" s="22"/>
      <c r="B66" s="22"/>
      <c r="C66" s="105" t="s">
        <v>89</v>
      </c>
      <c r="D66" s="105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s="18" customFormat="1" x14ac:dyDescent="0.3">
      <c r="A67" s="22"/>
      <c r="B67" s="22"/>
      <c r="C67" s="105" t="s">
        <v>90</v>
      </c>
      <c r="D67" s="105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s="18" customFormat="1" x14ac:dyDescent="0.3">
      <c r="A68" s="22"/>
      <c r="B68" s="211" t="s">
        <v>424</v>
      </c>
      <c r="C68" s="212"/>
      <c r="D68" s="105" t="s">
        <v>425</v>
      </c>
      <c r="E68" s="106">
        <f t="shared" ref="E68:H68" si="19">SUM(E66:E67)</f>
        <v>0</v>
      </c>
      <c r="F68" s="106">
        <f t="shared" si="19"/>
        <v>0</v>
      </c>
      <c r="G68" s="106">
        <f t="shared" si="19"/>
        <v>0</v>
      </c>
      <c r="H68" s="106">
        <f t="shared" si="19"/>
        <v>0</v>
      </c>
      <c r="I68" s="106">
        <f t="shared" ref="I68:L68" si="20">SUM(I66:I67)</f>
        <v>0</v>
      </c>
      <c r="J68" s="106">
        <f t="shared" si="20"/>
        <v>0</v>
      </c>
      <c r="K68" s="106">
        <f t="shared" si="20"/>
        <v>0</v>
      </c>
      <c r="L68" s="106">
        <f t="shared" si="20"/>
        <v>0</v>
      </c>
      <c r="M68" s="106">
        <f t="shared" ref="M68:P68" si="21">SUM(M66:M67)</f>
        <v>0</v>
      </c>
      <c r="N68" s="106">
        <f t="shared" si="21"/>
        <v>0</v>
      </c>
      <c r="O68" s="106">
        <f t="shared" si="21"/>
        <v>0</v>
      </c>
      <c r="P68" s="106">
        <f t="shared" si="21"/>
        <v>0</v>
      </c>
    </row>
    <row r="69" spans="1:16" s="6" customFormat="1" ht="16.2" x14ac:dyDescent="0.3">
      <c r="A69" s="23"/>
      <c r="B69" s="207" t="s">
        <v>402</v>
      </c>
      <c r="C69" s="208"/>
      <c r="D69" s="107" t="s">
        <v>403</v>
      </c>
      <c r="E69" s="74">
        <f>E58+E60+E65</f>
        <v>330000</v>
      </c>
      <c r="F69" s="74">
        <f>F58+F60+F65</f>
        <v>330000</v>
      </c>
      <c r="G69" s="108">
        <f t="shared" ref="G69:H69" si="22">SUM(G68+G64+G59+G57+G56+G55)</f>
        <v>0</v>
      </c>
      <c r="H69" s="108">
        <f t="shared" si="22"/>
        <v>0</v>
      </c>
      <c r="I69" s="74">
        <f>I58+I60+I65</f>
        <v>416000</v>
      </c>
      <c r="J69" s="74">
        <f>J58+J60+J65</f>
        <v>416000</v>
      </c>
      <c r="K69" s="108">
        <f t="shared" ref="K69:L69" si="23">SUM(K68+K64+K59+K57+K56+K55)</f>
        <v>0</v>
      </c>
      <c r="L69" s="108">
        <f t="shared" si="23"/>
        <v>0</v>
      </c>
      <c r="M69" s="74">
        <f>M58+M60+M65</f>
        <v>1049206</v>
      </c>
      <c r="N69" s="74">
        <f>N58+N60+N65</f>
        <v>1049206</v>
      </c>
      <c r="O69" s="108">
        <f t="shared" ref="O69:P69" si="24">SUM(O68+O64+O59+O57+O56+O55)</f>
        <v>0</v>
      </c>
      <c r="P69" s="108">
        <f t="shared" si="24"/>
        <v>0</v>
      </c>
    </row>
    <row r="70" spans="1:16" x14ac:dyDescent="0.3">
      <c r="A70" s="21"/>
      <c r="B70" s="21"/>
      <c r="C70" s="29"/>
      <c r="D70" s="29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s="5" customFormat="1" x14ac:dyDescent="0.3">
      <c r="A71" s="75" t="s">
        <v>17</v>
      </c>
      <c r="B71" s="213" t="s">
        <v>22</v>
      </c>
      <c r="C71" s="213"/>
      <c r="D71" s="82" t="s">
        <v>427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x14ac:dyDescent="0.3">
      <c r="A72" s="21"/>
      <c r="B72" s="21" t="s">
        <v>78</v>
      </c>
      <c r="C72" s="29" t="s">
        <v>435</v>
      </c>
      <c r="D72" s="29" t="s">
        <v>428</v>
      </c>
      <c r="E72" s="13">
        <v>900000</v>
      </c>
      <c r="F72" s="13"/>
      <c r="G72" s="13">
        <v>900000</v>
      </c>
      <c r="H72" s="13"/>
      <c r="I72" s="13">
        <v>1050000</v>
      </c>
      <c r="J72" s="13"/>
      <c r="K72" s="13">
        <v>1050000</v>
      </c>
      <c r="L72" s="13"/>
      <c r="M72" s="13">
        <v>948435</v>
      </c>
      <c r="N72" s="13">
        <v>199185</v>
      </c>
      <c r="O72" s="13">
        <v>749250</v>
      </c>
      <c r="P72" s="13"/>
    </row>
    <row r="73" spans="1:16" x14ac:dyDescent="0.3">
      <c r="A73" s="21"/>
      <c r="B73" s="21" t="s">
        <v>79</v>
      </c>
      <c r="C73" s="29" t="s">
        <v>434</v>
      </c>
      <c r="D73" s="29" t="s">
        <v>429</v>
      </c>
      <c r="E73" s="13"/>
      <c r="F73" s="13"/>
      <c r="G73" s="13"/>
      <c r="H73" s="13"/>
      <c r="I73" s="13"/>
      <c r="J73" s="13"/>
      <c r="K73" s="13"/>
      <c r="M73" s="13"/>
      <c r="N73" s="13"/>
      <c r="O73" s="13"/>
    </row>
    <row r="74" spans="1:16" ht="31.2" x14ac:dyDescent="0.3">
      <c r="A74" s="21"/>
      <c r="B74" s="21" t="s">
        <v>80</v>
      </c>
      <c r="C74" s="29" t="s">
        <v>433</v>
      </c>
      <c r="D74" s="29" t="s">
        <v>430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3">
      <c r="A75" s="21"/>
      <c r="B75" s="21" t="s">
        <v>81</v>
      </c>
      <c r="C75" s="29" t="s">
        <v>443</v>
      </c>
      <c r="D75" s="29" t="s">
        <v>431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3">
      <c r="A76" s="21"/>
      <c r="B76" s="21" t="s">
        <v>82</v>
      </c>
      <c r="C76" s="29" t="s">
        <v>444</v>
      </c>
      <c r="D76" s="29" t="s">
        <v>432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3">
      <c r="A77" s="21"/>
      <c r="B77" s="21" t="s">
        <v>83</v>
      </c>
      <c r="C77" s="29" t="s">
        <v>445</v>
      </c>
      <c r="D77" s="29" t="s">
        <v>436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ht="31.2" x14ac:dyDescent="0.3">
      <c r="A78" s="21"/>
      <c r="B78" s="21" t="s">
        <v>91</v>
      </c>
      <c r="C78" s="29" t="s">
        <v>446</v>
      </c>
      <c r="D78" s="29" t="s">
        <v>437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3">
      <c r="A79" s="21"/>
      <c r="B79" s="21" t="s">
        <v>92</v>
      </c>
      <c r="C79" s="29" t="s">
        <v>447</v>
      </c>
      <c r="D79" s="29" t="s">
        <v>438</v>
      </c>
      <c r="E79" s="13">
        <v>1000</v>
      </c>
      <c r="F79" s="13">
        <v>1000</v>
      </c>
      <c r="G79" s="13"/>
      <c r="H79" s="13"/>
      <c r="I79" s="13">
        <v>1000</v>
      </c>
      <c r="J79" s="13">
        <v>1000</v>
      </c>
      <c r="K79" s="13"/>
      <c r="L79" s="13"/>
      <c r="M79" s="13">
        <v>4</v>
      </c>
      <c r="N79" s="13">
        <v>4</v>
      </c>
      <c r="O79" s="13"/>
      <c r="P79" s="13"/>
    </row>
    <row r="80" spans="1:16" x14ac:dyDescent="0.3">
      <c r="A80" s="21"/>
      <c r="B80" s="21" t="s">
        <v>93</v>
      </c>
      <c r="C80" s="29" t="s">
        <v>448</v>
      </c>
      <c r="D80" s="29" t="s">
        <v>440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3">
      <c r="A81" s="21"/>
      <c r="B81" s="21" t="s">
        <v>94</v>
      </c>
      <c r="C81" s="29" t="s">
        <v>441</v>
      </c>
      <c r="D81" s="29" t="s">
        <v>442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3">
      <c r="A82" s="21"/>
      <c r="B82" s="21" t="s">
        <v>129</v>
      </c>
      <c r="C82" s="29" t="s">
        <v>449</v>
      </c>
      <c r="D82" s="29" t="s">
        <v>439</v>
      </c>
      <c r="E82" s="13"/>
      <c r="F82" s="13"/>
      <c r="G82" s="13"/>
      <c r="H82" s="13"/>
      <c r="I82" s="13">
        <v>174409</v>
      </c>
      <c r="J82" s="13">
        <v>174409</v>
      </c>
      <c r="K82" s="13"/>
      <c r="L82" s="13"/>
      <c r="M82" s="13">
        <v>126116</v>
      </c>
      <c r="N82" s="13">
        <v>126116</v>
      </c>
      <c r="O82" s="13"/>
      <c r="P82" s="13"/>
    </row>
    <row r="83" spans="1:16" s="5" customFormat="1" x14ac:dyDescent="0.3">
      <c r="A83" s="24"/>
      <c r="B83" s="209" t="s">
        <v>450</v>
      </c>
      <c r="C83" s="210"/>
      <c r="D83" s="30" t="s">
        <v>427</v>
      </c>
      <c r="E83" s="74">
        <f t="shared" ref="E83:H83" si="25">SUM(E72:E82)</f>
        <v>901000</v>
      </c>
      <c r="F83" s="74">
        <f t="shared" si="25"/>
        <v>1000</v>
      </c>
      <c r="G83" s="74">
        <f t="shared" si="25"/>
        <v>900000</v>
      </c>
      <c r="H83" s="74">
        <f t="shared" si="25"/>
        <v>0</v>
      </c>
      <c r="I83" s="74">
        <f t="shared" ref="I83:L83" si="26">SUM(I72:I82)</f>
        <v>1225409</v>
      </c>
      <c r="J83" s="74">
        <f t="shared" si="26"/>
        <v>175409</v>
      </c>
      <c r="K83" s="74">
        <f t="shared" si="26"/>
        <v>1050000</v>
      </c>
      <c r="L83" s="74">
        <f t="shared" si="26"/>
        <v>0</v>
      </c>
      <c r="M83" s="74">
        <f t="shared" ref="M83:P83" si="27">SUM(M72:M82)</f>
        <v>1074555</v>
      </c>
      <c r="N83" s="74">
        <f t="shared" si="27"/>
        <v>325305</v>
      </c>
      <c r="O83" s="74">
        <f t="shared" si="27"/>
        <v>749250</v>
      </c>
      <c r="P83" s="74">
        <f t="shared" si="27"/>
        <v>0</v>
      </c>
    </row>
    <row r="84" spans="1:16" x14ac:dyDescent="0.3">
      <c r="A84" s="21"/>
      <c r="B84" s="21"/>
      <c r="C84" s="29"/>
      <c r="D84" s="29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5" customFormat="1" x14ac:dyDescent="0.3">
      <c r="A85" s="75" t="s">
        <v>41</v>
      </c>
      <c r="B85" s="213" t="s">
        <v>24</v>
      </c>
      <c r="C85" s="213"/>
      <c r="D85" s="82" t="s">
        <v>452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x14ac:dyDescent="0.3">
      <c r="A86" s="21"/>
      <c r="B86" s="20" t="s">
        <v>78</v>
      </c>
      <c r="C86" s="98" t="s">
        <v>458</v>
      </c>
      <c r="D86" s="98" t="s">
        <v>453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3">
      <c r="A87" s="21"/>
      <c r="B87" s="21" t="s">
        <v>79</v>
      </c>
      <c r="C87" s="29" t="s">
        <v>459</v>
      </c>
      <c r="D87" s="29" t="s">
        <v>454</v>
      </c>
      <c r="E87" s="13"/>
      <c r="F87" s="13"/>
      <c r="G87" s="13"/>
      <c r="H87" s="13"/>
      <c r="I87" s="13"/>
      <c r="J87" s="13"/>
      <c r="K87" s="13"/>
      <c r="L87" s="13"/>
      <c r="M87" s="13">
        <v>65000</v>
      </c>
      <c r="N87" s="13">
        <v>65000</v>
      </c>
      <c r="O87" s="13"/>
      <c r="P87" s="13"/>
    </row>
    <row r="88" spans="1:16" x14ac:dyDescent="0.3">
      <c r="A88" s="21"/>
      <c r="B88" s="21" t="s">
        <v>80</v>
      </c>
      <c r="C88" s="29" t="s">
        <v>460</v>
      </c>
      <c r="D88" s="29" t="s">
        <v>455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3">
      <c r="A89" s="21"/>
      <c r="B89" s="21" t="s">
        <v>81</v>
      </c>
      <c r="C89" s="29" t="s">
        <v>462</v>
      </c>
      <c r="D89" s="29" t="s">
        <v>456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31.2" x14ac:dyDescent="0.3">
      <c r="A90" s="21"/>
      <c r="B90" s="21" t="s">
        <v>82</v>
      </c>
      <c r="C90" s="29" t="s">
        <v>461</v>
      </c>
      <c r="D90" s="29" t="s">
        <v>457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s="5" customFormat="1" x14ac:dyDescent="0.3">
      <c r="A91" s="24"/>
      <c r="B91" s="209" t="s">
        <v>451</v>
      </c>
      <c r="C91" s="210"/>
      <c r="D91" s="30" t="s">
        <v>452</v>
      </c>
      <c r="E91" s="74">
        <f t="shared" ref="E91:H91" si="28">SUM(E86:E90)</f>
        <v>0</v>
      </c>
      <c r="F91" s="74">
        <f t="shared" si="28"/>
        <v>0</v>
      </c>
      <c r="G91" s="74">
        <f t="shared" si="28"/>
        <v>0</v>
      </c>
      <c r="H91" s="74">
        <f t="shared" si="28"/>
        <v>0</v>
      </c>
      <c r="I91" s="74">
        <f t="shared" ref="I91:L91" si="29">SUM(I86:I90)</f>
        <v>0</v>
      </c>
      <c r="J91" s="74">
        <f t="shared" si="29"/>
        <v>0</v>
      </c>
      <c r="K91" s="74">
        <f t="shared" si="29"/>
        <v>0</v>
      </c>
      <c r="L91" s="74">
        <f t="shared" si="29"/>
        <v>0</v>
      </c>
      <c r="M91" s="74">
        <f t="shared" ref="M91:P91" si="30">SUM(M86:M90)</f>
        <v>65000</v>
      </c>
      <c r="N91" s="74">
        <f t="shared" si="30"/>
        <v>65000</v>
      </c>
      <c r="O91" s="74">
        <f t="shared" si="30"/>
        <v>0</v>
      </c>
      <c r="P91" s="74">
        <f t="shared" si="30"/>
        <v>0</v>
      </c>
    </row>
    <row r="92" spans="1:16" x14ac:dyDescent="0.3">
      <c r="A92" s="21"/>
      <c r="B92" s="21"/>
      <c r="C92" s="29"/>
      <c r="D92" s="29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5" customFormat="1" x14ac:dyDescent="0.3">
      <c r="A93" s="75" t="s">
        <v>19</v>
      </c>
      <c r="B93" s="213" t="s">
        <v>469</v>
      </c>
      <c r="C93" s="213"/>
      <c r="D93" s="82" t="s">
        <v>463</v>
      </c>
      <c r="E93" s="31"/>
      <c r="F93" s="31">
        <f t="shared" ref="F93:H93" si="31">SUM(F94:F98)</f>
        <v>0</v>
      </c>
      <c r="G93" s="31"/>
      <c r="H93" s="31">
        <f t="shared" si="31"/>
        <v>0</v>
      </c>
      <c r="I93" s="31"/>
      <c r="J93" s="31">
        <f t="shared" ref="J93" si="32">SUM(J94:J98)</f>
        <v>200000</v>
      </c>
      <c r="K93" s="31"/>
      <c r="L93" s="31">
        <f t="shared" ref="L93" si="33">SUM(L94:L98)</f>
        <v>0</v>
      </c>
      <c r="M93" s="31"/>
      <c r="N93" s="31">
        <f t="shared" ref="N93" si="34">SUM(N94:N98)</f>
        <v>681687</v>
      </c>
      <c r="O93" s="31"/>
      <c r="P93" s="31">
        <f t="shared" ref="P93" si="35">SUM(P94:P98)</f>
        <v>0</v>
      </c>
    </row>
    <row r="94" spans="1:16" ht="46.8" x14ac:dyDescent="0.3">
      <c r="A94" s="21"/>
      <c r="B94" s="20" t="s">
        <v>78</v>
      </c>
      <c r="C94" s="98" t="s">
        <v>470</v>
      </c>
      <c r="D94" s="98" t="s">
        <v>464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46.8" x14ac:dyDescent="0.3">
      <c r="A95" s="21"/>
      <c r="B95" s="20" t="s">
        <v>79</v>
      </c>
      <c r="C95" s="98" t="s">
        <v>471</v>
      </c>
      <c r="D95" s="98" t="s">
        <v>465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ht="62.4" x14ac:dyDescent="0.3">
      <c r="A96" s="21"/>
      <c r="B96" s="20" t="s">
        <v>80</v>
      </c>
      <c r="C96" s="98" t="s">
        <v>472</v>
      </c>
      <c r="D96" s="98" t="s">
        <v>468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ht="46.8" x14ac:dyDescent="0.3">
      <c r="A97" s="21"/>
      <c r="B97" s="20" t="s">
        <v>81</v>
      </c>
      <c r="C97" s="98" t="s">
        <v>474</v>
      </c>
      <c r="D97" s="98" t="s">
        <v>466</v>
      </c>
      <c r="E97" s="13">
        <v>300000</v>
      </c>
      <c r="F97" s="13"/>
      <c r="G97" s="13">
        <v>300000</v>
      </c>
      <c r="H97" s="13"/>
      <c r="I97" s="13">
        <v>200000</v>
      </c>
      <c r="J97" s="13">
        <v>200000</v>
      </c>
      <c r="K97" s="13"/>
      <c r="L97" s="13"/>
      <c r="M97" s="13">
        <v>681687</v>
      </c>
      <c r="N97" s="13">
        <v>681687</v>
      </c>
      <c r="O97" s="13"/>
      <c r="P97" s="13"/>
    </row>
    <row r="98" spans="1:16" ht="31.2" x14ac:dyDescent="0.3">
      <c r="A98" s="21"/>
      <c r="B98" s="21" t="s">
        <v>82</v>
      </c>
      <c r="C98" s="29" t="s">
        <v>473</v>
      </c>
      <c r="D98" s="29" t="s">
        <v>467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3">
      <c r="A99" s="21"/>
      <c r="B99" s="21"/>
      <c r="C99" s="29" t="s">
        <v>146</v>
      </c>
      <c r="D99" s="2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31.2" x14ac:dyDescent="0.3">
      <c r="A100" s="21"/>
      <c r="B100" s="21"/>
      <c r="C100" s="29" t="s">
        <v>147</v>
      </c>
      <c r="D100" s="29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s="5" customFormat="1" x14ac:dyDescent="0.3">
      <c r="A101" s="24"/>
      <c r="B101" s="209" t="s">
        <v>475</v>
      </c>
      <c r="C101" s="210"/>
      <c r="D101" s="30"/>
      <c r="E101" s="74">
        <f t="shared" ref="E101:H101" si="36">SUM(E94:E100)</f>
        <v>300000</v>
      </c>
      <c r="F101" s="74">
        <f t="shared" si="36"/>
        <v>0</v>
      </c>
      <c r="G101" s="74">
        <f t="shared" si="36"/>
        <v>300000</v>
      </c>
      <c r="H101" s="73">
        <f t="shared" si="36"/>
        <v>0</v>
      </c>
      <c r="I101" s="74">
        <f t="shared" ref="I101:L101" si="37">SUM(I94:I100)</f>
        <v>200000</v>
      </c>
      <c r="J101" s="74">
        <f t="shared" si="37"/>
        <v>200000</v>
      </c>
      <c r="K101" s="74">
        <f t="shared" si="37"/>
        <v>0</v>
      </c>
      <c r="L101" s="73">
        <f t="shared" si="37"/>
        <v>0</v>
      </c>
      <c r="M101" s="74">
        <f t="shared" ref="M101:P101" si="38">SUM(M94:M100)</f>
        <v>681687</v>
      </c>
      <c r="N101" s="74">
        <f t="shared" si="38"/>
        <v>681687</v>
      </c>
      <c r="O101" s="74">
        <f t="shared" si="38"/>
        <v>0</v>
      </c>
      <c r="P101" s="73">
        <f t="shared" si="38"/>
        <v>0</v>
      </c>
    </row>
    <row r="102" spans="1:16" x14ac:dyDescent="0.3">
      <c r="A102" s="21"/>
      <c r="B102" s="21"/>
      <c r="C102" s="29"/>
      <c r="D102" s="29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s="5" customFormat="1" x14ac:dyDescent="0.3">
      <c r="A103" s="75" t="s">
        <v>21</v>
      </c>
      <c r="B103" s="213" t="s">
        <v>481</v>
      </c>
      <c r="C103" s="213"/>
      <c r="D103" s="82" t="s">
        <v>476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46.8" x14ac:dyDescent="0.3">
      <c r="A104" s="21"/>
      <c r="B104" s="20" t="s">
        <v>78</v>
      </c>
      <c r="C104" s="98" t="s">
        <v>482</v>
      </c>
      <c r="D104" s="98" t="s">
        <v>477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ht="46.8" x14ac:dyDescent="0.3">
      <c r="A105" s="21"/>
      <c r="B105" s="20" t="s">
        <v>79</v>
      </c>
      <c r="C105" s="98" t="s">
        <v>483</v>
      </c>
      <c r="D105" s="98" t="s">
        <v>509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ht="62.4" x14ac:dyDescent="0.3">
      <c r="A106" s="21"/>
      <c r="B106" s="20" t="s">
        <v>80</v>
      </c>
      <c r="C106" s="98" t="s">
        <v>484</v>
      </c>
      <c r="D106" s="98" t="s">
        <v>478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ht="46.8" x14ac:dyDescent="0.3">
      <c r="A107" s="21"/>
      <c r="B107" s="20" t="s">
        <v>81</v>
      </c>
      <c r="C107" s="98" t="s">
        <v>485</v>
      </c>
      <c r="D107" s="98" t="s">
        <v>479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ht="31.2" x14ac:dyDescent="0.3">
      <c r="A108" s="21"/>
      <c r="B108" s="21" t="s">
        <v>82</v>
      </c>
      <c r="C108" s="29" t="s">
        <v>486</v>
      </c>
      <c r="D108" s="29" t="s">
        <v>480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s="18" customFormat="1" ht="31.2" x14ac:dyDescent="0.3">
      <c r="A109" s="22"/>
      <c r="B109" s="22"/>
      <c r="C109" s="110" t="s">
        <v>95</v>
      </c>
      <c r="D109" s="110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s="18" customFormat="1" ht="31.2" x14ac:dyDescent="0.3">
      <c r="A110" s="22"/>
      <c r="B110" s="22"/>
      <c r="C110" s="105" t="s">
        <v>96</v>
      </c>
      <c r="D110" s="105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s="18" customFormat="1" x14ac:dyDescent="0.3">
      <c r="A111" s="22"/>
      <c r="B111" s="211" t="s">
        <v>487</v>
      </c>
      <c r="C111" s="212"/>
      <c r="D111" s="105"/>
      <c r="E111" s="106">
        <f t="shared" ref="E111:H111" si="39">SUM(E104:E110)</f>
        <v>0</v>
      </c>
      <c r="F111" s="106">
        <f t="shared" si="39"/>
        <v>0</v>
      </c>
      <c r="G111" s="106">
        <f t="shared" si="39"/>
        <v>0</v>
      </c>
      <c r="H111" s="106">
        <f t="shared" si="39"/>
        <v>0</v>
      </c>
      <c r="I111" s="106">
        <f t="shared" ref="I111:L111" si="40">SUM(I104:I110)</f>
        <v>0</v>
      </c>
      <c r="J111" s="106">
        <f t="shared" si="40"/>
        <v>0</v>
      </c>
      <c r="K111" s="106">
        <f t="shared" si="40"/>
        <v>0</v>
      </c>
      <c r="L111" s="106">
        <f t="shared" si="40"/>
        <v>0</v>
      </c>
      <c r="M111" s="106">
        <f t="shared" ref="M111:P111" si="41">SUM(M104:M110)</f>
        <v>0</v>
      </c>
      <c r="N111" s="106">
        <f t="shared" si="41"/>
        <v>0</v>
      </c>
      <c r="O111" s="106">
        <f t="shared" si="41"/>
        <v>0</v>
      </c>
      <c r="P111" s="106">
        <f t="shared" si="41"/>
        <v>0</v>
      </c>
    </row>
    <row r="112" spans="1:16" x14ac:dyDescent="0.3">
      <c r="A112" s="21"/>
      <c r="B112" s="21"/>
      <c r="C112" s="29"/>
      <c r="D112" s="29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s="5" customFormat="1" ht="22.2" customHeight="1" x14ac:dyDescent="0.3">
      <c r="A113" s="215" t="s">
        <v>28</v>
      </c>
      <c r="B113" s="215"/>
      <c r="C113" s="215"/>
      <c r="D113" s="100"/>
      <c r="E113" s="114">
        <f t="shared" ref="E113:H113" si="42">SUM(E111+E101+E91+E83+E69+E50+E42)</f>
        <v>55672740</v>
      </c>
      <c r="F113" s="114">
        <f t="shared" si="42"/>
        <v>23100578</v>
      </c>
      <c r="G113" s="114">
        <f t="shared" si="42"/>
        <v>32572162</v>
      </c>
      <c r="H113" s="114">
        <f t="shared" si="42"/>
        <v>0</v>
      </c>
      <c r="I113" s="114">
        <f t="shared" ref="I113:L113" si="43">SUM(I111+I101+I91+I83+I69+I50+I42)</f>
        <v>51920591</v>
      </c>
      <c r="J113" s="114">
        <f t="shared" si="43"/>
        <v>25697497</v>
      </c>
      <c r="K113" s="114">
        <f t="shared" si="43"/>
        <v>26223094</v>
      </c>
      <c r="L113" s="114">
        <f t="shared" si="43"/>
        <v>0</v>
      </c>
      <c r="M113" s="114">
        <f t="shared" ref="M113:P113" si="44">SUM(M111+M101+M91+M83+M69+M50+M42)</f>
        <v>56099734</v>
      </c>
      <c r="N113" s="114">
        <f t="shared" si="44"/>
        <v>27737563</v>
      </c>
      <c r="O113" s="114">
        <f t="shared" si="44"/>
        <v>28362171</v>
      </c>
      <c r="P113" s="114">
        <f t="shared" si="44"/>
        <v>0</v>
      </c>
    </row>
    <row r="114" spans="1:16" s="5" customFormat="1" x14ac:dyDescent="0.3">
      <c r="A114" s="92"/>
      <c r="B114" s="214"/>
      <c r="C114" s="214"/>
      <c r="D114" s="2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s="5" customFormat="1" ht="23.25" customHeight="1" x14ac:dyDescent="0.3">
      <c r="A115" s="83" t="s">
        <v>23</v>
      </c>
      <c r="B115" s="213" t="s">
        <v>489</v>
      </c>
      <c r="C115" s="213"/>
      <c r="D115" s="82" t="s">
        <v>488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s="5" customFormat="1" x14ac:dyDescent="0.3">
      <c r="A116" s="92"/>
      <c r="B116" s="24" t="s">
        <v>78</v>
      </c>
      <c r="C116" s="45" t="s">
        <v>490</v>
      </c>
      <c r="D116" s="45" t="s">
        <v>491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1:16" s="18" customFormat="1" ht="31.2" x14ac:dyDescent="0.3">
      <c r="A117" s="111"/>
      <c r="B117" s="22"/>
      <c r="C117" s="112" t="s">
        <v>97</v>
      </c>
      <c r="D117" s="112" t="s">
        <v>500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s="18" customFormat="1" ht="31.2" x14ac:dyDescent="0.3">
      <c r="A118" s="111"/>
      <c r="B118" s="111"/>
      <c r="C118" s="112" t="s">
        <v>98</v>
      </c>
      <c r="D118" s="112" t="s">
        <v>501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s="18" customFormat="1" x14ac:dyDescent="0.3">
      <c r="A119" s="111"/>
      <c r="B119" s="111"/>
      <c r="C119" s="113" t="s">
        <v>99</v>
      </c>
      <c r="D119" s="113" t="s">
        <v>502</v>
      </c>
      <c r="E119" s="19">
        <v>2808243</v>
      </c>
      <c r="F119" s="19"/>
      <c r="G119" s="19">
        <v>2808243</v>
      </c>
      <c r="H119" s="19"/>
      <c r="I119" s="19">
        <v>4029717</v>
      </c>
      <c r="J119" s="19"/>
      <c r="K119" s="19">
        <v>4029717</v>
      </c>
      <c r="L119" s="19"/>
      <c r="M119" s="19">
        <v>4029717</v>
      </c>
      <c r="N119" s="19">
        <v>1221474</v>
      </c>
      <c r="O119" s="19">
        <v>2808243</v>
      </c>
      <c r="P119" s="19"/>
    </row>
    <row r="120" spans="1:16" s="18" customFormat="1" x14ac:dyDescent="0.3">
      <c r="A120" s="111"/>
      <c r="B120" s="111"/>
      <c r="C120" s="113" t="s">
        <v>100</v>
      </c>
      <c r="D120" s="113" t="s">
        <v>503</v>
      </c>
      <c r="E120" s="19"/>
      <c r="F120" s="19"/>
      <c r="G120" s="19"/>
      <c r="H120" s="19"/>
      <c r="I120" s="19"/>
      <c r="J120" s="19"/>
      <c r="K120" s="19"/>
      <c r="L120" s="19"/>
      <c r="M120" s="19">
        <v>885464</v>
      </c>
      <c r="N120" s="19">
        <v>885464</v>
      </c>
      <c r="O120" s="19"/>
      <c r="P120" s="19"/>
    </row>
    <row r="121" spans="1:16" s="18" customFormat="1" ht="31.2" x14ac:dyDescent="0.3">
      <c r="A121" s="111"/>
      <c r="B121" s="111"/>
      <c r="C121" s="113" t="s">
        <v>101</v>
      </c>
      <c r="D121" s="113" t="s">
        <v>504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s="18" customFormat="1" ht="31.2" x14ac:dyDescent="0.3">
      <c r="A122" s="111"/>
      <c r="B122" s="111"/>
      <c r="C122" s="112" t="s">
        <v>102</v>
      </c>
      <c r="D122" s="112" t="s">
        <v>505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s="18" customFormat="1" ht="31.2" x14ac:dyDescent="0.3">
      <c r="A123" s="111"/>
      <c r="B123" s="111"/>
      <c r="C123" s="112" t="s">
        <v>103</v>
      </c>
      <c r="D123" s="112" t="s">
        <v>506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s="18" customFormat="1" ht="31.2" x14ac:dyDescent="0.3">
      <c r="A124" s="111"/>
      <c r="B124" s="111"/>
      <c r="C124" s="113" t="s">
        <v>104</v>
      </c>
      <c r="D124" s="113" t="s">
        <v>507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s="18" customFormat="1" ht="31.2" x14ac:dyDescent="0.3">
      <c r="A125" s="111"/>
      <c r="B125" s="111"/>
      <c r="C125" s="112" t="s">
        <v>105</v>
      </c>
      <c r="D125" s="112" t="s">
        <v>508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s="18" customFormat="1" x14ac:dyDescent="0.3">
      <c r="A126" s="111"/>
      <c r="B126" s="111"/>
      <c r="C126" s="112" t="s">
        <v>106</v>
      </c>
      <c r="D126" s="112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s="18" customFormat="1" x14ac:dyDescent="0.3">
      <c r="A127" s="22"/>
      <c r="B127" s="22"/>
      <c r="C127" s="105" t="s">
        <v>107</v>
      </c>
      <c r="D127" s="105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s="6" customFormat="1" ht="16.2" x14ac:dyDescent="0.3">
      <c r="A128" s="23"/>
      <c r="B128" s="207" t="s">
        <v>498</v>
      </c>
      <c r="C128" s="208"/>
      <c r="D128" s="107"/>
      <c r="E128" s="73">
        <f t="shared" ref="E128:H128" si="45">SUM(E117:E127)</f>
        <v>2808243</v>
      </c>
      <c r="F128" s="73">
        <f t="shared" si="45"/>
        <v>0</v>
      </c>
      <c r="G128" s="73">
        <f t="shared" si="45"/>
        <v>2808243</v>
      </c>
      <c r="H128" s="108">
        <f t="shared" si="45"/>
        <v>0</v>
      </c>
      <c r="I128" s="73">
        <f t="shared" ref="I128:L128" si="46">SUM(I117:I127)</f>
        <v>4029717</v>
      </c>
      <c r="J128" s="73">
        <f t="shared" si="46"/>
        <v>0</v>
      </c>
      <c r="K128" s="73">
        <f t="shared" si="46"/>
        <v>4029717</v>
      </c>
      <c r="L128" s="108">
        <f t="shared" si="46"/>
        <v>0</v>
      </c>
      <c r="M128" s="73">
        <f t="shared" ref="M128:P128" si="47">SUM(M117:M127)</f>
        <v>4915181</v>
      </c>
      <c r="N128" s="73">
        <f t="shared" si="47"/>
        <v>2106938</v>
      </c>
      <c r="O128" s="73">
        <f t="shared" si="47"/>
        <v>2808243</v>
      </c>
      <c r="P128" s="108">
        <f t="shared" si="47"/>
        <v>0</v>
      </c>
    </row>
    <row r="129" spans="1:16" s="5" customFormat="1" x14ac:dyDescent="0.3">
      <c r="A129" s="24"/>
      <c r="B129" s="24" t="s">
        <v>79</v>
      </c>
      <c r="C129" s="30" t="s">
        <v>495</v>
      </c>
      <c r="D129" s="30" t="s">
        <v>492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s="5" customFormat="1" ht="31.2" x14ac:dyDescent="0.3">
      <c r="A130" s="24"/>
      <c r="B130" s="24" t="s">
        <v>80</v>
      </c>
      <c r="C130" s="30" t="s">
        <v>496</v>
      </c>
      <c r="D130" s="30" t="s">
        <v>493</v>
      </c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1:16" s="5" customFormat="1" x14ac:dyDescent="0.3">
      <c r="A131" s="24"/>
      <c r="B131" s="24" t="s">
        <v>81</v>
      </c>
      <c r="C131" s="30" t="s">
        <v>497</v>
      </c>
      <c r="D131" s="30" t="s">
        <v>494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6" s="5" customFormat="1" ht="19.95" customHeight="1" x14ac:dyDescent="0.3">
      <c r="A132" s="24"/>
      <c r="B132" s="209" t="s">
        <v>499</v>
      </c>
      <c r="C132" s="210"/>
      <c r="D132" s="30"/>
      <c r="E132" s="74">
        <f t="shared" ref="E132:H132" si="48">SUM(E128:E131)</f>
        <v>2808243</v>
      </c>
      <c r="F132" s="74">
        <f t="shared" si="48"/>
        <v>0</v>
      </c>
      <c r="G132" s="74">
        <f t="shared" si="48"/>
        <v>2808243</v>
      </c>
      <c r="H132" s="73">
        <f t="shared" si="48"/>
        <v>0</v>
      </c>
      <c r="I132" s="74">
        <f t="shared" ref="I132:L132" si="49">SUM(I128:I131)</f>
        <v>4029717</v>
      </c>
      <c r="J132" s="74">
        <f t="shared" si="49"/>
        <v>0</v>
      </c>
      <c r="K132" s="74">
        <f t="shared" si="49"/>
        <v>4029717</v>
      </c>
      <c r="L132" s="73">
        <f t="shared" si="49"/>
        <v>0</v>
      </c>
      <c r="M132" s="74">
        <f t="shared" ref="M132:P132" si="50">SUM(M128:M131)</f>
        <v>4915181</v>
      </c>
      <c r="N132" s="74">
        <f t="shared" si="50"/>
        <v>2106938</v>
      </c>
      <c r="O132" s="74">
        <f t="shared" si="50"/>
        <v>2808243</v>
      </c>
      <c r="P132" s="73">
        <f t="shared" si="50"/>
        <v>0</v>
      </c>
    </row>
    <row r="133" spans="1:16" x14ac:dyDescent="0.3">
      <c r="A133" s="21"/>
      <c r="B133" s="21"/>
      <c r="C133" s="29"/>
      <c r="D133" s="29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s="5" customFormat="1" ht="30" customHeight="1" x14ac:dyDescent="0.3">
      <c r="A134" s="83" t="s">
        <v>30</v>
      </c>
      <c r="B134" s="83"/>
      <c r="C134" s="82"/>
      <c r="D134" s="82"/>
      <c r="E134" s="114">
        <f t="shared" ref="E134:H134" si="51">SUM(E132+E113)</f>
        <v>58480983</v>
      </c>
      <c r="F134" s="114">
        <f t="shared" si="51"/>
        <v>23100578</v>
      </c>
      <c r="G134" s="114">
        <f t="shared" si="51"/>
        <v>35380405</v>
      </c>
      <c r="H134" s="114">
        <f t="shared" si="51"/>
        <v>0</v>
      </c>
      <c r="I134" s="114">
        <f t="shared" ref="I134:L134" si="52">SUM(I132+I113)</f>
        <v>55950308</v>
      </c>
      <c r="J134" s="114">
        <f t="shared" si="52"/>
        <v>25697497</v>
      </c>
      <c r="K134" s="114">
        <f t="shared" si="52"/>
        <v>30252811</v>
      </c>
      <c r="L134" s="114">
        <f t="shared" si="52"/>
        <v>0</v>
      </c>
      <c r="M134" s="114">
        <f t="shared" ref="M134:P134" si="53">SUM(M132+M113)</f>
        <v>61014915</v>
      </c>
      <c r="N134" s="114">
        <f t="shared" si="53"/>
        <v>29844501</v>
      </c>
      <c r="O134" s="114">
        <f t="shared" si="53"/>
        <v>31170414</v>
      </c>
      <c r="P134" s="114">
        <f t="shared" si="53"/>
        <v>0</v>
      </c>
    </row>
  </sheetData>
  <mergeCells count="35">
    <mergeCell ref="M7:P7"/>
    <mergeCell ref="M8:P8"/>
    <mergeCell ref="A1:P1"/>
    <mergeCell ref="A3:P3"/>
    <mergeCell ref="A4:P4"/>
    <mergeCell ref="A5:P5"/>
    <mergeCell ref="B55:C55"/>
    <mergeCell ref="I7:L7"/>
    <mergeCell ref="I8:L8"/>
    <mergeCell ref="B64:C64"/>
    <mergeCell ref="E8:H8"/>
    <mergeCell ref="B52:C52"/>
    <mergeCell ref="E7:H7"/>
    <mergeCell ref="A7:C9"/>
    <mergeCell ref="D7:D9"/>
    <mergeCell ref="B50:C50"/>
    <mergeCell ref="B42:C42"/>
    <mergeCell ref="B44:C44"/>
    <mergeCell ref="B10:C10"/>
    <mergeCell ref="B33:C33"/>
    <mergeCell ref="B128:C128"/>
    <mergeCell ref="B132:C132"/>
    <mergeCell ref="B68:C68"/>
    <mergeCell ref="B83:C83"/>
    <mergeCell ref="B91:C91"/>
    <mergeCell ref="B101:C101"/>
    <mergeCell ref="B111:C111"/>
    <mergeCell ref="B93:C93"/>
    <mergeCell ref="B103:C103"/>
    <mergeCell ref="B115:C115"/>
    <mergeCell ref="B114:C114"/>
    <mergeCell ref="A113:C113"/>
    <mergeCell ref="B71:C71"/>
    <mergeCell ref="B85:C85"/>
    <mergeCell ref="B69:C69"/>
  </mergeCells>
  <pageMargins left="0.9055118110236221" right="0.51181102362204722" top="0.94488188976377963" bottom="0.94488188976377963" header="0.31496062992125984" footer="0.31496062992125984"/>
  <pageSetup paperSize="8" scale="80" orientation="landscape" r:id="rId1"/>
  <headerFooter>
    <oddFooter>&amp;P. oldal&amp;R2017_költségvetés_rendelet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5"/>
  <sheetViews>
    <sheetView topLeftCell="A147" zoomScale="89" zoomScaleNormal="89" workbookViewId="0">
      <selection activeCell="O116" sqref="O116"/>
    </sheetView>
  </sheetViews>
  <sheetFormatPr defaultRowHeight="15.6" x14ac:dyDescent="0.3"/>
  <cols>
    <col min="1" max="1" width="3.6640625" style="4" customWidth="1"/>
    <col min="2" max="2" width="5.88671875" style="4" customWidth="1"/>
    <col min="3" max="3" width="24.6640625" style="2" customWidth="1"/>
    <col min="4" max="4" width="8.88671875" style="2" customWidth="1"/>
    <col min="5" max="5" width="16.33203125" style="7" bestFit="1" customWidth="1"/>
    <col min="6" max="6" width="15.44140625" style="7" bestFit="1" customWidth="1"/>
    <col min="7" max="7" width="16.33203125" style="7" bestFit="1" customWidth="1"/>
    <col min="8" max="8" width="9.109375" style="7" bestFit="1" customWidth="1"/>
    <col min="9" max="9" width="16.5546875" bestFit="1" customWidth="1"/>
    <col min="10" max="10" width="15.6640625" bestFit="1" customWidth="1"/>
    <col min="11" max="11" width="16.5546875" bestFit="1" customWidth="1"/>
    <col min="12" max="12" width="9.109375" bestFit="1" customWidth="1"/>
    <col min="13" max="13" width="16.33203125" bestFit="1" customWidth="1"/>
    <col min="14" max="14" width="15.5546875" bestFit="1" customWidth="1"/>
    <col min="15" max="15" width="16.33203125" bestFit="1" customWidth="1"/>
  </cols>
  <sheetData>
    <row r="1" spans="1:16" x14ac:dyDescent="0.3">
      <c r="A1" s="221" t="s">
        <v>540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3" spans="1:16" x14ac:dyDescent="0.3">
      <c r="A3" s="222" t="s">
        <v>170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</row>
    <row r="4" spans="1:16" x14ac:dyDescent="0.3">
      <c r="A4" s="222" t="s">
        <v>512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</row>
    <row r="5" spans="1:16" x14ac:dyDescent="0.3">
      <c r="A5" s="240" t="s">
        <v>31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</row>
    <row r="6" spans="1:16" x14ac:dyDescent="0.3">
      <c r="A6" s="34"/>
      <c r="B6" s="34"/>
      <c r="C6" s="34"/>
      <c r="D6" s="34"/>
      <c r="E6" s="34"/>
      <c r="F6" s="34"/>
      <c r="G6" s="34"/>
      <c r="H6" s="34"/>
    </row>
    <row r="7" spans="1:16" x14ac:dyDescent="0.3">
      <c r="A7" s="241" t="s">
        <v>1</v>
      </c>
      <c r="B7" s="241"/>
      <c r="C7" s="241"/>
      <c r="D7" s="242"/>
      <c r="E7" s="238" t="s">
        <v>162</v>
      </c>
      <c r="F7" s="238"/>
      <c r="G7" s="238"/>
      <c r="H7" s="238"/>
      <c r="I7" s="238" t="s">
        <v>162</v>
      </c>
      <c r="J7" s="238"/>
      <c r="K7" s="238"/>
      <c r="L7" s="238"/>
      <c r="M7" s="238" t="s">
        <v>162</v>
      </c>
      <c r="N7" s="238"/>
      <c r="O7" s="238"/>
      <c r="P7" s="238"/>
    </row>
    <row r="8" spans="1:16" ht="16.5" customHeight="1" x14ac:dyDescent="0.3">
      <c r="A8" s="241"/>
      <c r="B8" s="241"/>
      <c r="C8" s="241"/>
      <c r="D8" s="243"/>
      <c r="E8" s="239" t="s">
        <v>528</v>
      </c>
      <c r="F8" s="239"/>
      <c r="G8" s="239"/>
      <c r="H8" s="239"/>
      <c r="I8" s="239" t="s">
        <v>529</v>
      </c>
      <c r="J8" s="239"/>
      <c r="K8" s="239"/>
      <c r="L8" s="239"/>
      <c r="M8" s="239" t="s">
        <v>539</v>
      </c>
      <c r="N8" s="239"/>
      <c r="O8" s="239"/>
      <c r="P8" s="239"/>
    </row>
    <row r="9" spans="1:16" ht="31.2" x14ac:dyDescent="0.3">
      <c r="A9" s="241"/>
      <c r="B9" s="241"/>
      <c r="C9" s="241"/>
      <c r="D9" s="244"/>
      <c r="E9" s="102" t="s">
        <v>2</v>
      </c>
      <c r="F9" s="102" t="s">
        <v>3</v>
      </c>
      <c r="G9" s="102" t="s">
        <v>4</v>
      </c>
      <c r="H9" s="102" t="s">
        <v>5</v>
      </c>
      <c r="I9" s="102" t="s">
        <v>521</v>
      </c>
      <c r="J9" s="102" t="s">
        <v>3</v>
      </c>
      <c r="K9" s="102" t="s">
        <v>4</v>
      </c>
      <c r="L9" s="102" t="s">
        <v>5</v>
      </c>
      <c r="M9" s="102" t="s">
        <v>521</v>
      </c>
      <c r="N9" s="102" t="s">
        <v>3</v>
      </c>
      <c r="O9" s="102" t="s">
        <v>4</v>
      </c>
      <c r="P9" s="102" t="s">
        <v>5</v>
      </c>
    </row>
    <row r="10" spans="1:16" s="5" customFormat="1" ht="21" customHeight="1" x14ac:dyDescent="0.3">
      <c r="A10" s="75" t="s">
        <v>6</v>
      </c>
      <c r="B10" s="233" t="s">
        <v>242</v>
      </c>
      <c r="C10" s="233"/>
      <c r="D10" s="76" t="s">
        <v>236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16" s="5" customFormat="1" ht="31.2" x14ac:dyDescent="0.3">
      <c r="A11" s="90"/>
      <c r="B11" s="90" t="s">
        <v>78</v>
      </c>
      <c r="C11" s="87" t="s">
        <v>241</v>
      </c>
      <c r="D11" s="78" t="s">
        <v>237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31.2" x14ac:dyDescent="0.3">
      <c r="A12" s="20"/>
      <c r="B12" s="20"/>
      <c r="C12" s="91" t="s">
        <v>33</v>
      </c>
      <c r="D12" s="79" t="s">
        <v>238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s="18" customFormat="1" ht="31.2" x14ac:dyDescent="0.3">
      <c r="A13" s="121"/>
      <c r="B13" s="121"/>
      <c r="C13" s="85" t="s">
        <v>229</v>
      </c>
      <c r="D13" s="80" t="s">
        <v>238</v>
      </c>
      <c r="E13" s="35">
        <v>22558763</v>
      </c>
      <c r="F13" s="35"/>
      <c r="G13" s="35">
        <v>22558763</v>
      </c>
      <c r="H13" s="35"/>
      <c r="I13" s="35">
        <v>16782263</v>
      </c>
      <c r="J13" s="35"/>
      <c r="K13" s="35">
        <v>16782263</v>
      </c>
      <c r="L13" s="35"/>
      <c r="M13" s="35">
        <v>20433359</v>
      </c>
      <c r="N13" s="35"/>
      <c r="O13" s="35">
        <v>20433359</v>
      </c>
      <c r="P13" s="35"/>
    </row>
    <row r="14" spans="1:16" s="18" customFormat="1" ht="46.8" x14ac:dyDescent="0.3">
      <c r="A14" s="121"/>
      <c r="B14" s="121"/>
      <c r="C14" s="122" t="s">
        <v>230</v>
      </c>
      <c r="D14" s="81" t="s">
        <v>238</v>
      </c>
      <c r="E14" s="35"/>
      <c r="F14" s="35" t="s">
        <v>167</v>
      </c>
      <c r="G14" s="35"/>
      <c r="H14" s="35"/>
      <c r="I14" s="35"/>
      <c r="J14" s="35" t="s">
        <v>167</v>
      </c>
      <c r="K14" s="35"/>
      <c r="L14" s="35"/>
      <c r="M14" s="35">
        <v>670500</v>
      </c>
      <c r="N14" s="35" t="s">
        <v>167</v>
      </c>
      <c r="O14" s="35">
        <v>670500</v>
      </c>
      <c r="P14" s="35"/>
    </row>
    <row r="15" spans="1:16" s="18" customFormat="1" ht="46.8" x14ac:dyDescent="0.3">
      <c r="A15" s="121"/>
      <c r="B15" s="121"/>
      <c r="C15" s="85" t="s">
        <v>228</v>
      </c>
      <c r="D15" s="80" t="s">
        <v>513</v>
      </c>
      <c r="E15" s="35">
        <v>2233605</v>
      </c>
      <c r="F15" s="35"/>
      <c r="G15" s="35">
        <v>2233605</v>
      </c>
      <c r="H15" s="35"/>
      <c r="I15" s="35">
        <v>1333605</v>
      </c>
      <c r="J15" s="35"/>
      <c r="K15" s="35">
        <v>1333605</v>
      </c>
      <c r="L15" s="35"/>
      <c r="M15" s="35">
        <v>95559</v>
      </c>
      <c r="N15" s="35"/>
      <c r="O15" s="35">
        <v>95559</v>
      </c>
      <c r="P15" s="35"/>
    </row>
    <row r="16" spans="1:16" s="18" customFormat="1" ht="46.8" x14ac:dyDescent="0.3">
      <c r="A16" s="121"/>
      <c r="B16" s="121"/>
      <c r="C16" s="85" t="s">
        <v>250</v>
      </c>
      <c r="D16" s="80"/>
      <c r="E16" s="37">
        <f>SUM(E13:E15)</f>
        <v>24792368</v>
      </c>
      <c r="F16" s="37">
        <f t="shared" ref="F16:H16" si="0">SUM(F13:F15)</f>
        <v>0</v>
      </c>
      <c r="G16" s="37">
        <f t="shared" si="0"/>
        <v>24792368</v>
      </c>
      <c r="H16" s="35">
        <f t="shared" si="0"/>
        <v>0</v>
      </c>
      <c r="I16" s="37">
        <f>SUM(I13:I15)</f>
        <v>18115868</v>
      </c>
      <c r="J16" s="37">
        <f t="shared" ref="J16:L16" si="1">SUM(J13:J15)</f>
        <v>0</v>
      </c>
      <c r="K16" s="37">
        <f t="shared" si="1"/>
        <v>18115868</v>
      </c>
      <c r="L16" s="35">
        <f t="shared" si="1"/>
        <v>0</v>
      </c>
      <c r="M16" s="37">
        <f>SUM(M13:M15)</f>
        <v>21199418</v>
      </c>
      <c r="N16" s="37">
        <f t="shared" ref="N16:P16" si="2">SUM(N13:N15)</f>
        <v>0</v>
      </c>
      <c r="O16" s="37">
        <f t="shared" si="2"/>
        <v>21199418</v>
      </c>
      <c r="P16" s="35">
        <f t="shared" si="2"/>
        <v>0</v>
      </c>
    </row>
    <row r="17" spans="1:16" s="18" customFormat="1" ht="31.2" x14ac:dyDescent="0.3">
      <c r="A17" s="121"/>
      <c r="B17" s="121"/>
      <c r="C17" s="85" t="s">
        <v>165</v>
      </c>
      <c r="D17" s="80" t="s">
        <v>239</v>
      </c>
      <c r="E17" s="35">
        <v>150000</v>
      </c>
      <c r="F17" s="35">
        <v>150000</v>
      </c>
      <c r="G17" s="35"/>
      <c r="H17" s="35"/>
      <c r="I17" s="35">
        <v>150000</v>
      </c>
      <c r="J17" s="35">
        <v>150000</v>
      </c>
      <c r="K17" s="35"/>
      <c r="L17" s="35"/>
      <c r="M17" s="35"/>
      <c r="N17" s="35"/>
      <c r="O17" s="35"/>
      <c r="P17" s="35"/>
    </row>
    <row r="18" spans="1:16" s="5" customFormat="1" ht="18" customHeight="1" x14ac:dyDescent="0.3">
      <c r="A18" s="90"/>
      <c r="B18" s="234" t="s">
        <v>249</v>
      </c>
      <c r="C18" s="235"/>
      <c r="D18" s="78"/>
      <c r="E18" s="37">
        <f t="shared" ref="E18:H18" si="3">SUM(E16:E17)</f>
        <v>24942368</v>
      </c>
      <c r="F18" s="37">
        <f t="shared" si="3"/>
        <v>150000</v>
      </c>
      <c r="G18" s="37">
        <f t="shared" si="3"/>
        <v>24792368</v>
      </c>
      <c r="H18" s="39">
        <f t="shared" si="3"/>
        <v>0</v>
      </c>
      <c r="I18" s="37">
        <f t="shared" ref="I18:L18" si="4">SUM(I16:I17)</f>
        <v>18265868</v>
      </c>
      <c r="J18" s="37">
        <f t="shared" si="4"/>
        <v>150000</v>
      </c>
      <c r="K18" s="37">
        <f t="shared" si="4"/>
        <v>18115868</v>
      </c>
      <c r="L18" s="39">
        <f t="shared" si="4"/>
        <v>0</v>
      </c>
      <c r="M18" s="37">
        <f t="shared" ref="M18:P18" si="5">SUM(M16:M17)</f>
        <v>21199418</v>
      </c>
      <c r="N18" s="37">
        <f t="shared" si="5"/>
        <v>0</v>
      </c>
      <c r="O18" s="37">
        <f t="shared" si="5"/>
        <v>21199418</v>
      </c>
      <c r="P18" s="39">
        <f t="shared" si="5"/>
        <v>0</v>
      </c>
    </row>
    <row r="19" spans="1:16" s="5" customFormat="1" ht="19.2" customHeight="1" x14ac:dyDescent="0.3">
      <c r="A19" s="123"/>
      <c r="B19" s="123" t="s">
        <v>79</v>
      </c>
      <c r="C19" s="87" t="s">
        <v>243</v>
      </c>
      <c r="D19" s="78" t="s">
        <v>240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 ht="19.2" customHeight="1" x14ac:dyDescent="0.3">
      <c r="A20" s="20"/>
      <c r="B20" s="20"/>
      <c r="C20" s="91" t="s">
        <v>34</v>
      </c>
      <c r="D20" s="79" t="s">
        <v>244</v>
      </c>
      <c r="E20" s="37">
        <v>4128288</v>
      </c>
      <c r="F20" s="37">
        <v>4128288</v>
      </c>
      <c r="G20" s="37"/>
      <c r="H20" s="37"/>
      <c r="I20" s="37">
        <v>4128288</v>
      </c>
      <c r="J20" s="37">
        <v>4128288</v>
      </c>
      <c r="K20" s="37"/>
      <c r="L20" s="37"/>
      <c r="M20" s="37">
        <v>4301700</v>
      </c>
      <c r="N20" s="37">
        <v>4301700</v>
      </c>
      <c r="O20" s="37"/>
      <c r="P20" s="37"/>
    </row>
    <row r="21" spans="1:16" ht="31.2" x14ac:dyDescent="0.3">
      <c r="A21" s="20"/>
      <c r="B21" s="20"/>
      <c r="C21" s="91" t="s">
        <v>53</v>
      </c>
      <c r="D21" s="79" t="s">
        <v>245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4.4" customHeight="1" x14ac:dyDescent="0.3">
      <c r="A22" s="20"/>
      <c r="B22" s="20"/>
      <c r="C22" s="91" t="s">
        <v>231</v>
      </c>
      <c r="D22" s="79" t="s">
        <v>246</v>
      </c>
      <c r="E22" s="37">
        <v>1368000</v>
      </c>
      <c r="F22" s="37">
        <v>1368000</v>
      </c>
      <c r="G22" s="37"/>
      <c r="H22" s="37"/>
      <c r="I22" s="37">
        <v>1368000</v>
      </c>
      <c r="J22" s="37">
        <v>1368000</v>
      </c>
      <c r="K22" s="37"/>
      <c r="L22" s="37"/>
      <c r="M22" s="37">
        <v>1296000</v>
      </c>
      <c r="N22" s="37">
        <v>1296000</v>
      </c>
      <c r="O22" s="37"/>
      <c r="P22" s="37"/>
    </row>
    <row r="23" spans="1:16" s="5" customFormat="1" ht="14.4" customHeight="1" x14ac:dyDescent="0.3">
      <c r="A23" s="90"/>
      <c r="B23" s="234" t="s">
        <v>251</v>
      </c>
      <c r="C23" s="235"/>
      <c r="D23" s="78" t="s">
        <v>240</v>
      </c>
      <c r="E23" s="37">
        <f>SUM(E20:E22)</f>
        <v>5496288</v>
      </c>
      <c r="F23" s="37">
        <f t="shared" ref="F23:G23" si="6">SUM(F20:F22)</f>
        <v>5496288</v>
      </c>
      <c r="G23" s="39">
        <f t="shared" si="6"/>
        <v>0</v>
      </c>
      <c r="H23" s="39"/>
      <c r="I23" s="37">
        <f>SUM(I20:I22)</f>
        <v>5496288</v>
      </c>
      <c r="J23" s="37">
        <f t="shared" ref="J23:K23" si="7">SUM(J20:J22)</f>
        <v>5496288</v>
      </c>
      <c r="K23" s="39">
        <f t="shared" si="7"/>
        <v>0</v>
      </c>
      <c r="L23" s="39"/>
      <c r="M23" s="37">
        <f>SUM(M20:M22)</f>
        <v>5597700</v>
      </c>
      <c r="N23" s="37">
        <f t="shared" ref="N23:O23" si="8">SUM(N20:N22)</f>
        <v>5597700</v>
      </c>
      <c r="O23" s="39">
        <f t="shared" si="8"/>
        <v>0</v>
      </c>
      <c r="P23" s="39"/>
    </row>
    <row r="24" spans="1:16" s="5" customFormat="1" x14ac:dyDescent="0.3">
      <c r="A24" s="90"/>
      <c r="B24" s="228" t="s">
        <v>253</v>
      </c>
      <c r="C24" s="229"/>
      <c r="D24" s="78" t="s">
        <v>236</v>
      </c>
      <c r="E24" s="39">
        <f t="shared" ref="E24:H24" si="9">SUM(E23+E18)</f>
        <v>30438656</v>
      </c>
      <c r="F24" s="39">
        <f t="shared" si="9"/>
        <v>5646288</v>
      </c>
      <c r="G24" s="39">
        <f t="shared" si="9"/>
        <v>24792368</v>
      </c>
      <c r="H24" s="39">
        <f t="shared" si="9"/>
        <v>0</v>
      </c>
      <c r="I24" s="39">
        <f t="shared" ref="I24:L24" si="10">SUM(I23+I18)</f>
        <v>23762156</v>
      </c>
      <c r="J24" s="39">
        <f t="shared" si="10"/>
        <v>5646288</v>
      </c>
      <c r="K24" s="39">
        <f t="shared" si="10"/>
        <v>18115868</v>
      </c>
      <c r="L24" s="39">
        <f t="shared" si="10"/>
        <v>0</v>
      </c>
      <c r="M24" s="39">
        <f t="shared" ref="M24:P24" si="11">SUM(M23+M18)</f>
        <v>26797118</v>
      </c>
      <c r="N24" s="39">
        <f t="shared" si="11"/>
        <v>5597700</v>
      </c>
      <c r="O24" s="39">
        <f t="shared" si="11"/>
        <v>21199418</v>
      </c>
      <c r="P24" s="39">
        <f t="shared" si="11"/>
        <v>0</v>
      </c>
    </row>
    <row r="25" spans="1:16" s="5" customFormat="1" ht="13.95" customHeight="1" x14ac:dyDescent="0.3">
      <c r="A25" s="90"/>
      <c r="B25" s="117"/>
      <c r="C25" s="118"/>
      <c r="D25" s="7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s="26" customFormat="1" ht="32.25" customHeight="1" x14ac:dyDescent="0.3">
      <c r="A26" s="116" t="s">
        <v>35</v>
      </c>
      <c r="B26" s="213" t="s">
        <v>158</v>
      </c>
      <c r="C26" s="213"/>
      <c r="D26" s="82" t="s">
        <v>247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s="11" customFormat="1" ht="31.2" x14ac:dyDescent="0.3">
      <c r="A27" s="20"/>
      <c r="B27" s="98"/>
      <c r="C27" s="98" t="s">
        <v>232</v>
      </c>
      <c r="D27" s="98" t="s">
        <v>247</v>
      </c>
      <c r="E27" s="13">
        <v>2417227</v>
      </c>
      <c r="F27" s="13"/>
      <c r="G27" s="13">
        <v>2417227</v>
      </c>
      <c r="H27" s="13"/>
      <c r="I27" s="13">
        <v>1656339</v>
      </c>
      <c r="J27" s="13"/>
      <c r="K27" s="13">
        <v>1656339</v>
      </c>
      <c r="L27" s="13"/>
      <c r="M27" s="13">
        <v>2133301</v>
      </c>
      <c r="N27" s="13"/>
      <c r="O27" s="13">
        <v>2133301</v>
      </c>
      <c r="P27" s="13"/>
    </row>
    <row r="28" spans="1:16" s="11" customFormat="1" ht="31.2" x14ac:dyDescent="0.3">
      <c r="A28" s="20"/>
      <c r="B28" s="98"/>
      <c r="C28" s="98" t="s">
        <v>233</v>
      </c>
      <c r="D28" s="98" t="s">
        <v>247</v>
      </c>
      <c r="E28" s="13">
        <v>1016773</v>
      </c>
      <c r="F28" s="13">
        <v>1016773</v>
      </c>
      <c r="G28" s="13"/>
      <c r="H28" s="13"/>
      <c r="I28" s="13">
        <v>1016773</v>
      </c>
      <c r="J28" s="13">
        <v>1016773</v>
      </c>
      <c r="K28" s="13"/>
      <c r="L28" s="13"/>
      <c r="M28" s="13">
        <v>961142</v>
      </c>
      <c r="N28" s="13">
        <v>961142</v>
      </c>
      <c r="O28" s="13"/>
      <c r="P28" s="13"/>
    </row>
    <row r="29" spans="1:16" s="26" customFormat="1" x14ac:dyDescent="0.3">
      <c r="A29" s="90"/>
      <c r="B29" s="228" t="s">
        <v>252</v>
      </c>
      <c r="C29" s="229"/>
      <c r="D29" s="45" t="s">
        <v>247</v>
      </c>
      <c r="E29" s="14">
        <f t="shared" ref="E29:H29" si="12">SUM(E27:E28)</f>
        <v>3434000</v>
      </c>
      <c r="F29" s="14">
        <f t="shared" si="12"/>
        <v>1016773</v>
      </c>
      <c r="G29" s="14">
        <f t="shared" si="12"/>
        <v>2417227</v>
      </c>
      <c r="H29" s="14">
        <f t="shared" si="12"/>
        <v>0</v>
      </c>
      <c r="I29" s="14">
        <f>SUM(I27:I28)</f>
        <v>2673112</v>
      </c>
      <c r="J29" s="14">
        <f t="shared" ref="J29:K29" si="13">SUM(J27:J28)</f>
        <v>1016773</v>
      </c>
      <c r="K29" s="14">
        <f t="shared" si="13"/>
        <v>1656339</v>
      </c>
      <c r="L29" s="14">
        <f t="shared" ref="L29" si="14">SUM(L27:L28)</f>
        <v>0</v>
      </c>
      <c r="M29" s="14">
        <f>SUM(M27:M28)</f>
        <v>3094443</v>
      </c>
      <c r="N29" s="14">
        <f t="shared" ref="N29:P29" si="15">SUM(N27:N28)</f>
        <v>961142</v>
      </c>
      <c r="O29" s="14">
        <f t="shared" si="15"/>
        <v>2133301</v>
      </c>
      <c r="P29" s="14">
        <f t="shared" si="15"/>
        <v>0</v>
      </c>
    </row>
    <row r="30" spans="1:16" s="26" customFormat="1" ht="21" customHeight="1" x14ac:dyDescent="0.3">
      <c r="A30" s="90"/>
      <c r="B30" s="117"/>
      <c r="C30" s="118"/>
      <c r="D30" s="4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26" customFormat="1" ht="22.5" customHeight="1" x14ac:dyDescent="0.3">
      <c r="A31" s="116" t="s">
        <v>15</v>
      </c>
      <c r="B31" s="213" t="s">
        <v>159</v>
      </c>
      <c r="C31" s="213"/>
      <c r="D31" s="83" t="s">
        <v>248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s="6" customFormat="1" ht="20.399999999999999" customHeight="1" x14ac:dyDescent="0.35">
      <c r="A32" s="124"/>
      <c r="B32" s="124" t="s">
        <v>78</v>
      </c>
      <c r="C32" s="125" t="s">
        <v>145</v>
      </c>
      <c r="D32" s="84" t="s">
        <v>257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s="18" customFormat="1" ht="62.4" x14ac:dyDescent="0.3">
      <c r="A33" s="121"/>
      <c r="B33" s="121"/>
      <c r="C33" s="85" t="s">
        <v>55</v>
      </c>
      <c r="D33" s="85" t="s">
        <v>255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ht="46.8" x14ac:dyDescent="0.3">
      <c r="A34" s="20"/>
      <c r="B34" s="20"/>
      <c r="C34" s="85" t="s">
        <v>56</v>
      </c>
      <c r="D34" s="80" t="s">
        <v>256</v>
      </c>
      <c r="E34" s="37">
        <v>4000890</v>
      </c>
      <c r="F34" s="37">
        <v>584606</v>
      </c>
      <c r="G34" s="37">
        <v>3416284</v>
      </c>
      <c r="H34" s="37"/>
      <c r="I34" s="37">
        <v>3110390</v>
      </c>
      <c r="J34" s="37">
        <v>584606</v>
      </c>
      <c r="K34" s="37">
        <v>2525784</v>
      </c>
      <c r="L34" s="37"/>
      <c r="M34" s="37">
        <v>4108817</v>
      </c>
      <c r="N34" s="37">
        <v>918207</v>
      </c>
      <c r="O34" s="37">
        <v>3190610</v>
      </c>
      <c r="P34" s="37"/>
    </row>
    <row r="35" spans="1:16" ht="27" customHeight="1" x14ac:dyDescent="0.3">
      <c r="A35" s="20"/>
      <c r="B35" s="236" t="s">
        <v>254</v>
      </c>
      <c r="C35" s="237"/>
      <c r="D35" s="80" t="s">
        <v>257</v>
      </c>
      <c r="E35" s="37">
        <f t="shared" ref="E35:H35" si="16">SUM(E33:E34)</f>
        <v>4000890</v>
      </c>
      <c r="F35" s="37">
        <f t="shared" si="16"/>
        <v>584606</v>
      </c>
      <c r="G35" s="37">
        <f t="shared" si="16"/>
        <v>3416284</v>
      </c>
      <c r="H35" s="39">
        <f t="shared" si="16"/>
        <v>0</v>
      </c>
      <c r="I35" s="37">
        <f t="shared" ref="I35:L35" si="17">SUM(I33:I34)</f>
        <v>3110390</v>
      </c>
      <c r="J35" s="37">
        <f t="shared" si="17"/>
        <v>584606</v>
      </c>
      <c r="K35" s="37">
        <f t="shared" si="17"/>
        <v>2525784</v>
      </c>
      <c r="L35" s="39">
        <f t="shared" si="17"/>
        <v>0</v>
      </c>
      <c r="M35" s="37">
        <f t="shared" ref="M35:P35" si="18">SUM(M33:M34)</f>
        <v>4108817</v>
      </c>
      <c r="N35" s="37">
        <f t="shared" si="18"/>
        <v>918207</v>
      </c>
      <c r="O35" s="37">
        <f t="shared" si="18"/>
        <v>3190610</v>
      </c>
      <c r="P35" s="39">
        <f t="shared" si="18"/>
        <v>0</v>
      </c>
    </row>
    <row r="36" spans="1:16" ht="52.5" customHeight="1" x14ac:dyDescent="0.35">
      <c r="A36" s="20"/>
      <c r="B36" s="20" t="s">
        <v>79</v>
      </c>
      <c r="C36" s="125" t="s">
        <v>143</v>
      </c>
      <c r="D36" s="84" t="s">
        <v>259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s="18" customFormat="1" ht="31.2" x14ac:dyDescent="0.3">
      <c r="A37" s="121"/>
      <c r="B37" s="121"/>
      <c r="C37" s="85" t="s">
        <v>234</v>
      </c>
      <c r="D37" s="80" t="s">
        <v>260</v>
      </c>
      <c r="E37" s="35">
        <v>120000</v>
      </c>
      <c r="F37" s="35">
        <v>120000</v>
      </c>
      <c r="G37" s="35"/>
      <c r="H37" s="35"/>
      <c r="I37" s="35">
        <v>120000</v>
      </c>
      <c r="J37" s="35">
        <v>120000</v>
      </c>
      <c r="K37" s="35"/>
      <c r="L37" s="35"/>
      <c r="M37" s="35">
        <v>51700</v>
      </c>
      <c r="N37" s="35">
        <v>51700</v>
      </c>
      <c r="O37" s="35"/>
      <c r="P37" s="35"/>
    </row>
    <row r="38" spans="1:16" s="18" customFormat="1" ht="31.2" x14ac:dyDescent="0.3">
      <c r="A38" s="121"/>
      <c r="B38" s="121"/>
      <c r="C38" s="85" t="s">
        <v>235</v>
      </c>
      <c r="D38" s="80" t="s">
        <v>261</v>
      </c>
      <c r="E38" s="35">
        <v>98000</v>
      </c>
      <c r="F38" s="35">
        <v>98000</v>
      </c>
      <c r="G38" s="35"/>
      <c r="H38" s="35"/>
      <c r="I38" s="35">
        <v>98000</v>
      </c>
      <c r="J38" s="35">
        <v>98000</v>
      </c>
      <c r="K38" s="35"/>
      <c r="L38" s="35"/>
      <c r="M38" s="35">
        <v>288891</v>
      </c>
      <c r="N38" s="35">
        <v>288891</v>
      </c>
      <c r="O38" s="35"/>
      <c r="P38" s="35"/>
    </row>
    <row r="39" spans="1:16" s="18" customFormat="1" x14ac:dyDescent="0.3">
      <c r="A39" s="121"/>
      <c r="B39" s="224" t="s">
        <v>258</v>
      </c>
      <c r="C39" s="225"/>
      <c r="D39" s="80" t="s">
        <v>259</v>
      </c>
      <c r="E39" s="35">
        <f t="shared" ref="E39:H39" si="19">SUM(E37:E38)</f>
        <v>218000</v>
      </c>
      <c r="F39" s="35">
        <f t="shared" si="19"/>
        <v>218000</v>
      </c>
      <c r="G39" s="35">
        <f t="shared" si="19"/>
        <v>0</v>
      </c>
      <c r="H39" s="35">
        <f t="shared" si="19"/>
        <v>0</v>
      </c>
      <c r="I39" s="35">
        <f t="shared" ref="I39:L39" si="20">SUM(I37:I38)</f>
        <v>218000</v>
      </c>
      <c r="J39" s="35">
        <f t="shared" si="20"/>
        <v>218000</v>
      </c>
      <c r="K39" s="35">
        <f t="shared" si="20"/>
        <v>0</v>
      </c>
      <c r="L39" s="35">
        <f t="shared" si="20"/>
        <v>0</v>
      </c>
      <c r="M39" s="35">
        <f t="shared" ref="M39:P39" si="21">SUM(M37:M38)</f>
        <v>340591</v>
      </c>
      <c r="N39" s="35">
        <f t="shared" si="21"/>
        <v>340591</v>
      </c>
      <c r="O39" s="35"/>
      <c r="P39" s="35">
        <f t="shared" si="21"/>
        <v>0</v>
      </c>
    </row>
    <row r="40" spans="1:16" s="6" customFormat="1" ht="16.2" x14ac:dyDescent="0.35">
      <c r="A40" s="124"/>
      <c r="B40" s="124" t="s">
        <v>80</v>
      </c>
      <c r="C40" s="125" t="s">
        <v>144</v>
      </c>
      <c r="D40" s="84" t="s">
        <v>270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x14ac:dyDescent="0.3">
      <c r="A41" s="20"/>
      <c r="B41" s="20"/>
      <c r="C41" s="91" t="s">
        <v>38</v>
      </c>
      <c r="D41" s="79" t="s">
        <v>263</v>
      </c>
      <c r="E41" s="37">
        <v>1262125</v>
      </c>
      <c r="F41" s="37">
        <v>1262125</v>
      </c>
      <c r="G41" s="37"/>
      <c r="H41" s="37"/>
      <c r="I41" s="37">
        <v>1288125</v>
      </c>
      <c r="J41" s="37">
        <v>1288125</v>
      </c>
      <c r="K41" s="37"/>
      <c r="L41" s="37"/>
      <c r="M41" s="37">
        <v>1065664</v>
      </c>
      <c r="N41" s="37">
        <v>1065664</v>
      </c>
      <c r="O41" s="37"/>
      <c r="P41" s="37"/>
    </row>
    <row r="42" spans="1:16" x14ac:dyDescent="0.3">
      <c r="A42" s="20"/>
      <c r="B42" s="20"/>
      <c r="C42" s="91" t="s">
        <v>39</v>
      </c>
      <c r="D42" s="79" t="s">
        <v>264</v>
      </c>
      <c r="E42" s="37">
        <v>716315</v>
      </c>
      <c r="F42" s="37">
        <v>716315</v>
      </c>
      <c r="G42" s="37"/>
      <c r="H42" s="37"/>
      <c r="I42" s="37">
        <v>472606</v>
      </c>
      <c r="J42" s="37">
        <v>472606</v>
      </c>
      <c r="K42" s="37"/>
      <c r="L42" s="37"/>
      <c r="M42" s="37">
        <v>410221</v>
      </c>
      <c r="N42" s="37">
        <v>410221</v>
      </c>
      <c r="O42" s="37"/>
      <c r="P42" s="37"/>
    </row>
    <row r="43" spans="1:16" x14ac:dyDescent="0.3">
      <c r="A43" s="20"/>
      <c r="B43" s="20"/>
      <c r="C43" s="89" t="s">
        <v>57</v>
      </c>
      <c r="D43" s="86" t="s">
        <v>265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ht="31.2" x14ac:dyDescent="0.3">
      <c r="A44" s="20"/>
      <c r="B44" s="20"/>
      <c r="C44" s="89" t="s">
        <v>58</v>
      </c>
      <c r="D44" s="86" t="s">
        <v>266</v>
      </c>
      <c r="E44" s="37">
        <v>510235</v>
      </c>
      <c r="F44" s="37">
        <v>116535</v>
      </c>
      <c r="G44" s="37">
        <v>393700</v>
      </c>
      <c r="H44" s="37"/>
      <c r="I44" s="37">
        <v>576235</v>
      </c>
      <c r="J44" s="37">
        <v>116535</v>
      </c>
      <c r="K44" s="37">
        <v>459700</v>
      </c>
      <c r="L44" s="37"/>
      <c r="M44" s="37">
        <v>236767</v>
      </c>
      <c r="N44" s="37">
        <v>236767</v>
      </c>
      <c r="O44" s="37"/>
      <c r="P44" s="37"/>
    </row>
    <row r="45" spans="1:16" ht="31.2" x14ac:dyDescent="0.3">
      <c r="A45" s="20"/>
      <c r="B45" s="20"/>
      <c r="C45" s="89" t="s">
        <v>59</v>
      </c>
      <c r="D45" s="86" t="s">
        <v>267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ht="46.8" x14ac:dyDescent="0.3">
      <c r="A46" s="20"/>
      <c r="B46" s="20"/>
      <c r="C46" s="89" t="s">
        <v>60</v>
      </c>
      <c r="D46" s="86" t="s">
        <v>268</v>
      </c>
      <c r="E46" s="37">
        <v>1666984</v>
      </c>
      <c r="F46" s="37">
        <v>1666984</v>
      </c>
      <c r="G46" s="37"/>
      <c r="H46" s="37"/>
      <c r="I46" s="37">
        <v>1750503</v>
      </c>
      <c r="J46" s="37">
        <v>1750503</v>
      </c>
      <c r="K46" s="37"/>
      <c r="L46" s="37"/>
      <c r="M46" s="37">
        <v>1562516</v>
      </c>
      <c r="N46" s="37">
        <v>1562516</v>
      </c>
      <c r="O46" s="37"/>
      <c r="P46" s="37"/>
    </row>
    <row r="47" spans="1:16" x14ac:dyDescent="0.3">
      <c r="A47" s="20"/>
      <c r="B47" s="20"/>
      <c r="C47" s="89" t="s">
        <v>61</v>
      </c>
      <c r="D47" s="86" t="s">
        <v>269</v>
      </c>
      <c r="E47" s="37">
        <v>612598</v>
      </c>
      <c r="F47" s="37">
        <v>612598</v>
      </c>
      <c r="G47" s="37"/>
      <c r="H47" s="37"/>
      <c r="I47" s="37">
        <v>696598</v>
      </c>
      <c r="J47" s="37">
        <v>696598</v>
      </c>
      <c r="K47" s="37"/>
      <c r="L47" s="37"/>
      <c r="M47" s="37">
        <v>764698</v>
      </c>
      <c r="N47" s="37">
        <v>757696</v>
      </c>
      <c r="O47" s="37">
        <v>7002</v>
      </c>
      <c r="P47" s="37"/>
    </row>
    <row r="48" spans="1:16" s="96" customFormat="1" ht="21.6" customHeight="1" x14ac:dyDescent="0.3">
      <c r="A48" s="121"/>
      <c r="B48" s="224" t="s">
        <v>262</v>
      </c>
      <c r="C48" s="225"/>
      <c r="D48" s="95" t="s">
        <v>270</v>
      </c>
      <c r="E48" s="19">
        <f t="shared" ref="E48:H48" si="22">SUM(E41:E47)</f>
        <v>4768257</v>
      </c>
      <c r="F48" s="19">
        <f t="shared" si="22"/>
        <v>4374557</v>
      </c>
      <c r="G48" s="19">
        <f t="shared" si="22"/>
        <v>393700</v>
      </c>
      <c r="H48" s="19">
        <f t="shared" si="22"/>
        <v>0</v>
      </c>
      <c r="I48" s="19">
        <f t="shared" ref="I48:L48" si="23">SUM(I41:I47)</f>
        <v>4784067</v>
      </c>
      <c r="J48" s="19">
        <f t="shared" si="23"/>
        <v>4324367</v>
      </c>
      <c r="K48" s="19">
        <f t="shared" si="23"/>
        <v>459700</v>
      </c>
      <c r="L48" s="19">
        <f t="shared" si="23"/>
        <v>0</v>
      </c>
      <c r="M48" s="19">
        <f t="shared" ref="M48:P48" si="24">SUM(M41:M47)</f>
        <v>4039866</v>
      </c>
      <c r="N48" s="19">
        <f t="shared" si="24"/>
        <v>4032864</v>
      </c>
      <c r="O48" s="19">
        <f t="shared" si="24"/>
        <v>7002</v>
      </c>
      <c r="P48" s="19">
        <f t="shared" si="24"/>
        <v>0</v>
      </c>
    </row>
    <row r="49" spans="1:16" s="5" customFormat="1" ht="19.95" customHeight="1" x14ac:dyDescent="0.35">
      <c r="A49" s="90"/>
      <c r="B49" s="90" t="s">
        <v>81</v>
      </c>
      <c r="C49" s="125" t="s">
        <v>142</v>
      </c>
      <c r="D49" s="84" t="s">
        <v>272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x14ac:dyDescent="0.3">
      <c r="A50" s="20"/>
      <c r="B50" s="20"/>
      <c r="C50" s="91" t="s">
        <v>62</v>
      </c>
      <c r="D50" s="79" t="s">
        <v>273</v>
      </c>
      <c r="E50" s="37">
        <v>180000</v>
      </c>
      <c r="F50" s="37">
        <v>180000</v>
      </c>
      <c r="G50" s="37"/>
      <c r="H50" s="37"/>
      <c r="I50" s="37">
        <v>180000</v>
      </c>
      <c r="J50" s="37">
        <v>180000</v>
      </c>
      <c r="K50" s="37"/>
      <c r="L50" s="37"/>
      <c r="M50" s="37"/>
      <c r="N50" s="37"/>
      <c r="O50" s="37"/>
      <c r="P50" s="37"/>
    </row>
    <row r="51" spans="1:16" ht="31.2" x14ac:dyDescent="0.3">
      <c r="A51" s="20"/>
      <c r="B51" s="20"/>
      <c r="C51" s="91" t="s">
        <v>63</v>
      </c>
      <c r="D51" s="79" t="s">
        <v>274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1:16" s="96" customFormat="1" x14ac:dyDescent="0.3">
      <c r="A52" s="121"/>
      <c r="B52" s="224" t="s">
        <v>271</v>
      </c>
      <c r="C52" s="225"/>
      <c r="D52" s="97" t="s">
        <v>272</v>
      </c>
      <c r="E52" s="19">
        <f t="shared" ref="E52:H52" si="25">SUM(E50:E51)</f>
        <v>180000</v>
      </c>
      <c r="F52" s="19">
        <f t="shared" si="25"/>
        <v>180000</v>
      </c>
      <c r="G52" s="19">
        <f t="shared" si="25"/>
        <v>0</v>
      </c>
      <c r="H52" s="19">
        <f t="shared" si="25"/>
        <v>0</v>
      </c>
      <c r="I52" s="19">
        <f t="shared" ref="I52:L52" si="26">SUM(I50:I51)</f>
        <v>180000</v>
      </c>
      <c r="J52" s="19">
        <f t="shared" si="26"/>
        <v>180000</v>
      </c>
      <c r="K52" s="19">
        <f t="shared" si="26"/>
        <v>0</v>
      </c>
      <c r="L52" s="19">
        <f t="shared" si="26"/>
        <v>0</v>
      </c>
      <c r="M52" s="19">
        <f t="shared" ref="M52:P52" si="27">SUM(M50:M51)</f>
        <v>0</v>
      </c>
      <c r="N52" s="19"/>
      <c r="O52" s="19"/>
      <c r="P52" s="19">
        <f t="shared" si="27"/>
        <v>0</v>
      </c>
    </row>
    <row r="53" spans="1:16" s="6" customFormat="1" ht="19.95" customHeight="1" x14ac:dyDescent="0.35">
      <c r="A53" s="124"/>
      <c r="B53" s="124" t="s">
        <v>82</v>
      </c>
      <c r="C53" s="125" t="s">
        <v>141</v>
      </c>
      <c r="D53" s="84" t="s">
        <v>275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ht="46.8" x14ac:dyDescent="0.3">
      <c r="A54" s="20"/>
      <c r="B54" s="20"/>
      <c r="C54" s="91" t="s">
        <v>64</v>
      </c>
      <c r="D54" s="79" t="s">
        <v>277</v>
      </c>
      <c r="E54" s="35">
        <v>2126498</v>
      </c>
      <c r="F54" s="35">
        <v>1097802</v>
      </c>
      <c r="G54" s="35">
        <v>1028696</v>
      </c>
      <c r="H54" s="37"/>
      <c r="I54" s="35">
        <v>1855697</v>
      </c>
      <c r="J54" s="35">
        <v>1007401</v>
      </c>
      <c r="K54" s="35">
        <v>848296</v>
      </c>
      <c r="L54" s="37"/>
      <c r="M54" s="35">
        <v>1877777</v>
      </c>
      <c r="N54" s="35">
        <v>1091083</v>
      </c>
      <c r="O54" s="35">
        <v>786694</v>
      </c>
      <c r="P54" s="37"/>
    </row>
    <row r="55" spans="1:16" ht="31.2" x14ac:dyDescent="0.3">
      <c r="A55" s="20"/>
      <c r="B55" s="20"/>
      <c r="C55" s="91" t="s">
        <v>65</v>
      </c>
      <c r="D55" s="79" t="s">
        <v>278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16" x14ac:dyDescent="0.3">
      <c r="A56" s="20"/>
      <c r="B56" s="20"/>
      <c r="C56" s="91" t="s">
        <v>66</v>
      </c>
      <c r="D56" s="79" t="s">
        <v>279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31.2" x14ac:dyDescent="0.3">
      <c r="A57" s="20"/>
      <c r="B57" s="20"/>
      <c r="C57" s="91" t="s">
        <v>67</v>
      </c>
      <c r="D57" s="79" t="s">
        <v>280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1:16" ht="31.2" x14ac:dyDescent="0.3">
      <c r="A58" s="20"/>
      <c r="B58" s="20"/>
      <c r="C58" s="91" t="s">
        <v>68</v>
      </c>
      <c r="D58" s="79" t="s">
        <v>279</v>
      </c>
      <c r="E58" s="37"/>
      <c r="F58" s="37"/>
      <c r="G58" s="37"/>
      <c r="H58" s="37"/>
      <c r="I58" s="37">
        <v>5600</v>
      </c>
      <c r="J58" s="37">
        <v>5600</v>
      </c>
      <c r="K58" s="37"/>
      <c r="L58" s="37"/>
      <c r="M58" s="37">
        <v>7777</v>
      </c>
      <c r="N58" s="37">
        <v>7753</v>
      </c>
      <c r="O58" s="37">
        <v>24</v>
      </c>
      <c r="P58" s="37"/>
    </row>
    <row r="59" spans="1:16" s="18" customFormat="1" x14ac:dyDescent="0.3">
      <c r="A59" s="121"/>
      <c r="B59" s="224" t="s">
        <v>276</v>
      </c>
      <c r="C59" s="225"/>
      <c r="D59" s="80" t="s">
        <v>275</v>
      </c>
      <c r="E59" s="37">
        <f t="shared" ref="E59:H59" si="28">SUM(E54:E58)</f>
        <v>2126498</v>
      </c>
      <c r="F59" s="37">
        <f t="shared" si="28"/>
        <v>1097802</v>
      </c>
      <c r="G59" s="37">
        <f t="shared" si="28"/>
        <v>1028696</v>
      </c>
      <c r="H59" s="35">
        <f t="shared" si="28"/>
        <v>0</v>
      </c>
      <c r="I59" s="37">
        <f t="shared" ref="I59:L59" si="29">SUM(I54:I58)</f>
        <v>1861297</v>
      </c>
      <c r="J59" s="37">
        <f t="shared" si="29"/>
        <v>1013001</v>
      </c>
      <c r="K59" s="37">
        <f t="shared" si="29"/>
        <v>848296</v>
      </c>
      <c r="L59" s="35">
        <f t="shared" si="29"/>
        <v>0</v>
      </c>
      <c r="M59" s="37">
        <f t="shared" ref="M59:P59" si="30">SUM(M54:M58)</f>
        <v>1885554</v>
      </c>
      <c r="N59" s="37">
        <f t="shared" si="30"/>
        <v>1098836</v>
      </c>
      <c r="O59" s="37">
        <f t="shared" si="30"/>
        <v>786718</v>
      </c>
      <c r="P59" s="35">
        <f t="shared" si="30"/>
        <v>0</v>
      </c>
    </row>
    <row r="60" spans="1:16" s="6" customFormat="1" ht="19.95" customHeight="1" x14ac:dyDescent="0.35">
      <c r="A60" s="124"/>
      <c r="B60" s="226" t="s">
        <v>290</v>
      </c>
      <c r="C60" s="227"/>
      <c r="D60" s="84" t="s">
        <v>248</v>
      </c>
      <c r="E60" s="39">
        <f t="shared" ref="E60:H60" si="31">SUM(E59+E52+E48+E39+E35)</f>
        <v>11293645</v>
      </c>
      <c r="F60" s="39">
        <f t="shared" si="31"/>
        <v>6454965</v>
      </c>
      <c r="G60" s="39">
        <f t="shared" si="31"/>
        <v>4838680</v>
      </c>
      <c r="H60" s="38">
        <f t="shared" si="31"/>
        <v>0</v>
      </c>
      <c r="I60" s="39">
        <f t="shared" ref="I60:L60" si="32">SUM(I59+I52+I48+I39+I35)</f>
        <v>10153754</v>
      </c>
      <c r="J60" s="39">
        <f t="shared" si="32"/>
        <v>6319974</v>
      </c>
      <c r="K60" s="39">
        <f t="shared" si="32"/>
        <v>3833780</v>
      </c>
      <c r="L60" s="38">
        <f t="shared" si="32"/>
        <v>0</v>
      </c>
      <c r="M60" s="39">
        <f t="shared" ref="M60:P60" si="33">SUM(M59+M52+M48+M39+M35)</f>
        <v>10374828</v>
      </c>
      <c r="N60" s="39">
        <f t="shared" si="33"/>
        <v>6390498</v>
      </c>
      <c r="O60" s="39">
        <f t="shared" si="33"/>
        <v>3984330</v>
      </c>
      <c r="P60" s="38">
        <f t="shared" si="33"/>
        <v>0</v>
      </c>
    </row>
    <row r="61" spans="1:16" ht="15.6" customHeight="1" x14ac:dyDescent="0.3">
      <c r="A61" s="20"/>
      <c r="B61" s="20"/>
      <c r="C61" s="91"/>
      <c r="D61" s="7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16" s="5" customFormat="1" ht="31.2" x14ac:dyDescent="0.3">
      <c r="A62" s="126" t="s">
        <v>17</v>
      </c>
      <c r="B62" s="232" t="s">
        <v>160</v>
      </c>
      <c r="C62" s="232"/>
      <c r="D62" s="76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s="6" customFormat="1" ht="32.4" x14ac:dyDescent="0.35">
      <c r="A63" s="124"/>
      <c r="B63" s="124" t="s">
        <v>78</v>
      </c>
      <c r="C63" s="125" t="s">
        <v>133</v>
      </c>
      <c r="D63" s="84" t="s">
        <v>281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s="6" customFormat="1" ht="16.2" x14ac:dyDescent="0.35">
      <c r="A64" s="124"/>
      <c r="B64" s="124" t="s">
        <v>79</v>
      </c>
      <c r="C64" s="125" t="s">
        <v>134</v>
      </c>
      <c r="D64" s="84" t="s">
        <v>282</v>
      </c>
      <c r="E64" s="38"/>
      <c r="F64" s="38"/>
      <c r="G64" s="38"/>
      <c r="H64" s="38"/>
      <c r="I64" s="38">
        <v>348500</v>
      </c>
      <c r="J64" s="38">
        <v>348500</v>
      </c>
      <c r="K64" s="38"/>
      <c r="L64" s="38"/>
      <c r="M64" s="38">
        <v>383500</v>
      </c>
      <c r="N64" s="38">
        <v>383500</v>
      </c>
      <c r="O64" s="38"/>
      <c r="P64" s="38"/>
    </row>
    <row r="65" spans="1:16" s="6" customFormat="1" ht="32.4" x14ac:dyDescent="0.35">
      <c r="A65" s="124"/>
      <c r="B65" s="124" t="s">
        <v>80</v>
      </c>
      <c r="C65" s="125" t="s">
        <v>135</v>
      </c>
      <c r="D65" s="84" t="s">
        <v>283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6" customFormat="1" ht="32.4" x14ac:dyDescent="0.35">
      <c r="A66" s="124"/>
      <c r="B66" s="124" t="s">
        <v>81</v>
      </c>
      <c r="C66" s="125" t="s">
        <v>136</v>
      </c>
      <c r="D66" s="84" t="s">
        <v>284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s="5" customFormat="1" ht="46.8" x14ac:dyDescent="0.3">
      <c r="A67" s="90"/>
      <c r="B67" s="90" t="s">
        <v>82</v>
      </c>
      <c r="C67" s="87" t="s">
        <v>137</v>
      </c>
      <c r="D67" s="87" t="s">
        <v>285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</row>
    <row r="68" spans="1:16" s="5" customFormat="1" ht="31.2" x14ac:dyDescent="0.3">
      <c r="A68" s="90"/>
      <c r="B68" s="90" t="s">
        <v>83</v>
      </c>
      <c r="C68" s="87" t="s">
        <v>138</v>
      </c>
      <c r="D68" s="78" t="s">
        <v>286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</row>
    <row r="69" spans="1:16" s="5" customFormat="1" ht="31.2" x14ac:dyDescent="0.3">
      <c r="A69" s="90"/>
      <c r="B69" s="90" t="s">
        <v>91</v>
      </c>
      <c r="C69" s="87" t="s">
        <v>139</v>
      </c>
      <c r="D69" s="78" t="s">
        <v>287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0" spans="1:16" s="5" customFormat="1" ht="31.2" x14ac:dyDescent="0.3">
      <c r="A70" s="90"/>
      <c r="B70" s="90" t="s">
        <v>92</v>
      </c>
      <c r="C70" s="87" t="s">
        <v>140</v>
      </c>
      <c r="D70" s="78" t="s">
        <v>288</v>
      </c>
      <c r="E70" s="37">
        <v>9252413</v>
      </c>
      <c r="F70" s="37">
        <v>9252413</v>
      </c>
      <c r="G70" s="39"/>
      <c r="H70" s="39"/>
      <c r="I70" s="37">
        <v>11559740</v>
      </c>
      <c r="J70" s="37">
        <v>11559740</v>
      </c>
      <c r="K70" s="39"/>
      <c r="L70" s="39"/>
      <c r="M70" s="37">
        <v>11065801</v>
      </c>
      <c r="N70" s="37">
        <v>11065801</v>
      </c>
      <c r="O70" s="39"/>
      <c r="P70" s="39"/>
    </row>
    <row r="71" spans="1:16" x14ac:dyDescent="0.3">
      <c r="A71" s="20"/>
      <c r="B71" s="20"/>
      <c r="C71" s="29" t="s">
        <v>171</v>
      </c>
      <c r="D71" s="88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1:16" x14ac:dyDescent="0.3">
      <c r="A72" s="20"/>
      <c r="B72" s="20"/>
      <c r="C72" s="29"/>
      <c r="D72" s="8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1:16" x14ac:dyDescent="0.3">
      <c r="A73" s="20"/>
      <c r="B73" s="20"/>
      <c r="C73" s="29"/>
      <c r="D73" s="88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x14ac:dyDescent="0.3">
      <c r="A74" s="20"/>
      <c r="B74" s="230" t="s">
        <v>289</v>
      </c>
      <c r="C74" s="231"/>
      <c r="D74" s="99"/>
      <c r="E74" s="39">
        <f t="shared" ref="E74:H74" si="34">SUM(E71:E73)</f>
        <v>0</v>
      </c>
      <c r="F74" s="39">
        <f t="shared" si="34"/>
        <v>0</v>
      </c>
      <c r="G74" s="39">
        <f t="shared" si="34"/>
        <v>0</v>
      </c>
      <c r="H74" s="39">
        <f t="shared" si="34"/>
        <v>0</v>
      </c>
      <c r="I74" s="39">
        <f t="shared" ref="I74:L74" si="35">SUM(I71:I73)</f>
        <v>0</v>
      </c>
      <c r="J74" s="39">
        <f t="shared" si="35"/>
        <v>0</v>
      </c>
      <c r="K74" s="39">
        <f t="shared" si="35"/>
        <v>0</v>
      </c>
      <c r="L74" s="39">
        <f t="shared" si="35"/>
        <v>0</v>
      </c>
      <c r="M74" s="39">
        <f t="shared" ref="M74:P74" si="36">SUM(M71:M73)</f>
        <v>0</v>
      </c>
      <c r="N74" s="39">
        <f t="shared" si="36"/>
        <v>0</v>
      </c>
      <c r="O74" s="39">
        <f t="shared" si="36"/>
        <v>0</v>
      </c>
      <c r="P74" s="39">
        <f t="shared" si="36"/>
        <v>0</v>
      </c>
    </row>
    <row r="75" spans="1:16" s="5" customFormat="1" x14ac:dyDescent="0.3">
      <c r="A75" s="90"/>
      <c r="B75" s="228" t="s">
        <v>364</v>
      </c>
      <c r="C75" s="229"/>
      <c r="D75" s="99" t="s">
        <v>365</v>
      </c>
      <c r="E75" s="39">
        <f t="shared" ref="E75:H75" si="37">SUM(E74+E70+E69+E68+E67+E66+E65+E64+E63)</f>
        <v>9252413</v>
      </c>
      <c r="F75" s="39">
        <f t="shared" si="37"/>
        <v>9252413</v>
      </c>
      <c r="G75" s="37">
        <f t="shared" si="37"/>
        <v>0</v>
      </c>
      <c r="H75" s="37">
        <f t="shared" si="37"/>
        <v>0</v>
      </c>
      <c r="I75" s="39">
        <f t="shared" ref="I75:L75" si="38">SUM(I74+I70+I69+I68+I67+I66+I65+I64+I63)</f>
        <v>11908240</v>
      </c>
      <c r="J75" s="39">
        <f t="shared" si="38"/>
        <v>11908240</v>
      </c>
      <c r="K75" s="37">
        <f t="shared" si="38"/>
        <v>0</v>
      </c>
      <c r="L75" s="37">
        <f t="shared" si="38"/>
        <v>0</v>
      </c>
      <c r="M75" s="39">
        <f t="shared" ref="M75:P75" si="39">SUM(M74+M70+M69+M68+M67+M66+M65+M64+M63)</f>
        <v>11449301</v>
      </c>
      <c r="N75" s="39">
        <f t="shared" si="39"/>
        <v>11449301</v>
      </c>
      <c r="O75" s="37">
        <f t="shared" si="39"/>
        <v>0</v>
      </c>
      <c r="P75" s="37">
        <f t="shared" si="39"/>
        <v>0</v>
      </c>
    </row>
    <row r="76" spans="1:16" ht="16.2" customHeight="1" x14ac:dyDescent="0.3">
      <c r="A76" s="20"/>
      <c r="B76" s="29"/>
      <c r="C76" s="29"/>
      <c r="D76" s="7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6" s="26" customFormat="1" ht="19.95" customHeight="1" x14ac:dyDescent="0.3">
      <c r="A77" s="116" t="s">
        <v>41</v>
      </c>
      <c r="B77" s="213" t="s">
        <v>298</v>
      </c>
      <c r="C77" s="213"/>
      <c r="D77" s="83" t="s">
        <v>291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s="5" customFormat="1" ht="31.2" x14ac:dyDescent="0.3">
      <c r="A78" s="90"/>
      <c r="B78" s="90" t="s">
        <v>78</v>
      </c>
      <c r="C78" s="87" t="s">
        <v>299</v>
      </c>
      <c r="D78" s="87" t="s">
        <v>292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16" s="5" customFormat="1" ht="31.2" x14ac:dyDescent="0.3">
      <c r="A79" s="90"/>
      <c r="B79" s="90" t="s">
        <v>79</v>
      </c>
      <c r="C79" s="87" t="s">
        <v>300</v>
      </c>
      <c r="D79" s="87" t="s">
        <v>293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16" s="5" customFormat="1" ht="62.4" x14ac:dyDescent="0.3">
      <c r="A80" s="90"/>
      <c r="B80" s="90" t="s">
        <v>80</v>
      </c>
      <c r="C80" s="87" t="s">
        <v>301</v>
      </c>
      <c r="D80" s="87" t="s">
        <v>294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1:16" s="5" customFormat="1" ht="62.4" x14ac:dyDescent="0.3">
      <c r="A81" s="90"/>
      <c r="B81" s="90" t="s">
        <v>81</v>
      </c>
      <c r="C81" s="87" t="s">
        <v>302</v>
      </c>
      <c r="D81" s="87" t="s">
        <v>295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s="5" customFormat="1" ht="62.4" x14ac:dyDescent="0.3">
      <c r="A82" s="90"/>
      <c r="B82" s="90" t="s">
        <v>82</v>
      </c>
      <c r="C82" s="87" t="s">
        <v>303</v>
      </c>
      <c r="D82" s="87" t="s">
        <v>296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  <row r="83" spans="1:16" s="5" customFormat="1" ht="46.8" x14ac:dyDescent="0.3">
      <c r="A83" s="90"/>
      <c r="B83" s="90" t="s">
        <v>83</v>
      </c>
      <c r="C83" s="87" t="s">
        <v>304</v>
      </c>
      <c r="D83" s="87" t="s">
        <v>297</v>
      </c>
      <c r="E83" s="37">
        <f>SUM(E84:E90)</f>
        <v>849179</v>
      </c>
      <c r="F83" s="37">
        <f t="shared" ref="F83:H83" si="40">SUM(F84:F90)</f>
        <v>849179</v>
      </c>
      <c r="G83" s="39">
        <f t="shared" si="40"/>
        <v>0</v>
      </c>
      <c r="H83" s="39">
        <f t="shared" si="40"/>
        <v>0</v>
      </c>
      <c r="I83" s="37">
        <v>563353</v>
      </c>
      <c r="J83" s="37">
        <v>563353</v>
      </c>
      <c r="K83" s="39">
        <f t="shared" ref="K83:L83" si="41">SUM(K84:K90)</f>
        <v>0</v>
      </c>
      <c r="L83" s="39">
        <f t="shared" si="41"/>
        <v>0</v>
      </c>
      <c r="M83" s="37">
        <v>859772</v>
      </c>
      <c r="N83" s="37">
        <v>859772</v>
      </c>
      <c r="O83" s="39">
        <f t="shared" ref="O83:P83" si="42">SUM(O84:O90)</f>
        <v>0</v>
      </c>
      <c r="P83" s="39">
        <f t="shared" si="42"/>
        <v>0</v>
      </c>
    </row>
    <row r="84" spans="1:16" ht="46.8" x14ac:dyDescent="0.3">
      <c r="A84" s="20"/>
      <c r="B84" s="20"/>
      <c r="C84" s="91" t="s">
        <v>172</v>
      </c>
      <c r="D84" s="79"/>
      <c r="E84" s="37">
        <v>19648</v>
      </c>
      <c r="F84" s="37">
        <v>19648</v>
      </c>
      <c r="G84" s="37"/>
      <c r="H84" s="37"/>
      <c r="I84" s="37">
        <v>19648</v>
      </c>
      <c r="J84" s="37">
        <v>19648</v>
      </c>
      <c r="K84" s="37"/>
      <c r="L84" s="37"/>
      <c r="M84" s="37">
        <v>19648</v>
      </c>
      <c r="N84" s="37">
        <v>19648</v>
      </c>
      <c r="O84" s="37"/>
      <c r="P84" s="37"/>
    </row>
    <row r="85" spans="1:16" s="11" customFormat="1" ht="46.8" x14ac:dyDescent="0.3">
      <c r="A85" s="20"/>
      <c r="B85" s="20"/>
      <c r="C85" s="29" t="s">
        <v>514</v>
      </c>
      <c r="D85" s="29"/>
      <c r="E85" s="13">
        <v>200000</v>
      </c>
      <c r="F85" s="13">
        <v>200000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ht="31.2" customHeight="1" x14ac:dyDescent="0.3">
      <c r="A86" s="20"/>
      <c r="B86" s="20"/>
      <c r="C86" s="89" t="s">
        <v>173</v>
      </c>
      <c r="D86" s="89"/>
      <c r="E86" s="37">
        <v>85826</v>
      </c>
      <c r="F86" s="37">
        <v>85826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ht="46.8" x14ac:dyDescent="0.3">
      <c r="A87" s="20"/>
      <c r="B87" s="20"/>
      <c r="C87" s="89" t="s">
        <v>515</v>
      </c>
      <c r="D87" s="89"/>
      <c r="E87" s="37">
        <v>15385</v>
      </c>
      <c r="F87" s="37">
        <v>15385</v>
      </c>
      <c r="G87" s="37"/>
      <c r="H87" s="37"/>
      <c r="I87" s="37">
        <v>15385</v>
      </c>
      <c r="J87" s="37">
        <v>15385</v>
      </c>
      <c r="K87" s="37"/>
      <c r="L87" s="37"/>
      <c r="M87" s="37">
        <v>15385</v>
      </c>
      <c r="N87" s="37">
        <v>15385</v>
      </c>
      <c r="O87" s="37"/>
      <c r="P87" s="37"/>
    </row>
    <row r="88" spans="1:16" ht="46.8" x14ac:dyDescent="0.3">
      <c r="A88" s="20"/>
      <c r="B88" s="20"/>
      <c r="C88" s="89" t="s">
        <v>516</v>
      </c>
      <c r="D88" s="89"/>
      <c r="E88" s="37">
        <v>135693</v>
      </c>
      <c r="F88" s="37">
        <v>135693</v>
      </c>
      <c r="G88" s="37"/>
      <c r="H88" s="37"/>
      <c r="I88" s="37">
        <v>135693</v>
      </c>
      <c r="J88" s="37">
        <v>135693</v>
      </c>
      <c r="K88" s="37"/>
      <c r="L88" s="37"/>
      <c r="M88" s="37">
        <v>432112</v>
      </c>
      <c r="N88" s="37">
        <v>432112</v>
      </c>
      <c r="O88" s="37"/>
      <c r="P88" s="37"/>
    </row>
    <row r="89" spans="1:16" ht="31.2" x14ac:dyDescent="0.3">
      <c r="A89" s="20"/>
      <c r="B89" s="20"/>
      <c r="C89" s="89" t="s">
        <v>520</v>
      </c>
      <c r="D89" s="89"/>
      <c r="E89" s="37">
        <v>179040</v>
      </c>
      <c r="F89" s="37">
        <v>179040</v>
      </c>
      <c r="G89" s="37"/>
      <c r="H89" s="37"/>
      <c r="I89" s="37">
        <v>179040</v>
      </c>
      <c r="J89" s="37">
        <v>179040</v>
      </c>
      <c r="K89" s="37"/>
      <c r="L89" s="37"/>
      <c r="M89" s="37">
        <v>179040</v>
      </c>
      <c r="N89" s="37">
        <v>179040</v>
      </c>
      <c r="O89" s="37"/>
      <c r="P89" s="37"/>
    </row>
    <row r="90" spans="1:16" ht="31.2" x14ac:dyDescent="0.3">
      <c r="A90" s="20"/>
      <c r="B90" s="20"/>
      <c r="C90" s="91" t="s">
        <v>517</v>
      </c>
      <c r="D90" s="79"/>
      <c r="E90" s="37">
        <v>213587</v>
      </c>
      <c r="F90" s="37">
        <v>213587</v>
      </c>
      <c r="G90" s="37"/>
      <c r="H90" s="37"/>
      <c r="I90" s="37">
        <v>213587</v>
      </c>
      <c r="J90" s="37">
        <v>213587</v>
      </c>
      <c r="K90" s="37"/>
      <c r="L90" s="37"/>
      <c r="M90" s="37">
        <v>213587</v>
      </c>
      <c r="N90" s="37">
        <v>213587</v>
      </c>
      <c r="O90" s="37"/>
      <c r="P90" s="37"/>
    </row>
    <row r="91" spans="1:16" x14ac:dyDescent="0.3">
      <c r="A91" s="20"/>
      <c r="B91" s="230" t="s">
        <v>317</v>
      </c>
      <c r="C91" s="231"/>
      <c r="D91" s="79"/>
      <c r="E91" s="37">
        <f t="shared" ref="E91:H91" si="43">SUM(E84:E90)</f>
        <v>849179</v>
      </c>
      <c r="F91" s="37">
        <f t="shared" si="43"/>
        <v>849179</v>
      </c>
      <c r="G91" s="37">
        <f t="shared" si="43"/>
        <v>0</v>
      </c>
      <c r="H91" s="37">
        <f t="shared" si="43"/>
        <v>0</v>
      </c>
      <c r="I91" s="37">
        <f t="shared" ref="I91:L91" si="44">SUM(I84:I90)</f>
        <v>563353</v>
      </c>
      <c r="J91" s="37">
        <f t="shared" si="44"/>
        <v>563353</v>
      </c>
      <c r="K91" s="37">
        <f t="shared" si="44"/>
        <v>0</v>
      </c>
      <c r="L91" s="37">
        <f t="shared" si="44"/>
        <v>0</v>
      </c>
      <c r="M91" s="37">
        <f t="shared" ref="M91:P91" si="45">SUM(M84:M90)</f>
        <v>859772</v>
      </c>
      <c r="N91" s="37">
        <f t="shared" si="45"/>
        <v>859772</v>
      </c>
      <c r="O91" s="37">
        <f t="shared" si="45"/>
        <v>0</v>
      </c>
      <c r="P91" s="37">
        <f t="shared" si="45"/>
        <v>0</v>
      </c>
    </row>
    <row r="92" spans="1:16" s="41" customFormat="1" ht="62.4" x14ac:dyDescent="0.3">
      <c r="A92" s="90"/>
      <c r="B92" s="90" t="s">
        <v>91</v>
      </c>
      <c r="C92" s="87" t="s">
        <v>309</v>
      </c>
      <c r="D92" s="87" t="s">
        <v>305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s="41" customFormat="1" ht="87.75" customHeight="1" x14ac:dyDescent="0.3">
      <c r="A93" s="90"/>
      <c r="B93" s="90" t="s">
        <v>92</v>
      </c>
      <c r="C93" s="87" t="s">
        <v>310</v>
      </c>
      <c r="D93" s="87" t="s">
        <v>533</v>
      </c>
      <c r="E93" s="40"/>
      <c r="F93" s="40"/>
      <c r="G93" s="40"/>
      <c r="H93" s="40"/>
      <c r="I93" s="40">
        <v>300000</v>
      </c>
      <c r="J93" s="40">
        <v>300000</v>
      </c>
      <c r="K93" s="40"/>
      <c r="L93" s="40"/>
      <c r="M93" s="40">
        <v>100000</v>
      </c>
      <c r="N93" s="40">
        <v>100000</v>
      </c>
      <c r="O93" s="40"/>
      <c r="P93" s="40"/>
    </row>
    <row r="94" spans="1:16" s="41" customFormat="1" ht="31.2" x14ac:dyDescent="0.3">
      <c r="A94" s="90"/>
      <c r="B94" s="90" t="s">
        <v>93</v>
      </c>
      <c r="C94" s="87" t="s">
        <v>311</v>
      </c>
      <c r="D94" s="87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s="41" customFormat="1" x14ac:dyDescent="0.3">
      <c r="A95" s="90"/>
      <c r="B95" s="90" t="s">
        <v>94</v>
      </c>
      <c r="C95" s="87" t="s">
        <v>312</v>
      </c>
      <c r="D95" s="87" t="s">
        <v>306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s="41" customFormat="1" ht="31.2" x14ac:dyDescent="0.3">
      <c r="A96" s="90"/>
      <c r="B96" s="90" t="s">
        <v>129</v>
      </c>
      <c r="C96" s="87" t="s">
        <v>313</v>
      </c>
      <c r="D96" s="87" t="s">
        <v>307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s="5" customFormat="1" ht="62.4" x14ac:dyDescent="0.3">
      <c r="A97" s="90"/>
      <c r="B97" s="90" t="s">
        <v>130</v>
      </c>
      <c r="C97" s="87" t="s">
        <v>314</v>
      </c>
      <c r="D97" s="87" t="s">
        <v>308</v>
      </c>
      <c r="E97" s="37">
        <f>SUM(E98:E99)</f>
        <v>60000</v>
      </c>
      <c r="F97" s="37">
        <f t="shared" ref="F97:G97" si="46">SUM(F98:F99)</f>
        <v>0</v>
      </c>
      <c r="G97" s="37">
        <f t="shared" si="46"/>
        <v>60000</v>
      </c>
      <c r="H97" s="39"/>
      <c r="I97" s="37">
        <f>SUM(I98:I99)</f>
        <v>60000</v>
      </c>
      <c r="J97" s="37">
        <f t="shared" ref="J97:K97" si="47">SUM(J98:J99)</f>
        <v>0</v>
      </c>
      <c r="K97" s="37">
        <f t="shared" si="47"/>
        <v>60000</v>
      </c>
      <c r="L97" s="39"/>
      <c r="M97" s="37">
        <v>77031</v>
      </c>
      <c r="N97" s="37">
        <v>77031</v>
      </c>
      <c r="O97" s="37"/>
      <c r="P97" s="39"/>
    </row>
    <row r="98" spans="1:16" ht="31.2" x14ac:dyDescent="0.3">
      <c r="A98" s="20"/>
      <c r="B98" s="20"/>
      <c r="C98" s="91" t="s">
        <v>174</v>
      </c>
      <c r="D98" s="91"/>
      <c r="E98" s="37">
        <v>60000</v>
      </c>
      <c r="F98" s="37"/>
      <c r="G98" s="37">
        <v>60000</v>
      </c>
      <c r="H98" s="37"/>
      <c r="I98" s="37">
        <v>60000</v>
      </c>
      <c r="J98" s="37"/>
      <c r="K98" s="37">
        <v>60000</v>
      </c>
      <c r="L98" s="37"/>
      <c r="M98" s="37">
        <v>77031</v>
      </c>
      <c r="N98" s="37">
        <v>77031</v>
      </c>
      <c r="O98" s="37"/>
      <c r="P98" s="37"/>
    </row>
    <row r="99" spans="1:16" ht="31.2" x14ac:dyDescent="0.3">
      <c r="A99" s="20"/>
      <c r="B99" s="20"/>
      <c r="C99" s="91" t="s">
        <v>161</v>
      </c>
      <c r="D99" s="7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1:16" s="11" customFormat="1" ht="33" customHeight="1" x14ac:dyDescent="0.3">
      <c r="A100" s="20"/>
      <c r="B100" s="230" t="s">
        <v>316</v>
      </c>
      <c r="C100" s="231"/>
      <c r="D100" s="88"/>
      <c r="E100" s="13">
        <f t="shared" ref="E100:H100" si="48">SUM(E98:E99)</f>
        <v>60000</v>
      </c>
      <c r="F100" s="13">
        <f t="shared" si="48"/>
        <v>0</v>
      </c>
      <c r="G100" s="13">
        <f t="shared" si="48"/>
        <v>60000</v>
      </c>
      <c r="H100" s="13">
        <f t="shared" si="48"/>
        <v>0</v>
      </c>
      <c r="I100" s="13">
        <f t="shared" ref="I100:L100" si="49">SUM(I98:I99)</f>
        <v>60000</v>
      </c>
      <c r="J100" s="13">
        <f t="shared" si="49"/>
        <v>0</v>
      </c>
      <c r="K100" s="13">
        <f t="shared" si="49"/>
        <v>60000</v>
      </c>
      <c r="L100" s="13">
        <f t="shared" si="49"/>
        <v>0</v>
      </c>
      <c r="M100" s="13">
        <f t="shared" ref="M100:P100" si="50">SUM(M98:M99)</f>
        <v>77031</v>
      </c>
      <c r="N100" s="13">
        <f t="shared" si="50"/>
        <v>77031</v>
      </c>
      <c r="O100" s="13">
        <f t="shared" si="50"/>
        <v>0</v>
      </c>
      <c r="P100" s="13">
        <f t="shared" si="50"/>
        <v>0</v>
      </c>
    </row>
    <row r="101" spans="1:16" s="5" customFormat="1" x14ac:dyDescent="0.3">
      <c r="A101" s="90"/>
      <c r="B101" s="90" t="s">
        <v>131</v>
      </c>
      <c r="C101" s="87" t="s">
        <v>132</v>
      </c>
      <c r="D101" s="78" t="s">
        <v>315</v>
      </c>
      <c r="E101" s="37">
        <v>220960</v>
      </c>
      <c r="F101" s="37">
        <v>220960</v>
      </c>
      <c r="G101" s="39"/>
      <c r="H101" s="39"/>
      <c r="I101" s="37">
        <v>2666780</v>
      </c>
      <c r="J101" s="37">
        <v>2666780</v>
      </c>
      <c r="K101" s="39"/>
      <c r="L101" s="39"/>
      <c r="M101" s="37">
        <v>3771522</v>
      </c>
      <c r="N101" s="37">
        <v>3771522</v>
      </c>
      <c r="O101" s="39"/>
      <c r="P101" s="39"/>
    </row>
    <row r="102" spans="1:16" s="5" customFormat="1" x14ac:dyDescent="0.3">
      <c r="A102" s="90"/>
      <c r="B102" s="228" t="s">
        <v>363</v>
      </c>
      <c r="C102" s="229"/>
      <c r="D102" s="78"/>
      <c r="E102" s="39">
        <f>E83+E97+E101</f>
        <v>1130139</v>
      </c>
      <c r="F102" s="39">
        <f>F83+F97+F101</f>
        <v>1070139</v>
      </c>
      <c r="G102" s="39">
        <f>G83+G97+G101</f>
        <v>60000</v>
      </c>
      <c r="H102" s="39"/>
      <c r="I102" s="39">
        <f>I83+I97+I101+I93</f>
        <v>3590133</v>
      </c>
      <c r="J102" s="39">
        <f>J83+J97+J101+J93</f>
        <v>3530133</v>
      </c>
      <c r="K102" s="39">
        <f>K83+K97+K101</f>
        <v>60000</v>
      </c>
      <c r="L102" s="39"/>
      <c r="M102" s="39">
        <f>M83+M97+M101+M93</f>
        <v>4808325</v>
      </c>
      <c r="N102" s="39">
        <f>N83+N97+N101+N93</f>
        <v>4808325</v>
      </c>
      <c r="O102" s="39">
        <f>O83+O97+O101</f>
        <v>0</v>
      </c>
      <c r="P102" s="39"/>
    </row>
    <row r="103" spans="1:16" x14ac:dyDescent="0.3">
      <c r="A103" s="20"/>
      <c r="B103" s="20"/>
      <c r="C103" s="91"/>
      <c r="D103" s="7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1:16" s="5" customFormat="1" ht="31.2" x14ac:dyDescent="0.3">
      <c r="A104" s="116" t="s">
        <v>43</v>
      </c>
      <c r="B104" s="232" t="s">
        <v>319</v>
      </c>
      <c r="C104" s="232"/>
      <c r="D104" s="76" t="s">
        <v>318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spans="1:16" s="5" customFormat="1" ht="31.2" x14ac:dyDescent="0.3">
      <c r="A105" s="90"/>
      <c r="B105" s="90" t="s">
        <v>78</v>
      </c>
      <c r="C105" s="87" t="s">
        <v>124</v>
      </c>
      <c r="D105" s="78" t="s">
        <v>320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</row>
    <row r="106" spans="1:16" x14ac:dyDescent="0.3">
      <c r="A106" s="20"/>
      <c r="B106" s="20"/>
      <c r="C106" s="89"/>
      <c r="D106" s="8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6" s="5" customFormat="1" ht="31.2" x14ac:dyDescent="0.3">
      <c r="A107" s="90"/>
      <c r="B107" s="90" t="s">
        <v>79</v>
      </c>
      <c r="C107" s="87" t="s">
        <v>125</v>
      </c>
      <c r="D107" s="78" t="s">
        <v>321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 x14ac:dyDescent="0.3">
      <c r="A108" s="20"/>
      <c r="B108" s="20"/>
      <c r="C108" s="89"/>
      <c r="D108" s="8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1:16" x14ac:dyDescent="0.3">
      <c r="A109" s="20"/>
      <c r="B109" s="20"/>
      <c r="C109" s="91"/>
      <c r="D109" s="7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1:16" s="41" customFormat="1" ht="31.2" x14ac:dyDescent="0.3">
      <c r="A110" s="90"/>
      <c r="B110" s="90" t="s">
        <v>80</v>
      </c>
      <c r="C110" s="87" t="s">
        <v>126</v>
      </c>
      <c r="D110" s="87" t="s">
        <v>322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16" s="41" customFormat="1" ht="31.2" x14ac:dyDescent="0.3">
      <c r="A111" s="90"/>
      <c r="B111" s="90" t="s">
        <v>81</v>
      </c>
      <c r="C111" s="87" t="s">
        <v>127</v>
      </c>
      <c r="D111" s="87" t="s">
        <v>323</v>
      </c>
      <c r="E111" s="42">
        <v>2072543</v>
      </c>
      <c r="F111" s="42"/>
      <c r="G111" s="42">
        <v>2072543</v>
      </c>
      <c r="H111" s="40"/>
      <c r="I111" s="42">
        <v>2650000</v>
      </c>
      <c r="J111" s="42"/>
      <c r="K111" s="42">
        <v>2650000</v>
      </c>
      <c r="L111" s="40"/>
      <c r="M111" s="42">
        <v>3330527</v>
      </c>
      <c r="N111" s="42">
        <v>219556</v>
      </c>
      <c r="O111" s="42">
        <v>3110971</v>
      </c>
      <c r="P111" s="40"/>
    </row>
    <row r="112" spans="1:16" s="17" customFormat="1" x14ac:dyDescent="0.3">
      <c r="A112" s="20"/>
      <c r="B112" s="20"/>
      <c r="C112" s="91"/>
      <c r="D112" s="91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1:16" s="41" customFormat="1" ht="31.2" x14ac:dyDescent="0.3">
      <c r="A113" s="90"/>
      <c r="B113" s="90" t="s">
        <v>82</v>
      </c>
      <c r="C113" s="87" t="s">
        <v>327</v>
      </c>
      <c r="D113" s="87" t="s">
        <v>324</v>
      </c>
      <c r="E113" s="42"/>
      <c r="F113" s="42"/>
      <c r="G113" s="42"/>
      <c r="H113" s="40"/>
      <c r="I113" s="42"/>
      <c r="J113" s="42"/>
      <c r="K113" s="42"/>
      <c r="L113" s="40"/>
      <c r="M113" s="42"/>
      <c r="N113" s="42"/>
      <c r="O113" s="42"/>
      <c r="P113" s="40"/>
    </row>
    <row r="114" spans="1:16" s="41" customFormat="1" ht="46.8" x14ac:dyDescent="0.3">
      <c r="A114" s="90"/>
      <c r="B114" s="90" t="s">
        <v>83</v>
      </c>
      <c r="C114" s="87" t="s">
        <v>326</v>
      </c>
      <c r="D114" s="87" t="s">
        <v>325</v>
      </c>
      <c r="E114" s="42"/>
      <c r="F114" s="42"/>
      <c r="G114" s="42"/>
      <c r="H114" s="40"/>
      <c r="I114" s="42"/>
      <c r="J114" s="42"/>
      <c r="K114" s="42"/>
      <c r="L114" s="40"/>
      <c r="M114" s="42"/>
      <c r="N114" s="42"/>
      <c r="O114" s="42"/>
      <c r="P114" s="40"/>
    </row>
    <row r="115" spans="1:16" s="41" customFormat="1" ht="46.8" x14ac:dyDescent="0.3">
      <c r="A115" s="90"/>
      <c r="B115" s="90" t="s">
        <v>91</v>
      </c>
      <c r="C115" s="87" t="s">
        <v>128</v>
      </c>
      <c r="D115" s="87" t="s">
        <v>328</v>
      </c>
      <c r="E115" s="42">
        <v>559587</v>
      </c>
      <c r="F115" s="42"/>
      <c r="G115" s="42">
        <v>559587</v>
      </c>
      <c r="H115" s="40"/>
      <c r="I115" s="42">
        <v>302130</v>
      </c>
      <c r="J115" s="42"/>
      <c r="K115" s="42">
        <v>302130</v>
      </c>
      <c r="L115" s="40"/>
      <c r="M115" s="42">
        <v>249590</v>
      </c>
      <c r="N115" s="42">
        <v>57627</v>
      </c>
      <c r="O115" s="42">
        <v>191963</v>
      </c>
      <c r="P115" s="40"/>
    </row>
    <row r="116" spans="1:16" s="41" customFormat="1" ht="17.399999999999999" customHeight="1" x14ac:dyDescent="0.3">
      <c r="A116" s="90"/>
      <c r="B116" s="228" t="s">
        <v>329</v>
      </c>
      <c r="C116" s="229"/>
      <c r="D116" s="87"/>
      <c r="E116" s="40">
        <f t="shared" ref="E116:H116" si="51">SUM(E105:E115)</f>
        <v>2632130</v>
      </c>
      <c r="F116" s="40">
        <f t="shared" si="51"/>
        <v>0</v>
      </c>
      <c r="G116" s="40">
        <f t="shared" si="51"/>
        <v>2632130</v>
      </c>
      <c r="H116" s="42">
        <f t="shared" si="51"/>
        <v>0</v>
      </c>
      <c r="I116" s="40">
        <f t="shared" ref="I116:L116" si="52">SUM(I105:I115)</f>
        <v>2952130</v>
      </c>
      <c r="J116" s="40">
        <f t="shared" si="52"/>
        <v>0</v>
      </c>
      <c r="K116" s="40">
        <f t="shared" si="52"/>
        <v>2952130</v>
      </c>
      <c r="L116" s="42">
        <f t="shared" si="52"/>
        <v>0</v>
      </c>
      <c r="M116" s="40">
        <f t="shared" ref="M116:P116" si="53">SUM(M105:M115)</f>
        <v>3580117</v>
      </c>
      <c r="N116" s="40">
        <f t="shared" si="53"/>
        <v>277183</v>
      </c>
      <c r="O116" s="40">
        <f t="shared" si="53"/>
        <v>3302934</v>
      </c>
      <c r="P116" s="42">
        <f t="shared" si="53"/>
        <v>0</v>
      </c>
    </row>
    <row r="117" spans="1:16" x14ac:dyDescent="0.3">
      <c r="A117" s="20"/>
      <c r="B117" s="20"/>
      <c r="C117" s="91"/>
      <c r="D117" s="7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1:16" s="5" customFormat="1" ht="31.2" x14ac:dyDescent="0.3">
      <c r="A118" s="116" t="s">
        <v>21</v>
      </c>
      <c r="B118" s="232" t="s">
        <v>45</v>
      </c>
      <c r="C118" s="232"/>
      <c r="D118" s="76" t="s">
        <v>330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s="5" customFormat="1" x14ac:dyDescent="0.3">
      <c r="A119" s="90"/>
      <c r="B119" s="90" t="s">
        <v>78</v>
      </c>
      <c r="C119" s="87" t="s">
        <v>120</v>
      </c>
      <c r="D119" s="78" t="s">
        <v>332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</row>
    <row r="120" spans="1:16" s="5" customFormat="1" ht="31.2" x14ac:dyDescent="0.3">
      <c r="A120" s="90"/>
      <c r="B120" s="90" t="s">
        <v>79</v>
      </c>
      <c r="C120" s="87" t="s">
        <v>121</v>
      </c>
      <c r="D120" s="78" t="s">
        <v>333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</row>
    <row r="121" spans="1:16" s="5" customFormat="1" ht="31.2" x14ac:dyDescent="0.3">
      <c r="A121" s="90"/>
      <c r="B121" s="90" t="s">
        <v>80</v>
      </c>
      <c r="C121" s="87" t="s">
        <v>122</v>
      </c>
      <c r="D121" s="78" t="s">
        <v>334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</row>
    <row r="122" spans="1:16" s="26" customFormat="1" ht="46.8" x14ac:dyDescent="0.3">
      <c r="A122" s="90"/>
      <c r="B122" s="90" t="s">
        <v>81</v>
      </c>
      <c r="C122" s="30" t="s">
        <v>123</v>
      </c>
      <c r="D122" s="78" t="s">
        <v>331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16" s="26" customFormat="1" ht="20.399999999999999" customHeight="1" x14ac:dyDescent="0.3">
      <c r="A123" s="90"/>
      <c r="B123" s="228" t="s">
        <v>335</v>
      </c>
      <c r="C123" s="229"/>
      <c r="D123" s="79"/>
      <c r="E123" s="13">
        <f t="shared" ref="E123:H123" si="54">SUM(E119:E122)</f>
        <v>0</v>
      </c>
      <c r="F123" s="13">
        <f t="shared" si="54"/>
        <v>0</v>
      </c>
      <c r="G123" s="13">
        <f t="shared" si="54"/>
        <v>0</v>
      </c>
      <c r="H123" s="13">
        <f t="shared" si="54"/>
        <v>0</v>
      </c>
      <c r="I123" s="13">
        <f t="shared" ref="I123:L123" si="55">SUM(I119:I122)</f>
        <v>0</v>
      </c>
      <c r="J123" s="13">
        <f t="shared" si="55"/>
        <v>0</v>
      </c>
      <c r="K123" s="13">
        <f t="shared" si="55"/>
        <v>0</v>
      </c>
      <c r="L123" s="13">
        <f t="shared" si="55"/>
        <v>0</v>
      </c>
      <c r="M123" s="13">
        <f t="shared" ref="M123:P123" si="56">SUM(M119:M122)</f>
        <v>0</v>
      </c>
      <c r="N123" s="13">
        <f t="shared" si="56"/>
        <v>0</v>
      </c>
      <c r="O123" s="13">
        <f t="shared" si="56"/>
        <v>0</v>
      </c>
      <c r="P123" s="13">
        <f t="shared" si="56"/>
        <v>0</v>
      </c>
    </row>
    <row r="124" spans="1:16" x14ac:dyDescent="0.3">
      <c r="A124" s="20"/>
      <c r="B124" s="20"/>
      <c r="C124" s="91"/>
      <c r="D124" s="7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1:16" s="5" customFormat="1" ht="31.2" x14ac:dyDescent="0.3">
      <c r="A125" s="116" t="s">
        <v>23</v>
      </c>
      <c r="B125" s="232" t="s">
        <v>347</v>
      </c>
      <c r="C125" s="232"/>
      <c r="D125" s="76" t="s">
        <v>337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</row>
    <row r="126" spans="1:16" s="5" customFormat="1" ht="78" x14ac:dyDescent="0.3">
      <c r="A126" s="90"/>
      <c r="B126" s="90" t="s">
        <v>78</v>
      </c>
      <c r="C126" s="87" t="s">
        <v>112</v>
      </c>
      <c r="D126" s="87" t="s">
        <v>338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s="5" customFormat="1" ht="62.4" x14ac:dyDescent="0.3">
      <c r="A127" s="90"/>
      <c r="B127" s="90" t="s">
        <v>79</v>
      </c>
      <c r="C127" s="87" t="s">
        <v>113</v>
      </c>
      <c r="D127" s="87" t="s">
        <v>339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</row>
    <row r="128" spans="1:16" s="5" customFormat="1" ht="62.4" x14ac:dyDescent="0.3">
      <c r="A128" s="90"/>
      <c r="B128" s="90" t="s">
        <v>80</v>
      </c>
      <c r="C128" s="87" t="s">
        <v>114</v>
      </c>
      <c r="D128" s="87" t="s">
        <v>340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1:16" s="5" customFormat="1" ht="46.8" x14ac:dyDescent="0.3">
      <c r="A129" s="90"/>
      <c r="B129" s="90" t="s">
        <v>81</v>
      </c>
      <c r="C129" s="87" t="s">
        <v>115</v>
      </c>
      <c r="D129" s="87" t="s">
        <v>341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  <row r="130" spans="1:16" s="5" customFormat="1" ht="78" x14ac:dyDescent="0.3">
      <c r="A130" s="90"/>
      <c r="B130" s="90" t="s">
        <v>82</v>
      </c>
      <c r="C130" s="87" t="s">
        <v>116</v>
      </c>
      <c r="D130" s="87" t="s">
        <v>342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</row>
    <row r="131" spans="1:16" s="5" customFormat="1" ht="62.4" x14ac:dyDescent="0.3">
      <c r="A131" s="90"/>
      <c r="B131" s="90" t="s">
        <v>83</v>
      </c>
      <c r="C131" s="87" t="s">
        <v>117</v>
      </c>
      <c r="D131" s="87" t="s">
        <v>343</v>
      </c>
      <c r="E131" s="37">
        <v>300000</v>
      </c>
      <c r="F131" s="37">
        <v>300000</v>
      </c>
      <c r="G131" s="39"/>
      <c r="H131" s="39"/>
      <c r="I131" s="37"/>
      <c r="J131" s="37"/>
      <c r="K131" s="39"/>
      <c r="L131" s="39"/>
      <c r="M131" s="37"/>
      <c r="N131" s="37"/>
      <c r="O131" s="39"/>
      <c r="P131" s="39"/>
    </row>
    <row r="132" spans="1:16" x14ac:dyDescent="0.3">
      <c r="A132" s="20"/>
      <c r="B132" s="20" t="s">
        <v>91</v>
      </c>
      <c r="C132" s="87" t="s">
        <v>118</v>
      </c>
      <c r="D132" s="78" t="s">
        <v>344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</row>
    <row r="133" spans="1:16" s="5" customFormat="1" ht="46.8" x14ac:dyDescent="0.3">
      <c r="A133" s="90"/>
      <c r="B133" s="90" t="s">
        <v>92</v>
      </c>
      <c r="C133" s="87" t="s">
        <v>119</v>
      </c>
      <c r="D133" s="78" t="s">
        <v>345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16" s="5" customFormat="1" x14ac:dyDescent="0.3">
      <c r="A134" s="90"/>
      <c r="B134" s="228" t="s">
        <v>346</v>
      </c>
      <c r="C134" s="229"/>
      <c r="D134" s="78"/>
      <c r="E134" s="39">
        <f t="shared" ref="E134:H134" si="57">SUM(E126:E133)</f>
        <v>300000</v>
      </c>
      <c r="F134" s="39">
        <f t="shared" si="57"/>
        <v>300000</v>
      </c>
      <c r="G134" s="37">
        <f t="shared" si="57"/>
        <v>0</v>
      </c>
      <c r="H134" s="37">
        <f t="shared" si="57"/>
        <v>0</v>
      </c>
      <c r="I134" s="39">
        <f t="shared" ref="I134:L134" si="58">SUM(I126:I133)</f>
        <v>0</v>
      </c>
      <c r="J134" s="39">
        <f t="shared" si="58"/>
        <v>0</v>
      </c>
      <c r="K134" s="37">
        <f t="shared" si="58"/>
        <v>0</v>
      </c>
      <c r="L134" s="37">
        <f t="shared" si="58"/>
        <v>0</v>
      </c>
      <c r="M134" s="39">
        <f t="shared" ref="M134:P134" si="59">SUM(M126:M133)</f>
        <v>0</v>
      </c>
      <c r="N134" s="39">
        <f t="shared" si="59"/>
        <v>0</v>
      </c>
      <c r="O134" s="37">
        <f t="shared" si="59"/>
        <v>0</v>
      </c>
      <c r="P134" s="37">
        <f t="shared" si="59"/>
        <v>0</v>
      </c>
    </row>
    <row r="135" spans="1:16" x14ac:dyDescent="0.3">
      <c r="A135" s="20"/>
      <c r="B135" s="20"/>
      <c r="C135" s="91"/>
      <c r="D135" s="7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1:16" s="11" customFormat="1" x14ac:dyDescent="0.3">
      <c r="A136" s="213" t="s">
        <v>47</v>
      </c>
      <c r="B136" s="213"/>
      <c r="C136" s="213"/>
      <c r="D136" s="100"/>
      <c r="E136" s="101">
        <f t="shared" ref="E136:H136" si="60">SUM(E134+E123+E116+E102+E75+E60+E29+E24)</f>
        <v>58480983</v>
      </c>
      <c r="F136" s="101">
        <f t="shared" si="60"/>
        <v>23740578</v>
      </c>
      <c r="G136" s="101">
        <f t="shared" si="60"/>
        <v>34740405</v>
      </c>
      <c r="H136" s="101">
        <f t="shared" si="60"/>
        <v>0</v>
      </c>
      <c r="I136" s="101">
        <f t="shared" ref="I136:L136" si="61">SUM(I134+I123+I116+I102+I75+I60+I29+I24)</f>
        <v>55039525</v>
      </c>
      <c r="J136" s="101">
        <f t="shared" si="61"/>
        <v>28421408</v>
      </c>
      <c r="K136" s="101">
        <f t="shared" si="61"/>
        <v>26618117</v>
      </c>
      <c r="L136" s="101">
        <f t="shared" si="61"/>
        <v>0</v>
      </c>
      <c r="M136" s="101">
        <f t="shared" ref="M136:P136" si="62">SUM(M134+M123+M116+M102+M75+M60+M29+M24)</f>
        <v>60104132</v>
      </c>
      <c r="N136" s="101">
        <f t="shared" si="62"/>
        <v>29484149</v>
      </c>
      <c r="O136" s="101">
        <f t="shared" si="62"/>
        <v>30619983</v>
      </c>
      <c r="P136" s="101">
        <f t="shared" si="62"/>
        <v>0</v>
      </c>
    </row>
    <row r="137" spans="1:16" s="5" customFormat="1" ht="15" customHeight="1" x14ac:dyDescent="0.3">
      <c r="A137" s="90"/>
      <c r="B137" s="90"/>
      <c r="C137" s="45"/>
      <c r="D137" s="92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1:16" s="5" customFormat="1" ht="17.25" customHeight="1" x14ac:dyDescent="0.3">
      <c r="A138" s="116" t="s">
        <v>25</v>
      </c>
      <c r="B138" s="213" t="s">
        <v>348</v>
      </c>
      <c r="C138" s="213"/>
      <c r="D138" s="83" t="s">
        <v>336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</row>
    <row r="139" spans="1:16" s="5" customFormat="1" ht="31.2" x14ac:dyDescent="0.3">
      <c r="A139" s="90"/>
      <c r="B139" s="90" t="s">
        <v>78</v>
      </c>
      <c r="C139" s="45" t="s">
        <v>108</v>
      </c>
      <c r="D139" s="92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 ht="46.8" x14ac:dyDescent="0.3">
      <c r="A140" s="20"/>
      <c r="B140" s="20"/>
      <c r="C140" s="98" t="s">
        <v>69</v>
      </c>
      <c r="D140" s="93" t="s">
        <v>349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  <row r="141" spans="1:16" s="5" customFormat="1" ht="31.2" x14ac:dyDescent="0.3">
      <c r="A141" s="90"/>
      <c r="B141" s="90"/>
      <c r="C141" s="98" t="s">
        <v>70</v>
      </c>
      <c r="D141" s="93" t="s">
        <v>350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</row>
    <row r="142" spans="1:16" s="5" customFormat="1" ht="46.8" x14ac:dyDescent="0.3">
      <c r="A142" s="90"/>
      <c r="B142" s="90"/>
      <c r="C142" s="98" t="s">
        <v>71</v>
      </c>
      <c r="D142" s="93" t="s">
        <v>351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</row>
    <row r="143" spans="1:16" s="5" customFormat="1" ht="46.8" x14ac:dyDescent="0.3">
      <c r="A143" s="90"/>
      <c r="B143" s="90"/>
      <c r="C143" s="98" t="s">
        <v>72</v>
      </c>
      <c r="D143" s="93" t="s">
        <v>352</v>
      </c>
      <c r="E143" s="39"/>
      <c r="F143" s="39"/>
      <c r="G143" s="39"/>
      <c r="H143" s="39"/>
      <c r="I143" s="39">
        <v>910783</v>
      </c>
      <c r="J143" s="39">
        <v>910783</v>
      </c>
      <c r="K143" s="39"/>
      <c r="L143" s="39"/>
      <c r="M143" s="39">
        <v>910783</v>
      </c>
      <c r="N143" s="39">
        <v>910783</v>
      </c>
      <c r="O143" s="39"/>
      <c r="P143" s="39"/>
    </row>
    <row r="144" spans="1:16" s="5" customFormat="1" ht="46.8" x14ac:dyDescent="0.3">
      <c r="A144" s="90"/>
      <c r="B144" s="90"/>
      <c r="C144" s="127" t="s">
        <v>73</v>
      </c>
      <c r="D144" s="94" t="s">
        <v>353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</row>
    <row r="145" spans="1:16" s="5" customFormat="1" ht="31.2" x14ac:dyDescent="0.3">
      <c r="A145" s="90"/>
      <c r="B145" s="90"/>
      <c r="C145" s="98" t="s">
        <v>74</v>
      </c>
      <c r="D145" s="93" t="s">
        <v>354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</row>
    <row r="146" spans="1:16" s="5" customFormat="1" ht="31.2" x14ac:dyDescent="0.3">
      <c r="A146" s="90"/>
      <c r="B146" s="90"/>
      <c r="C146" s="98" t="s">
        <v>75</v>
      </c>
      <c r="D146" s="93" t="s">
        <v>355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</row>
    <row r="147" spans="1:16" s="5" customFormat="1" ht="46.8" x14ac:dyDescent="0.3">
      <c r="A147" s="90"/>
      <c r="B147" s="90"/>
      <c r="C147" s="98" t="s">
        <v>76</v>
      </c>
      <c r="D147" s="93" t="s">
        <v>356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</row>
    <row r="148" spans="1:16" s="5" customFormat="1" ht="31.2" x14ac:dyDescent="0.3">
      <c r="A148" s="90"/>
      <c r="B148" s="90"/>
      <c r="C148" s="98" t="s">
        <v>77</v>
      </c>
      <c r="D148" s="93" t="s">
        <v>357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spans="1:16" s="5" customFormat="1" x14ac:dyDescent="0.3">
      <c r="A149" s="90"/>
      <c r="B149" s="228" t="s">
        <v>362</v>
      </c>
      <c r="C149" s="229"/>
      <c r="D149" s="93"/>
      <c r="E149" s="39">
        <f t="shared" ref="E149:H149" si="63">SUM(E140:E148)</f>
        <v>0</v>
      </c>
      <c r="F149" s="39">
        <f t="shared" si="63"/>
        <v>0</v>
      </c>
      <c r="G149" s="39">
        <f t="shared" si="63"/>
        <v>0</v>
      </c>
      <c r="H149" s="39">
        <f t="shared" si="63"/>
        <v>0</v>
      </c>
      <c r="I149" s="39">
        <f t="shared" ref="I149:L149" si="64">SUM(I140:I148)</f>
        <v>910783</v>
      </c>
      <c r="J149" s="39">
        <f t="shared" si="64"/>
        <v>910783</v>
      </c>
      <c r="K149" s="39">
        <f t="shared" si="64"/>
        <v>0</v>
      </c>
      <c r="L149" s="39">
        <f t="shared" si="64"/>
        <v>0</v>
      </c>
      <c r="M149" s="39">
        <f t="shared" ref="M149:P149" si="65">SUM(M140:M148)</f>
        <v>910783</v>
      </c>
      <c r="N149" s="39">
        <f t="shared" si="65"/>
        <v>910783</v>
      </c>
      <c r="O149" s="39">
        <f t="shared" si="65"/>
        <v>0</v>
      </c>
      <c r="P149" s="39">
        <f t="shared" si="65"/>
        <v>0</v>
      </c>
    </row>
    <row r="150" spans="1:16" s="5" customFormat="1" ht="31.2" x14ac:dyDescent="0.3">
      <c r="A150" s="90"/>
      <c r="B150" s="90" t="s">
        <v>79</v>
      </c>
      <c r="C150" s="45" t="s">
        <v>109</v>
      </c>
      <c r="D150" s="92" t="s">
        <v>358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</row>
    <row r="151" spans="1:16" s="5" customFormat="1" ht="46.8" x14ac:dyDescent="0.3">
      <c r="A151" s="90"/>
      <c r="B151" s="90" t="s">
        <v>80</v>
      </c>
      <c r="C151" s="45" t="s">
        <v>110</v>
      </c>
      <c r="D151" s="45" t="s">
        <v>359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 s="5" customFormat="1" x14ac:dyDescent="0.3">
      <c r="A152" s="90"/>
      <c r="B152" s="90" t="s">
        <v>81</v>
      </c>
      <c r="C152" s="45" t="s">
        <v>111</v>
      </c>
      <c r="D152" s="45" t="s">
        <v>360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 s="5" customFormat="1" x14ac:dyDescent="0.3">
      <c r="A153" s="90"/>
      <c r="B153" s="228" t="s">
        <v>361</v>
      </c>
      <c r="C153" s="229"/>
      <c r="D153" s="45"/>
      <c r="E153" s="13">
        <f t="shared" ref="E153:H153" si="66">SUM(E149:E152)</f>
        <v>0</v>
      </c>
      <c r="F153" s="13">
        <f t="shared" si="66"/>
        <v>0</v>
      </c>
      <c r="G153" s="13">
        <f t="shared" si="66"/>
        <v>0</v>
      </c>
      <c r="H153" s="13">
        <f t="shared" si="66"/>
        <v>0</v>
      </c>
      <c r="I153" s="13">
        <f t="shared" ref="I153:L153" si="67">SUM(I149:I152)</f>
        <v>910783</v>
      </c>
      <c r="J153" s="13">
        <f t="shared" si="67"/>
        <v>910783</v>
      </c>
      <c r="K153" s="13">
        <f t="shared" si="67"/>
        <v>0</v>
      </c>
      <c r="L153" s="13">
        <f t="shared" si="67"/>
        <v>0</v>
      </c>
      <c r="M153" s="13">
        <f t="shared" ref="M153:P153" si="68">SUM(M149:M152)</f>
        <v>910783</v>
      </c>
      <c r="N153" s="13">
        <f t="shared" si="68"/>
        <v>910783</v>
      </c>
      <c r="O153" s="13">
        <f t="shared" si="68"/>
        <v>0</v>
      </c>
      <c r="P153" s="13">
        <f t="shared" si="68"/>
        <v>0</v>
      </c>
    </row>
    <row r="154" spans="1:16" x14ac:dyDescent="0.3">
      <c r="A154" s="21"/>
      <c r="B154" s="21"/>
      <c r="C154" s="79"/>
      <c r="D154" s="7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</row>
    <row r="155" spans="1:16" s="11" customFormat="1" ht="36.75" customHeight="1" x14ac:dyDescent="0.3">
      <c r="A155" s="215" t="s">
        <v>49</v>
      </c>
      <c r="B155" s="215"/>
      <c r="C155" s="215"/>
      <c r="D155" s="100"/>
      <c r="E155" s="101">
        <f>E24+E29+E60+E75+E102+E116+E134</f>
        <v>58480983</v>
      </c>
      <c r="F155" s="101">
        <f t="shared" ref="F155:G155" si="69">F24+F29+F60+F75+F102+F116+F134</f>
        <v>23740578</v>
      </c>
      <c r="G155" s="101">
        <f t="shared" si="69"/>
        <v>34740405</v>
      </c>
      <c r="H155" s="101">
        <f t="shared" ref="H155" si="70">SUM(H136+H138)</f>
        <v>0</v>
      </c>
      <c r="I155" s="101">
        <f>I24+I29+I60+I75+I102+I116+I134+I149</f>
        <v>55950308</v>
      </c>
      <c r="J155" s="101">
        <f>J24+J29+J60+J75+J102+J116+J134+J149</f>
        <v>29332191</v>
      </c>
      <c r="K155" s="101">
        <f t="shared" ref="K155" si="71">K24+K29+K60+K75+K102+K116+K134</f>
        <v>26618117</v>
      </c>
      <c r="L155" s="101">
        <f t="shared" ref="L155" si="72">SUM(L136+L138)</f>
        <v>0</v>
      </c>
      <c r="M155" s="101">
        <f>M24+M29+M60+M75+M102+M116+M134+M149</f>
        <v>61014915</v>
      </c>
      <c r="N155" s="101">
        <f t="shared" ref="N155:O155" si="73">N24+N29+N60+N75+N102+N116+N134+N149</f>
        <v>30394932</v>
      </c>
      <c r="O155" s="101">
        <f t="shared" si="73"/>
        <v>30619983</v>
      </c>
      <c r="P155" s="101">
        <f t="shared" ref="P155" si="74">SUM(P136+P138)</f>
        <v>0</v>
      </c>
    </row>
  </sheetData>
  <mergeCells count="43">
    <mergeCell ref="M7:P7"/>
    <mergeCell ref="M8:P8"/>
    <mergeCell ref="A1:P1"/>
    <mergeCell ref="A3:P3"/>
    <mergeCell ref="A4:P4"/>
    <mergeCell ref="A5:P5"/>
    <mergeCell ref="I7:L7"/>
    <mergeCell ref="I8:L8"/>
    <mergeCell ref="E8:H8"/>
    <mergeCell ref="E7:H7"/>
    <mergeCell ref="A7:C9"/>
    <mergeCell ref="D7:D9"/>
    <mergeCell ref="A155:C155"/>
    <mergeCell ref="B10:C10"/>
    <mergeCell ref="B62:C62"/>
    <mergeCell ref="B118:C118"/>
    <mergeCell ref="B77:C77"/>
    <mergeCell ref="B31:C31"/>
    <mergeCell ref="B26:C26"/>
    <mergeCell ref="B104:C104"/>
    <mergeCell ref="B24:C24"/>
    <mergeCell ref="B29:C29"/>
    <mergeCell ref="B23:C23"/>
    <mergeCell ref="B18:C18"/>
    <mergeCell ref="B35:C35"/>
    <mergeCell ref="B39:C39"/>
    <mergeCell ref="B48:C48"/>
    <mergeCell ref="B52:C52"/>
    <mergeCell ref="B59:C59"/>
    <mergeCell ref="B60:C60"/>
    <mergeCell ref="B153:C153"/>
    <mergeCell ref="B149:C149"/>
    <mergeCell ref="B102:C102"/>
    <mergeCell ref="B74:C74"/>
    <mergeCell ref="B75:C75"/>
    <mergeCell ref="B100:C100"/>
    <mergeCell ref="B91:C91"/>
    <mergeCell ref="B116:C116"/>
    <mergeCell ref="B123:C123"/>
    <mergeCell ref="B134:C134"/>
    <mergeCell ref="B138:C138"/>
    <mergeCell ref="B125:C125"/>
    <mergeCell ref="A136:C136"/>
  </mergeCells>
  <pageMargins left="0.70866141732283472" right="0.31496062992125984" top="0.74803149606299213" bottom="0.74803149606299213" header="0.31496062992125984" footer="0.31496062992125984"/>
  <pageSetup paperSize="8" scale="85" orientation="landscape" r:id="rId1"/>
  <headerFooter>
    <oddFooter>&amp;P. oldal&amp;R2017_költségvetés_rendelet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opLeftCell="A7" workbookViewId="0">
      <selection activeCell="J16" sqref="J16"/>
    </sheetView>
  </sheetViews>
  <sheetFormatPr defaultRowHeight="14.4" x14ac:dyDescent="0.3"/>
  <cols>
    <col min="1" max="1" width="4.6640625" style="1" customWidth="1"/>
    <col min="2" max="2" width="42.6640625" style="1" customWidth="1"/>
    <col min="3" max="3" width="15.44140625" style="9" customWidth="1"/>
    <col min="4" max="4" width="16" style="1" bestFit="1" customWidth="1"/>
    <col min="5" max="5" width="16" style="1" customWidth="1"/>
    <col min="6" max="6" width="6" style="1" customWidth="1"/>
    <col min="7" max="7" width="48.6640625" style="1" customWidth="1"/>
    <col min="8" max="8" width="15.6640625" style="9" customWidth="1"/>
    <col min="9" max="9" width="16" style="1" bestFit="1" customWidth="1"/>
    <col min="10" max="10" width="14.6640625" bestFit="1" customWidth="1"/>
    <col min="11" max="11" width="10" bestFit="1" customWidth="1"/>
  </cols>
  <sheetData>
    <row r="1" spans="1:10" x14ac:dyDescent="0.3">
      <c r="A1" s="246" t="s">
        <v>542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x14ac:dyDescent="0.3">
      <c r="D2" s="15"/>
      <c r="E2" s="203"/>
      <c r="F2" s="15"/>
      <c r="G2" s="15"/>
      <c r="H2" s="15"/>
    </row>
    <row r="3" spans="1:10" x14ac:dyDescent="0.3">
      <c r="A3" s="245" t="s">
        <v>518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0" x14ac:dyDescent="0.3">
      <c r="A4" s="245" t="s">
        <v>175</v>
      </c>
      <c r="B4" s="245"/>
      <c r="C4" s="245"/>
      <c r="D4" s="245"/>
      <c r="E4" s="245"/>
      <c r="F4" s="245"/>
      <c r="G4" s="245"/>
      <c r="H4" s="245"/>
      <c r="I4" s="245"/>
      <c r="J4" s="245"/>
    </row>
    <row r="5" spans="1:10" x14ac:dyDescent="0.3">
      <c r="A5" s="247" t="s">
        <v>530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s="5" customFormat="1" x14ac:dyDescent="0.3">
      <c r="A6" s="248" t="s">
        <v>0</v>
      </c>
      <c r="B6" s="248"/>
      <c r="C6" s="248"/>
      <c r="D6" s="248"/>
      <c r="E6" s="204"/>
      <c r="F6" s="248" t="s">
        <v>31</v>
      </c>
      <c r="G6" s="248"/>
      <c r="H6" s="248"/>
      <c r="I6" s="248"/>
      <c r="J6" s="205"/>
    </row>
    <row r="7" spans="1:10" s="5" customFormat="1" ht="28.2" x14ac:dyDescent="0.3">
      <c r="A7" s="249" t="s">
        <v>50</v>
      </c>
      <c r="B7" s="249"/>
      <c r="C7" s="132" t="s">
        <v>51</v>
      </c>
      <c r="D7" s="133" t="s">
        <v>522</v>
      </c>
      <c r="E7" s="133" t="s">
        <v>541</v>
      </c>
      <c r="F7" s="249" t="s">
        <v>50</v>
      </c>
      <c r="G7" s="249"/>
      <c r="H7" s="132" t="s">
        <v>51</v>
      </c>
      <c r="I7" s="133" t="s">
        <v>522</v>
      </c>
      <c r="J7" s="133" t="s">
        <v>541</v>
      </c>
    </row>
    <row r="8" spans="1:10" ht="28.2" x14ac:dyDescent="0.3">
      <c r="A8" s="28" t="s">
        <v>6</v>
      </c>
      <c r="B8" s="179" t="s">
        <v>14</v>
      </c>
      <c r="C8" s="12">
        <v>54141740</v>
      </c>
      <c r="D8" s="182">
        <v>47388792</v>
      </c>
      <c r="E8" s="182">
        <v>50538896</v>
      </c>
      <c r="F8" s="28" t="s">
        <v>6</v>
      </c>
      <c r="G8" s="179" t="s">
        <v>32</v>
      </c>
      <c r="H8" s="12">
        <v>30438656</v>
      </c>
      <c r="I8" s="185">
        <v>23762156</v>
      </c>
      <c r="J8" s="185">
        <v>26797118</v>
      </c>
    </row>
    <row r="9" spans="1:10" ht="28.2" x14ac:dyDescent="0.3">
      <c r="A9" s="28" t="s">
        <v>15</v>
      </c>
      <c r="B9" s="179" t="s">
        <v>20</v>
      </c>
      <c r="C9" s="12">
        <v>330000</v>
      </c>
      <c r="D9" s="182">
        <v>416000</v>
      </c>
      <c r="E9" s="182">
        <v>1049206</v>
      </c>
      <c r="F9" s="28" t="s">
        <v>35</v>
      </c>
      <c r="G9" s="179" t="s">
        <v>36</v>
      </c>
      <c r="H9" s="12">
        <v>3434000</v>
      </c>
      <c r="I9" s="185">
        <v>2673112</v>
      </c>
      <c r="J9" s="185">
        <v>3094443</v>
      </c>
    </row>
    <row r="10" spans="1:10" x14ac:dyDescent="0.3">
      <c r="A10" s="28" t="s">
        <v>17</v>
      </c>
      <c r="B10" s="179" t="s">
        <v>22</v>
      </c>
      <c r="C10" s="12">
        <v>901000</v>
      </c>
      <c r="D10" s="182">
        <v>1225409</v>
      </c>
      <c r="E10" s="182">
        <v>1074555</v>
      </c>
      <c r="F10" s="28" t="s">
        <v>15</v>
      </c>
      <c r="G10" s="179" t="s">
        <v>37</v>
      </c>
      <c r="H10" s="12">
        <v>11293645</v>
      </c>
      <c r="I10" s="185">
        <v>10332343</v>
      </c>
      <c r="J10" s="185">
        <v>10374828</v>
      </c>
    </row>
    <row r="11" spans="1:10" x14ac:dyDescent="0.3">
      <c r="A11" s="28" t="s">
        <v>19</v>
      </c>
      <c r="B11" s="179" t="s">
        <v>26</v>
      </c>
      <c r="C11" s="12">
        <v>300000</v>
      </c>
      <c r="D11" s="182">
        <v>200000</v>
      </c>
      <c r="E11" s="182">
        <v>681687</v>
      </c>
      <c r="F11" s="28" t="s">
        <v>17</v>
      </c>
      <c r="G11" s="179" t="s">
        <v>40</v>
      </c>
      <c r="H11" s="12">
        <v>9252413</v>
      </c>
      <c r="I11" s="185">
        <v>11729651</v>
      </c>
      <c r="J11" s="185">
        <v>11449301</v>
      </c>
    </row>
    <row r="12" spans="1:10" x14ac:dyDescent="0.3">
      <c r="A12" s="28"/>
      <c r="B12" s="179"/>
      <c r="C12" s="12"/>
      <c r="D12" s="182"/>
      <c r="E12" s="182"/>
      <c r="F12" s="28" t="s">
        <v>41</v>
      </c>
      <c r="G12" s="179" t="s">
        <v>42</v>
      </c>
      <c r="H12" s="12">
        <v>1130139</v>
      </c>
      <c r="I12" s="185">
        <v>3590133</v>
      </c>
      <c r="J12" s="185">
        <v>4808325</v>
      </c>
    </row>
    <row r="13" spans="1:10" s="6" customFormat="1" x14ac:dyDescent="0.3">
      <c r="A13" s="128"/>
      <c r="B13" s="180" t="s">
        <v>22</v>
      </c>
      <c r="C13" s="130">
        <f>SUM(C8:C11)</f>
        <v>55672740</v>
      </c>
      <c r="D13" s="183">
        <f>SUM(D8:D11)</f>
        <v>49230201</v>
      </c>
      <c r="E13" s="183">
        <f>SUM(E8:E11)</f>
        <v>53344344</v>
      </c>
      <c r="F13" s="128"/>
      <c r="G13" s="180" t="s">
        <v>148</v>
      </c>
      <c r="H13" s="130">
        <f>SUM(H8:H12)</f>
        <v>55548853</v>
      </c>
      <c r="I13" s="186">
        <f>SUM(I8:I12)</f>
        <v>52087395</v>
      </c>
      <c r="J13" s="186">
        <f>SUM(J8:J12)</f>
        <v>56524015</v>
      </c>
    </row>
    <row r="14" spans="1:10" x14ac:dyDescent="0.3">
      <c r="A14" s="115"/>
      <c r="B14" s="179"/>
      <c r="C14" s="12"/>
      <c r="D14" s="182"/>
      <c r="E14" s="182"/>
      <c r="F14" s="28"/>
      <c r="G14" s="179"/>
      <c r="H14" s="12"/>
      <c r="I14" s="185"/>
      <c r="J14" s="185"/>
    </row>
    <row r="15" spans="1:10" ht="28.2" x14ac:dyDescent="0.3">
      <c r="A15" s="28" t="s">
        <v>35</v>
      </c>
      <c r="B15" s="179" t="s">
        <v>16</v>
      </c>
      <c r="C15" s="12"/>
      <c r="D15" s="182">
        <v>2690390</v>
      </c>
      <c r="E15" s="182">
        <v>2690390</v>
      </c>
      <c r="F15" s="28" t="s">
        <v>43</v>
      </c>
      <c r="G15" s="179" t="s">
        <v>44</v>
      </c>
      <c r="H15" s="12">
        <v>2632130</v>
      </c>
      <c r="I15" s="185">
        <v>2952130</v>
      </c>
      <c r="J15" s="185">
        <v>3580117</v>
      </c>
    </row>
    <row r="16" spans="1:10" x14ac:dyDescent="0.3">
      <c r="A16" s="28" t="s">
        <v>18</v>
      </c>
      <c r="B16" s="179" t="s">
        <v>24</v>
      </c>
      <c r="C16" s="12"/>
      <c r="D16" s="182"/>
      <c r="E16" s="182">
        <v>65000</v>
      </c>
      <c r="F16" s="28" t="s">
        <v>21</v>
      </c>
      <c r="G16" s="179" t="s">
        <v>45</v>
      </c>
      <c r="H16" s="12"/>
      <c r="I16" s="185"/>
      <c r="J16" s="185"/>
    </row>
    <row r="17" spans="1:11" x14ac:dyDescent="0.3">
      <c r="A17" s="28" t="s">
        <v>21</v>
      </c>
      <c r="B17" s="179" t="s">
        <v>27</v>
      </c>
      <c r="C17" s="12"/>
      <c r="D17" s="182"/>
      <c r="E17" s="182"/>
      <c r="F17" s="28" t="s">
        <v>23</v>
      </c>
      <c r="G17" s="179" t="s">
        <v>46</v>
      </c>
      <c r="H17" s="12">
        <v>300000</v>
      </c>
      <c r="I17" s="185"/>
      <c r="J17" s="185"/>
    </row>
    <row r="18" spans="1:11" s="6" customFormat="1" x14ac:dyDescent="0.3">
      <c r="A18" s="128"/>
      <c r="B18" s="180" t="s">
        <v>24</v>
      </c>
      <c r="C18" s="130">
        <f>SUM(C15:C17)</f>
        <v>0</v>
      </c>
      <c r="D18" s="130">
        <f>SUM(D15:D17)</f>
        <v>2690390</v>
      </c>
      <c r="E18" s="130">
        <f>SUM(E15:E17)</f>
        <v>2755390</v>
      </c>
      <c r="F18" s="129"/>
      <c r="G18" s="180" t="s">
        <v>149</v>
      </c>
      <c r="H18" s="130">
        <f>SUM(H15:H17)</f>
        <v>2932130</v>
      </c>
      <c r="I18" s="130">
        <f>SUM(I15:I17)</f>
        <v>2952130</v>
      </c>
      <c r="J18" s="130">
        <f>SUM(J15:J17)</f>
        <v>3580117</v>
      </c>
    </row>
    <row r="19" spans="1:11" x14ac:dyDescent="0.3">
      <c r="A19" s="115"/>
      <c r="B19" s="179"/>
      <c r="C19" s="12"/>
      <c r="D19" s="182"/>
      <c r="E19" s="182"/>
      <c r="F19" s="115"/>
      <c r="G19" s="179"/>
      <c r="H19" s="12"/>
      <c r="I19" s="185"/>
      <c r="J19" s="185"/>
    </row>
    <row r="20" spans="1:11" s="5" customFormat="1" x14ac:dyDescent="0.3">
      <c r="A20" s="131" t="s">
        <v>28</v>
      </c>
      <c r="B20" s="181"/>
      <c r="C20" s="27">
        <f>SUM(C13+C18)</f>
        <v>55672740</v>
      </c>
      <c r="D20" s="27">
        <f>SUM(D13+D18)</f>
        <v>51920591</v>
      </c>
      <c r="E20" s="27">
        <f>SUM(E13+E18)</f>
        <v>56099734</v>
      </c>
      <c r="F20" s="131" t="s">
        <v>47</v>
      </c>
      <c r="G20" s="181"/>
      <c r="H20" s="27">
        <f>SUM(H18+H13)</f>
        <v>58480983</v>
      </c>
      <c r="I20" s="27">
        <f>SUM(I18+I13)</f>
        <v>55039525</v>
      </c>
      <c r="J20" s="27">
        <f>SUM(J18+J13)</f>
        <v>60104132</v>
      </c>
    </row>
    <row r="21" spans="1:11" s="5" customFormat="1" x14ac:dyDescent="0.3">
      <c r="A21" s="131"/>
      <c r="B21" s="181"/>
      <c r="C21" s="27"/>
      <c r="D21" s="184"/>
      <c r="E21" s="184"/>
      <c r="F21" s="131"/>
      <c r="G21" s="181"/>
      <c r="H21" s="27"/>
      <c r="I21" s="187"/>
      <c r="J21" s="187"/>
    </row>
    <row r="22" spans="1:11" x14ac:dyDescent="0.3">
      <c r="A22" s="115"/>
      <c r="B22" s="179" t="s">
        <v>150</v>
      </c>
      <c r="C22" s="12">
        <v>2808243</v>
      </c>
      <c r="D22" s="182">
        <v>4029717</v>
      </c>
      <c r="E22" s="182">
        <v>4915181</v>
      </c>
      <c r="F22" s="115"/>
      <c r="G22" s="179" t="s">
        <v>152</v>
      </c>
      <c r="H22" s="12">
        <f>SUM('2.mell_kiadások'!E138)</f>
        <v>0</v>
      </c>
      <c r="I22" s="185"/>
      <c r="J22" s="185"/>
    </row>
    <row r="23" spans="1:11" x14ac:dyDescent="0.3">
      <c r="A23" s="115"/>
      <c r="B23" s="179" t="s">
        <v>151</v>
      </c>
      <c r="C23" s="12"/>
      <c r="D23" s="182"/>
      <c r="E23" s="182"/>
      <c r="F23" s="115"/>
      <c r="G23" s="179" t="s">
        <v>153</v>
      </c>
      <c r="H23" s="12"/>
      <c r="I23" s="185"/>
      <c r="J23" s="185"/>
      <c r="K23" s="16"/>
    </row>
    <row r="24" spans="1:11" x14ac:dyDescent="0.3">
      <c r="A24" s="115"/>
      <c r="B24" s="179"/>
      <c r="C24" s="12"/>
      <c r="D24" s="182"/>
      <c r="E24" s="182"/>
      <c r="F24" s="115"/>
      <c r="G24" s="115"/>
      <c r="H24" s="12"/>
      <c r="I24" s="185"/>
      <c r="J24" s="185"/>
    </row>
    <row r="25" spans="1:11" s="5" customFormat="1" x14ac:dyDescent="0.3">
      <c r="A25" s="131" t="s">
        <v>29</v>
      </c>
      <c r="B25" s="131"/>
      <c r="C25" s="130">
        <v>2808243</v>
      </c>
      <c r="D25" s="130">
        <v>4029717</v>
      </c>
      <c r="E25" s="130">
        <v>4915181</v>
      </c>
      <c r="F25" s="131" t="s">
        <v>48</v>
      </c>
      <c r="G25" s="131"/>
      <c r="H25" s="27">
        <f>SUM(H22:H24)</f>
        <v>0</v>
      </c>
      <c r="I25" s="187">
        <v>910783</v>
      </c>
      <c r="J25" s="187">
        <v>910783</v>
      </c>
    </row>
    <row r="26" spans="1:11" x14ac:dyDescent="0.3">
      <c r="A26" s="115"/>
      <c r="B26" s="115"/>
      <c r="C26" s="12"/>
      <c r="D26" s="182"/>
      <c r="E26" s="182"/>
      <c r="F26" s="115"/>
      <c r="G26" s="115"/>
      <c r="H26" s="12"/>
      <c r="I26" s="185"/>
      <c r="J26" s="185"/>
    </row>
    <row r="27" spans="1:11" s="5" customFormat="1" x14ac:dyDescent="0.3">
      <c r="A27" s="131" t="s">
        <v>30</v>
      </c>
      <c r="B27" s="131"/>
      <c r="C27" s="27">
        <f>SUM(C25+C20)</f>
        <v>58480983</v>
      </c>
      <c r="D27" s="27">
        <f>SUM(D25+D20)</f>
        <v>55950308</v>
      </c>
      <c r="E27" s="27">
        <f>SUM(E25+E20)</f>
        <v>61014915</v>
      </c>
      <c r="F27" s="131" t="s">
        <v>49</v>
      </c>
      <c r="G27" s="131"/>
      <c r="H27" s="27">
        <f>SUM(H20+H25)</f>
        <v>58480983</v>
      </c>
      <c r="I27" s="27">
        <f>SUM(I20+I25)</f>
        <v>55950308</v>
      </c>
      <c r="J27" s="27">
        <f>SUM(J20+J25)</f>
        <v>61014915</v>
      </c>
    </row>
  </sheetData>
  <mergeCells count="8">
    <mergeCell ref="A7:B7"/>
    <mergeCell ref="F7:G7"/>
    <mergeCell ref="A4:J4"/>
    <mergeCell ref="A3:J3"/>
    <mergeCell ref="A1:J1"/>
    <mergeCell ref="A5:J5"/>
    <mergeCell ref="F6:I6"/>
    <mergeCell ref="A6:D6"/>
  </mergeCells>
  <pageMargins left="0.31496062992125984" right="0.31496062992125984" top="0.74803149606299213" bottom="0.74803149606299213" header="0.31496062992125984" footer="0.31496062992125984"/>
  <pageSetup paperSize="8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8"/>
  <sheetViews>
    <sheetView topLeftCell="A79" workbookViewId="0">
      <selection activeCell="G46" sqref="G45:G46"/>
    </sheetView>
  </sheetViews>
  <sheetFormatPr defaultRowHeight="14.4" x14ac:dyDescent="0.3"/>
  <cols>
    <col min="1" max="1" width="5" style="48" customWidth="1"/>
    <col min="2" max="2" width="14.88671875" style="51" customWidth="1"/>
    <col min="3" max="4" width="13.6640625" style="51" bestFit="1" customWidth="1"/>
    <col min="5" max="5" width="11.88671875" style="51" bestFit="1" customWidth="1"/>
    <col min="6" max="6" width="9.5546875" style="51" bestFit="1" customWidth="1"/>
    <col min="7" max="7" width="13.6640625" style="51" bestFit="1" customWidth="1"/>
    <col min="8" max="8" width="11.109375" style="51" bestFit="1" customWidth="1"/>
    <col min="9" max="9" width="7.33203125" style="51" bestFit="1" customWidth="1"/>
    <col min="10" max="11" width="11.109375" style="51" bestFit="1" customWidth="1"/>
    <col min="12" max="12" width="8.6640625" style="51" bestFit="1" customWidth="1"/>
    <col min="13" max="13" width="11" style="51" bestFit="1" customWidth="1"/>
    <col min="14" max="14" width="11.109375" style="51" bestFit="1" customWidth="1"/>
    <col min="15" max="15" width="8.44140625" style="51" bestFit="1" customWidth="1"/>
    <col min="16" max="16" width="7.6640625" style="51" bestFit="1" customWidth="1"/>
    <col min="17" max="17" width="8.44140625" style="51" bestFit="1" customWidth="1"/>
    <col min="18" max="18" width="12.44140625" bestFit="1" customWidth="1"/>
    <col min="19" max="19" width="12.5546875" bestFit="1" customWidth="1"/>
  </cols>
  <sheetData>
    <row r="1" spans="1:19" x14ac:dyDescent="0.3">
      <c r="B1" s="260" t="s">
        <v>544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19" x14ac:dyDescent="0.3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9" s="168" customFormat="1" x14ac:dyDescent="0.3">
      <c r="A3" s="261" t="s">
        <v>519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s="168" customFormat="1" x14ac:dyDescent="0.3">
      <c r="A4" s="261" t="s">
        <v>170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s="168" customFormat="1" x14ac:dyDescent="0.3">
      <c r="A5" s="261" t="s">
        <v>218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x14ac:dyDescent="0.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19" s="168" customFormat="1" ht="15" thickBot="1" x14ac:dyDescent="0.35">
      <c r="A7" s="259" t="s">
        <v>523</v>
      </c>
      <c r="B7" s="259"/>
      <c r="C7" s="259"/>
      <c r="D7" s="259"/>
      <c r="E7" s="169"/>
      <c r="F7" s="169"/>
      <c r="G7" s="169"/>
      <c r="H7" s="169"/>
      <c r="I7" s="169"/>
      <c r="J7" s="169"/>
      <c r="K7" s="262" t="s">
        <v>162</v>
      </c>
      <c r="L7" s="262"/>
      <c r="M7" s="262"/>
      <c r="N7" s="262"/>
      <c r="O7" s="262"/>
      <c r="P7" s="262"/>
      <c r="Q7" s="262"/>
      <c r="R7" s="262"/>
      <c r="S7" s="262"/>
    </row>
    <row r="8" spans="1:19" ht="28.95" customHeight="1" thickBot="1" x14ac:dyDescent="0.35">
      <c r="A8" s="251"/>
      <c r="B8" s="253" t="s">
        <v>50</v>
      </c>
      <c r="C8" s="255" t="s">
        <v>219</v>
      </c>
      <c r="D8" s="257" t="s">
        <v>220</v>
      </c>
      <c r="E8" s="258"/>
      <c r="F8" s="257" t="s">
        <v>221</v>
      </c>
      <c r="G8" s="258"/>
      <c r="H8" s="257" t="s">
        <v>20</v>
      </c>
      <c r="I8" s="258"/>
      <c r="J8" s="257" t="s">
        <v>22</v>
      </c>
      <c r="K8" s="258"/>
      <c r="L8" s="257" t="s">
        <v>24</v>
      </c>
      <c r="M8" s="258"/>
      <c r="N8" s="257" t="s">
        <v>222</v>
      </c>
      <c r="O8" s="258"/>
      <c r="P8" s="257" t="s">
        <v>223</v>
      </c>
      <c r="Q8" s="258"/>
      <c r="R8" s="257" t="s">
        <v>224</v>
      </c>
      <c r="S8" s="258"/>
    </row>
    <row r="9" spans="1:19" ht="40.200000000000003" thickBot="1" x14ac:dyDescent="0.35">
      <c r="A9" s="252"/>
      <c r="B9" s="254"/>
      <c r="C9" s="256"/>
      <c r="D9" s="170" t="s">
        <v>211</v>
      </c>
      <c r="E9" s="171" t="s">
        <v>212</v>
      </c>
      <c r="F9" s="170" t="s">
        <v>211</v>
      </c>
      <c r="G9" s="171" t="s">
        <v>212</v>
      </c>
      <c r="H9" s="170" t="s">
        <v>211</v>
      </c>
      <c r="I9" s="171" t="s">
        <v>212</v>
      </c>
      <c r="J9" s="170" t="s">
        <v>211</v>
      </c>
      <c r="K9" s="171" t="s">
        <v>212</v>
      </c>
      <c r="L9" s="170" t="s">
        <v>211</v>
      </c>
      <c r="M9" s="171" t="s">
        <v>212</v>
      </c>
      <c r="N9" s="170" t="s">
        <v>211</v>
      </c>
      <c r="O9" s="171" t="s">
        <v>212</v>
      </c>
      <c r="P9" s="170" t="s">
        <v>211</v>
      </c>
      <c r="Q9" s="171" t="s">
        <v>212</v>
      </c>
      <c r="R9" s="170" t="s">
        <v>211</v>
      </c>
      <c r="S9" s="171" t="s">
        <v>212</v>
      </c>
    </row>
    <row r="10" spans="1:19" ht="26.4" x14ac:dyDescent="0.3">
      <c r="A10" s="52" t="s">
        <v>6</v>
      </c>
      <c r="B10" s="158" t="s">
        <v>181</v>
      </c>
      <c r="C10" s="143">
        <f>SUM(D10:Q10)</f>
        <v>8011700</v>
      </c>
      <c r="D10" s="53">
        <v>6980700</v>
      </c>
      <c r="E10" s="54"/>
      <c r="F10" s="53"/>
      <c r="G10" s="54"/>
      <c r="H10" s="53">
        <v>330000</v>
      </c>
      <c r="I10" s="54"/>
      <c r="J10" s="53">
        <v>401000</v>
      </c>
      <c r="K10" s="54"/>
      <c r="L10" s="53"/>
      <c r="M10" s="54"/>
      <c r="N10" s="53">
        <v>300000</v>
      </c>
      <c r="O10" s="54"/>
      <c r="P10" s="53"/>
      <c r="Q10" s="54"/>
      <c r="R10" s="53"/>
      <c r="S10" s="54"/>
    </row>
    <row r="11" spans="1:19" ht="26.4" x14ac:dyDescent="0.3">
      <c r="A11" s="56" t="s">
        <v>35</v>
      </c>
      <c r="B11" s="159" t="s">
        <v>182</v>
      </c>
      <c r="C11" s="143">
        <f t="shared" ref="C11:S11" si="0">SUM(C12:C31)</f>
        <v>50469283</v>
      </c>
      <c r="D11" s="143">
        <f t="shared" si="0"/>
        <v>15788878</v>
      </c>
      <c r="E11" s="143">
        <f t="shared" si="0"/>
        <v>0</v>
      </c>
      <c r="F11" s="143">
        <f t="shared" si="0"/>
        <v>0</v>
      </c>
      <c r="G11" s="143">
        <f t="shared" si="0"/>
        <v>31372162</v>
      </c>
      <c r="H11" s="143">
        <f t="shared" si="0"/>
        <v>0</v>
      </c>
      <c r="I11" s="143">
        <f t="shared" si="0"/>
        <v>0</v>
      </c>
      <c r="J11" s="143">
        <f t="shared" si="0"/>
        <v>0</v>
      </c>
      <c r="K11" s="143">
        <f t="shared" si="0"/>
        <v>500000</v>
      </c>
      <c r="L11" s="143">
        <f t="shared" si="0"/>
        <v>0</v>
      </c>
      <c r="M11" s="143">
        <f t="shared" si="0"/>
        <v>0</v>
      </c>
      <c r="N11" s="143">
        <f t="shared" si="0"/>
        <v>0</v>
      </c>
      <c r="O11" s="143">
        <f t="shared" si="0"/>
        <v>0</v>
      </c>
      <c r="P11" s="143">
        <f t="shared" si="0"/>
        <v>0</v>
      </c>
      <c r="Q11" s="143">
        <f t="shared" si="0"/>
        <v>0</v>
      </c>
      <c r="R11" s="143">
        <f t="shared" si="0"/>
        <v>0</v>
      </c>
      <c r="S11" s="143">
        <f t="shared" si="0"/>
        <v>2808243</v>
      </c>
    </row>
    <row r="12" spans="1:19" x14ac:dyDescent="0.3">
      <c r="A12" s="59">
        <v>1</v>
      </c>
      <c r="B12" s="160" t="s">
        <v>183</v>
      </c>
      <c r="C12" s="62">
        <f t="shared" ref="C12:C35" si="1">SUM(D12:O12)</f>
        <v>651498</v>
      </c>
      <c r="D12" s="70">
        <v>651498</v>
      </c>
      <c r="E12" s="71"/>
      <c r="F12" s="70"/>
      <c r="G12" s="71"/>
      <c r="H12" s="70"/>
      <c r="I12" s="71"/>
      <c r="J12" s="70"/>
      <c r="K12" s="71"/>
      <c r="L12" s="70"/>
      <c r="M12" s="71"/>
      <c r="N12" s="70"/>
      <c r="O12" s="71"/>
      <c r="P12" s="70"/>
      <c r="Q12" s="71"/>
      <c r="R12" s="70"/>
      <c r="S12" s="71"/>
    </row>
    <row r="13" spans="1:19" ht="26.4" x14ac:dyDescent="0.3">
      <c r="A13" s="59">
        <v>2</v>
      </c>
      <c r="B13" s="160" t="s">
        <v>184</v>
      </c>
      <c r="C13" s="62">
        <f>SUM(D13:S13)</f>
        <v>34680405</v>
      </c>
      <c r="D13" s="70"/>
      <c r="E13" s="71"/>
      <c r="F13" s="70"/>
      <c r="G13" s="71">
        <v>31372162</v>
      </c>
      <c r="H13" s="70"/>
      <c r="I13" s="71"/>
      <c r="J13" s="70"/>
      <c r="K13" s="71">
        <v>500000</v>
      </c>
      <c r="L13" s="70"/>
      <c r="M13" s="71"/>
      <c r="N13" s="70"/>
      <c r="O13" s="71"/>
      <c r="P13" s="70"/>
      <c r="Q13" s="71"/>
      <c r="R13" s="70"/>
      <c r="S13" s="71">
        <v>2808243</v>
      </c>
    </row>
    <row r="14" spans="1:19" x14ac:dyDescent="0.3">
      <c r="A14" s="59">
        <v>3</v>
      </c>
      <c r="B14" s="160" t="s">
        <v>185</v>
      </c>
      <c r="C14" s="62">
        <f t="shared" si="1"/>
        <v>1228070</v>
      </c>
      <c r="D14" s="70">
        <v>1228070</v>
      </c>
      <c r="E14" s="71"/>
      <c r="F14" s="70"/>
      <c r="G14" s="71"/>
      <c r="H14" s="70"/>
      <c r="I14" s="71"/>
      <c r="J14" s="70"/>
      <c r="K14" s="71"/>
      <c r="L14" s="70"/>
      <c r="M14" s="71"/>
      <c r="N14" s="70"/>
      <c r="O14" s="71"/>
      <c r="P14" s="70"/>
      <c r="Q14" s="71"/>
      <c r="R14" s="70"/>
      <c r="S14" s="71"/>
    </row>
    <row r="15" spans="1:19" x14ac:dyDescent="0.3">
      <c r="A15" s="59">
        <v>4</v>
      </c>
      <c r="B15" s="160" t="s">
        <v>186</v>
      </c>
      <c r="C15" s="62">
        <f t="shared" si="1"/>
        <v>768000</v>
      </c>
      <c r="D15" s="70">
        <v>768000</v>
      </c>
      <c r="E15" s="71"/>
      <c r="F15" s="70"/>
      <c r="G15" s="71"/>
      <c r="H15" s="70"/>
      <c r="I15" s="71"/>
      <c r="J15" s="70"/>
      <c r="K15" s="71"/>
      <c r="L15" s="70"/>
      <c r="M15" s="71"/>
      <c r="N15" s="70"/>
      <c r="O15" s="71"/>
      <c r="P15" s="70"/>
      <c r="Q15" s="71"/>
      <c r="R15" s="70"/>
      <c r="S15" s="71"/>
    </row>
    <row r="16" spans="1:19" ht="26.4" x14ac:dyDescent="0.3">
      <c r="A16" s="59">
        <v>5</v>
      </c>
      <c r="B16" s="160" t="s">
        <v>187</v>
      </c>
      <c r="C16" s="62">
        <f t="shared" si="1"/>
        <v>965590</v>
      </c>
      <c r="D16" s="70">
        <v>965590</v>
      </c>
      <c r="E16" s="71"/>
      <c r="F16" s="70"/>
      <c r="G16" s="71"/>
      <c r="H16" s="70"/>
      <c r="I16" s="71"/>
      <c r="J16" s="70"/>
      <c r="K16" s="71"/>
      <c r="L16" s="70"/>
      <c r="M16" s="71"/>
      <c r="N16" s="70"/>
      <c r="O16" s="71"/>
      <c r="P16" s="70"/>
      <c r="Q16" s="71"/>
      <c r="R16" s="70"/>
      <c r="S16" s="71"/>
    </row>
    <row r="17" spans="1:19" ht="26.4" x14ac:dyDescent="0.3">
      <c r="A17" s="67">
        <v>6</v>
      </c>
      <c r="B17" s="160" t="s">
        <v>188</v>
      </c>
      <c r="C17" s="62">
        <f t="shared" si="1"/>
        <v>0</v>
      </c>
      <c r="D17" s="70"/>
      <c r="E17" s="71"/>
      <c r="F17" s="70"/>
      <c r="G17" s="71"/>
      <c r="H17" s="70"/>
      <c r="I17" s="71"/>
      <c r="J17" s="70"/>
      <c r="K17" s="71"/>
      <c r="L17" s="70"/>
      <c r="M17" s="71"/>
      <c r="N17" s="70"/>
      <c r="O17" s="71"/>
      <c r="P17" s="70"/>
      <c r="Q17" s="71"/>
      <c r="R17" s="70"/>
      <c r="S17" s="71"/>
    </row>
    <row r="18" spans="1:19" ht="26.4" x14ac:dyDescent="0.3">
      <c r="A18" s="59">
        <v>7</v>
      </c>
      <c r="B18" s="160" t="s">
        <v>189</v>
      </c>
      <c r="C18" s="62">
        <f t="shared" si="1"/>
        <v>0</v>
      </c>
      <c r="D18" s="70"/>
      <c r="E18" s="71"/>
      <c r="F18" s="70"/>
      <c r="G18" s="71"/>
      <c r="H18" s="70"/>
      <c r="I18" s="71"/>
      <c r="J18" s="70"/>
      <c r="K18" s="71"/>
      <c r="L18" s="70"/>
      <c r="M18" s="71"/>
      <c r="N18" s="70"/>
      <c r="O18" s="71"/>
      <c r="P18" s="70"/>
      <c r="Q18" s="71"/>
      <c r="R18" s="70"/>
      <c r="S18" s="71"/>
    </row>
    <row r="19" spans="1:19" x14ac:dyDescent="0.3">
      <c r="A19" s="59">
        <v>8</v>
      </c>
      <c r="B19" s="160" t="s">
        <v>190</v>
      </c>
      <c r="C19" s="62">
        <f t="shared" si="1"/>
        <v>0</v>
      </c>
      <c r="D19" s="70"/>
      <c r="E19" s="71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0"/>
      <c r="Q19" s="71"/>
      <c r="R19" s="70"/>
      <c r="S19" s="71"/>
    </row>
    <row r="20" spans="1:19" x14ac:dyDescent="0.3">
      <c r="A20" s="59">
        <v>9</v>
      </c>
      <c r="B20" s="160" t="s">
        <v>191</v>
      </c>
      <c r="C20" s="62">
        <f t="shared" si="1"/>
        <v>1800000</v>
      </c>
      <c r="D20" s="70">
        <v>1800000</v>
      </c>
      <c r="E20" s="71"/>
      <c r="F20" s="70"/>
      <c r="G20" s="71"/>
      <c r="H20" s="70"/>
      <c r="I20" s="71"/>
      <c r="J20" s="70"/>
      <c r="K20" s="71"/>
      <c r="L20" s="70"/>
      <c r="M20" s="71"/>
      <c r="N20" s="70"/>
      <c r="O20" s="71"/>
      <c r="P20" s="70"/>
      <c r="Q20" s="71"/>
      <c r="R20" s="70"/>
      <c r="S20" s="71"/>
    </row>
    <row r="21" spans="1:19" ht="26.4" x14ac:dyDescent="0.3">
      <c r="A21" s="59">
        <v>10</v>
      </c>
      <c r="B21" s="160" t="s">
        <v>192</v>
      </c>
      <c r="C21" s="62">
        <f t="shared" si="1"/>
        <v>0</v>
      </c>
      <c r="D21" s="70"/>
      <c r="E21" s="71"/>
      <c r="F21" s="70"/>
      <c r="G21" s="71"/>
      <c r="H21" s="70"/>
      <c r="I21" s="71"/>
      <c r="J21" s="70"/>
      <c r="K21" s="71"/>
      <c r="L21" s="70"/>
      <c r="M21" s="71"/>
      <c r="N21" s="70"/>
      <c r="O21" s="71"/>
      <c r="P21" s="70"/>
      <c r="Q21" s="71"/>
      <c r="R21" s="70"/>
      <c r="S21" s="71"/>
    </row>
    <row r="22" spans="1:19" ht="39.6" x14ac:dyDescent="0.3">
      <c r="A22" s="59">
        <v>11</v>
      </c>
      <c r="B22" s="160" t="s">
        <v>193</v>
      </c>
      <c r="C22" s="62">
        <f t="shared" si="1"/>
        <v>0</v>
      </c>
      <c r="D22" s="70"/>
      <c r="E22" s="71"/>
      <c r="F22" s="70"/>
      <c r="G22" s="71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</row>
    <row r="23" spans="1:19" ht="26.4" x14ac:dyDescent="0.3">
      <c r="A23" s="59">
        <v>12</v>
      </c>
      <c r="B23" s="160" t="s">
        <v>194</v>
      </c>
      <c r="C23" s="62">
        <f t="shared" si="1"/>
        <v>909720</v>
      </c>
      <c r="D23" s="70">
        <v>909720</v>
      </c>
      <c r="E23" s="71"/>
      <c r="F23" s="70"/>
      <c r="G23" s="71"/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</row>
    <row r="24" spans="1:19" ht="26.4" x14ac:dyDescent="0.3">
      <c r="A24" s="59">
        <v>13</v>
      </c>
      <c r="B24" s="160" t="s">
        <v>195</v>
      </c>
      <c r="C24" s="62">
        <f t="shared" si="1"/>
        <v>0</v>
      </c>
      <c r="D24" s="70"/>
      <c r="E24" s="71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/>
      <c r="R24" s="70"/>
      <c r="S24" s="71"/>
    </row>
    <row r="25" spans="1:19" ht="26.4" x14ac:dyDescent="0.3">
      <c r="A25" s="59">
        <v>14</v>
      </c>
      <c r="B25" s="160" t="s">
        <v>196</v>
      </c>
      <c r="C25" s="62">
        <f t="shared" si="1"/>
        <v>9466000</v>
      </c>
      <c r="D25" s="70">
        <v>9466000</v>
      </c>
      <c r="E25" s="71"/>
      <c r="F25" s="70"/>
      <c r="G25" s="71"/>
      <c r="H25" s="70"/>
      <c r="I25" s="71"/>
      <c r="J25" s="70"/>
      <c r="K25" s="71"/>
      <c r="L25" s="70"/>
      <c r="M25" s="71"/>
      <c r="N25" s="70"/>
      <c r="O25" s="71"/>
      <c r="P25" s="70"/>
      <c r="Q25" s="71"/>
      <c r="R25" s="70"/>
      <c r="S25" s="71"/>
    </row>
    <row r="26" spans="1:19" ht="39.6" x14ac:dyDescent="0.3">
      <c r="A26" s="59">
        <v>15</v>
      </c>
      <c r="B26" s="160" t="s">
        <v>197</v>
      </c>
      <c r="C26" s="62">
        <f t="shared" si="1"/>
        <v>0</v>
      </c>
      <c r="D26" s="70"/>
      <c r="E26" s="71"/>
      <c r="F26" s="70"/>
      <c r="G26" s="71"/>
      <c r="H26" s="70"/>
      <c r="I26" s="71"/>
      <c r="J26" s="70"/>
      <c r="K26" s="71"/>
      <c r="L26" s="70"/>
      <c r="M26" s="71"/>
      <c r="N26" s="70"/>
      <c r="O26" s="71"/>
      <c r="P26" s="70"/>
      <c r="Q26" s="71"/>
      <c r="R26" s="70"/>
      <c r="S26" s="71"/>
    </row>
    <row r="27" spans="1:19" ht="26.4" x14ac:dyDescent="0.3">
      <c r="A27" s="59">
        <v>16</v>
      </c>
      <c r="B27" s="160" t="s">
        <v>198</v>
      </c>
      <c r="C27" s="62">
        <f t="shared" si="1"/>
        <v>0</v>
      </c>
      <c r="D27" s="70"/>
      <c r="E27" s="71"/>
      <c r="F27" s="70"/>
      <c r="G27" s="71"/>
      <c r="H27" s="70"/>
      <c r="I27" s="71"/>
      <c r="J27" s="70"/>
      <c r="K27" s="71"/>
      <c r="L27" s="70"/>
      <c r="M27" s="71"/>
      <c r="N27" s="70"/>
      <c r="O27" s="71"/>
      <c r="P27" s="70"/>
      <c r="Q27" s="71"/>
      <c r="R27" s="70"/>
      <c r="S27" s="71"/>
    </row>
    <row r="28" spans="1:19" ht="26.4" x14ac:dyDescent="0.3">
      <c r="A28" s="59">
        <v>17</v>
      </c>
      <c r="B28" s="160" t="s">
        <v>199</v>
      </c>
      <c r="C28" s="62">
        <f t="shared" si="1"/>
        <v>0</v>
      </c>
      <c r="D28" s="70"/>
      <c r="E28" s="71"/>
      <c r="F28" s="70"/>
      <c r="G28" s="71"/>
      <c r="H28" s="70"/>
      <c r="I28" s="71"/>
      <c r="J28" s="70"/>
      <c r="K28" s="71"/>
      <c r="L28" s="70"/>
      <c r="M28" s="71"/>
      <c r="N28" s="70"/>
      <c r="O28" s="71"/>
      <c r="P28" s="70"/>
      <c r="Q28" s="71"/>
      <c r="R28" s="70"/>
      <c r="S28" s="71"/>
    </row>
    <row r="29" spans="1:19" ht="39.6" x14ac:dyDescent="0.3">
      <c r="A29" s="69">
        <v>18</v>
      </c>
      <c r="B29" s="161" t="s">
        <v>225</v>
      </c>
      <c r="C29" s="62">
        <f t="shared" si="1"/>
        <v>0</v>
      </c>
      <c r="D29" s="70"/>
      <c r="E29" s="71"/>
      <c r="F29" s="70"/>
      <c r="G29" s="71"/>
      <c r="H29" s="70"/>
      <c r="I29" s="71"/>
      <c r="J29" s="70"/>
      <c r="K29" s="71"/>
      <c r="L29" s="70"/>
      <c r="M29" s="71"/>
      <c r="N29" s="70"/>
      <c r="O29" s="71"/>
      <c r="P29" s="70"/>
      <c r="Q29" s="71"/>
      <c r="R29" s="70"/>
      <c r="S29" s="71"/>
    </row>
    <row r="30" spans="1:19" ht="66" x14ac:dyDescent="0.3">
      <c r="A30" s="67">
        <v>19</v>
      </c>
      <c r="B30" s="160" t="s">
        <v>226</v>
      </c>
      <c r="C30" s="62">
        <f t="shared" si="1"/>
        <v>0</v>
      </c>
      <c r="D30" s="70"/>
      <c r="E30" s="71"/>
      <c r="F30" s="70"/>
      <c r="G30" s="71"/>
      <c r="H30" s="70"/>
      <c r="I30" s="71"/>
      <c r="J30" s="70"/>
      <c r="K30" s="71"/>
      <c r="L30" s="70"/>
      <c r="M30" s="71"/>
      <c r="N30" s="70"/>
      <c r="O30" s="71"/>
      <c r="P30" s="70"/>
      <c r="Q30" s="71"/>
      <c r="R30" s="70"/>
      <c r="S30" s="71"/>
    </row>
    <row r="31" spans="1:19" x14ac:dyDescent="0.3">
      <c r="A31" s="59"/>
      <c r="B31" s="63"/>
      <c r="C31" s="62"/>
      <c r="D31" s="70"/>
      <c r="E31" s="71"/>
      <c r="F31" s="70"/>
      <c r="G31" s="71"/>
      <c r="H31" s="152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</row>
    <row r="32" spans="1:19" x14ac:dyDescent="0.3">
      <c r="A32" s="56"/>
      <c r="B32" s="64" t="s">
        <v>200</v>
      </c>
      <c r="C32" s="62">
        <f t="shared" ref="C32:S32" si="2">SUM(C11+C10)</f>
        <v>58480983</v>
      </c>
      <c r="D32" s="62">
        <f t="shared" si="2"/>
        <v>22769578</v>
      </c>
      <c r="E32" s="62">
        <f t="shared" si="2"/>
        <v>0</v>
      </c>
      <c r="F32" s="62">
        <f t="shared" si="2"/>
        <v>0</v>
      </c>
      <c r="G32" s="62">
        <f t="shared" si="2"/>
        <v>31372162</v>
      </c>
      <c r="H32" s="62">
        <f t="shared" si="2"/>
        <v>330000</v>
      </c>
      <c r="I32" s="62">
        <f t="shared" si="2"/>
        <v>0</v>
      </c>
      <c r="J32" s="62">
        <f t="shared" si="2"/>
        <v>401000</v>
      </c>
      <c r="K32" s="62">
        <f t="shared" si="2"/>
        <v>500000</v>
      </c>
      <c r="L32" s="62">
        <f t="shared" si="2"/>
        <v>0</v>
      </c>
      <c r="M32" s="62">
        <f t="shared" si="2"/>
        <v>0</v>
      </c>
      <c r="N32" s="62">
        <f t="shared" si="2"/>
        <v>300000</v>
      </c>
      <c r="O32" s="62">
        <f t="shared" si="2"/>
        <v>0</v>
      </c>
      <c r="P32" s="62">
        <f t="shared" si="2"/>
        <v>0</v>
      </c>
      <c r="Q32" s="62">
        <f t="shared" si="2"/>
        <v>0</v>
      </c>
      <c r="R32" s="62">
        <f t="shared" si="2"/>
        <v>0</v>
      </c>
      <c r="S32" s="62">
        <f t="shared" si="2"/>
        <v>2808243</v>
      </c>
    </row>
    <row r="33" spans="1:19" x14ac:dyDescent="0.3">
      <c r="A33" s="59"/>
      <c r="B33" s="60"/>
      <c r="C33" s="62"/>
      <c r="D33" s="70"/>
      <c r="E33" s="71"/>
      <c r="F33" s="70"/>
      <c r="G33" s="71"/>
      <c r="H33" s="70"/>
      <c r="I33" s="71"/>
      <c r="J33" s="70"/>
      <c r="K33" s="71"/>
      <c r="L33" s="70"/>
      <c r="M33" s="71"/>
      <c r="N33" s="70"/>
      <c r="O33" s="71"/>
      <c r="P33" s="70"/>
      <c r="Q33" s="71"/>
      <c r="R33" s="70"/>
      <c r="S33" s="71"/>
    </row>
    <row r="34" spans="1:19" x14ac:dyDescent="0.3">
      <c r="A34" s="56" t="s">
        <v>15</v>
      </c>
      <c r="B34" s="57" t="s">
        <v>201</v>
      </c>
      <c r="C34" s="62">
        <f>SUM(D34:S34)</f>
        <v>0</v>
      </c>
      <c r="D34" s="153"/>
      <c r="E34" s="154">
        <v>0</v>
      </c>
      <c r="F34" s="155"/>
      <c r="G34" s="154">
        <v>0</v>
      </c>
      <c r="H34" s="153"/>
      <c r="I34" s="154">
        <v>0</v>
      </c>
      <c r="J34" s="153"/>
      <c r="K34" s="154">
        <v>0</v>
      </c>
      <c r="L34" s="153"/>
      <c r="M34" s="154"/>
      <c r="N34" s="153"/>
      <c r="O34" s="154"/>
      <c r="P34" s="153"/>
      <c r="Q34" s="154"/>
      <c r="R34" s="153"/>
      <c r="S34" s="154"/>
    </row>
    <row r="35" spans="1:19" x14ac:dyDescent="0.3">
      <c r="A35" s="59"/>
      <c r="B35" s="60"/>
      <c r="C35" s="62">
        <f t="shared" si="1"/>
        <v>0</v>
      </c>
      <c r="D35" s="70"/>
      <c r="E35" s="71"/>
      <c r="F35" s="70"/>
      <c r="G35" s="71"/>
      <c r="H35" s="70"/>
      <c r="I35" s="71"/>
      <c r="J35" s="70"/>
      <c r="K35" s="71"/>
      <c r="L35" s="70"/>
      <c r="M35" s="71"/>
      <c r="N35" s="70"/>
      <c r="O35" s="71"/>
      <c r="P35" s="70"/>
      <c r="Q35" s="71"/>
      <c r="R35" s="70"/>
      <c r="S35" s="71"/>
    </row>
    <row r="36" spans="1:19" ht="15" thickBot="1" x14ac:dyDescent="0.35">
      <c r="A36" s="65"/>
      <c r="B36" s="66" t="s">
        <v>164</v>
      </c>
      <c r="C36" s="120">
        <f t="shared" ref="C36:S36" si="3">SUM(C34+C32)</f>
        <v>58480983</v>
      </c>
      <c r="D36" s="162">
        <f t="shared" si="3"/>
        <v>22769578</v>
      </c>
      <c r="E36" s="163">
        <f t="shared" si="3"/>
        <v>0</v>
      </c>
      <c r="F36" s="162">
        <f t="shared" si="3"/>
        <v>0</v>
      </c>
      <c r="G36" s="163">
        <f t="shared" si="3"/>
        <v>31372162</v>
      </c>
      <c r="H36" s="162">
        <f t="shared" si="3"/>
        <v>330000</v>
      </c>
      <c r="I36" s="163">
        <f t="shared" si="3"/>
        <v>0</v>
      </c>
      <c r="J36" s="162">
        <f t="shared" si="3"/>
        <v>401000</v>
      </c>
      <c r="K36" s="163">
        <f t="shared" si="3"/>
        <v>500000</v>
      </c>
      <c r="L36" s="162">
        <f t="shared" si="3"/>
        <v>0</v>
      </c>
      <c r="M36" s="163">
        <f t="shared" si="3"/>
        <v>0</v>
      </c>
      <c r="N36" s="162">
        <f t="shared" si="3"/>
        <v>300000</v>
      </c>
      <c r="O36" s="163">
        <f t="shared" si="3"/>
        <v>0</v>
      </c>
      <c r="P36" s="162">
        <f t="shared" si="3"/>
        <v>0</v>
      </c>
      <c r="Q36" s="163">
        <f t="shared" si="3"/>
        <v>0</v>
      </c>
      <c r="R36" s="162">
        <f t="shared" si="3"/>
        <v>0</v>
      </c>
      <c r="S36" s="163">
        <f t="shared" si="3"/>
        <v>2808243</v>
      </c>
    </row>
    <row r="38" spans="1:19" ht="15" thickBot="1" x14ac:dyDescent="0.35">
      <c r="A38" s="259" t="s">
        <v>524</v>
      </c>
      <c r="B38" s="259"/>
      <c r="C38" s="259"/>
      <c r="D38" s="259"/>
      <c r="K38" s="250" t="s">
        <v>162</v>
      </c>
      <c r="L38" s="250"/>
      <c r="M38" s="250"/>
      <c r="N38" s="250"/>
      <c r="O38" s="250"/>
      <c r="P38" s="250"/>
      <c r="Q38" s="250"/>
      <c r="R38" s="250"/>
      <c r="S38" s="250"/>
    </row>
    <row r="39" spans="1:19" ht="28.95" customHeight="1" thickBot="1" x14ac:dyDescent="0.35">
      <c r="A39" s="251"/>
      <c r="B39" s="253" t="s">
        <v>50</v>
      </c>
      <c r="C39" s="255" t="s">
        <v>219</v>
      </c>
      <c r="D39" s="257" t="s">
        <v>220</v>
      </c>
      <c r="E39" s="258"/>
      <c r="F39" s="257" t="s">
        <v>221</v>
      </c>
      <c r="G39" s="258"/>
      <c r="H39" s="257" t="s">
        <v>20</v>
      </c>
      <c r="I39" s="258"/>
      <c r="J39" s="257" t="s">
        <v>22</v>
      </c>
      <c r="K39" s="258"/>
      <c r="L39" s="257" t="s">
        <v>24</v>
      </c>
      <c r="M39" s="258"/>
      <c r="N39" s="257" t="s">
        <v>222</v>
      </c>
      <c r="O39" s="258"/>
      <c r="P39" s="257" t="s">
        <v>223</v>
      </c>
      <c r="Q39" s="258"/>
      <c r="R39" s="257" t="s">
        <v>224</v>
      </c>
      <c r="S39" s="258"/>
    </row>
    <row r="40" spans="1:19" ht="40.200000000000003" thickBot="1" x14ac:dyDescent="0.35">
      <c r="A40" s="252"/>
      <c r="B40" s="254"/>
      <c r="C40" s="256"/>
      <c r="D40" s="170" t="s">
        <v>211</v>
      </c>
      <c r="E40" s="171" t="s">
        <v>212</v>
      </c>
      <c r="F40" s="170" t="s">
        <v>211</v>
      </c>
      <c r="G40" s="171" t="s">
        <v>212</v>
      </c>
      <c r="H40" s="170" t="s">
        <v>211</v>
      </c>
      <c r="I40" s="171" t="s">
        <v>212</v>
      </c>
      <c r="J40" s="170" t="s">
        <v>211</v>
      </c>
      <c r="K40" s="171" t="s">
        <v>212</v>
      </c>
      <c r="L40" s="170" t="s">
        <v>211</v>
      </c>
      <c r="M40" s="171" t="s">
        <v>212</v>
      </c>
      <c r="N40" s="170" t="s">
        <v>211</v>
      </c>
      <c r="O40" s="171" t="s">
        <v>212</v>
      </c>
      <c r="P40" s="170" t="s">
        <v>211</v>
      </c>
      <c r="Q40" s="171" t="s">
        <v>212</v>
      </c>
      <c r="R40" s="170" t="s">
        <v>211</v>
      </c>
      <c r="S40" s="171" t="s">
        <v>212</v>
      </c>
    </row>
    <row r="41" spans="1:19" ht="26.4" x14ac:dyDescent="0.3">
      <c r="A41" s="52" t="s">
        <v>6</v>
      </c>
      <c r="B41" s="158" t="s">
        <v>181</v>
      </c>
      <c r="C41" s="178">
        <f>SUM(D41:S41)</f>
        <v>9243483</v>
      </c>
      <c r="D41" s="53">
        <v>6980700</v>
      </c>
      <c r="E41" s="54"/>
      <c r="F41" s="53"/>
      <c r="G41" s="54"/>
      <c r="H41" s="53">
        <v>416000</v>
      </c>
      <c r="I41" s="54"/>
      <c r="J41" s="53">
        <v>425309</v>
      </c>
      <c r="K41" s="54"/>
      <c r="L41" s="53"/>
      <c r="M41" s="54"/>
      <c r="N41" s="53">
        <v>200000</v>
      </c>
      <c r="O41" s="54"/>
      <c r="P41" s="53"/>
      <c r="Q41" s="54"/>
      <c r="R41" s="53">
        <v>1221474</v>
      </c>
      <c r="S41" s="54"/>
    </row>
    <row r="42" spans="1:19" ht="26.4" x14ac:dyDescent="0.3">
      <c r="A42" s="56" t="s">
        <v>35</v>
      </c>
      <c r="B42" s="159" t="s">
        <v>182</v>
      </c>
      <c r="C42" s="178">
        <f t="shared" ref="C42:S42" si="4">SUM(C43:C62)</f>
        <v>46706825</v>
      </c>
      <c r="D42" s="143">
        <f t="shared" si="4"/>
        <v>17925388</v>
      </c>
      <c r="E42" s="143">
        <f t="shared" si="4"/>
        <v>0</v>
      </c>
      <c r="F42" s="143">
        <f t="shared" si="4"/>
        <v>348500</v>
      </c>
      <c r="G42" s="143">
        <f t="shared" si="4"/>
        <v>22134204</v>
      </c>
      <c r="H42" s="143">
        <f t="shared" si="4"/>
        <v>0</v>
      </c>
      <c r="I42" s="143">
        <f t="shared" si="4"/>
        <v>0</v>
      </c>
      <c r="J42" s="143">
        <f t="shared" si="4"/>
        <v>800100</v>
      </c>
      <c r="K42" s="143">
        <f t="shared" si="4"/>
        <v>0</v>
      </c>
      <c r="L42" s="143">
        <f t="shared" si="4"/>
        <v>0</v>
      </c>
      <c r="M42" s="143">
        <f t="shared" si="4"/>
        <v>2690390</v>
      </c>
      <c r="N42" s="143">
        <f t="shared" si="4"/>
        <v>0</v>
      </c>
      <c r="O42" s="143">
        <f t="shared" si="4"/>
        <v>0</v>
      </c>
      <c r="P42" s="143">
        <f t="shared" si="4"/>
        <v>0</v>
      </c>
      <c r="Q42" s="143">
        <f t="shared" si="4"/>
        <v>0</v>
      </c>
      <c r="R42" s="143">
        <f t="shared" si="4"/>
        <v>0</v>
      </c>
      <c r="S42" s="143">
        <f t="shared" si="4"/>
        <v>2808243</v>
      </c>
    </row>
    <row r="43" spans="1:19" x14ac:dyDescent="0.3">
      <c r="A43" s="59">
        <v>1</v>
      </c>
      <c r="B43" s="160" t="s">
        <v>183</v>
      </c>
      <c r="C43" s="178">
        <f t="shared" ref="C43" si="5">SUM(D43:O43)</f>
        <v>651498</v>
      </c>
      <c r="D43" s="70">
        <v>651498</v>
      </c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</row>
    <row r="44" spans="1:19" ht="26.4" x14ac:dyDescent="0.3">
      <c r="A44" s="59">
        <v>2</v>
      </c>
      <c r="B44" s="160" t="s">
        <v>184</v>
      </c>
      <c r="C44" s="178">
        <f>SUM(D44:S44)</f>
        <v>28170325</v>
      </c>
      <c r="D44" s="70"/>
      <c r="E44" s="71"/>
      <c r="F44" s="70"/>
      <c r="G44" s="71">
        <v>21871592</v>
      </c>
      <c r="H44" s="70"/>
      <c r="I44" s="71"/>
      <c r="J44" s="70">
        <v>800100</v>
      </c>
      <c r="K44" s="71"/>
      <c r="L44" s="70"/>
      <c r="M44" s="71">
        <v>2690390</v>
      </c>
      <c r="N44" s="70"/>
      <c r="O44" s="71"/>
      <c r="P44" s="70"/>
      <c r="Q44" s="71"/>
      <c r="R44" s="70"/>
      <c r="S44" s="71">
        <v>2808243</v>
      </c>
    </row>
    <row r="45" spans="1:19" x14ac:dyDescent="0.3">
      <c r="A45" s="59">
        <v>3</v>
      </c>
      <c r="B45" s="160" t="s">
        <v>185</v>
      </c>
      <c r="C45" s="178">
        <f t="shared" ref="C45:C61" si="6">SUM(D45:O45)</f>
        <v>1228070</v>
      </c>
      <c r="D45" s="70">
        <v>1228070</v>
      </c>
      <c r="E45" s="71"/>
      <c r="F45" s="70"/>
      <c r="G45" s="71"/>
      <c r="H45" s="70"/>
      <c r="I45" s="71"/>
      <c r="J45" s="70"/>
      <c r="K45" s="71"/>
      <c r="L45" s="70"/>
      <c r="M45" s="71"/>
      <c r="N45" s="70"/>
      <c r="O45" s="71"/>
      <c r="P45" s="70"/>
      <c r="Q45" s="71"/>
      <c r="R45" s="70"/>
      <c r="S45" s="71"/>
    </row>
    <row r="46" spans="1:19" x14ac:dyDescent="0.3">
      <c r="A46" s="59">
        <v>4</v>
      </c>
      <c r="B46" s="160" t="s">
        <v>186</v>
      </c>
      <c r="C46" s="178">
        <f t="shared" si="6"/>
        <v>768000</v>
      </c>
      <c r="D46" s="70">
        <v>768000</v>
      </c>
      <c r="E46" s="71"/>
      <c r="F46" s="70"/>
      <c r="G46" s="71"/>
      <c r="H46" s="70"/>
      <c r="I46" s="71"/>
      <c r="J46" s="70"/>
      <c r="K46" s="71"/>
      <c r="L46" s="70"/>
      <c r="M46" s="71"/>
      <c r="N46" s="70"/>
      <c r="O46" s="71"/>
      <c r="P46" s="70"/>
      <c r="Q46" s="71"/>
      <c r="R46" s="70"/>
      <c r="S46" s="71"/>
    </row>
    <row r="47" spans="1:19" ht="26.4" x14ac:dyDescent="0.3">
      <c r="A47" s="59">
        <v>5</v>
      </c>
      <c r="B47" s="160" t="s">
        <v>187</v>
      </c>
      <c r="C47" s="178">
        <f t="shared" si="6"/>
        <v>965590</v>
      </c>
      <c r="D47" s="70">
        <v>965590</v>
      </c>
      <c r="E47" s="71"/>
      <c r="F47" s="70"/>
      <c r="G47" s="71"/>
      <c r="H47" s="70"/>
      <c r="I47" s="71"/>
      <c r="J47" s="70"/>
      <c r="K47" s="71"/>
      <c r="L47" s="70"/>
      <c r="M47" s="71"/>
      <c r="N47" s="70"/>
      <c r="O47" s="71"/>
      <c r="P47" s="70"/>
      <c r="Q47" s="71"/>
      <c r="R47" s="70"/>
      <c r="S47" s="71"/>
    </row>
    <row r="48" spans="1:19" ht="26.4" x14ac:dyDescent="0.3">
      <c r="A48" s="67">
        <v>6</v>
      </c>
      <c r="B48" s="160" t="s">
        <v>188</v>
      </c>
      <c r="C48" s="178">
        <f t="shared" si="6"/>
        <v>262612</v>
      </c>
      <c r="D48" s="70"/>
      <c r="E48" s="71"/>
      <c r="F48" s="70"/>
      <c r="G48" s="71">
        <v>262612</v>
      </c>
      <c r="H48" s="70"/>
      <c r="I48" s="71"/>
      <c r="J48" s="70"/>
      <c r="K48" s="71"/>
      <c r="L48" s="70"/>
      <c r="M48" s="71"/>
      <c r="N48" s="70"/>
      <c r="O48" s="71"/>
      <c r="P48" s="70"/>
      <c r="Q48" s="71"/>
      <c r="R48" s="70"/>
      <c r="S48" s="71"/>
    </row>
    <row r="49" spans="1:19" ht="26.4" x14ac:dyDescent="0.3">
      <c r="A49" s="59">
        <v>7</v>
      </c>
      <c r="B49" s="160" t="s">
        <v>189</v>
      </c>
      <c r="C49" s="178">
        <f t="shared" si="6"/>
        <v>0</v>
      </c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</row>
    <row r="50" spans="1:19" x14ac:dyDescent="0.3">
      <c r="A50" s="59">
        <v>8</v>
      </c>
      <c r="B50" s="160" t="s">
        <v>190</v>
      </c>
      <c r="C50" s="178">
        <f t="shared" si="6"/>
        <v>0</v>
      </c>
      <c r="D50" s="70"/>
      <c r="E50" s="71"/>
      <c r="F50" s="70"/>
      <c r="G50" s="71"/>
      <c r="H50" s="70"/>
      <c r="I50" s="71"/>
      <c r="J50" s="70"/>
      <c r="K50" s="71"/>
      <c r="L50" s="70"/>
      <c r="M50" s="71"/>
      <c r="N50" s="70"/>
      <c r="O50" s="71"/>
      <c r="P50" s="70"/>
      <c r="Q50" s="71"/>
      <c r="R50" s="70"/>
      <c r="S50" s="71"/>
    </row>
    <row r="51" spans="1:19" x14ac:dyDescent="0.3">
      <c r="A51" s="59">
        <v>9</v>
      </c>
      <c r="B51" s="160" t="s">
        <v>191</v>
      </c>
      <c r="C51" s="178">
        <f t="shared" si="6"/>
        <v>1800000</v>
      </c>
      <c r="D51" s="70">
        <v>1800000</v>
      </c>
      <c r="E51" s="71"/>
      <c r="F51" s="70"/>
      <c r="G51" s="71"/>
      <c r="H51" s="70"/>
      <c r="I51" s="71"/>
      <c r="J51" s="70"/>
      <c r="K51" s="71"/>
      <c r="L51" s="70"/>
      <c r="M51" s="71"/>
      <c r="N51" s="70"/>
      <c r="O51" s="71"/>
      <c r="P51" s="70"/>
      <c r="Q51" s="71"/>
      <c r="R51" s="70"/>
      <c r="S51" s="71"/>
    </row>
    <row r="52" spans="1:19" ht="26.4" x14ac:dyDescent="0.3">
      <c r="A52" s="59">
        <v>10</v>
      </c>
      <c r="B52" s="160" t="s">
        <v>192</v>
      </c>
      <c r="C52" s="178">
        <f t="shared" si="6"/>
        <v>0</v>
      </c>
      <c r="D52" s="70"/>
      <c r="E52" s="71"/>
      <c r="F52" s="70"/>
      <c r="G52" s="71"/>
      <c r="H52" s="70"/>
      <c r="I52" s="71"/>
      <c r="J52" s="70"/>
      <c r="K52" s="71"/>
      <c r="L52" s="70"/>
      <c r="M52" s="71"/>
      <c r="N52" s="70"/>
      <c r="O52" s="71"/>
      <c r="P52" s="70"/>
      <c r="Q52" s="71"/>
      <c r="R52" s="70"/>
      <c r="S52" s="71"/>
    </row>
    <row r="53" spans="1:19" ht="39.6" x14ac:dyDescent="0.3">
      <c r="A53" s="59">
        <v>11</v>
      </c>
      <c r="B53" s="160" t="s">
        <v>193</v>
      </c>
      <c r="C53" s="178">
        <f t="shared" si="6"/>
        <v>0</v>
      </c>
      <c r="D53" s="70"/>
      <c r="E53" s="71"/>
      <c r="F53" s="70"/>
      <c r="G53" s="71"/>
      <c r="H53" s="70"/>
      <c r="I53" s="71"/>
      <c r="J53" s="70"/>
      <c r="K53" s="71"/>
      <c r="L53" s="70"/>
      <c r="M53" s="71"/>
      <c r="N53" s="70"/>
      <c r="O53" s="71"/>
      <c r="P53" s="70"/>
      <c r="Q53" s="71"/>
      <c r="R53" s="70"/>
      <c r="S53" s="71"/>
    </row>
    <row r="54" spans="1:19" ht="26.4" x14ac:dyDescent="0.3">
      <c r="A54" s="59">
        <v>12</v>
      </c>
      <c r="B54" s="160" t="s">
        <v>194</v>
      </c>
      <c r="C54" s="178">
        <f t="shared" si="6"/>
        <v>600210</v>
      </c>
      <c r="D54" s="70">
        <v>600210</v>
      </c>
      <c r="E54" s="71"/>
      <c r="F54" s="70"/>
      <c r="G54" s="71"/>
      <c r="H54" s="70"/>
      <c r="I54" s="71"/>
      <c r="J54" s="70"/>
      <c r="K54" s="71"/>
      <c r="L54" s="70"/>
      <c r="M54" s="71"/>
      <c r="N54" s="70"/>
      <c r="O54" s="71"/>
      <c r="P54" s="70"/>
      <c r="Q54" s="71"/>
      <c r="R54" s="70"/>
      <c r="S54" s="71"/>
    </row>
    <row r="55" spans="1:19" ht="26.4" x14ac:dyDescent="0.3">
      <c r="A55" s="59">
        <v>13</v>
      </c>
      <c r="B55" s="160" t="s">
        <v>195</v>
      </c>
      <c r="C55" s="178">
        <f t="shared" si="6"/>
        <v>0</v>
      </c>
      <c r="D55" s="70"/>
      <c r="E55" s="71"/>
      <c r="F55" s="70"/>
      <c r="G55" s="71"/>
      <c r="H55" s="70"/>
      <c r="I55" s="71"/>
      <c r="J55" s="70"/>
      <c r="K55" s="71"/>
      <c r="L55" s="70"/>
      <c r="M55" s="71"/>
      <c r="N55" s="70"/>
      <c r="O55" s="71"/>
      <c r="P55" s="70"/>
      <c r="Q55" s="71"/>
      <c r="R55" s="70"/>
      <c r="S55" s="71"/>
    </row>
    <row r="56" spans="1:19" ht="26.4" x14ac:dyDescent="0.3">
      <c r="A56" s="59">
        <v>14</v>
      </c>
      <c r="B56" s="160" t="s">
        <v>196</v>
      </c>
      <c r="C56" s="178">
        <f t="shared" si="6"/>
        <v>9466000</v>
      </c>
      <c r="D56" s="70">
        <v>9466000</v>
      </c>
      <c r="E56" s="71"/>
      <c r="F56" s="70"/>
      <c r="G56" s="71"/>
      <c r="H56" s="70"/>
      <c r="I56" s="71"/>
      <c r="J56" s="70"/>
      <c r="K56" s="71"/>
      <c r="L56" s="70"/>
      <c r="M56" s="71"/>
      <c r="N56" s="70"/>
      <c r="O56" s="71"/>
      <c r="P56" s="70"/>
      <c r="Q56" s="71"/>
      <c r="R56" s="70"/>
      <c r="S56" s="71"/>
    </row>
    <row r="57" spans="1:19" ht="39.6" x14ac:dyDescent="0.3">
      <c r="A57" s="59">
        <v>15</v>
      </c>
      <c r="B57" s="160" t="s">
        <v>197</v>
      </c>
      <c r="C57" s="178">
        <f t="shared" si="6"/>
        <v>0</v>
      </c>
      <c r="D57" s="70"/>
      <c r="E57" s="71"/>
      <c r="F57" s="70"/>
      <c r="G57" s="71"/>
      <c r="H57" s="70"/>
      <c r="I57" s="71"/>
      <c r="J57" s="70"/>
      <c r="K57" s="71"/>
      <c r="L57" s="70"/>
      <c r="M57" s="71"/>
      <c r="N57" s="70"/>
      <c r="O57" s="71"/>
      <c r="P57" s="70"/>
      <c r="Q57" s="71"/>
      <c r="R57" s="70"/>
      <c r="S57" s="71"/>
    </row>
    <row r="58" spans="1:19" ht="26.4" x14ac:dyDescent="0.3">
      <c r="A58" s="59">
        <v>16</v>
      </c>
      <c r="B58" s="160" t="s">
        <v>198</v>
      </c>
      <c r="C58" s="178">
        <f t="shared" si="6"/>
        <v>348500</v>
      </c>
      <c r="D58" s="70"/>
      <c r="E58" s="71"/>
      <c r="F58" s="70">
        <v>348500</v>
      </c>
      <c r="G58" s="71"/>
      <c r="H58" s="70"/>
      <c r="I58" s="71"/>
      <c r="J58" s="70"/>
      <c r="K58" s="71"/>
      <c r="L58" s="70"/>
      <c r="M58" s="71"/>
      <c r="N58" s="70"/>
      <c r="O58" s="71"/>
      <c r="P58" s="70"/>
      <c r="Q58" s="71"/>
      <c r="R58" s="70"/>
      <c r="S58" s="71"/>
    </row>
    <row r="59" spans="1:19" ht="26.4" x14ac:dyDescent="0.3">
      <c r="A59" s="59">
        <v>17</v>
      </c>
      <c r="B59" s="160" t="s">
        <v>199</v>
      </c>
      <c r="C59" s="178">
        <f t="shared" si="6"/>
        <v>0</v>
      </c>
      <c r="D59" s="70"/>
      <c r="E59" s="71"/>
      <c r="F59" s="70"/>
      <c r="G59" s="71"/>
      <c r="H59" s="70"/>
      <c r="I59" s="71"/>
      <c r="J59" s="70"/>
      <c r="K59" s="71"/>
      <c r="L59" s="70"/>
      <c r="M59" s="71"/>
      <c r="N59" s="70"/>
      <c r="O59" s="71"/>
      <c r="P59" s="70"/>
      <c r="Q59" s="71"/>
      <c r="R59" s="70"/>
      <c r="S59" s="71"/>
    </row>
    <row r="60" spans="1:19" ht="26.4" x14ac:dyDescent="0.3">
      <c r="A60" s="69">
        <v>18</v>
      </c>
      <c r="B60" s="161" t="s">
        <v>532</v>
      </c>
      <c r="C60" s="178">
        <f t="shared" si="6"/>
        <v>2446020</v>
      </c>
      <c r="D60" s="70">
        <v>2446020</v>
      </c>
      <c r="E60" s="71"/>
      <c r="F60" s="70"/>
      <c r="G60" s="71"/>
      <c r="H60" s="70"/>
      <c r="I60" s="71"/>
      <c r="J60" s="70"/>
      <c r="K60" s="71"/>
      <c r="L60" s="70"/>
      <c r="M60" s="71"/>
      <c r="N60" s="70"/>
      <c r="O60" s="71"/>
      <c r="P60" s="70"/>
      <c r="Q60" s="71"/>
      <c r="R60" s="70"/>
      <c r="S60" s="71"/>
    </row>
    <row r="61" spans="1:19" ht="66" x14ac:dyDescent="0.3">
      <c r="A61" s="67">
        <v>19</v>
      </c>
      <c r="B61" s="160" t="s">
        <v>226</v>
      </c>
      <c r="C61" s="178">
        <f t="shared" si="6"/>
        <v>0</v>
      </c>
      <c r="D61" s="70"/>
      <c r="E61" s="71"/>
      <c r="F61" s="70"/>
      <c r="G61" s="71"/>
      <c r="H61" s="70"/>
      <c r="I61" s="71"/>
      <c r="J61" s="70"/>
      <c r="K61" s="71"/>
      <c r="L61" s="70"/>
      <c r="M61" s="71"/>
      <c r="N61" s="70"/>
      <c r="O61" s="71"/>
      <c r="P61" s="70"/>
      <c r="Q61" s="71"/>
      <c r="R61" s="70"/>
      <c r="S61" s="71"/>
    </row>
    <row r="62" spans="1:19" x14ac:dyDescent="0.3">
      <c r="A62" s="59"/>
      <c r="B62" s="60"/>
      <c r="C62" s="143"/>
      <c r="D62" s="70"/>
      <c r="E62" s="71"/>
      <c r="F62" s="70"/>
      <c r="G62" s="71"/>
      <c r="H62" s="70"/>
      <c r="I62" s="71"/>
      <c r="J62" s="70"/>
      <c r="K62" s="71"/>
      <c r="L62" s="70"/>
      <c r="M62" s="71"/>
      <c r="N62" s="70"/>
      <c r="O62" s="71"/>
      <c r="P62" s="70"/>
      <c r="Q62" s="71"/>
      <c r="R62" s="70"/>
      <c r="S62" s="71"/>
    </row>
    <row r="63" spans="1:19" x14ac:dyDescent="0.3">
      <c r="A63" s="56"/>
      <c r="B63" s="64" t="s">
        <v>200</v>
      </c>
      <c r="C63" s="143">
        <f>SUM(C42+C41)</f>
        <v>55950308</v>
      </c>
      <c r="D63" s="143">
        <f t="shared" ref="D63:S63" si="7">SUM(D42+D41)</f>
        <v>24906088</v>
      </c>
      <c r="E63" s="143">
        <f t="shared" si="7"/>
        <v>0</v>
      </c>
      <c r="F63" s="143">
        <f t="shared" si="7"/>
        <v>348500</v>
      </c>
      <c r="G63" s="143">
        <f t="shared" si="7"/>
        <v>22134204</v>
      </c>
      <c r="H63" s="143">
        <f t="shared" si="7"/>
        <v>416000</v>
      </c>
      <c r="I63" s="143">
        <f t="shared" si="7"/>
        <v>0</v>
      </c>
      <c r="J63" s="143">
        <f t="shared" si="7"/>
        <v>1225409</v>
      </c>
      <c r="K63" s="143">
        <f t="shared" si="7"/>
        <v>0</v>
      </c>
      <c r="L63" s="143">
        <f t="shared" si="7"/>
        <v>0</v>
      </c>
      <c r="M63" s="143">
        <f t="shared" si="7"/>
        <v>2690390</v>
      </c>
      <c r="N63" s="143">
        <f t="shared" si="7"/>
        <v>200000</v>
      </c>
      <c r="O63" s="143">
        <f t="shared" si="7"/>
        <v>0</v>
      </c>
      <c r="P63" s="143">
        <f t="shared" si="7"/>
        <v>0</v>
      </c>
      <c r="Q63" s="143">
        <f t="shared" si="7"/>
        <v>0</v>
      </c>
      <c r="R63" s="143">
        <f t="shared" si="7"/>
        <v>1221474</v>
      </c>
      <c r="S63" s="143">
        <f t="shared" si="7"/>
        <v>2808243</v>
      </c>
    </row>
    <row r="64" spans="1:19" x14ac:dyDescent="0.3">
      <c r="A64" s="59"/>
      <c r="B64" s="63"/>
      <c r="C64" s="143"/>
      <c r="D64" s="70"/>
      <c r="E64" s="71"/>
      <c r="F64" s="70"/>
      <c r="G64" s="71"/>
      <c r="H64" s="70"/>
      <c r="I64" s="71"/>
      <c r="J64" s="70"/>
      <c r="K64" s="71"/>
      <c r="L64" s="70"/>
      <c r="M64" s="71"/>
      <c r="N64" s="70"/>
      <c r="O64" s="71"/>
      <c r="P64" s="70"/>
      <c r="Q64" s="71"/>
      <c r="R64" s="70"/>
      <c r="S64" s="71"/>
    </row>
    <row r="65" spans="1:19" x14ac:dyDescent="0.3">
      <c r="A65" s="56" t="s">
        <v>15</v>
      </c>
      <c r="B65" s="57" t="s">
        <v>201</v>
      </c>
      <c r="C65" s="143">
        <f>SUM(D65:S65)</f>
        <v>0</v>
      </c>
      <c r="D65" s="153"/>
      <c r="E65" s="154">
        <v>0</v>
      </c>
      <c r="F65" s="164"/>
      <c r="G65" s="154">
        <v>0</v>
      </c>
      <c r="H65" s="153"/>
      <c r="I65" s="154">
        <v>0</v>
      </c>
      <c r="J65" s="153"/>
      <c r="K65" s="154">
        <v>0</v>
      </c>
      <c r="L65" s="153"/>
      <c r="M65" s="154"/>
      <c r="N65" s="153"/>
      <c r="O65" s="154"/>
      <c r="P65" s="153"/>
      <c r="Q65" s="154"/>
      <c r="R65" s="153"/>
      <c r="S65" s="154"/>
    </row>
    <row r="66" spans="1:19" x14ac:dyDescent="0.3">
      <c r="A66" s="59"/>
      <c r="B66" s="60"/>
      <c r="C66" s="143">
        <f t="shared" ref="C66" si="8">SUM(D66:O66)</f>
        <v>0</v>
      </c>
      <c r="D66" s="70"/>
      <c r="E66" s="71"/>
      <c r="F66" s="70"/>
      <c r="G66" s="71"/>
      <c r="H66" s="70"/>
      <c r="I66" s="71"/>
      <c r="J66" s="70"/>
      <c r="K66" s="71"/>
      <c r="L66" s="70"/>
      <c r="M66" s="71"/>
      <c r="N66" s="70"/>
      <c r="O66" s="71"/>
      <c r="P66" s="70"/>
      <c r="Q66" s="71"/>
      <c r="R66" s="70"/>
      <c r="S66" s="71"/>
    </row>
    <row r="67" spans="1:19" ht="15" thickBot="1" x14ac:dyDescent="0.35">
      <c r="A67" s="65"/>
      <c r="B67" s="66" t="s">
        <v>164</v>
      </c>
      <c r="C67" s="119">
        <f t="shared" ref="C67:S67" si="9">SUM(C65+C63)</f>
        <v>55950308</v>
      </c>
      <c r="D67" s="165">
        <f t="shared" si="9"/>
        <v>24906088</v>
      </c>
      <c r="E67" s="166">
        <f t="shared" si="9"/>
        <v>0</v>
      </c>
      <c r="F67" s="165">
        <f t="shared" si="9"/>
        <v>348500</v>
      </c>
      <c r="G67" s="166">
        <f t="shared" si="9"/>
        <v>22134204</v>
      </c>
      <c r="H67" s="165">
        <f t="shared" si="9"/>
        <v>416000</v>
      </c>
      <c r="I67" s="166">
        <f t="shared" si="9"/>
        <v>0</v>
      </c>
      <c r="J67" s="165">
        <f t="shared" si="9"/>
        <v>1225409</v>
      </c>
      <c r="K67" s="166">
        <f t="shared" si="9"/>
        <v>0</v>
      </c>
      <c r="L67" s="165">
        <f t="shared" si="9"/>
        <v>0</v>
      </c>
      <c r="M67" s="166">
        <f t="shared" si="9"/>
        <v>2690390</v>
      </c>
      <c r="N67" s="165">
        <f t="shared" si="9"/>
        <v>200000</v>
      </c>
      <c r="O67" s="166">
        <f t="shared" si="9"/>
        <v>0</v>
      </c>
      <c r="P67" s="165">
        <f t="shared" si="9"/>
        <v>0</v>
      </c>
      <c r="Q67" s="166">
        <f t="shared" si="9"/>
        <v>0</v>
      </c>
      <c r="R67" s="165">
        <f t="shared" si="9"/>
        <v>1221474</v>
      </c>
      <c r="S67" s="166">
        <f t="shared" si="9"/>
        <v>2808243</v>
      </c>
    </row>
    <row r="69" spans="1:19" ht="15" thickBot="1" x14ac:dyDescent="0.35">
      <c r="A69" s="259" t="s">
        <v>543</v>
      </c>
      <c r="B69" s="259"/>
      <c r="C69" s="259"/>
      <c r="D69" s="259"/>
      <c r="K69" s="250" t="s">
        <v>162</v>
      </c>
      <c r="L69" s="250"/>
      <c r="M69" s="250"/>
      <c r="N69" s="250"/>
      <c r="O69" s="250"/>
      <c r="P69" s="250"/>
      <c r="Q69" s="250"/>
      <c r="R69" s="250"/>
      <c r="S69" s="250"/>
    </row>
    <row r="70" spans="1:19" ht="28.8" customHeight="1" thickBot="1" x14ac:dyDescent="0.35">
      <c r="A70" s="251"/>
      <c r="B70" s="253" t="s">
        <v>50</v>
      </c>
      <c r="C70" s="255" t="s">
        <v>219</v>
      </c>
      <c r="D70" s="257" t="s">
        <v>220</v>
      </c>
      <c r="E70" s="258"/>
      <c r="F70" s="257" t="s">
        <v>221</v>
      </c>
      <c r="G70" s="258"/>
      <c r="H70" s="257" t="s">
        <v>20</v>
      </c>
      <c r="I70" s="258"/>
      <c r="J70" s="257" t="s">
        <v>22</v>
      </c>
      <c r="K70" s="258"/>
      <c r="L70" s="257" t="s">
        <v>24</v>
      </c>
      <c r="M70" s="258"/>
      <c r="N70" s="257" t="s">
        <v>222</v>
      </c>
      <c r="O70" s="258"/>
      <c r="P70" s="257" t="s">
        <v>223</v>
      </c>
      <c r="Q70" s="258"/>
      <c r="R70" s="257" t="s">
        <v>224</v>
      </c>
      <c r="S70" s="258"/>
    </row>
    <row r="71" spans="1:19" ht="40.200000000000003" thickBot="1" x14ac:dyDescent="0.35">
      <c r="A71" s="252"/>
      <c r="B71" s="254"/>
      <c r="C71" s="256"/>
      <c r="D71" s="170" t="s">
        <v>211</v>
      </c>
      <c r="E71" s="171" t="s">
        <v>212</v>
      </c>
      <c r="F71" s="170" t="s">
        <v>211</v>
      </c>
      <c r="G71" s="171" t="s">
        <v>212</v>
      </c>
      <c r="H71" s="170" t="s">
        <v>211</v>
      </c>
      <c r="I71" s="171" t="s">
        <v>212</v>
      </c>
      <c r="J71" s="170" t="s">
        <v>211</v>
      </c>
      <c r="K71" s="171" t="s">
        <v>212</v>
      </c>
      <c r="L71" s="170" t="s">
        <v>211</v>
      </c>
      <c r="M71" s="171" t="s">
        <v>212</v>
      </c>
      <c r="N71" s="170" t="s">
        <v>211</v>
      </c>
      <c r="O71" s="171" t="s">
        <v>212</v>
      </c>
      <c r="P71" s="170" t="s">
        <v>211</v>
      </c>
      <c r="Q71" s="171" t="s">
        <v>212</v>
      </c>
      <c r="R71" s="170" t="s">
        <v>211</v>
      </c>
      <c r="S71" s="171" t="s">
        <v>212</v>
      </c>
    </row>
    <row r="72" spans="1:19" ht="26.4" x14ac:dyDescent="0.3">
      <c r="A72" s="52" t="s">
        <v>6</v>
      </c>
      <c r="B72" s="158" t="s">
        <v>181</v>
      </c>
      <c r="C72" s="178">
        <f>SUM(D72:S72)</f>
        <v>10323353</v>
      </c>
      <c r="D72" s="53">
        <v>6980700</v>
      </c>
      <c r="E72" s="54"/>
      <c r="F72" s="53"/>
      <c r="G72" s="54"/>
      <c r="H72" s="53">
        <v>1049206</v>
      </c>
      <c r="I72" s="54"/>
      <c r="J72" s="53">
        <v>325286</v>
      </c>
      <c r="K72" s="54"/>
      <c r="L72" s="53">
        <v>65000</v>
      </c>
      <c r="M72" s="54"/>
      <c r="N72" s="53">
        <v>681687</v>
      </c>
      <c r="O72" s="54"/>
      <c r="P72" s="53"/>
      <c r="Q72" s="54"/>
      <c r="R72" s="53">
        <v>1221474</v>
      </c>
      <c r="S72" s="54"/>
    </row>
    <row r="73" spans="1:19" ht="26.4" x14ac:dyDescent="0.3">
      <c r="A73" s="56" t="s">
        <v>35</v>
      </c>
      <c r="B73" s="159" t="s">
        <v>182</v>
      </c>
      <c r="C73" s="178">
        <f t="shared" ref="C73:S73" si="10">SUM(C74:C93)</f>
        <v>49806098</v>
      </c>
      <c r="D73" s="143">
        <f t="shared" si="10"/>
        <v>18182165</v>
      </c>
      <c r="E73" s="143">
        <f t="shared" si="10"/>
        <v>0</v>
      </c>
      <c r="F73" s="143">
        <f t="shared" si="10"/>
        <v>453500</v>
      </c>
      <c r="G73" s="143">
        <f t="shared" si="10"/>
        <v>24922531</v>
      </c>
      <c r="H73" s="143">
        <f t="shared" si="10"/>
        <v>0</v>
      </c>
      <c r="I73" s="143">
        <f t="shared" si="10"/>
        <v>0</v>
      </c>
      <c r="J73" s="143">
        <f t="shared" si="10"/>
        <v>749269</v>
      </c>
      <c r="K73" s="143">
        <f t="shared" si="10"/>
        <v>0</v>
      </c>
      <c r="L73" s="143">
        <f t="shared" si="10"/>
        <v>0</v>
      </c>
      <c r="M73" s="143">
        <f t="shared" si="10"/>
        <v>2690390</v>
      </c>
      <c r="N73" s="143">
        <f t="shared" si="10"/>
        <v>0</v>
      </c>
      <c r="O73" s="143">
        <f t="shared" si="10"/>
        <v>0</v>
      </c>
      <c r="P73" s="143">
        <f t="shared" si="10"/>
        <v>0</v>
      </c>
      <c r="Q73" s="143">
        <f t="shared" si="10"/>
        <v>0</v>
      </c>
      <c r="R73" s="143">
        <f t="shared" si="10"/>
        <v>0</v>
      </c>
      <c r="S73" s="143">
        <f t="shared" si="10"/>
        <v>2808243</v>
      </c>
    </row>
    <row r="74" spans="1:19" x14ac:dyDescent="0.3">
      <c r="A74" s="59">
        <v>1</v>
      </c>
      <c r="B74" s="160" t="s">
        <v>183</v>
      </c>
      <c r="C74" s="178">
        <f t="shared" ref="C74" si="11">SUM(D74:O74)</f>
        <v>651500</v>
      </c>
      <c r="D74" s="70">
        <v>651498</v>
      </c>
      <c r="E74" s="71"/>
      <c r="F74" s="70"/>
      <c r="G74" s="71"/>
      <c r="H74" s="70"/>
      <c r="I74" s="71"/>
      <c r="J74" s="70">
        <v>2</v>
      </c>
      <c r="K74" s="71"/>
      <c r="L74" s="70"/>
      <c r="M74" s="71"/>
      <c r="N74" s="70"/>
      <c r="O74" s="71"/>
      <c r="P74" s="70"/>
      <c r="Q74" s="71"/>
      <c r="R74" s="70"/>
      <c r="S74" s="71"/>
    </row>
    <row r="75" spans="1:19" ht="26.4" x14ac:dyDescent="0.3">
      <c r="A75" s="59">
        <v>2</v>
      </c>
      <c r="B75" s="160" t="s">
        <v>184</v>
      </c>
      <c r="C75" s="178">
        <f>SUM(D75:S75)</f>
        <v>30382590</v>
      </c>
      <c r="D75" s="70"/>
      <c r="E75" s="71"/>
      <c r="F75" s="70"/>
      <c r="G75" s="71">
        <v>24134695</v>
      </c>
      <c r="H75" s="70"/>
      <c r="I75" s="71"/>
      <c r="J75" s="70">
        <v>749262</v>
      </c>
      <c r="K75" s="71"/>
      <c r="L75" s="70"/>
      <c r="M75" s="71">
        <v>2690390</v>
      </c>
      <c r="N75" s="70"/>
      <c r="O75" s="71"/>
      <c r="P75" s="70"/>
      <c r="Q75" s="71"/>
      <c r="R75" s="70"/>
      <c r="S75" s="71">
        <v>2808243</v>
      </c>
    </row>
    <row r="76" spans="1:19" x14ac:dyDescent="0.3">
      <c r="A76" s="59">
        <v>3</v>
      </c>
      <c r="B76" s="160" t="s">
        <v>185</v>
      </c>
      <c r="C76" s="178">
        <f t="shared" ref="C76:C92" si="12">SUM(D76:O76)</f>
        <v>1228072</v>
      </c>
      <c r="D76" s="70">
        <v>1228070</v>
      </c>
      <c r="E76" s="71"/>
      <c r="F76" s="70"/>
      <c r="G76" s="71"/>
      <c r="H76" s="70"/>
      <c r="I76" s="71"/>
      <c r="J76" s="70">
        <v>2</v>
      </c>
      <c r="K76" s="71"/>
      <c r="L76" s="70"/>
      <c r="M76" s="71"/>
      <c r="N76" s="70"/>
      <c r="O76" s="71"/>
      <c r="P76" s="70"/>
      <c r="Q76" s="71"/>
      <c r="R76" s="70"/>
      <c r="S76" s="71"/>
    </row>
    <row r="77" spans="1:19" x14ac:dyDescent="0.3">
      <c r="A77" s="59">
        <v>4</v>
      </c>
      <c r="B77" s="160" t="s">
        <v>186</v>
      </c>
      <c r="C77" s="178">
        <f t="shared" si="12"/>
        <v>768000</v>
      </c>
      <c r="D77" s="70">
        <v>768000</v>
      </c>
      <c r="E77" s="71"/>
      <c r="F77" s="70"/>
      <c r="G77" s="71"/>
      <c r="H77" s="70"/>
      <c r="I77" s="71"/>
      <c r="J77" s="70"/>
      <c r="K77" s="71"/>
      <c r="L77" s="70"/>
      <c r="M77" s="71"/>
      <c r="N77" s="70"/>
      <c r="O77" s="71"/>
      <c r="P77" s="70"/>
      <c r="Q77" s="71"/>
      <c r="R77" s="70"/>
      <c r="S77" s="71"/>
    </row>
    <row r="78" spans="1:19" ht="26.4" x14ac:dyDescent="0.3">
      <c r="A78" s="59">
        <v>5</v>
      </c>
      <c r="B78" s="160" t="s">
        <v>187</v>
      </c>
      <c r="C78" s="178">
        <f t="shared" si="12"/>
        <v>965593</v>
      </c>
      <c r="D78" s="70">
        <v>965590</v>
      </c>
      <c r="E78" s="71"/>
      <c r="F78" s="70"/>
      <c r="G78" s="71"/>
      <c r="H78" s="70"/>
      <c r="I78" s="71"/>
      <c r="J78" s="70">
        <v>3</v>
      </c>
      <c r="K78" s="71"/>
      <c r="L78" s="70"/>
      <c r="M78" s="71"/>
      <c r="N78" s="70"/>
      <c r="O78" s="71"/>
      <c r="P78" s="70"/>
      <c r="Q78" s="71"/>
      <c r="R78" s="70"/>
      <c r="S78" s="71"/>
    </row>
    <row r="79" spans="1:19" ht="26.4" x14ac:dyDescent="0.3">
      <c r="A79" s="67">
        <v>6</v>
      </c>
      <c r="B79" s="160" t="s">
        <v>188</v>
      </c>
      <c r="C79" s="178">
        <f t="shared" si="12"/>
        <v>787836</v>
      </c>
      <c r="D79" s="70"/>
      <c r="E79" s="71"/>
      <c r="F79" s="70"/>
      <c r="G79" s="71">
        <v>787836</v>
      </c>
      <c r="H79" s="70"/>
      <c r="I79" s="71"/>
      <c r="J79" s="70"/>
      <c r="K79" s="71"/>
      <c r="L79" s="70"/>
      <c r="M79" s="71"/>
      <c r="N79" s="70"/>
      <c r="O79" s="71"/>
      <c r="P79" s="70"/>
      <c r="Q79" s="71"/>
      <c r="R79" s="70"/>
      <c r="S79" s="71"/>
    </row>
    <row r="80" spans="1:19" ht="26.4" x14ac:dyDescent="0.3">
      <c r="A80" s="59">
        <v>7</v>
      </c>
      <c r="B80" s="160" t="s">
        <v>189</v>
      </c>
      <c r="C80" s="178">
        <f t="shared" si="12"/>
        <v>0</v>
      </c>
      <c r="D80" s="70"/>
      <c r="E80" s="71"/>
      <c r="F80" s="70"/>
      <c r="G80" s="71"/>
      <c r="H80" s="70"/>
      <c r="I80" s="71"/>
      <c r="J80" s="70"/>
      <c r="K80" s="71"/>
      <c r="L80" s="70"/>
      <c r="M80" s="71"/>
      <c r="N80" s="70"/>
      <c r="O80" s="71"/>
      <c r="P80" s="70"/>
      <c r="Q80" s="71"/>
      <c r="R80" s="70"/>
      <c r="S80" s="71"/>
    </row>
    <row r="81" spans="1:19" x14ac:dyDescent="0.3">
      <c r="A81" s="59">
        <v>8</v>
      </c>
      <c r="B81" s="160" t="s">
        <v>190</v>
      </c>
      <c r="C81" s="178">
        <f t="shared" si="12"/>
        <v>0</v>
      </c>
      <c r="D81" s="70"/>
      <c r="E81" s="71"/>
      <c r="F81" s="70"/>
      <c r="G81" s="71"/>
      <c r="H81" s="70"/>
      <c r="I81" s="71"/>
      <c r="J81" s="70"/>
      <c r="K81" s="71"/>
      <c r="L81" s="70"/>
      <c r="M81" s="71"/>
      <c r="N81" s="70"/>
      <c r="O81" s="71"/>
      <c r="P81" s="70"/>
      <c r="Q81" s="71"/>
      <c r="R81" s="70"/>
      <c r="S81" s="71"/>
    </row>
    <row r="82" spans="1:19" x14ac:dyDescent="0.3">
      <c r="A82" s="59">
        <v>9</v>
      </c>
      <c r="B82" s="160" t="s">
        <v>191</v>
      </c>
      <c r="C82" s="178">
        <f t="shared" si="12"/>
        <v>1800000</v>
      </c>
      <c r="D82" s="70">
        <v>1800000</v>
      </c>
      <c r="E82" s="71"/>
      <c r="F82" s="70"/>
      <c r="G82" s="71"/>
      <c r="H82" s="70"/>
      <c r="I82" s="71"/>
      <c r="J82" s="70"/>
      <c r="K82" s="71"/>
      <c r="L82" s="70"/>
      <c r="M82" s="71"/>
      <c r="N82" s="70"/>
      <c r="O82" s="71"/>
      <c r="P82" s="70"/>
      <c r="Q82" s="71"/>
      <c r="R82" s="70"/>
      <c r="S82" s="71"/>
    </row>
    <row r="83" spans="1:19" ht="26.4" x14ac:dyDescent="0.3">
      <c r="A83" s="59">
        <v>10</v>
      </c>
      <c r="B83" s="160" t="s">
        <v>192</v>
      </c>
      <c r="C83" s="178">
        <f t="shared" si="12"/>
        <v>0</v>
      </c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</row>
    <row r="84" spans="1:19" ht="39.6" x14ac:dyDescent="0.3">
      <c r="A84" s="59">
        <v>11</v>
      </c>
      <c r="B84" s="160" t="s">
        <v>193</v>
      </c>
      <c r="C84" s="178">
        <f t="shared" si="12"/>
        <v>0</v>
      </c>
      <c r="D84" s="70"/>
      <c r="E84" s="71"/>
      <c r="F84" s="70"/>
      <c r="G84" s="71"/>
      <c r="H84" s="70"/>
      <c r="I84" s="71"/>
      <c r="J84" s="70"/>
      <c r="K84" s="71"/>
      <c r="L84" s="70"/>
      <c r="M84" s="71"/>
      <c r="N84" s="70"/>
      <c r="O84" s="71"/>
      <c r="P84" s="70"/>
      <c r="Q84" s="71"/>
      <c r="R84" s="70"/>
      <c r="S84" s="71"/>
    </row>
    <row r="85" spans="1:19" ht="26.4" x14ac:dyDescent="0.3">
      <c r="A85" s="59">
        <v>12</v>
      </c>
      <c r="B85" s="160" t="s">
        <v>194</v>
      </c>
      <c r="C85" s="178">
        <f t="shared" si="12"/>
        <v>520980</v>
      </c>
      <c r="D85" s="70">
        <v>520980</v>
      </c>
      <c r="E85" s="71"/>
      <c r="F85" s="70"/>
      <c r="G85" s="71"/>
      <c r="H85" s="70"/>
      <c r="I85" s="71"/>
      <c r="J85" s="70"/>
      <c r="K85" s="71"/>
      <c r="L85" s="70"/>
      <c r="M85" s="71"/>
      <c r="N85" s="70"/>
      <c r="O85" s="71"/>
      <c r="P85" s="70"/>
      <c r="Q85" s="71"/>
      <c r="R85" s="70"/>
      <c r="S85" s="71"/>
    </row>
    <row r="86" spans="1:19" ht="26.4" x14ac:dyDescent="0.3">
      <c r="A86" s="59">
        <v>13</v>
      </c>
      <c r="B86" s="160" t="s">
        <v>195</v>
      </c>
      <c r="C86" s="178">
        <f t="shared" si="12"/>
        <v>0</v>
      </c>
      <c r="D86" s="70"/>
      <c r="E86" s="71"/>
      <c r="F86" s="70"/>
      <c r="G86" s="71"/>
      <c r="H86" s="70"/>
      <c r="I86" s="71"/>
      <c r="J86" s="70"/>
      <c r="K86" s="71"/>
      <c r="L86" s="70"/>
      <c r="M86" s="71"/>
      <c r="N86" s="70"/>
      <c r="O86" s="71"/>
      <c r="P86" s="70"/>
      <c r="Q86" s="71"/>
      <c r="R86" s="70"/>
      <c r="S86" s="71"/>
    </row>
    <row r="87" spans="1:19" ht="26.4" x14ac:dyDescent="0.3">
      <c r="A87" s="59">
        <v>14</v>
      </c>
      <c r="B87" s="160" t="s">
        <v>196</v>
      </c>
      <c r="C87" s="178">
        <f t="shared" si="12"/>
        <v>9536000</v>
      </c>
      <c r="D87" s="70">
        <v>9466000</v>
      </c>
      <c r="E87" s="71"/>
      <c r="F87" s="70">
        <v>70000</v>
      </c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</row>
    <row r="88" spans="1:19" x14ac:dyDescent="0.3">
      <c r="A88" s="59">
        <v>15</v>
      </c>
      <c r="B88" s="160" t="s">
        <v>546</v>
      </c>
      <c r="C88" s="178">
        <f t="shared" si="12"/>
        <v>336007</v>
      </c>
      <c r="D88" s="70">
        <v>336007</v>
      </c>
      <c r="E88" s="71"/>
      <c r="F88" s="70"/>
      <c r="G88" s="71"/>
      <c r="H88" s="70"/>
      <c r="I88" s="71"/>
      <c r="J88" s="70"/>
      <c r="K88" s="71"/>
      <c r="L88" s="70"/>
      <c r="M88" s="71"/>
      <c r="N88" s="70"/>
      <c r="O88" s="71"/>
      <c r="P88" s="70"/>
      <c r="Q88" s="71"/>
      <c r="R88" s="70"/>
      <c r="S88" s="71"/>
    </row>
    <row r="89" spans="1:19" ht="26.4" x14ac:dyDescent="0.3">
      <c r="A89" s="59">
        <v>16</v>
      </c>
      <c r="B89" s="160" t="s">
        <v>198</v>
      </c>
      <c r="C89" s="178">
        <f t="shared" si="12"/>
        <v>383500</v>
      </c>
      <c r="D89" s="70"/>
      <c r="E89" s="71"/>
      <c r="F89" s="70">
        <v>383500</v>
      </c>
      <c r="G89" s="71"/>
      <c r="H89" s="70"/>
      <c r="I89" s="71"/>
      <c r="J89" s="70"/>
      <c r="K89" s="71"/>
      <c r="L89" s="70"/>
      <c r="M89" s="71"/>
      <c r="N89" s="70"/>
      <c r="O89" s="71"/>
      <c r="P89" s="70"/>
      <c r="Q89" s="71"/>
      <c r="R89" s="70"/>
      <c r="S89" s="71"/>
    </row>
    <row r="90" spans="1:19" ht="26.4" x14ac:dyDescent="0.3">
      <c r="A90" s="59">
        <v>17</v>
      </c>
      <c r="B90" s="160" t="s">
        <v>199</v>
      </c>
      <c r="C90" s="178">
        <f t="shared" si="12"/>
        <v>0</v>
      </c>
      <c r="D90" s="70"/>
      <c r="E90" s="71"/>
      <c r="F90" s="70"/>
      <c r="G90" s="71"/>
      <c r="H90" s="70"/>
      <c r="I90" s="71"/>
      <c r="J90" s="70"/>
      <c r="K90" s="71"/>
      <c r="L90" s="70"/>
      <c r="M90" s="71"/>
      <c r="N90" s="70"/>
      <c r="O90" s="71"/>
      <c r="P90" s="70"/>
      <c r="Q90" s="71"/>
      <c r="R90" s="70"/>
      <c r="S90" s="71"/>
    </row>
    <row r="91" spans="1:19" ht="26.4" x14ac:dyDescent="0.3">
      <c r="A91" s="69">
        <v>18</v>
      </c>
      <c r="B91" s="161" t="s">
        <v>532</v>
      </c>
      <c r="C91" s="178">
        <f t="shared" si="12"/>
        <v>2446020</v>
      </c>
      <c r="D91" s="70">
        <v>2446020</v>
      </c>
      <c r="E91" s="71"/>
      <c r="F91" s="70"/>
      <c r="G91" s="71"/>
      <c r="H91" s="70"/>
      <c r="I91" s="71"/>
      <c r="J91" s="70"/>
      <c r="K91" s="71"/>
      <c r="L91" s="70"/>
      <c r="M91" s="71"/>
      <c r="N91" s="70"/>
      <c r="O91" s="71"/>
      <c r="P91" s="70"/>
      <c r="Q91" s="71"/>
      <c r="R91" s="70"/>
      <c r="S91" s="71"/>
    </row>
    <row r="92" spans="1:19" ht="66" x14ac:dyDescent="0.3">
      <c r="A92" s="67">
        <v>19</v>
      </c>
      <c r="B92" s="160" t="s">
        <v>226</v>
      </c>
      <c r="C92" s="178">
        <f t="shared" si="12"/>
        <v>0</v>
      </c>
      <c r="D92" s="70"/>
      <c r="E92" s="71"/>
      <c r="F92" s="70"/>
      <c r="G92" s="71"/>
      <c r="H92" s="70"/>
      <c r="I92" s="71"/>
      <c r="J92" s="70"/>
      <c r="K92" s="71"/>
      <c r="L92" s="70"/>
      <c r="M92" s="71"/>
      <c r="N92" s="70"/>
      <c r="O92" s="71"/>
      <c r="P92" s="70"/>
      <c r="Q92" s="71"/>
      <c r="R92" s="70"/>
      <c r="S92" s="71"/>
    </row>
    <row r="93" spans="1:19" x14ac:dyDescent="0.3">
      <c r="A93" s="59"/>
      <c r="B93" s="60"/>
      <c r="C93" s="143"/>
      <c r="D93" s="70"/>
      <c r="E93" s="71"/>
      <c r="F93" s="70"/>
      <c r="G93" s="71"/>
      <c r="H93" s="70"/>
      <c r="I93" s="71"/>
      <c r="J93" s="70"/>
      <c r="K93" s="71"/>
      <c r="L93" s="70"/>
      <c r="M93" s="71"/>
      <c r="N93" s="70"/>
      <c r="O93" s="71"/>
      <c r="P93" s="70"/>
      <c r="Q93" s="71"/>
      <c r="R93" s="70"/>
      <c r="S93" s="71"/>
    </row>
    <row r="94" spans="1:19" x14ac:dyDescent="0.3">
      <c r="A94" s="56"/>
      <c r="B94" s="64" t="s">
        <v>200</v>
      </c>
      <c r="C94" s="143">
        <f>SUM(C73+C72)</f>
        <v>60129451</v>
      </c>
      <c r="D94" s="143">
        <f t="shared" ref="D94:S94" si="13">SUM(D73+D72)</f>
        <v>25162865</v>
      </c>
      <c r="E94" s="143">
        <f t="shared" si="13"/>
        <v>0</v>
      </c>
      <c r="F94" s="143">
        <f t="shared" si="13"/>
        <v>453500</v>
      </c>
      <c r="G94" s="143">
        <f t="shared" si="13"/>
        <v>24922531</v>
      </c>
      <c r="H94" s="143">
        <f t="shared" si="13"/>
        <v>1049206</v>
      </c>
      <c r="I94" s="143">
        <f t="shared" si="13"/>
        <v>0</v>
      </c>
      <c r="J94" s="143">
        <f t="shared" si="13"/>
        <v>1074555</v>
      </c>
      <c r="K94" s="143">
        <f t="shared" si="13"/>
        <v>0</v>
      </c>
      <c r="L94" s="143">
        <f t="shared" si="13"/>
        <v>65000</v>
      </c>
      <c r="M94" s="143">
        <f t="shared" si="13"/>
        <v>2690390</v>
      </c>
      <c r="N94" s="143">
        <f t="shared" si="13"/>
        <v>681687</v>
      </c>
      <c r="O94" s="143">
        <f t="shared" si="13"/>
        <v>0</v>
      </c>
      <c r="P94" s="143">
        <f t="shared" si="13"/>
        <v>0</v>
      </c>
      <c r="Q94" s="143">
        <f t="shared" si="13"/>
        <v>0</v>
      </c>
      <c r="R94" s="143">
        <f t="shared" si="13"/>
        <v>1221474</v>
      </c>
      <c r="S94" s="143">
        <f t="shared" si="13"/>
        <v>2808243</v>
      </c>
    </row>
    <row r="95" spans="1:19" x14ac:dyDescent="0.3">
      <c r="A95" s="59"/>
      <c r="B95" s="63"/>
      <c r="C95" s="143"/>
      <c r="D95" s="70"/>
      <c r="E95" s="71"/>
      <c r="F95" s="70"/>
      <c r="G95" s="71"/>
      <c r="H95" s="70"/>
      <c r="I95" s="71"/>
      <c r="J95" s="70"/>
      <c r="K95" s="71"/>
      <c r="L95" s="70"/>
      <c r="M95" s="71"/>
      <c r="N95" s="70"/>
      <c r="O95" s="71"/>
      <c r="P95" s="70"/>
      <c r="Q95" s="71"/>
      <c r="R95" s="70"/>
      <c r="S95" s="71"/>
    </row>
    <row r="96" spans="1:19" x14ac:dyDescent="0.3">
      <c r="A96" s="56" t="s">
        <v>15</v>
      </c>
      <c r="B96" s="57" t="s">
        <v>547</v>
      </c>
      <c r="C96" s="143">
        <f>SUM(D96:S96)</f>
        <v>885464</v>
      </c>
      <c r="D96" s="153"/>
      <c r="E96" s="154">
        <v>0</v>
      </c>
      <c r="F96" s="164"/>
      <c r="G96" s="154">
        <v>0</v>
      </c>
      <c r="H96" s="153"/>
      <c r="I96" s="154">
        <v>0</v>
      </c>
      <c r="J96" s="153"/>
      <c r="K96" s="154">
        <v>0</v>
      </c>
      <c r="L96" s="153"/>
      <c r="M96" s="154"/>
      <c r="N96" s="153"/>
      <c r="O96" s="154"/>
      <c r="P96" s="153"/>
      <c r="Q96" s="154"/>
      <c r="R96" s="153">
        <v>885464</v>
      </c>
      <c r="S96" s="154"/>
    </row>
    <row r="97" spans="1:19" x14ac:dyDescent="0.3">
      <c r="A97" s="59"/>
      <c r="B97" s="60"/>
      <c r="C97" s="143">
        <f t="shared" ref="C97" si="14">SUM(D97:O97)</f>
        <v>0</v>
      </c>
      <c r="D97" s="70"/>
      <c r="E97" s="71"/>
      <c r="F97" s="70"/>
      <c r="G97" s="71"/>
      <c r="H97" s="70"/>
      <c r="I97" s="71"/>
      <c r="J97" s="70"/>
      <c r="K97" s="71"/>
      <c r="L97" s="70"/>
      <c r="M97" s="71"/>
      <c r="N97" s="70"/>
      <c r="O97" s="71"/>
      <c r="P97" s="70"/>
      <c r="Q97" s="71"/>
      <c r="R97" s="70"/>
      <c r="S97" s="71"/>
    </row>
    <row r="98" spans="1:19" ht="15" thickBot="1" x14ac:dyDescent="0.35">
      <c r="A98" s="65"/>
      <c r="B98" s="66" t="s">
        <v>164</v>
      </c>
      <c r="C98" s="119">
        <f t="shared" ref="C98:S98" si="15">SUM(C96+C94)</f>
        <v>61014915</v>
      </c>
      <c r="D98" s="206">
        <f t="shared" si="15"/>
        <v>25162865</v>
      </c>
      <c r="E98" s="166">
        <f t="shared" si="15"/>
        <v>0</v>
      </c>
      <c r="F98" s="165">
        <f t="shared" si="15"/>
        <v>453500</v>
      </c>
      <c r="G98" s="166">
        <f t="shared" si="15"/>
        <v>24922531</v>
      </c>
      <c r="H98" s="165">
        <f t="shared" si="15"/>
        <v>1049206</v>
      </c>
      <c r="I98" s="166">
        <f t="shared" si="15"/>
        <v>0</v>
      </c>
      <c r="J98" s="165">
        <f t="shared" si="15"/>
        <v>1074555</v>
      </c>
      <c r="K98" s="166">
        <f t="shared" si="15"/>
        <v>0</v>
      </c>
      <c r="L98" s="165">
        <f t="shared" si="15"/>
        <v>65000</v>
      </c>
      <c r="M98" s="166">
        <f t="shared" si="15"/>
        <v>2690390</v>
      </c>
      <c r="N98" s="165">
        <f t="shared" si="15"/>
        <v>681687</v>
      </c>
      <c r="O98" s="166">
        <f t="shared" si="15"/>
        <v>0</v>
      </c>
      <c r="P98" s="165">
        <f t="shared" si="15"/>
        <v>0</v>
      </c>
      <c r="Q98" s="166">
        <f t="shared" si="15"/>
        <v>0</v>
      </c>
      <c r="R98" s="165">
        <f t="shared" si="15"/>
        <v>2106938</v>
      </c>
      <c r="S98" s="166">
        <f t="shared" si="15"/>
        <v>2808243</v>
      </c>
    </row>
  </sheetData>
  <mergeCells count="43">
    <mergeCell ref="A69:D69"/>
    <mergeCell ref="K69:S69"/>
    <mergeCell ref="A70:A71"/>
    <mergeCell ref="B70:B71"/>
    <mergeCell ref="C70:C71"/>
    <mergeCell ref="D70:E70"/>
    <mergeCell ref="F70:G70"/>
    <mergeCell ref="H70:I70"/>
    <mergeCell ref="J70:K70"/>
    <mergeCell ref="L70:M70"/>
    <mergeCell ref="N70:O70"/>
    <mergeCell ref="P70:Q70"/>
    <mergeCell ref="R70:S70"/>
    <mergeCell ref="A8:A9"/>
    <mergeCell ref="B8:B9"/>
    <mergeCell ref="C8:C9"/>
    <mergeCell ref="D8:E8"/>
    <mergeCell ref="F8:G8"/>
    <mergeCell ref="B1:S1"/>
    <mergeCell ref="A3:S3"/>
    <mergeCell ref="A4:S4"/>
    <mergeCell ref="A5:S5"/>
    <mergeCell ref="K7:S7"/>
    <mergeCell ref="A7:D7"/>
    <mergeCell ref="P8:Q8"/>
    <mergeCell ref="R8:S8"/>
    <mergeCell ref="H8:I8"/>
    <mergeCell ref="J8:K8"/>
    <mergeCell ref="L8:M8"/>
    <mergeCell ref="N8:O8"/>
    <mergeCell ref="K38:S38"/>
    <mergeCell ref="A39:A40"/>
    <mergeCell ref="B39:B40"/>
    <mergeCell ref="C39:C40"/>
    <mergeCell ref="D39:E39"/>
    <mergeCell ref="F39:G39"/>
    <mergeCell ref="H39:I39"/>
    <mergeCell ref="J39:K39"/>
    <mergeCell ref="L39:M39"/>
    <mergeCell ref="N39:O39"/>
    <mergeCell ref="P39:Q39"/>
    <mergeCell ref="R39:S39"/>
    <mergeCell ref="A38:D38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1"/>
  <sheetViews>
    <sheetView topLeftCell="A85" workbookViewId="0">
      <selection activeCell="E81" sqref="E81"/>
    </sheetView>
  </sheetViews>
  <sheetFormatPr defaultRowHeight="14.4" x14ac:dyDescent="0.3"/>
  <cols>
    <col min="1" max="1" width="5" style="48" customWidth="1"/>
    <col min="2" max="2" width="14.44140625" style="51" customWidth="1"/>
    <col min="3" max="3" width="13" style="51" customWidth="1"/>
    <col min="4" max="4" width="12.5546875" style="51" bestFit="1" customWidth="1"/>
    <col min="5" max="5" width="12" style="51" customWidth="1"/>
    <col min="6" max="6" width="12.33203125" style="51" customWidth="1"/>
    <col min="7" max="7" width="13.109375" style="51" customWidth="1"/>
    <col min="8" max="9" width="12.5546875" style="51" bestFit="1" customWidth="1"/>
    <col min="10" max="10" width="13.6640625" style="51" bestFit="1" customWidth="1"/>
    <col min="11" max="11" width="7.33203125" style="51" bestFit="1" customWidth="1"/>
    <col min="12" max="12" width="12.5546875" style="51" bestFit="1" customWidth="1"/>
    <col min="13" max="13" width="10.109375" style="51" bestFit="1" customWidth="1"/>
    <col min="14" max="14" width="11.109375" style="51" bestFit="1" customWidth="1"/>
    <col min="15" max="15" width="12.5546875" style="51" customWidth="1"/>
    <col min="16" max="16" width="8" style="51" customWidth="1"/>
    <col min="17" max="17" width="8.44140625" style="50" customWidth="1"/>
    <col min="19" max="19" width="16.6640625" customWidth="1"/>
  </cols>
  <sheetData>
    <row r="1" spans="1:19" x14ac:dyDescent="0.3">
      <c r="B1" s="260" t="s">
        <v>545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1:19" x14ac:dyDescent="0.3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9" s="168" customFormat="1" x14ac:dyDescent="0.3">
      <c r="A3" s="172"/>
      <c r="B3" s="263" t="s">
        <v>227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</row>
    <row r="4" spans="1:19" s="168" customFormat="1" x14ac:dyDescent="0.3">
      <c r="A4" s="172"/>
      <c r="B4" s="263" t="s">
        <v>170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19" s="168" customFormat="1" x14ac:dyDescent="0.3">
      <c r="A5" s="172"/>
      <c r="B5" s="263" t="s">
        <v>202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</row>
    <row r="6" spans="1:19" s="137" customFormat="1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9" ht="15" thickBot="1" x14ac:dyDescent="0.35">
      <c r="A7" s="135"/>
      <c r="B7" s="268" t="s">
        <v>525</v>
      </c>
      <c r="C7" s="268"/>
      <c r="D7" s="268"/>
      <c r="K7" s="250" t="s">
        <v>162</v>
      </c>
      <c r="L7" s="250"/>
      <c r="M7" s="250"/>
      <c r="N7" s="250"/>
      <c r="O7" s="250"/>
      <c r="P7" s="250"/>
      <c r="Q7" s="250"/>
    </row>
    <row r="8" spans="1:19" ht="80.400000000000006" thickBot="1" x14ac:dyDescent="0.35">
      <c r="A8" s="251"/>
      <c r="B8" s="274" t="s">
        <v>50</v>
      </c>
      <c r="C8" s="275" t="s">
        <v>203</v>
      </c>
      <c r="D8" s="266" t="s">
        <v>204</v>
      </c>
      <c r="E8" s="258"/>
      <c r="F8" s="257" t="s">
        <v>205</v>
      </c>
      <c r="G8" s="258"/>
      <c r="H8" s="257" t="s">
        <v>163</v>
      </c>
      <c r="I8" s="258"/>
      <c r="J8" s="257" t="s">
        <v>206</v>
      </c>
      <c r="K8" s="258"/>
      <c r="L8" s="257" t="s">
        <v>207</v>
      </c>
      <c r="M8" s="258"/>
      <c r="N8" s="257" t="s">
        <v>208</v>
      </c>
      <c r="O8" s="258"/>
      <c r="P8" s="173" t="s">
        <v>209</v>
      </c>
      <c r="Q8" s="174" t="s">
        <v>210</v>
      </c>
    </row>
    <row r="9" spans="1:19" ht="15" thickBot="1" x14ac:dyDescent="0.35">
      <c r="A9" s="252"/>
      <c r="B9" s="254"/>
      <c r="C9" s="276"/>
      <c r="D9" s="170" t="s">
        <v>211</v>
      </c>
      <c r="E9" s="171" t="s">
        <v>217</v>
      </c>
      <c r="F9" s="170" t="s">
        <v>211</v>
      </c>
      <c r="G9" s="171" t="s">
        <v>217</v>
      </c>
      <c r="H9" s="170" t="s">
        <v>211</v>
      </c>
      <c r="I9" s="171" t="s">
        <v>217</v>
      </c>
      <c r="J9" s="170" t="s">
        <v>211</v>
      </c>
      <c r="K9" s="171" t="s">
        <v>217</v>
      </c>
      <c r="L9" s="170" t="s">
        <v>211</v>
      </c>
      <c r="M9" s="171" t="s">
        <v>217</v>
      </c>
      <c r="N9" s="170" t="s">
        <v>211</v>
      </c>
      <c r="O9" s="171" t="s">
        <v>217</v>
      </c>
      <c r="P9" s="175"/>
      <c r="Q9" s="176"/>
    </row>
    <row r="10" spans="1:19" ht="27" x14ac:dyDescent="0.3">
      <c r="A10" s="138" t="s">
        <v>6</v>
      </c>
      <c r="B10" s="139" t="s">
        <v>181</v>
      </c>
      <c r="C10" s="143">
        <f>SUM(D10:O10)</f>
        <v>7885287</v>
      </c>
      <c r="D10" s="53">
        <v>4278288</v>
      </c>
      <c r="E10" s="54"/>
      <c r="F10" s="53">
        <v>750013</v>
      </c>
      <c r="G10" s="54"/>
      <c r="H10" s="53">
        <v>1426847</v>
      </c>
      <c r="I10" s="54"/>
      <c r="J10" s="53"/>
      <c r="K10" s="54"/>
      <c r="L10" s="53">
        <v>1070139</v>
      </c>
      <c r="M10" s="54">
        <v>60000</v>
      </c>
      <c r="N10" s="53">
        <v>300000</v>
      </c>
      <c r="O10" s="54"/>
      <c r="P10" s="55"/>
      <c r="Q10" s="150">
        <v>1</v>
      </c>
      <c r="S10" s="16">
        <f>SUM(D125)</f>
        <v>0</v>
      </c>
    </row>
    <row r="11" spans="1:19" ht="27" x14ac:dyDescent="0.3">
      <c r="A11" s="140" t="s">
        <v>35</v>
      </c>
      <c r="B11" s="141" t="s">
        <v>182</v>
      </c>
      <c r="C11" s="143">
        <f>SUM(C12:C32)</f>
        <v>50595696</v>
      </c>
      <c r="D11" s="143">
        <f t="shared" ref="D11:Q11" si="0">SUM(D12:D32)</f>
        <v>1368000</v>
      </c>
      <c r="E11" s="143">
        <f t="shared" si="0"/>
        <v>24792368</v>
      </c>
      <c r="F11" s="62">
        <f t="shared" si="0"/>
        <v>266760</v>
      </c>
      <c r="G11" s="62">
        <f t="shared" si="0"/>
        <v>2417227</v>
      </c>
      <c r="H11" s="62">
        <f t="shared" si="0"/>
        <v>5028118</v>
      </c>
      <c r="I11" s="62">
        <f t="shared" si="0"/>
        <v>4838680</v>
      </c>
      <c r="J11" s="62">
        <f t="shared" si="0"/>
        <v>9252413</v>
      </c>
      <c r="K11" s="62">
        <f t="shared" si="0"/>
        <v>0</v>
      </c>
      <c r="L11" s="62">
        <f t="shared" si="0"/>
        <v>0</v>
      </c>
      <c r="M11" s="62">
        <f t="shared" si="0"/>
        <v>0</v>
      </c>
      <c r="N11" s="62">
        <f t="shared" si="0"/>
        <v>0</v>
      </c>
      <c r="O11" s="62">
        <f t="shared" si="0"/>
        <v>2632130</v>
      </c>
      <c r="P11" s="62">
        <f t="shared" si="0"/>
        <v>20</v>
      </c>
      <c r="Q11" s="62">
        <f t="shared" si="0"/>
        <v>3</v>
      </c>
    </row>
    <row r="12" spans="1:19" x14ac:dyDescent="0.3">
      <c r="A12" s="142">
        <v>1</v>
      </c>
      <c r="B12" s="68" t="s">
        <v>183</v>
      </c>
      <c r="C12" s="143">
        <f t="shared" ref="C12:C25" si="1">SUM(D12:O12)</f>
        <v>651498</v>
      </c>
      <c r="D12" s="70">
        <v>216000</v>
      </c>
      <c r="E12" s="71"/>
      <c r="F12" s="70">
        <v>42120</v>
      </c>
      <c r="G12" s="71"/>
      <c r="H12" s="70">
        <v>393378</v>
      </c>
      <c r="I12" s="71"/>
      <c r="J12" s="70"/>
      <c r="K12" s="71"/>
      <c r="L12" s="70"/>
      <c r="M12" s="71"/>
      <c r="N12" s="70"/>
      <c r="O12" s="71"/>
      <c r="P12" s="58"/>
      <c r="Q12" s="151">
        <v>1</v>
      </c>
    </row>
    <row r="13" spans="1:19" ht="39.6" x14ac:dyDescent="0.3">
      <c r="A13" s="142">
        <v>2</v>
      </c>
      <c r="B13" s="68" t="s">
        <v>184</v>
      </c>
      <c r="C13" s="143">
        <f t="shared" si="1"/>
        <v>34680405</v>
      </c>
      <c r="D13" s="70"/>
      <c r="E13" s="71">
        <v>24792368</v>
      </c>
      <c r="F13" s="70"/>
      <c r="G13" s="71">
        <v>2417227</v>
      </c>
      <c r="H13" s="70"/>
      <c r="I13" s="71">
        <v>4838680</v>
      </c>
      <c r="J13" s="70"/>
      <c r="K13" s="71"/>
      <c r="L13" s="70"/>
      <c r="M13" s="71"/>
      <c r="N13" s="70"/>
      <c r="O13" s="71">
        <v>2632130</v>
      </c>
      <c r="P13" s="58">
        <v>20</v>
      </c>
      <c r="Q13" s="151"/>
    </row>
    <row r="14" spans="1:19" x14ac:dyDescent="0.3">
      <c r="A14" s="142">
        <v>3</v>
      </c>
      <c r="B14" s="68" t="s">
        <v>185</v>
      </c>
      <c r="C14" s="143">
        <f t="shared" si="1"/>
        <v>1228070</v>
      </c>
      <c r="D14" s="70"/>
      <c r="E14" s="71"/>
      <c r="F14" s="70"/>
      <c r="G14" s="71"/>
      <c r="H14" s="70">
        <v>1228070</v>
      </c>
      <c r="I14" s="71"/>
      <c r="J14" s="70"/>
      <c r="K14" s="71"/>
      <c r="L14" s="70"/>
      <c r="M14" s="71"/>
      <c r="N14" s="70"/>
      <c r="O14" s="71"/>
      <c r="P14" s="58"/>
      <c r="Q14" s="151"/>
    </row>
    <row r="15" spans="1:19" x14ac:dyDescent="0.3">
      <c r="A15" s="142">
        <v>4</v>
      </c>
      <c r="B15" s="68" t="s">
        <v>186</v>
      </c>
      <c r="C15" s="143">
        <f t="shared" si="1"/>
        <v>1108000</v>
      </c>
      <c r="D15" s="70"/>
      <c r="E15" s="71"/>
      <c r="F15" s="70"/>
      <c r="G15" s="71"/>
      <c r="H15" s="70">
        <v>1108000</v>
      </c>
      <c r="I15" s="71"/>
      <c r="J15" s="70"/>
      <c r="K15" s="71"/>
      <c r="L15" s="70"/>
      <c r="M15" s="71"/>
      <c r="N15" s="70"/>
      <c r="O15" s="71"/>
      <c r="P15" s="58"/>
      <c r="Q15" s="151"/>
    </row>
    <row r="16" spans="1:19" ht="26.4" x14ac:dyDescent="0.3">
      <c r="A16" s="142">
        <v>5</v>
      </c>
      <c r="B16" s="68" t="s">
        <v>187</v>
      </c>
      <c r="C16" s="143">
        <f t="shared" si="1"/>
        <v>965590</v>
      </c>
      <c r="D16" s="70">
        <v>216000</v>
      </c>
      <c r="E16" s="71"/>
      <c r="F16" s="70">
        <v>42120</v>
      </c>
      <c r="G16" s="71"/>
      <c r="H16" s="70">
        <v>707470</v>
      </c>
      <c r="I16" s="71"/>
      <c r="J16" s="70"/>
      <c r="K16" s="71"/>
      <c r="L16" s="70"/>
      <c r="M16" s="71"/>
      <c r="N16" s="70"/>
      <c r="O16" s="71"/>
      <c r="P16" s="58"/>
      <c r="Q16" s="151">
        <v>1</v>
      </c>
    </row>
    <row r="17" spans="1:17" ht="26.4" x14ac:dyDescent="0.3">
      <c r="A17" s="142">
        <v>6</v>
      </c>
      <c r="B17" s="68" t="s">
        <v>188</v>
      </c>
      <c r="C17" s="143">
        <f t="shared" si="1"/>
        <v>0</v>
      </c>
      <c r="D17" s="70"/>
      <c r="E17" s="71"/>
      <c r="F17" s="70"/>
      <c r="G17" s="71"/>
      <c r="H17" s="70"/>
      <c r="I17" s="71"/>
      <c r="J17" s="70"/>
      <c r="K17" s="71"/>
      <c r="L17" s="70"/>
      <c r="M17" s="71"/>
      <c r="N17" s="70"/>
      <c r="O17" s="71"/>
      <c r="P17" s="58"/>
      <c r="Q17" s="151"/>
    </row>
    <row r="18" spans="1:17" ht="26.4" x14ac:dyDescent="0.3">
      <c r="A18" s="142">
        <v>7</v>
      </c>
      <c r="B18" s="68" t="s">
        <v>189</v>
      </c>
      <c r="C18" s="143">
        <f t="shared" si="1"/>
        <v>0</v>
      </c>
      <c r="D18" s="70"/>
      <c r="E18" s="71"/>
      <c r="F18" s="70"/>
      <c r="G18" s="71"/>
      <c r="H18" s="70"/>
      <c r="I18" s="71"/>
      <c r="J18" s="70"/>
      <c r="K18" s="71"/>
      <c r="L18" s="70"/>
      <c r="M18" s="71"/>
      <c r="N18" s="70"/>
      <c r="O18" s="71"/>
      <c r="P18" s="58"/>
      <c r="Q18" s="151"/>
    </row>
    <row r="19" spans="1:17" x14ac:dyDescent="0.3">
      <c r="A19" s="142">
        <v>8</v>
      </c>
      <c r="B19" s="68" t="s">
        <v>190</v>
      </c>
      <c r="C19" s="143">
        <f t="shared" si="1"/>
        <v>0</v>
      </c>
      <c r="D19" s="70"/>
      <c r="E19" s="71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58"/>
      <c r="Q19" s="151"/>
    </row>
    <row r="20" spans="1:17" x14ac:dyDescent="0.3">
      <c r="A20" s="142">
        <v>9</v>
      </c>
      <c r="B20" s="68" t="s">
        <v>191</v>
      </c>
      <c r="C20" s="143">
        <f t="shared" si="1"/>
        <v>1800000</v>
      </c>
      <c r="D20" s="70">
        <v>936000</v>
      </c>
      <c r="E20" s="71"/>
      <c r="F20" s="70">
        <v>182520</v>
      </c>
      <c r="G20" s="71"/>
      <c r="H20" s="70">
        <v>681480</v>
      </c>
      <c r="I20" s="71"/>
      <c r="J20" s="70"/>
      <c r="K20" s="71"/>
      <c r="L20" s="70"/>
      <c r="M20" s="71"/>
      <c r="N20" s="70"/>
      <c r="O20" s="71"/>
      <c r="P20" s="58"/>
      <c r="Q20" s="151">
        <v>1</v>
      </c>
    </row>
    <row r="21" spans="1:17" ht="26.4" x14ac:dyDescent="0.3">
      <c r="A21" s="142">
        <v>10</v>
      </c>
      <c r="B21" s="68" t="s">
        <v>192</v>
      </c>
      <c r="C21" s="143">
        <f t="shared" si="1"/>
        <v>0</v>
      </c>
      <c r="D21" s="70"/>
      <c r="E21" s="71"/>
      <c r="F21" s="70"/>
      <c r="G21" s="71"/>
      <c r="H21" s="70"/>
      <c r="I21" s="71"/>
      <c r="J21" s="70"/>
      <c r="K21" s="71"/>
      <c r="L21" s="70"/>
      <c r="M21" s="71"/>
      <c r="N21" s="70"/>
      <c r="O21" s="71"/>
      <c r="P21" s="58"/>
      <c r="Q21" s="151"/>
    </row>
    <row r="22" spans="1:17" ht="39.6" x14ac:dyDescent="0.3">
      <c r="A22" s="142">
        <v>11</v>
      </c>
      <c r="B22" s="68" t="s">
        <v>193</v>
      </c>
      <c r="C22" s="143">
        <f t="shared" si="1"/>
        <v>0</v>
      </c>
      <c r="D22" s="70"/>
      <c r="E22" s="71"/>
      <c r="F22" s="70"/>
      <c r="G22" s="71"/>
      <c r="H22" s="70"/>
      <c r="I22" s="71"/>
      <c r="J22" s="70"/>
      <c r="K22" s="71"/>
      <c r="L22" s="70"/>
      <c r="M22" s="71"/>
      <c r="N22" s="70"/>
      <c r="O22" s="71"/>
      <c r="P22" s="58"/>
      <c r="Q22" s="151"/>
    </row>
    <row r="23" spans="1:17" ht="26.4" x14ac:dyDescent="0.3">
      <c r="A23" s="142">
        <v>12</v>
      </c>
      <c r="B23" s="68" t="s">
        <v>194</v>
      </c>
      <c r="C23" s="143">
        <f t="shared" si="1"/>
        <v>909720</v>
      </c>
      <c r="D23" s="70"/>
      <c r="E23" s="71"/>
      <c r="F23" s="70"/>
      <c r="G23" s="71"/>
      <c r="H23" s="70">
        <v>909720</v>
      </c>
      <c r="I23" s="71"/>
      <c r="J23" s="70"/>
      <c r="K23" s="71"/>
      <c r="L23" s="70"/>
      <c r="M23" s="71"/>
      <c r="N23" s="70"/>
      <c r="O23" s="71"/>
      <c r="P23" s="58"/>
      <c r="Q23" s="151"/>
    </row>
    <row r="24" spans="1:17" ht="26.4" x14ac:dyDescent="0.3">
      <c r="A24" s="142">
        <v>13</v>
      </c>
      <c r="B24" s="68" t="s">
        <v>195</v>
      </c>
      <c r="C24" s="143">
        <f t="shared" si="1"/>
        <v>0</v>
      </c>
      <c r="D24" s="70"/>
      <c r="E24" s="71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58"/>
      <c r="Q24" s="151"/>
    </row>
    <row r="25" spans="1:17" ht="26.4" x14ac:dyDescent="0.3">
      <c r="A25" s="142">
        <v>14</v>
      </c>
      <c r="B25" s="68" t="s">
        <v>196</v>
      </c>
      <c r="C25" s="143">
        <f t="shared" si="1"/>
        <v>9252413</v>
      </c>
      <c r="D25" s="70"/>
      <c r="E25" s="71"/>
      <c r="F25" s="70"/>
      <c r="G25" s="71"/>
      <c r="H25" s="70"/>
      <c r="I25" s="71"/>
      <c r="J25" s="70">
        <v>9252413</v>
      </c>
      <c r="K25" s="71"/>
      <c r="L25" s="70"/>
      <c r="M25" s="71"/>
      <c r="N25" s="70"/>
      <c r="O25" s="71"/>
      <c r="P25" s="58"/>
      <c r="Q25" s="151"/>
    </row>
    <row r="26" spans="1:17" ht="39.6" x14ac:dyDescent="0.3">
      <c r="A26" s="142">
        <v>15</v>
      </c>
      <c r="B26" s="68" t="s">
        <v>197</v>
      </c>
      <c r="C26" s="143"/>
      <c r="D26" s="70"/>
      <c r="E26" s="71"/>
      <c r="F26" s="70"/>
      <c r="G26" s="71"/>
      <c r="H26" s="70"/>
      <c r="I26" s="71"/>
      <c r="J26" s="70"/>
      <c r="K26" s="71"/>
      <c r="L26" s="70"/>
      <c r="M26" s="71"/>
      <c r="N26" s="70"/>
      <c r="O26" s="71"/>
      <c r="P26" s="58"/>
      <c r="Q26" s="151"/>
    </row>
    <row r="27" spans="1:17" ht="39.6" x14ac:dyDescent="0.3">
      <c r="A27" s="142">
        <v>16</v>
      </c>
      <c r="B27" s="68" t="s">
        <v>198</v>
      </c>
      <c r="C27" s="143"/>
      <c r="D27" s="70"/>
      <c r="E27" s="71"/>
      <c r="F27" s="70"/>
      <c r="G27" s="71"/>
      <c r="H27" s="70"/>
      <c r="I27" s="71"/>
      <c r="J27" s="70"/>
      <c r="K27" s="71"/>
      <c r="L27" s="70"/>
      <c r="M27" s="71"/>
      <c r="N27" s="70"/>
      <c r="O27" s="71"/>
      <c r="P27" s="58"/>
      <c r="Q27" s="151"/>
    </row>
    <row r="28" spans="1:17" ht="26.4" x14ac:dyDescent="0.3">
      <c r="A28" s="142">
        <v>17</v>
      </c>
      <c r="B28" s="68" t="s">
        <v>199</v>
      </c>
      <c r="C28" s="143">
        <f>SUM(D28:O28)</f>
        <v>0</v>
      </c>
      <c r="D28" s="70"/>
      <c r="E28" s="71"/>
      <c r="F28" s="70"/>
      <c r="G28" s="71"/>
      <c r="H28" s="70"/>
      <c r="I28" s="71"/>
      <c r="J28" s="70"/>
      <c r="K28" s="71"/>
      <c r="L28" s="70"/>
      <c r="M28" s="71"/>
      <c r="N28" s="70"/>
      <c r="O28" s="71"/>
      <c r="P28" s="58"/>
      <c r="Q28" s="151"/>
    </row>
    <row r="29" spans="1:17" x14ac:dyDescent="0.3">
      <c r="A29" s="269" t="s">
        <v>213</v>
      </c>
      <c r="B29" s="270"/>
      <c r="C29" s="143">
        <f>SUM(D29:O29)</f>
        <v>0</v>
      </c>
      <c r="D29" s="70"/>
      <c r="E29" s="71"/>
      <c r="F29" s="70"/>
      <c r="G29" s="71"/>
      <c r="H29" s="70"/>
      <c r="I29" s="71"/>
      <c r="J29" s="70"/>
      <c r="K29" s="71"/>
      <c r="L29" s="70"/>
      <c r="M29" s="71"/>
      <c r="N29" s="70"/>
      <c r="O29" s="71"/>
      <c r="P29" s="58"/>
      <c r="Q29" s="151"/>
    </row>
    <row r="30" spans="1:17" ht="27" x14ac:dyDescent="0.3">
      <c r="A30" s="142">
        <v>18</v>
      </c>
      <c r="B30" s="72" t="s">
        <v>214</v>
      </c>
      <c r="C30" s="143">
        <f>SUM(D30:P30)</f>
        <v>0</v>
      </c>
      <c r="D30" s="70"/>
      <c r="E30" s="71"/>
      <c r="F30" s="70"/>
      <c r="G30" s="71"/>
      <c r="H30" s="70"/>
      <c r="I30" s="71"/>
      <c r="J30" s="70"/>
      <c r="K30" s="71"/>
      <c r="L30" s="70"/>
      <c r="M30" s="71"/>
      <c r="N30" s="70"/>
      <c r="O30" s="71"/>
      <c r="P30" s="58"/>
      <c r="Q30" s="151"/>
    </row>
    <row r="31" spans="1:17" ht="40.200000000000003" x14ac:dyDescent="0.3">
      <c r="A31" s="142">
        <v>19</v>
      </c>
      <c r="B31" s="72" t="s">
        <v>215</v>
      </c>
      <c r="C31" s="143">
        <f>SUM(D31:O31)</f>
        <v>0</v>
      </c>
      <c r="D31" s="70"/>
      <c r="E31" s="71"/>
      <c r="F31" s="70"/>
      <c r="G31" s="71"/>
      <c r="H31" s="152"/>
      <c r="I31" s="71"/>
      <c r="J31" s="70"/>
      <c r="K31" s="71"/>
      <c r="L31" s="70"/>
      <c r="M31" s="71"/>
      <c r="N31" s="70"/>
      <c r="O31" s="71"/>
      <c r="P31" s="58"/>
      <c r="Q31" s="151"/>
    </row>
    <row r="32" spans="1:17" ht="27" x14ac:dyDescent="0.3">
      <c r="A32" s="142">
        <v>20</v>
      </c>
      <c r="B32" s="144" t="s">
        <v>216</v>
      </c>
      <c r="C32" s="143">
        <f>SUM(D32:O32)</f>
        <v>0</v>
      </c>
      <c r="D32" s="70"/>
      <c r="E32" s="71"/>
      <c r="F32" s="70"/>
      <c r="G32" s="71"/>
      <c r="H32" s="152"/>
      <c r="I32" s="71"/>
      <c r="J32" s="70"/>
      <c r="K32" s="71"/>
      <c r="L32" s="70"/>
      <c r="M32" s="71"/>
      <c r="N32" s="70"/>
      <c r="O32" s="71"/>
      <c r="P32" s="58"/>
      <c r="Q32" s="151"/>
    </row>
    <row r="33" spans="1:17" x14ac:dyDescent="0.3">
      <c r="A33" s="140"/>
      <c r="B33" s="145" t="s">
        <v>200</v>
      </c>
      <c r="C33" s="143">
        <f>SUM(C11+C10)</f>
        <v>58480983</v>
      </c>
      <c r="D33" s="143">
        <f t="shared" ref="D33:Q33" si="2">SUM(D11+D10)</f>
        <v>5646288</v>
      </c>
      <c r="E33" s="143">
        <f t="shared" si="2"/>
        <v>24792368</v>
      </c>
      <c r="F33" s="62">
        <f t="shared" si="2"/>
        <v>1016773</v>
      </c>
      <c r="G33" s="62">
        <f t="shared" si="2"/>
        <v>2417227</v>
      </c>
      <c r="H33" s="62">
        <f t="shared" si="2"/>
        <v>6454965</v>
      </c>
      <c r="I33" s="62">
        <f t="shared" si="2"/>
        <v>4838680</v>
      </c>
      <c r="J33" s="62">
        <f t="shared" si="2"/>
        <v>9252413</v>
      </c>
      <c r="K33" s="62">
        <f t="shared" si="2"/>
        <v>0</v>
      </c>
      <c r="L33" s="62">
        <f t="shared" si="2"/>
        <v>1070139</v>
      </c>
      <c r="M33" s="62">
        <f t="shared" si="2"/>
        <v>60000</v>
      </c>
      <c r="N33" s="62">
        <f t="shared" si="2"/>
        <v>300000</v>
      </c>
      <c r="O33" s="62">
        <f t="shared" si="2"/>
        <v>2632130</v>
      </c>
      <c r="P33" s="62">
        <f t="shared" si="2"/>
        <v>20</v>
      </c>
      <c r="Q33" s="62">
        <f t="shared" si="2"/>
        <v>4</v>
      </c>
    </row>
    <row r="34" spans="1:17" x14ac:dyDescent="0.3">
      <c r="A34" s="142"/>
      <c r="B34" s="72"/>
      <c r="C34" s="143"/>
      <c r="D34" s="70"/>
      <c r="E34" s="71"/>
      <c r="F34" s="70"/>
      <c r="G34" s="71"/>
      <c r="H34" s="70"/>
      <c r="I34" s="71"/>
      <c r="J34" s="70"/>
      <c r="K34" s="71"/>
      <c r="L34" s="70"/>
      <c r="M34" s="71"/>
      <c r="N34" s="70"/>
      <c r="O34" s="71"/>
      <c r="P34" s="58"/>
      <c r="Q34" s="151"/>
    </row>
    <row r="35" spans="1:17" x14ac:dyDescent="0.3">
      <c r="A35" s="140" t="s">
        <v>15</v>
      </c>
      <c r="B35" s="141" t="s">
        <v>201</v>
      </c>
      <c r="C35" s="143"/>
      <c r="D35" s="153"/>
      <c r="E35" s="154">
        <v>0</v>
      </c>
      <c r="F35" s="155"/>
      <c r="G35" s="154">
        <v>0</v>
      </c>
      <c r="H35" s="153"/>
      <c r="I35" s="154">
        <v>0</v>
      </c>
      <c r="J35" s="153">
        <v>0</v>
      </c>
      <c r="K35" s="154">
        <v>0</v>
      </c>
      <c r="L35" s="153"/>
      <c r="M35" s="154"/>
      <c r="N35" s="153"/>
      <c r="O35" s="154"/>
      <c r="P35" s="58"/>
      <c r="Q35" s="151"/>
    </row>
    <row r="36" spans="1:17" x14ac:dyDescent="0.3">
      <c r="A36" s="142"/>
      <c r="B36" s="72"/>
      <c r="C36" s="143">
        <f t="shared" ref="C36" si="3">SUM(D36:O36)</f>
        <v>0</v>
      </c>
      <c r="D36" s="70"/>
      <c r="E36" s="71"/>
      <c r="F36" s="70"/>
      <c r="G36" s="156"/>
      <c r="H36" s="157"/>
      <c r="I36" s="71"/>
      <c r="J36" s="70"/>
      <c r="K36" s="71"/>
      <c r="L36" s="70"/>
      <c r="M36" s="71"/>
      <c r="N36" s="70"/>
      <c r="O36" s="71"/>
      <c r="P36" s="58"/>
      <c r="Q36" s="151"/>
    </row>
    <row r="37" spans="1:17" ht="15" thickBot="1" x14ac:dyDescent="0.35">
      <c r="A37" s="146"/>
      <c r="B37" s="147" t="s">
        <v>164</v>
      </c>
      <c r="C37" s="119">
        <f t="shared" ref="C37:Q37" si="4">SUM(C35+C33)</f>
        <v>58480983</v>
      </c>
      <c r="D37" s="119">
        <f t="shared" si="4"/>
        <v>5646288</v>
      </c>
      <c r="E37" s="119">
        <f t="shared" si="4"/>
        <v>24792368</v>
      </c>
      <c r="F37" s="120">
        <f t="shared" si="4"/>
        <v>1016773</v>
      </c>
      <c r="G37" s="120">
        <f t="shared" si="4"/>
        <v>2417227</v>
      </c>
      <c r="H37" s="120">
        <f t="shared" si="4"/>
        <v>6454965</v>
      </c>
      <c r="I37" s="120">
        <f t="shared" si="4"/>
        <v>4838680</v>
      </c>
      <c r="J37" s="120">
        <f t="shared" si="4"/>
        <v>9252413</v>
      </c>
      <c r="K37" s="120">
        <f t="shared" si="4"/>
        <v>0</v>
      </c>
      <c r="L37" s="120">
        <f t="shared" si="4"/>
        <v>1070139</v>
      </c>
      <c r="M37" s="120">
        <f t="shared" si="4"/>
        <v>60000</v>
      </c>
      <c r="N37" s="120">
        <f t="shared" si="4"/>
        <v>300000</v>
      </c>
      <c r="O37" s="120">
        <f t="shared" si="4"/>
        <v>2632130</v>
      </c>
      <c r="P37" s="120">
        <f t="shared" si="4"/>
        <v>20</v>
      </c>
      <c r="Q37" s="120">
        <f t="shared" si="4"/>
        <v>4</v>
      </c>
    </row>
    <row r="38" spans="1:17" x14ac:dyDescent="0.3">
      <c r="A38" s="148"/>
      <c r="B38" s="149"/>
      <c r="C38" s="149"/>
      <c r="D38" s="149"/>
      <c r="E38" s="149"/>
    </row>
    <row r="39" spans="1:17" ht="15" thickBot="1" x14ac:dyDescent="0.35">
      <c r="A39" s="267" t="s">
        <v>526</v>
      </c>
      <c r="B39" s="267"/>
      <c r="C39" s="267"/>
      <c r="D39" s="267"/>
      <c r="E39" s="149"/>
    </row>
    <row r="40" spans="1:17" ht="80.400000000000006" thickBot="1" x14ac:dyDescent="0.35">
      <c r="A40" s="264"/>
      <c r="B40" s="271" t="s">
        <v>50</v>
      </c>
      <c r="C40" s="273" t="s">
        <v>203</v>
      </c>
      <c r="D40" s="266" t="s">
        <v>204</v>
      </c>
      <c r="E40" s="258"/>
      <c r="F40" s="257" t="s">
        <v>205</v>
      </c>
      <c r="G40" s="258"/>
      <c r="H40" s="257" t="s">
        <v>163</v>
      </c>
      <c r="I40" s="258"/>
      <c r="J40" s="257" t="s">
        <v>206</v>
      </c>
      <c r="K40" s="258"/>
      <c r="L40" s="257" t="s">
        <v>207</v>
      </c>
      <c r="M40" s="258"/>
      <c r="N40" s="257" t="s">
        <v>208</v>
      </c>
      <c r="O40" s="258"/>
      <c r="P40" s="173" t="s">
        <v>209</v>
      </c>
      <c r="Q40" s="174" t="s">
        <v>210</v>
      </c>
    </row>
    <row r="41" spans="1:17" ht="15" thickBot="1" x14ac:dyDescent="0.35">
      <c r="A41" s="265"/>
      <c r="B41" s="272"/>
      <c r="C41" s="256"/>
      <c r="D41" s="170" t="s">
        <v>211</v>
      </c>
      <c r="E41" s="171" t="s">
        <v>217</v>
      </c>
      <c r="F41" s="170" t="s">
        <v>211</v>
      </c>
      <c r="G41" s="171" t="s">
        <v>217</v>
      </c>
      <c r="H41" s="170" t="s">
        <v>211</v>
      </c>
      <c r="I41" s="171" t="s">
        <v>217</v>
      </c>
      <c r="J41" s="170" t="s">
        <v>211</v>
      </c>
      <c r="K41" s="171" t="s">
        <v>217</v>
      </c>
      <c r="L41" s="170" t="s">
        <v>211</v>
      </c>
      <c r="M41" s="171" t="s">
        <v>217</v>
      </c>
      <c r="N41" s="170" t="s">
        <v>211</v>
      </c>
      <c r="O41" s="171" t="s">
        <v>217</v>
      </c>
      <c r="P41" s="175"/>
      <c r="Q41" s="176"/>
    </row>
    <row r="42" spans="1:17" ht="27" x14ac:dyDescent="0.3">
      <c r="A42" s="138" t="s">
        <v>6</v>
      </c>
      <c r="B42" s="139" t="s">
        <v>181</v>
      </c>
      <c r="C42" s="178">
        <f>SUM(D42:O42)</f>
        <v>9656447</v>
      </c>
      <c r="D42" s="53">
        <v>4278288</v>
      </c>
      <c r="E42" s="54"/>
      <c r="F42" s="53">
        <v>750013</v>
      </c>
      <c r="G42" s="54"/>
      <c r="H42" s="53">
        <v>1601366</v>
      </c>
      <c r="I42" s="54"/>
      <c r="J42" s="53"/>
      <c r="K42" s="54"/>
      <c r="L42" s="53">
        <v>3026780</v>
      </c>
      <c r="M42" s="54">
        <v>0</v>
      </c>
      <c r="N42" s="53">
        <v>0</v>
      </c>
      <c r="O42" s="54"/>
      <c r="P42" s="55"/>
      <c r="Q42" s="150">
        <v>1</v>
      </c>
    </row>
    <row r="43" spans="1:17" ht="27" x14ac:dyDescent="0.3">
      <c r="A43" s="140" t="s">
        <v>35</v>
      </c>
      <c r="B43" s="141" t="s">
        <v>182</v>
      </c>
      <c r="C43" s="178">
        <f>SUM(C44:C64)</f>
        <v>46293861</v>
      </c>
      <c r="D43" s="143">
        <f t="shared" ref="D43:Q43" si="5">SUM(D44:D64)</f>
        <v>1368000</v>
      </c>
      <c r="E43" s="143">
        <f t="shared" si="5"/>
        <v>18115868</v>
      </c>
      <c r="F43" s="62">
        <f t="shared" si="5"/>
        <v>266760</v>
      </c>
      <c r="G43" s="62">
        <f t="shared" si="5"/>
        <v>1656339</v>
      </c>
      <c r="H43" s="62">
        <f t="shared" si="5"/>
        <v>4718608</v>
      </c>
      <c r="I43" s="62">
        <f t="shared" si="5"/>
        <v>3833780</v>
      </c>
      <c r="J43" s="62">
        <f t="shared" si="5"/>
        <v>11908240</v>
      </c>
      <c r="K43" s="62">
        <f t="shared" si="5"/>
        <v>0</v>
      </c>
      <c r="L43" s="62">
        <f t="shared" si="5"/>
        <v>563353</v>
      </c>
      <c r="M43" s="62">
        <f t="shared" si="5"/>
        <v>0</v>
      </c>
      <c r="N43" s="62">
        <f t="shared" si="5"/>
        <v>0</v>
      </c>
      <c r="O43" s="62">
        <f t="shared" si="5"/>
        <v>2952130</v>
      </c>
      <c r="P43" s="62">
        <f t="shared" si="5"/>
        <v>20</v>
      </c>
      <c r="Q43" s="62">
        <f t="shared" si="5"/>
        <v>3</v>
      </c>
    </row>
    <row r="44" spans="1:17" x14ac:dyDescent="0.3">
      <c r="A44" s="142">
        <v>1</v>
      </c>
      <c r="B44" s="72" t="s">
        <v>183</v>
      </c>
      <c r="C44" s="178">
        <f t="shared" ref="C44:C59" si="6">SUM(D44:O44)</f>
        <v>651498</v>
      </c>
      <c r="D44" s="70">
        <v>216000</v>
      </c>
      <c r="E44" s="71"/>
      <c r="F44" s="70">
        <v>42120</v>
      </c>
      <c r="G44" s="71"/>
      <c r="H44" s="70">
        <v>393378</v>
      </c>
      <c r="I44" s="71"/>
      <c r="J44" s="70"/>
      <c r="K44" s="71"/>
      <c r="L44" s="70"/>
      <c r="M44" s="71"/>
      <c r="N44" s="70"/>
      <c r="O44" s="71"/>
      <c r="P44" s="58"/>
      <c r="Q44" s="151">
        <v>1</v>
      </c>
    </row>
    <row r="45" spans="1:17" ht="40.200000000000003" x14ac:dyDescent="0.3">
      <c r="A45" s="142">
        <v>2</v>
      </c>
      <c r="B45" s="72" t="s">
        <v>184</v>
      </c>
      <c r="C45" s="178">
        <f t="shared" si="6"/>
        <v>26295505</v>
      </c>
      <c r="D45" s="70"/>
      <c r="E45" s="71">
        <v>17892368</v>
      </c>
      <c r="F45" s="70"/>
      <c r="G45" s="71">
        <v>1617227</v>
      </c>
      <c r="H45" s="70"/>
      <c r="I45" s="71">
        <v>3833780</v>
      </c>
      <c r="J45" s="70"/>
      <c r="K45" s="71"/>
      <c r="L45" s="70"/>
      <c r="M45" s="71"/>
      <c r="N45" s="70"/>
      <c r="O45" s="71">
        <v>2952130</v>
      </c>
      <c r="P45" s="58">
        <v>20</v>
      </c>
      <c r="Q45" s="151"/>
    </row>
    <row r="46" spans="1:17" x14ac:dyDescent="0.3">
      <c r="A46" s="142">
        <v>3</v>
      </c>
      <c r="B46" s="72" t="s">
        <v>185</v>
      </c>
      <c r="C46" s="178">
        <f t="shared" si="6"/>
        <v>1228070</v>
      </c>
      <c r="D46" s="70"/>
      <c r="E46" s="71"/>
      <c r="F46" s="70"/>
      <c r="G46" s="71"/>
      <c r="H46" s="70">
        <v>1228070</v>
      </c>
      <c r="I46" s="71"/>
      <c r="J46" s="70"/>
      <c r="K46" s="71"/>
      <c r="L46" s="70"/>
      <c r="M46" s="71"/>
      <c r="N46" s="70"/>
      <c r="O46" s="71"/>
      <c r="P46" s="58"/>
      <c r="Q46" s="151"/>
    </row>
    <row r="47" spans="1:17" x14ac:dyDescent="0.3">
      <c r="A47" s="142">
        <v>4</v>
      </c>
      <c r="B47" s="72" t="s">
        <v>186</v>
      </c>
      <c r="C47" s="178">
        <f t="shared" si="6"/>
        <v>1108000</v>
      </c>
      <c r="D47" s="70"/>
      <c r="E47" s="71"/>
      <c r="F47" s="70"/>
      <c r="G47" s="71"/>
      <c r="H47" s="70">
        <v>1108000</v>
      </c>
      <c r="I47" s="71"/>
      <c r="J47" s="70"/>
      <c r="K47" s="71"/>
      <c r="L47" s="70"/>
      <c r="M47" s="71"/>
      <c r="N47" s="70"/>
      <c r="O47" s="71"/>
      <c r="P47" s="58"/>
      <c r="Q47" s="151"/>
    </row>
    <row r="48" spans="1:17" ht="27" x14ac:dyDescent="0.3">
      <c r="A48" s="142">
        <v>5</v>
      </c>
      <c r="B48" s="72" t="s">
        <v>187</v>
      </c>
      <c r="C48" s="178">
        <f t="shared" si="6"/>
        <v>965590</v>
      </c>
      <c r="D48" s="70">
        <v>216000</v>
      </c>
      <c r="E48" s="71"/>
      <c r="F48" s="70">
        <v>42120</v>
      </c>
      <c r="G48" s="71"/>
      <c r="H48" s="70">
        <v>707470</v>
      </c>
      <c r="I48" s="71"/>
      <c r="J48" s="70"/>
      <c r="K48" s="71"/>
      <c r="L48" s="70"/>
      <c r="M48" s="71"/>
      <c r="N48" s="70"/>
      <c r="O48" s="71"/>
      <c r="P48" s="58"/>
      <c r="Q48" s="151">
        <v>1</v>
      </c>
    </row>
    <row r="49" spans="1:17" ht="27" x14ac:dyDescent="0.3">
      <c r="A49" s="142">
        <v>6</v>
      </c>
      <c r="B49" s="72" t="s">
        <v>188</v>
      </c>
      <c r="C49" s="178">
        <f t="shared" si="6"/>
        <v>262612</v>
      </c>
      <c r="D49" s="70"/>
      <c r="E49" s="71">
        <v>223500</v>
      </c>
      <c r="F49" s="70"/>
      <c r="G49" s="71">
        <v>39112</v>
      </c>
      <c r="H49" s="70"/>
      <c r="I49" s="71"/>
      <c r="J49" s="70"/>
      <c r="K49" s="71"/>
      <c r="L49" s="70"/>
      <c r="M49" s="71"/>
      <c r="N49" s="70"/>
      <c r="O49" s="71"/>
      <c r="P49" s="58"/>
      <c r="Q49" s="151"/>
    </row>
    <row r="50" spans="1:17" ht="27" x14ac:dyDescent="0.3">
      <c r="A50" s="142">
        <v>7</v>
      </c>
      <c r="B50" s="72" t="s">
        <v>189</v>
      </c>
      <c r="C50" s="178">
        <f t="shared" si="6"/>
        <v>0</v>
      </c>
      <c r="D50" s="70"/>
      <c r="E50" s="71"/>
      <c r="F50" s="70"/>
      <c r="G50" s="71"/>
      <c r="H50" s="70"/>
      <c r="I50" s="71"/>
      <c r="J50" s="70"/>
      <c r="K50" s="71"/>
      <c r="L50" s="70"/>
      <c r="M50" s="71"/>
      <c r="N50" s="70"/>
      <c r="O50" s="71"/>
      <c r="P50" s="58"/>
      <c r="Q50" s="151"/>
    </row>
    <row r="51" spans="1:17" x14ac:dyDescent="0.3">
      <c r="A51" s="142">
        <v>8</v>
      </c>
      <c r="B51" s="72" t="s">
        <v>190</v>
      </c>
      <c r="C51" s="178">
        <f t="shared" si="6"/>
        <v>0</v>
      </c>
      <c r="D51" s="70"/>
      <c r="E51" s="71"/>
      <c r="F51" s="70"/>
      <c r="G51" s="71"/>
      <c r="H51" s="70"/>
      <c r="I51" s="71"/>
      <c r="J51" s="70"/>
      <c r="K51" s="71"/>
      <c r="L51" s="70"/>
      <c r="M51" s="71"/>
      <c r="N51" s="70"/>
      <c r="O51" s="71"/>
      <c r="P51" s="58"/>
      <c r="Q51" s="151"/>
    </row>
    <row r="52" spans="1:17" x14ac:dyDescent="0.3">
      <c r="A52" s="142">
        <v>9</v>
      </c>
      <c r="B52" s="72" t="s">
        <v>191</v>
      </c>
      <c r="C52" s="178">
        <f t="shared" si="6"/>
        <v>1800000</v>
      </c>
      <c r="D52" s="70">
        <v>936000</v>
      </c>
      <c r="E52" s="71"/>
      <c r="F52" s="70">
        <v>182520</v>
      </c>
      <c r="G52" s="71"/>
      <c r="H52" s="70">
        <v>681480</v>
      </c>
      <c r="I52" s="71"/>
      <c r="J52" s="70"/>
      <c r="K52" s="71"/>
      <c r="L52" s="70"/>
      <c r="M52" s="71"/>
      <c r="N52" s="70"/>
      <c r="O52" s="71"/>
      <c r="P52" s="58"/>
      <c r="Q52" s="151">
        <v>1</v>
      </c>
    </row>
    <row r="53" spans="1:17" ht="27" x14ac:dyDescent="0.3">
      <c r="A53" s="142">
        <v>10</v>
      </c>
      <c r="B53" s="72" t="s">
        <v>192</v>
      </c>
      <c r="C53" s="178">
        <f t="shared" si="6"/>
        <v>0</v>
      </c>
      <c r="D53" s="70"/>
      <c r="E53" s="71"/>
      <c r="F53" s="70"/>
      <c r="G53" s="71"/>
      <c r="H53" s="70"/>
      <c r="I53" s="71"/>
      <c r="J53" s="70"/>
      <c r="K53" s="71"/>
      <c r="L53" s="70"/>
      <c r="M53" s="71"/>
      <c r="N53" s="70"/>
      <c r="O53" s="71"/>
      <c r="P53" s="58"/>
      <c r="Q53" s="151"/>
    </row>
    <row r="54" spans="1:17" ht="39.6" x14ac:dyDescent="0.3">
      <c r="A54" s="142">
        <v>11</v>
      </c>
      <c r="B54" s="61" t="s">
        <v>193</v>
      </c>
      <c r="C54" s="143">
        <f t="shared" si="6"/>
        <v>0</v>
      </c>
      <c r="D54" s="70"/>
      <c r="E54" s="71"/>
      <c r="F54" s="70"/>
      <c r="G54" s="71"/>
      <c r="H54" s="70"/>
      <c r="I54" s="71"/>
      <c r="J54" s="70"/>
      <c r="K54" s="71"/>
      <c r="L54" s="70"/>
      <c r="M54" s="71"/>
      <c r="N54" s="70"/>
      <c r="O54" s="71"/>
      <c r="P54" s="58"/>
      <c r="Q54" s="151"/>
    </row>
    <row r="55" spans="1:17" ht="27" x14ac:dyDescent="0.3">
      <c r="A55" s="142">
        <v>12</v>
      </c>
      <c r="B55" s="72" t="s">
        <v>194</v>
      </c>
      <c r="C55" s="178">
        <f t="shared" si="6"/>
        <v>600210</v>
      </c>
      <c r="D55" s="70"/>
      <c r="E55" s="71"/>
      <c r="F55" s="70"/>
      <c r="G55" s="71"/>
      <c r="H55" s="70">
        <v>600210</v>
      </c>
      <c r="I55" s="71"/>
      <c r="J55" s="70"/>
      <c r="K55" s="71"/>
      <c r="L55" s="70"/>
      <c r="M55" s="71"/>
      <c r="N55" s="70"/>
      <c r="O55" s="71"/>
      <c r="P55" s="58"/>
      <c r="Q55" s="151"/>
    </row>
    <row r="56" spans="1:17" ht="27" x14ac:dyDescent="0.3">
      <c r="A56" s="142">
        <v>13</v>
      </c>
      <c r="B56" s="72" t="s">
        <v>536</v>
      </c>
      <c r="C56" s="178">
        <f t="shared" si="6"/>
        <v>563353</v>
      </c>
      <c r="D56" s="70"/>
      <c r="E56" s="71"/>
      <c r="F56" s="70"/>
      <c r="G56" s="71"/>
      <c r="H56" s="70"/>
      <c r="I56" s="71"/>
      <c r="J56" s="70"/>
      <c r="K56" s="71"/>
      <c r="L56" s="70">
        <v>563353</v>
      </c>
      <c r="M56" s="71"/>
      <c r="N56" s="70"/>
      <c r="O56" s="71"/>
      <c r="P56" s="58"/>
      <c r="Q56" s="151"/>
    </row>
    <row r="57" spans="1:17" ht="27" x14ac:dyDescent="0.3">
      <c r="A57" s="142">
        <v>14</v>
      </c>
      <c r="B57" s="72" t="s">
        <v>196</v>
      </c>
      <c r="C57" s="178">
        <f t="shared" si="6"/>
        <v>9113720</v>
      </c>
      <c r="D57" s="70"/>
      <c r="E57" s="71"/>
      <c r="F57" s="70"/>
      <c r="G57" s="71"/>
      <c r="H57" s="70"/>
      <c r="I57" s="71"/>
      <c r="J57" s="70">
        <v>9113720</v>
      </c>
      <c r="K57" s="71"/>
      <c r="L57" s="70"/>
      <c r="M57" s="71"/>
      <c r="N57" s="70"/>
      <c r="O57" s="71"/>
      <c r="P57" s="58"/>
      <c r="Q57" s="151"/>
    </row>
    <row r="58" spans="1:17" x14ac:dyDescent="0.3">
      <c r="A58" s="142">
        <v>15</v>
      </c>
      <c r="B58" s="72" t="s">
        <v>537</v>
      </c>
      <c r="C58" s="178">
        <f t="shared" si="6"/>
        <v>2446020</v>
      </c>
      <c r="D58" s="70"/>
      <c r="E58" s="71"/>
      <c r="F58" s="70"/>
      <c r="G58" s="71"/>
      <c r="H58" s="70"/>
      <c r="I58" s="71"/>
      <c r="J58" s="70">
        <v>2446020</v>
      </c>
      <c r="K58" s="71"/>
      <c r="L58" s="70"/>
      <c r="M58" s="71"/>
      <c r="N58" s="70"/>
      <c r="O58" s="71"/>
      <c r="P58" s="58"/>
      <c r="Q58" s="151"/>
    </row>
    <row r="59" spans="1:17" ht="40.200000000000003" x14ac:dyDescent="0.3">
      <c r="A59" s="142">
        <v>16</v>
      </c>
      <c r="B59" s="144" t="s">
        <v>198</v>
      </c>
      <c r="C59" s="178">
        <f t="shared" si="6"/>
        <v>348500</v>
      </c>
      <c r="D59" s="70"/>
      <c r="E59" s="71"/>
      <c r="F59" s="70"/>
      <c r="G59" s="71"/>
      <c r="H59" s="70"/>
      <c r="I59" s="71"/>
      <c r="J59" s="70">
        <v>348500</v>
      </c>
      <c r="K59" s="71"/>
      <c r="L59" s="70"/>
      <c r="M59" s="71"/>
      <c r="N59" s="70"/>
      <c r="O59" s="71"/>
      <c r="P59" s="58"/>
      <c r="Q59" s="151"/>
    </row>
    <row r="60" spans="1:17" x14ac:dyDescent="0.3">
      <c r="A60" s="142">
        <v>17</v>
      </c>
      <c r="B60" s="144" t="s">
        <v>535</v>
      </c>
      <c r="C60" s="178">
        <v>910783</v>
      </c>
      <c r="D60" s="70"/>
      <c r="E60" s="71"/>
      <c r="F60" s="70"/>
      <c r="G60" s="71"/>
      <c r="H60" s="70"/>
      <c r="I60" s="71"/>
      <c r="J60" s="70"/>
      <c r="K60" s="71"/>
      <c r="L60" s="70"/>
      <c r="M60" s="71"/>
      <c r="N60" s="70"/>
      <c r="O60" s="71"/>
      <c r="P60" s="58"/>
      <c r="Q60" s="151"/>
    </row>
    <row r="61" spans="1:17" ht="36" customHeight="1" x14ac:dyDescent="0.3">
      <c r="A61" s="269" t="s">
        <v>213</v>
      </c>
      <c r="B61" s="270"/>
      <c r="C61" s="143">
        <f>SUM(D61:O61)</f>
        <v>0</v>
      </c>
      <c r="D61" s="70"/>
      <c r="E61" s="71"/>
      <c r="F61" s="70"/>
      <c r="G61" s="71"/>
      <c r="H61" s="70"/>
      <c r="I61" s="71"/>
      <c r="J61" s="70"/>
      <c r="K61" s="71"/>
      <c r="L61" s="70"/>
      <c r="M61" s="71"/>
      <c r="N61" s="70"/>
      <c r="O61" s="71"/>
      <c r="P61" s="58"/>
      <c r="Q61" s="151"/>
    </row>
    <row r="62" spans="1:17" ht="27" x14ac:dyDescent="0.3">
      <c r="A62" s="142">
        <v>18</v>
      </c>
      <c r="B62" s="72" t="s">
        <v>214</v>
      </c>
      <c r="C62" s="143">
        <f>SUM(D62:P62)</f>
        <v>0</v>
      </c>
      <c r="D62" s="70"/>
      <c r="E62" s="71"/>
      <c r="F62" s="70"/>
      <c r="G62" s="71"/>
      <c r="H62" s="70"/>
      <c r="I62" s="71"/>
      <c r="J62" s="70"/>
      <c r="K62" s="71"/>
      <c r="L62" s="70"/>
      <c r="M62" s="71"/>
      <c r="N62" s="70"/>
      <c r="O62" s="71"/>
      <c r="P62" s="58"/>
      <c r="Q62" s="151"/>
    </row>
    <row r="63" spans="1:17" ht="40.200000000000003" x14ac:dyDescent="0.3">
      <c r="A63" s="142">
        <v>19</v>
      </c>
      <c r="B63" s="72" t="s">
        <v>215</v>
      </c>
      <c r="C63" s="143">
        <f>SUM(D63:O63)</f>
        <v>0</v>
      </c>
      <c r="D63" s="70"/>
      <c r="E63" s="71"/>
      <c r="F63" s="70"/>
      <c r="G63" s="71"/>
      <c r="H63" s="152"/>
      <c r="I63" s="71"/>
      <c r="J63" s="70"/>
      <c r="K63" s="71"/>
      <c r="L63" s="70"/>
      <c r="M63" s="71"/>
      <c r="N63" s="70"/>
      <c r="O63" s="71"/>
      <c r="P63" s="58"/>
      <c r="Q63" s="151"/>
    </row>
    <row r="64" spans="1:17" ht="27" x14ac:dyDescent="0.3">
      <c r="A64" s="142">
        <v>20</v>
      </c>
      <c r="B64" s="144" t="s">
        <v>216</v>
      </c>
      <c r="C64" s="143">
        <f>SUM(D64:O64)</f>
        <v>0</v>
      </c>
      <c r="D64" s="70"/>
      <c r="E64" s="71"/>
      <c r="F64" s="70"/>
      <c r="G64" s="71"/>
      <c r="H64" s="152"/>
      <c r="I64" s="71"/>
      <c r="J64" s="70"/>
      <c r="K64" s="71"/>
      <c r="L64" s="70"/>
      <c r="M64" s="71"/>
      <c r="N64" s="70"/>
      <c r="O64" s="71"/>
      <c r="P64" s="58"/>
      <c r="Q64" s="151"/>
    </row>
    <row r="65" spans="1:17" x14ac:dyDescent="0.3">
      <c r="A65" s="140"/>
      <c r="B65" s="145" t="s">
        <v>200</v>
      </c>
      <c r="C65" s="143">
        <f>SUM(C43+C42)</f>
        <v>55950308</v>
      </c>
      <c r="D65" s="143">
        <f t="shared" ref="D65:Q65" si="7">SUM(D43+D42)</f>
        <v>5646288</v>
      </c>
      <c r="E65" s="143">
        <f t="shared" si="7"/>
        <v>18115868</v>
      </c>
      <c r="F65" s="62">
        <f t="shared" si="7"/>
        <v>1016773</v>
      </c>
      <c r="G65" s="62">
        <f t="shared" si="7"/>
        <v>1656339</v>
      </c>
      <c r="H65" s="62">
        <f t="shared" si="7"/>
        <v>6319974</v>
      </c>
      <c r="I65" s="62">
        <f t="shared" si="7"/>
        <v>3833780</v>
      </c>
      <c r="J65" s="62">
        <f t="shared" si="7"/>
        <v>11908240</v>
      </c>
      <c r="K65" s="62">
        <f t="shared" si="7"/>
        <v>0</v>
      </c>
      <c r="L65" s="62">
        <f t="shared" si="7"/>
        <v>3590133</v>
      </c>
      <c r="M65" s="62">
        <f t="shared" si="7"/>
        <v>0</v>
      </c>
      <c r="N65" s="62">
        <f t="shared" si="7"/>
        <v>0</v>
      </c>
      <c r="O65" s="62">
        <f t="shared" si="7"/>
        <v>2952130</v>
      </c>
      <c r="P65" s="62">
        <f t="shared" si="7"/>
        <v>20</v>
      </c>
      <c r="Q65" s="62">
        <f t="shared" si="7"/>
        <v>4</v>
      </c>
    </row>
    <row r="66" spans="1:17" x14ac:dyDescent="0.3">
      <c r="A66" s="142"/>
      <c r="B66" s="144"/>
      <c r="C66" s="143"/>
      <c r="D66" s="70"/>
      <c r="E66" s="71"/>
      <c r="F66" s="70"/>
      <c r="G66" s="71"/>
      <c r="H66" s="70"/>
      <c r="I66" s="71"/>
      <c r="J66" s="70"/>
      <c r="K66" s="71"/>
      <c r="L66" s="70"/>
      <c r="M66" s="71"/>
      <c r="N66" s="70"/>
      <c r="O66" s="71"/>
      <c r="P66" s="58"/>
      <c r="Q66" s="151"/>
    </row>
    <row r="67" spans="1:17" x14ac:dyDescent="0.3">
      <c r="A67" s="140" t="s">
        <v>15</v>
      </c>
      <c r="B67" s="141" t="s">
        <v>201</v>
      </c>
      <c r="C67" s="143"/>
      <c r="D67" s="153"/>
      <c r="E67" s="154">
        <v>0</v>
      </c>
      <c r="F67" s="155"/>
      <c r="G67" s="154">
        <v>0</v>
      </c>
      <c r="H67" s="153"/>
      <c r="I67" s="154">
        <v>0</v>
      </c>
      <c r="J67" s="153">
        <v>0</v>
      </c>
      <c r="K67" s="154">
        <v>0</v>
      </c>
      <c r="L67" s="153"/>
      <c r="M67" s="154"/>
      <c r="N67" s="153"/>
      <c r="O67" s="154"/>
      <c r="P67" s="58"/>
      <c r="Q67" s="151"/>
    </row>
    <row r="68" spans="1:17" x14ac:dyDescent="0.3">
      <c r="A68" s="142"/>
      <c r="B68" s="72"/>
      <c r="C68" s="143">
        <f t="shared" ref="C68" si="8">SUM(D68:O68)</f>
        <v>0</v>
      </c>
      <c r="D68" s="70"/>
      <c r="E68" s="71"/>
      <c r="F68" s="70"/>
      <c r="G68" s="71"/>
      <c r="H68" s="70"/>
      <c r="I68" s="71"/>
      <c r="J68" s="70"/>
      <c r="K68" s="71"/>
      <c r="L68" s="70"/>
      <c r="M68" s="71"/>
      <c r="N68" s="70"/>
      <c r="O68" s="71"/>
      <c r="P68" s="58"/>
      <c r="Q68" s="151"/>
    </row>
    <row r="69" spans="1:17" ht="15" thickBot="1" x14ac:dyDescent="0.35">
      <c r="A69" s="146"/>
      <c r="B69" s="147" t="s">
        <v>164</v>
      </c>
      <c r="C69" s="119">
        <f t="shared" ref="C69:Q69" si="9">SUM(C67+C65)</f>
        <v>55950308</v>
      </c>
      <c r="D69" s="119">
        <f t="shared" si="9"/>
        <v>5646288</v>
      </c>
      <c r="E69" s="119">
        <f t="shared" si="9"/>
        <v>18115868</v>
      </c>
      <c r="F69" s="120">
        <f t="shared" si="9"/>
        <v>1016773</v>
      </c>
      <c r="G69" s="120">
        <f t="shared" si="9"/>
        <v>1656339</v>
      </c>
      <c r="H69" s="120">
        <f t="shared" si="9"/>
        <v>6319974</v>
      </c>
      <c r="I69" s="120">
        <f t="shared" si="9"/>
        <v>3833780</v>
      </c>
      <c r="J69" s="120">
        <f t="shared" si="9"/>
        <v>11908240</v>
      </c>
      <c r="K69" s="120">
        <f t="shared" si="9"/>
        <v>0</v>
      </c>
      <c r="L69" s="120">
        <f t="shared" si="9"/>
        <v>3590133</v>
      </c>
      <c r="M69" s="120">
        <f t="shared" si="9"/>
        <v>0</v>
      </c>
      <c r="N69" s="120">
        <f t="shared" si="9"/>
        <v>0</v>
      </c>
      <c r="O69" s="120">
        <f t="shared" si="9"/>
        <v>2952130</v>
      </c>
      <c r="P69" s="120">
        <f t="shared" si="9"/>
        <v>20</v>
      </c>
      <c r="Q69" s="120">
        <f t="shared" si="9"/>
        <v>4</v>
      </c>
    </row>
    <row r="71" spans="1:17" ht="15" thickBot="1" x14ac:dyDescent="0.35">
      <c r="A71" s="267" t="s">
        <v>543</v>
      </c>
      <c r="B71" s="267"/>
      <c r="C71" s="267"/>
      <c r="D71" s="267"/>
      <c r="E71" s="149"/>
    </row>
    <row r="72" spans="1:17" ht="80.400000000000006" thickBot="1" x14ac:dyDescent="0.35">
      <c r="A72" s="264"/>
      <c r="B72" s="271" t="s">
        <v>50</v>
      </c>
      <c r="C72" s="273" t="s">
        <v>203</v>
      </c>
      <c r="D72" s="266" t="s">
        <v>204</v>
      </c>
      <c r="E72" s="258"/>
      <c r="F72" s="257" t="s">
        <v>205</v>
      </c>
      <c r="G72" s="258"/>
      <c r="H72" s="257" t="s">
        <v>163</v>
      </c>
      <c r="I72" s="258"/>
      <c r="J72" s="257" t="s">
        <v>206</v>
      </c>
      <c r="K72" s="258"/>
      <c r="L72" s="257" t="s">
        <v>207</v>
      </c>
      <c r="M72" s="258"/>
      <c r="N72" s="257" t="s">
        <v>208</v>
      </c>
      <c r="O72" s="258"/>
      <c r="P72" s="173" t="s">
        <v>209</v>
      </c>
      <c r="Q72" s="174" t="s">
        <v>210</v>
      </c>
    </row>
    <row r="73" spans="1:17" ht="15" thickBot="1" x14ac:dyDescent="0.35">
      <c r="A73" s="265"/>
      <c r="B73" s="272"/>
      <c r="C73" s="256"/>
      <c r="D73" s="170" t="s">
        <v>211</v>
      </c>
      <c r="E73" s="171" t="s">
        <v>217</v>
      </c>
      <c r="F73" s="170" t="s">
        <v>211</v>
      </c>
      <c r="G73" s="171" t="s">
        <v>217</v>
      </c>
      <c r="H73" s="170" t="s">
        <v>211</v>
      </c>
      <c r="I73" s="171" t="s">
        <v>217</v>
      </c>
      <c r="J73" s="170" t="s">
        <v>211</v>
      </c>
      <c r="K73" s="171" t="s">
        <v>217</v>
      </c>
      <c r="L73" s="170" t="s">
        <v>211</v>
      </c>
      <c r="M73" s="171" t="s">
        <v>217</v>
      </c>
      <c r="N73" s="170" t="s">
        <v>211</v>
      </c>
      <c r="O73" s="171" t="s">
        <v>217</v>
      </c>
      <c r="P73" s="175"/>
      <c r="Q73" s="176"/>
    </row>
    <row r="74" spans="1:17" ht="27" x14ac:dyDescent="0.3">
      <c r="A74" s="138" t="s">
        <v>6</v>
      </c>
      <c r="B74" s="139" t="s">
        <v>181</v>
      </c>
      <c r="C74" s="178">
        <f>SUM(D74:O74)</f>
        <v>10713247</v>
      </c>
      <c r="D74" s="53">
        <v>4301700</v>
      </c>
      <c r="E74" s="54"/>
      <c r="F74" s="53">
        <v>743630</v>
      </c>
      <c r="G74" s="54"/>
      <c r="H74" s="53">
        <v>1491181</v>
      </c>
      <c r="I74" s="54"/>
      <c r="J74" s="53"/>
      <c r="K74" s="54"/>
      <c r="L74" s="53">
        <v>3948553</v>
      </c>
      <c r="M74" s="54">
        <v>0</v>
      </c>
      <c r="N74" s="53">
        <v>228183</v>
      </c>
      <c r="O74" s="54"/>
      <c r="P74" s="55"/>
      <c r="Q74" s="150">
        <v>1</v>
      </c>
    </row>
    <row r="75" spans="1:17" ht="27" x14ac:dyDescent="0.3">
      <c r="A75" s="140" t="s">
        <v>35</v>
      </c>
      <c r="B75" s="141" t="s">
        <v>182</v>
      </c>
      <c r="C75" s="178">
        <f>SUM(C76:C96)</f>
        <v>50301668</v>
      </c>
      <c r="D75" s="143">
        <f t="shared" ref="D75:Q75" si="10">SUM(D76:D96)</f>
        <v>1296000</v>
      </c>
      <c r="E75" s="143">
        <f t="shared" si="10"/>
        <v>21199418</v>
      </c>
      <c r="F75" s="62">
        <f t="shared" si="10"/>
        <v>217512</v>
      </c>
      <c r="G75" s="62">
        <f t="shared" si="10"/>
        <v>2133301</v>
      </c>
      <c r="H75" s="62">
        <f t="shared" si="10"/>
        <v>4899317</v>
      </c>
      <c r="I75" s="62">
        <f t="shared" si="10"/>
        <v>3984330</v>
      </c>
      <c r="J75" s="62">
        <f t="shared" si="10"/>
        <v>11449301</v>
      </c>
      <c r="K75" s="62">
        <f t="shared" si="10"/>
        <v>0</v>
      </c>
      <c r="L75" s="62">
        <f t="shared" si="10"/>
        <v>859772</v>
      </c>
      <c r="M75" s="62">
        <f t="shared" si="10"/>
        <v>0</v>
      </c>
      <c r="N75" s="62">
        <f t="shared" si="10"/>
        <v>49000</v>
      </c>
      <c r="O75" s="62">
        <f t="shared" si="10"/>
        <v>3302934</v>
      </c>
      <c r="P75" s="62">
        <f t="shared" si="10"/>
        <v>20</v>
      </c>
      <c r="Q75" s="62">
        <f t="shared" si="10"/>
        <v>3</v>
      </c>
    </row>
    <row r="76" spans="1:17" x14ac:dyDescent="0.3">
      <c r="A76" s="142">
        <v>1</v>
      </c>
      <c r="B76" s="72" t="s">
        <v>183</v>
      </c>
      <c r="C76" s="178">
        <f t="shared" ref="C76:C91" si="11">SUM(D76:O76)</f>
        <v>626468</v>
      </c>
      <c r="D76" s="70">
        <v>198000</v>
      </c>
      <c r="E76" s="71"/>
      <c r="F76" s="70">
        <v>33129</v>
      </c>
      <c r="G76" s="71"/>
      <c r="H76" s="70">
        <v>395339</v>
      </c>
      <c r="I76" s="71"/>
      <c r="J76" s="70"/>
      <c r="K76" s="71"/>
      <c r="L76" s="70"/>
      <c r="M76" s="71"/>
      <c r="N76" s="70"/>
      <c r="O76" s="71"/>
      <c r="P76" s="58"/>
      <c r="Q76" s="151">
        <v>1</v>
      </c>
    </row>
    <row r="77" spans="1:17" ht="40.200000000000003" x14ac:dyDescent="0.3">
      <c r="A77" s="142">
        <v>2</v>
      </c>
      <c r="B77" s="72" t="s">
        <v>184</v>
      </c>
      <c r="C77" s="178">
        <f t="shared" si="11"/>
        <v>29832147</v>
      </c>
      <c r="D77" s="70"/>
      <c r="E77" s="71">
        <v>20528918</v>
      </c>
      <c r="F77" s="70"/>
      <c r="G77" s="71">
        <v>2015965</v>
      </c>
      <c r="H77" s="70"/>
      <c r="I77" s="71">
        <v>3984330</v>
      </c>
      <c r="J77" s="70"/>
      <c r="K77" s="71"/>
      <c r="L77" s="70"/>
      <c r="M77" s="71"/>
      <c r="N77" s="70"/>
      <c r="O77" s="71">
        <v>3302934</v>
      </c>
      <c r="P77" s="58">
        <v>20</v>
      </c>
      <c r="Q77" s="151"/>
    </row>
    <row r="78" spans="1:17" x14ac:dyDescent="0.3">
      <c r="A78" s="142">
        <v>3</v>
      </c>
      <c r="B78" s="72" t="s">
        <v>185</v>
      </c>
      <c r="C78" s="178">
        <f t="shared" si="11"/>
        <v>1227553</v>
      </c>
      <c r="D78" s="70"/>
      <c r="E78" s="71"/>
      <c r="F78" s="70"/>
      <c r="G78" s="71"/>
      <c r="H78" s="70">
        <v>1227553</v>
      </c>
      <c r="I78" s="71"/>
      <c r="J78" s="70"/>
      <c r="K78" s="71"/>
      <c r="L78" s="70"/>
      <c r="M78" s="71"/>
      <c r="N78" s="70"/>
      <c r="O78" s="71"/>
      <c r="P78" s="58"/>
      <c r="Q78" s="151"/>
    </row>
    <row r="79" spans="1:17" x14ac:dyDescent="0.3">
      <c r="A79" s="142">
        <v>4</v>
      </c>
      <c r="B79" s="72" t="s">
        <v>186</v>
      </c>
      <c r="C79" s="178">
        <f t="shared" si="11"/>
        <v>1082698</v>
      </c>
      <c r="D79" s="70"/>
      <c r="E79" s="71"/>
      <c r="F79" s="70"/>
      <c r="G79" s="71"/>
      <c r="H79" s="70">
        <v>1082698</v>
      </c>
      <c r="I79" s="71"/>
      <c r="J79" s="70"/>
      <c r="K79" s="71"/>
      <c r="L79" s="70"/>
      <c r="M79" s="71"/>
      <c r="N79" s="70"/>
      <c r="O79" s="71"/>
      <c r="P79" s="58"/>
      <c r="Q79" s="151"/>
    </row>
    <row r="80" spans="1:17" ht="27" x14ac:dyDescent="0.3">
      <c r="A80" s="142">
        <v>5</v>
      </c>
      <c r="B80" s="72" t="s">
        <v>187</v>
      </c>
      <c r="C80" s="178">
        <f t="shared" si="11"/>
        <v>996523</v>
      </c>
      <c r="D80" s="70">
        <v>180000</v>
      </c>
      <c r="E80" s="71"/>
      <c r="F80" s="70">
        <v>30294</v>
      </c>
      <c r="G80" s="71"/>
      <c r="H80" s="70">
        <v>786229</v>
      </c>
      <c r="I80" s="71"/>
      <c r="J80" s="70"/>
      <c r="K80" s="71"/>
      <c r="L80" s="70"/>
      <c r="M80" s="71"/>
      <c r="N80" s="70"/>
      <c r="O80" s="71"/>
      <c r="P80" s="58"/>
      <c r="Q80" s="151">
        <v>1</v>
      </c>
    </row>
    <row r="81" spans="1:17" ht="27" x14ac:dyDescent="0.3">
      <c r="A81" s="142">
        <v>6</v>
      </c>
      <c r="B81" s="72" t="s">
        <v>188</v>
      </c>
      <c r="C81" s="178">
        <f t="shared" si="11"/>
        <v>787836</v>
      </c>
      <c r="D81" s="70"/>
      <c r="E81" s="71">
        <v>670500</v>
      </c>
      <c r="F81" s="70"/>
      <c r="G81" s="71">
        <v>117336</v>
      </c>
      <c r="H81" s="70"/>
      <c r="I81" s="71"/>
      <c r="J81" s="70"/>
      <c r="K81" s="71"/>
      <c r="L81" s="70"/>
      <c r="M81" s="71"/>
      <c r="N81" s="70"/>
      <c r="O81" s="71"/>
      <c r="P81" s="58"/>
      <c r="Q81" s="151"/>
    </row>
    <row r="82" spans="1:17" ht="27" x14ac:dyDescent="0.3">
      <c r="A82" s="142">
        <v>7</v>
      </c>
      <c r="B82" s="72" t="s">
        <v>189</v>
      </c>
      <c r="C82" s="178">
        <f t="shared" si="11"/>
        <v>0</v>
      </c>
      <c r="D82" s="70"/>
      <c r="E82" s="71"/>
      <c r="F82" s="70"/>
      <c r="G82" s="71"/>
      <c r="H82" s="70"/>
      <c r="I82" s="71"/>
      <c r="J82" s="70"/>
      <c r="K82" s="71"/>
      <c r="L82" s="70"/>
      <c r="M82" s="71"/>
      <c r="N82" s="70"/>
      <c r="O82" s="71"/>
      <c r="P82" s="58"/>
      <c r="Q82" s="151"/>
    </row>
    <row r="83" spans="1:17" x14ac:dyDescent="0.3">
      <c r="A83" s="142">
        <v>8</v>
      </c>
      <c r="B83" s="72" t="s">
        <v>190</v>
      </c>
      <c r="C83" s="178">
        <f t="shared" si="11"/>
        <v>0</v>
      </c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58"/>
      <c r="Q83" s="151"/>
    </row>
    <row r="84" spans="1:17" x14ac:dyDescent="0.3">
      <c r="A84" s="142">
        <v>9</v>
      </c>
      <c r="B84" s="72" t="s">
        <v>191</v>
      </c>
      <c r="C84" s="178">
        <f t="shared" si="11"/>
        <v>2007607</v>
      </c>
      <c r="D84" s="70">
        <v>918000</v>
      </c>
      <c r="E84" s="71"/>
      <c r="F84" s="70">
        <v>154089</v>
      </c>
      <c r="G84" s="71"/>
      <c r="H84" s="70">
        <v>886518</v>
      </c>
      <c r="I84" s="71"/>
      <c r="J84" s="70"/>
      <c r="K84" s="71"/>
      <c r="L84" s="70"/>
      <c r="M84" s="71"/>
      <c r="N84" s="70">
        <v>49000</v>
      </c>
      <c r="O84" s="71"/>
      <c r="P84" s="58"/>
      <c r="Q84" s="151">
        <v>1</v>
      </c>
    </row>
    <row r="85" spans="1:17" ht="27" x14ac:dyDescent="0.3">
      <c r="A85" s="142">
        <v>10</v>
      </c>
      <c r="B85" s="72" t="s">
        <v>192</v>
      </c>
      <c r="C85" s="178">
        <f t="shared" si="11"/>
        <v>0</v>
      </c>
      <c r="D85" s="70"/>
      <c r="E85" s="71"/>
      <c r="F85" s="70"/>
      <c r="G85" s="71"/>
      <c r="H85" s="70"/>
      <c r="I85" s="71"/>
      <c r="J85" s="70"/>
      <c r="K85" s="71"/>
      <c r="L85" s="70"/>
      <c r="M85" s="71"/>
      <c r="N85" s="70"/>
      <c r="O85" s="71"/>
      <c r="P85" s="58"/>
      <c r="Q85" s="151"/>
    </row>
    <row r="86" spans="1:17" ht="39.6" x14ac:dyDescent="0.3">
      <c r="A86" s="142">
        <v>11</v>
      </c>
      <c r="B86" s="61" t="s">
        <v>193</v>
      </c>
      <c r="C86" s="178">
        <f t="shared" si="11"/>
        <v>0</v>
      </c>
      <c r="D86" s="70"/>
      <c r="E86" s="71"/>
      <c r="F86" s="70"/>
      <c r="G86" s="71"/>
      <c r="H86" s="70"/>
      <c r="I86" s="71"/>
      <c r="J86" s="70"/>
      <c r="K86" s="71"/>
      <c r="L86" s="70"/>
      <c r="M86" s="71"/>
      <c r="N86" s="70"/>
      <c r="O86" s="71"/>
      <c r="P86" s="58"/>
      <c r="Q86" s="151"/>
    </row>
    <row r="87" spans="1:17" ht="27" x14ac:dyDescent="0.3">
      <c r="A87" s="142">
        <v>12</v>
      </c>
      <c r="B87" s="72" t="s">
        <v>194</v>
      </c>
      <c r="C87" s="178">
        <f t="shared" si="11"/>
        <v>520980</v>
      </c>
      <c r="D87" s="70"/>
      <c r="E87" s="71"/>
      <c r="F87" s="70"/>
      <c r="G87" s="71"/>
      <c r="H87" s="70">
        <v>520980</v>
      </c>
      <c r="I87" s="71"/>
      <c r="J87" s="70"/>
      <c r="K87" s="71"/>
      <c r="L87" s="70"/>
      <c r="M87" s="71"/>
      <c r="N87" s="70"/>
      <c r="O87" s="71"/>
      <c r="P87" s="58"/>
      <c r="Q87" s="151"/>
    </row>
    <row r="88" spans="1:17" ht="27" x14ac:dyDescent="0.3">
      <c r="A88" s="142">
        <v>13</v>
      </c>
      <c r="B88" s="72" t="s">
        <v>536</v>
      </c>
      <c r="C88" s="178">
        <f t="shared" si="11"/>
        <v>859772</v>
      </c>
      <c r="D88" s="70"/>
      <c r="E88" s="71"/>
      <c r="F88" s="70"/>
      <c r="G88" s="71"/>
      <c r="H88" s="70"/>
      <c r="I88" s="71"/>
      <c r="J88" s="70"/>
      <c r="K88" s="71"/>
      <c r="L88" s="70">
        <v>859772</v>
      </c>
      <c r="M88" s="71"/>
      <c r="N88" s="70"/>
      <c r="O88" s="71"/>
      <c r="P88" s="58"/>
      <c r="Q88" s="151"/>
    </row>
    <row r="89" spans="1:17" ht="27" x14ac:dyDescent="0.3">
      <c r="A89" s="142">
        <v>14</v>
      </c>
      <c r="B89" s="72" t="s">
        <v>196</v>
      </c>
      <c r="C89" s="178">
        <f t="shared" si="11"/>
        <v>9145561</v>
      </c>
      <c r="D89" s="70"/>
      <c r="E89" s="71"/>
      <c r="F89" s="70"/>
      <c r="G89" s="71"/>
      <c r="H89" s="70"/>
      <c r="I89" s="71"/>
      <c r="J89" s="70">
        <v>9145561</v>
      </c>
      <c r="K89" s="71"/>
      <c r="L89" s="70"/>
      <c r="M89" s="71"/>
      <c r="N89" s="70"/>
      <c r="O89" s="71"/>
      <c r="P89" s="58"/>
      <c r="Q89" s="151"/>
    </row>
    <row r="90" spans="1:17" x14ac:dyDescent="0.3">
      <c r="A90" s="142">
        <v>15</v>
      </c>
      <c r="B90" s="72" t="s">
        <v>537</v>
      </c>
      <c r="C90" s="178">
        <f t="shared" si="11"/>
        <v>1920240</v>
      </c>
      <c r="D90" s="70"/>
      <c r="E90" s="71"/>
      <c r="F90" s="70"/>
      <c r="G90" s="71"/>
      <c r="H90" s="70"/>
      <c r="I90" s="71"/>
      <c r="J90" s="70">
        <v>1920240</v>
      </c>
      <c r="K90" s="71"/>
      <c r="L90" s="70"/>
      <c r="M90" s="71"/>
      <c r="N90" s="70"/>
      <c r="O90" s="71"/>
      <c r="P90" s="58"/>
      <c r="Q90" s="151"/>
    </row>
    <row r="91" spans="1:17" ht="40.200000000000003" x14ac:dyDescent="0.3">
      <c r="A91" s="142">
        <v>16</v>
      </c>
      <c r="B91" s="144" t="s">
        <v>198</v>
      </c>
      <c r="C91" s="178">
        <f t="shared" si="11"/>
        <v>383500</v>
      </c>
      <c r="D91" s="70"/>
      <c r="E91" s="71"/>
      <c r="F91" s="70"/>
      <c r="G91" s="71"/>
      <c r="H91" s="70"/>
      <c r="I91" s="71"/>
      <c r="J91" s="70">
        <v>383500</v>
      </c>
      <c r="K91" s="71"/>
      <c r="L91" s="70"/>
      <c r="M91" s="71"/>
      <c r="N91" s="70"/>
      <c r="O91" s="71"/>
      <c r="P91" s="58"/>
      <c r="Q91" s="151"/>
    </row>
    <row r="92" spans="1:17" x14ac:dyDescent="0.3">
      <c r="A92" s="142">
        <v>17</v>
      </c>
      <c r="B92" s="144" t="s">
        <v>535</v>
      </c>
      <c r="C92" s="178">
        <v>910783</v>
      </c>
      <c r="D92" s="70"/>
      <c r="E92" s="71"/>
      <c r="F92" s="70"/>
      <c r="G92" s="71"/>
      <c r="H92" s="70"/>
      <c r="I92" s="71"/>
      <c r="J92" s="70"/>
      <c r="K92" s="71"/>
      <c r="L92" s="70"/>
      <c r="M92" s="71"/>
      <c r="N92" s="70"/>
      <c r="O92" s="71"/>
      <c r="P92" s="58"/>
      <c r="Q92" s="151"/>
    </row>
    <row r="93" spans="1:17" x14ac:dyDescent="0.3">
      <c r="A93" s="269" t="s">
        <v>213</v>
      </c>
      <c r="B93" s="270"/>
      <c r="C93" s="178">
        <f>SUM(D93:O93)</f>
        <v>0</v>
      </c>
      <c r="D93" s="70"/>
      <c r="E93" s="71"/>
      <c r="F93" s="70"/>
      <c r="G93" s="71"/>
      <c r="H93" s="70"/>
      <c r="I93" s="71"/>
      <c r="J93" s="70"/>
      <c r="K93" s="71"/>
      <c r="L93" s="70"/>
      <c r="M93" s="71"/>
      <c r="N93" s="70"/>
      <c r="O93" s="71"/>
      <c r="P93" s="58"/>
      <c r="Q93" s="151"/>
    </row>
    <row r="94" spans="1:17" ht="27" x14ac:dyDescent="0.3">
      <c r="A94" s="142">
        <v>18</v>
      </c>
      <c r="B94" s="72" t="s">
        <v>214</v>
      </c>
      <c r="C94" s="178">
        <f>SUM(D94:P94)</f>
        <v>0</v>
      </c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58"/>
      <c r="Q94" s="151"/>
    </row>
    <row r="95" spans="1:17" ht="40.200000000000003" x14ac:dyDescent="0.3">
      <c r="A95" s="142">
        <v>19</v>
      </c>
      <c r="B95" s="72" t="s">
        <v>215</v>
      </c>
      <c r="C95" s="143">
        <f>SUM(D95:O95)</f>
        <v>0</v>
      </c>
      <c r="D95" s="70"/>
      <c r="E95" s="71"/>
      <c r="F95" s="70"/>
      <c r="G95" s="71"/>
      <c r="H95" s="152"/>
      <c r="I95" s="71"/>
      <c r="J95" s="70"/>
      <c r="K95" s="71"/>
      <c r="L95" s="70"/>
      <c r="M95" s="71"/>
      <c r="N95" s="70"/>
      <c r="O95" s="71"/>
      <c r="P95" s="58"/>
      <c r="Q95" s="151"/>
    </row>
    <row r="96" spans="1:17" ht="27" x14ac:dyDescent="0.3">
      <c r="A96" s="142">
        <v>20</v>
      </c>
      <c r="B96" s="144" t="s">
        <v>216</v>
      </c>
      <c r="C96" s="143">
        <f>SUM(D96:O96)</f>
        <v>0</v>
      </c>
      <c r="D96" s="70"/>
      <c r="E96" s="71"/>
      <c r="F96" s="70"/>
      <c r="G96" s="71"/>
      <c r="H96" s="152"/>
      <c r="I96" s="71"/>
      <c r="J96" s="70"/>
      <c r="K96" s="71"/>
      <c r="L96" s="70"/>
      <c r="M96" s="71"/>
      <c r="N96" s="70"/>
      <c r="O96" s="71"/>
      <c r="P96" s="58"/>
      <c r="Q96" s="151"/>
    </row>
    <row r="97" spans="1:17" x14ac:dyDescent="0.3">
      <c r="A97" s="140"/>
      <c r="B97" s="145" t="s">
        <v>200</v>
      </c>
      <c r="C97" s="143">
        <f>SUM(C75+C74)</f>
        <v>61014915</v>
      </c>
      <c r="D97" s="143">
        <f t="shared" ref="D97:Q97" si="12">SUM(D75+D74)</f>
        <v>5597700</v>
      </c>
      <c r="E97" s="143">
        <f t="shared" si="12"/>
        <v>21199418</v>
      </c>
      <c r="F97" s="62">
        <f t="shared" si="12"/>
        <v>961142</v>
      </c>
      <c r="G97" s="62">
        <f t="shared" si="12"/>
        <v>2133301</v>
      </c>
      <c r="H97" s="62">
        <f t="shared" si="12"/>
        <v>6390498</v>
      </c>
      <c r="I97" s="62">
        <f t="shared" si="12"/>
        <v>3984330</v>
      </c>
      <c r="J97" s="62">
        <f t="shared" si="12"/>
        <v>11449301</v>
      </c>
      <c r="K97" s="62">
        <f t="shared" si="12"/>
        <v>0</v>
      </c>
      <c r="L97" s="62">
        <f t="shared" si="12"/>
        <v>4808325</v>
      </c>
      <c r="M97" s="62">
        <f t="shared" si="12"/>
        <v>0</v>
      </c>
      <c r="N97" s="62">
        <f t="shared" si="12"/>
        <v>277183</v>
      </c>
      <c r="O97" s="62">
        <f t="shared" si="12"/>
        <v>3302934</v>
      </c>
      <c r="P97" s="62">
        <f t="shared" si="12"/>
        <v>20</v>
      </c>
      <c r="Q97" s="62">
        <f t="shared" si="12"/>
        <v>4</v>
      </c>
    </row>
    <row r="98" spans="1:17" x14ac:dyDescent="0.3">
      <c r="A98" s="142"/>
      <c r="B98" s="144"/>
      <c r="C98" s="143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58"/>
      <c r="Q98" s="151"/>
    </row>
    <row r="99" spans="1:17" x14ac:dyDescent="0.3">
      <c r="A99" s="140" t="s">
        <v>15</v>
      </c>
      <c r="B99" s="141"/>
      <c r="C99" s="143"/>
      <c r="D99" s="153"/>
      <c r="E99" s="154">
        <v>0</v>
      </c>
      <c r="F99" s="155"/>
      <c r="G99" s="154">
        <v>0</v>
      </c>
      <c r="H99" s="153"/>
      <c r="I99" s="154">
        <v>0</v>
      </c>
      <c r="J99" s="153">
        <v>0</v>
      </c>
      <c r="K99" s="154">
        <v>0</v>
      </c>
      <c r="L99" s="153"/>
      <c r="M99" s="154"/>
      <c r="N99" s="153"/>
      <c r="O99" s="154"/>
      <c r="P99" s="58"/>
      <c r="Q99" s="151"/>
    </row>
    <row r="100" spans="1:17" x14ac:dyDescent="0.3">
      <c r="A100" s="142"/>
      <c r="B100" s="72"/>
      <c r="C100" s="143">
        <f t="shared" ref="C100" si="13">SUM(D100:O100)</f>
        <v>0</v>
      </c>
      <c r="D100" s="70"/>
      <c r="E100" s="71"/>
      <c r="F100" s="70"/>
      <c r="G100" s="71"/>
      <c r="H100" s="70"/>
      <c r="I100" s="71"/>
      <c r="J100" s="70"/>
      <c r="K100" s="71"/>
      <c r="L100" s="70"/>
      <c r="M100" s="71"/>
      <c r="N100" s="70"/>
      <c r="O100" s="71"/>
      <c r="P100" s="58"/>
      <c r="Q100" s="151"/>
    </row>
    <row r="101" spans="1:17" ht="15" thickBot="1" x14ac:dyDescent="0.35">
      <c r="A101" s="146"/>
      <c r="B101" s="147" t="s">
        <v>164</v>
      </c>
      <c r="C101" s="119">
        <f t="shared" ref="C101:Q101" si="14">SUM(C99+C97)</f>
        <v>61014915</v>
      </c>
      <c r="D101" s="119">
        <f t="shared" si="14"/>
        <v>5597700</v>
      </c>
      <c r="E101" s="119">
        <f t="shared" si="14"/>
        <v>21199418</v>
      </c>
      <c r="F101" s="120">
        <f t="shared" si="14"/>
        <v>961142</v>
      </c>
      <c r="G101" s="120">
        <f t="shared" si="14"/>
        <v>2133301</v>
      </c>
      <c r="H101" s="120">
        <f t="shared" si="14"/>
        <v>6390498</v>
      </c>
      <c r="I101" s="120">
        <f t="shared" si="14"/>
        <v>3984330</v>
      </c>
      <c r="J101" s="120">
        <f t="shared" si="14"/>
        <v>11449301</v>
      </c>
      <c r="K101" s="120">
        <f t="shared" si="14"/>
        <v>0</v>
      </c>
      <c r="L101" s="120">
        <f t="shared" si="14"/>
        <v>4808325</v>
      </c>
      <c r="M101" s="120">
        <f t="shared" si="14"/>
        <v>0</v>
      </c>
      <c r="N101" s="120">
        <f t="shared" si="14"/>
        <v>277183</v>
      </c>
      <c r="O101" s="120">
        <f t="shared" si="14"/>
        <v>3302934</v>
      </c>
      <c r="P101" s="120">
        <f t="shared" si="14"/>
        <v>20</v>
      </c>
      <c r="Q101" s="120">
        <f t="shared" si="14"/>
        <v>4</v>
      </c>
    </row>
  </sheetData>
  <mergeCells count="38">
    <mergeCell ref="A93:B93"/>
    <mergeCell ref="F72:G72"/>
    <mergeCell ref="H72:I72"/>
    <mergeCell ref="J72:K72"/>
    <mergeCell ref="L72:M72"/>
    <mergeCell ref="N72:O72"/>
    <mergeCell ref="A71:D71"/>
    <mergeCell ref="A72:A73"/>
    <mergeCell ref="B72:B73"/>
    <mergeCell ref="C72:C73"/>
    <mergeCell ref="D72:E72"/>
    <mergeCell ref="B1:Q1"/>
    <mergeCell ref="K7:Q7"/>
    <mergeCell ref="B7:D7"/>
    <mergeCell ref="A61:B61"/>
    <mergeCell ref="B40:B41"/>
    <mergeCell ref="C40:C41"/>
    <mergeCell ref="H8:I8"/>
    <mergeCell ref="J8:K8"/>
    <mergeCell ref="A29:B29"/>
    <mergeCell ref="A8:A9"/>
    <mergeCell ref="B8:B9"/>
    <mergeCell ref="C8:C9"/>
    <mergeCell ref="D8:E8"/>
    <mergeCell ref="F8:G8"/>
    <mergeCell ref="B5:Q5"/>
    <mergeCell ref="B4:Q4"/>
    <mergeCell ref="B3:Q3"/>
    <mergeCell ref="A40:A41"/>
    <mergeCell ref="D40:E40"/>
    <mergeCell ref="F40:G40"/>
    <mergeCell ref="H40:I40"/>
    <mergeCell ref="J40:K40"/>
    <mergeCell ref="L40:M40"/>
    <mergeCell ref="N40:O40"/>
    <mergeCell ref="A39:D39"/>
    <mergeCell ref="L8:M8"/>
    <mergeCell ref="N8:O8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abSelected="1" topLeftCell="A13" workbookViewId="0">
      <selection activeCell="I12" sqref="I12"/>
    </sheetView>
  </sheetViews>
  <sheetFormatPr defaultRowHeight="14.4" x14ac:dyDescent="0.3"/>
  <cols>
    <col min="1" max="1" width="5.33203125" style="1" customWidth="1"/>
    <col min="2" max="2" width="18" style="1" customWidth="1"/>
    <col min="3" max="3" width="7.77734375" style="1" bestFit="1" customWidth="1"/>
    <col min="4" max="4" width="7.109375" style="1" bestFit="1" customWidth="1"/>
    <col min="5" max="5" width="9.77734375" style="1" bestFit="1" customWidth="1"/>
    <col min="6" max="6" width="9" style="1" bestFit="1" customWidth="1"/>
    <col min="7" max="7" width="9.109375" style="1" bestFit="1" customWidth="1"/>
    <col min="8" max="8" width="7.77734375" style="1" bestFit="1" customWidth="1"/>
    <col min="9" max="9" width="7.109375" style="1" bestFit="1" customWidth="1"/>
    <col min="10" max="10" width="8.77734375" style="1" customWidth="1"/>
    <col min="11" max="11" width="8.33203125" bestFit="1" customWidth="1"/>
    <col min="12" max="12" width="9.109375" bestFit="1" customWidth="1"/>
  </cols>
  <sheetData>
    <row r="1" spans="1:17" ht="15.6" x14ac:dyDescent="0.3">
      <c r="A1" s="221" t="s">
        <v>549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3" spans="1:17" s="168" customFormat="1" ht="15.6" x14ac:dyDescent="0.3">
      <c r="A3" s="278" t="s">
        <v>511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7" s="168" customFormat="1" ht="15.6" x14ac:dyDescent="0.3">
      <c r="A4" s="278" t="s">
        <v>170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</row>
    <row r="5" spans="1:17" s="168" customFormat="1" ht="15.6" x14ac:dyDescent="0.3">
      <c r="A5" s="278" t="s">
        <v>176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</row>
    <row r="6" spans="1:17" ht="15.6" customHeight="1" x14ac:dyDescent="0.3">
      <c r="A6" s="279" t="s">
        <v>531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</row>
    <row r="7" spans="1:17" x14ac:dyDescent="0.3">
      <c r="A7" s="188"/>
      <c r="B7" s="188"/>
      <c r="C7" s="280" t="s">
        <v>527</v>
      </c>
      <c r="D7" s="280"/>
      <c r="E7" s="280"/>
      <c r="F7" s="280"/>
      <c r="G7" s="280"/>
      <c r="H7" s="277" t="s">
        <v>522</v>
      </c>
      <c r="I7" s="277"/>
      <c r="J7" s="277"/>
      <c r="K7" s="277"/>
      <c r="L7" s="277"/>
      <c r="M7" s="277" t="s">
        <v>541</v>
      </c>
      <c r="N7" s="277"/>
      <c r="O7" s="277"/>
      <c r="P7" s="277"/>
      <c r="Q7" s="277"/>
    </row>
    <row r="8" spans="1:17" ht="26.4" x14ac:dyDescent="0.3">
      <c r="A8" s="189"/>
      <c r="B8" s="189"/>
      <c r="C8" s="189" t="s">
        <v>52</v>
      </c>
      <c r="D8" s="189" t="s">
        <v>177</v>
      </c>
      <c r="E8" s="189" t="s">
        <v>178</v>
      </c>
      <c r="F8" s="189" t="s">
        <v>179</v>
      </c>
      <c r="G8" s="189" t="s">
        <v>180</v>
      </c>
      <c r="H8" s="189" t="s">
        <v>52</v>
      </c>
      <c r="I8" s="189" t="s">
        <v>177</v>
      </c>
      <c r="J8" s="189" t="s">
        <v>178</v>
      </c>
      <c r="K8" s="189" t="s">
        <v>179</v>
      </c>
      <c r="L8" s="189" t="s">
        <v>180</v>
      </c>
      <c r="M8" s="189" t="s">
        <v>52</v>
      </c>
      <c r="N8" s="189" t="s">
        <v>177</v>
      </c>
      <c r="O8" s="189" t="s">
        <v>178</v>
      </c>
      <c r="P8" s="189" t="s">
        <v>179</v>
      </c>
      <c r="Q8" s="189" t="s">
        <v>180</v>
      </c>
    </row>
    <row r="9" spans="1:17" x14ac:dyDescent="0.3">
      <c r="A9" s="190" t="s">
        <v>6</v>
      </c>
      <c r="B9" s="191" t="s">
        <v>181</v>
      </c>
      <c r="C9" s="192">
        <f>SUM(D9:G9)</f>
        <v>1</v>
      </c>
      <c r="D9" s="193"/>
      <c r="E9" s="193">
        <v>1</v>
      </c>
      <c r="F9" s="193"/>
      <c r="G9" s="193"/>
      <c r="H9" s="192">
        <f>SUM(I9:L9)</f>
        <v>1</v>
      </c>
      <c r="I9" s="193"/>
      <c r="J9" s="193">
        <v>1</v>
      </c>
      <c r="K9" s="193"/>
      <c r="L9" s="193"/>
      <c r="M9" s="192">
        <f>SUM(N9:Q9)</f>
        <v>1</v>
      </c>
      <c r="N9" s="193"/>
      <c r="O9" s="193">
        <v>1</v>
      </c>
      <c r="P9" s="193"/>
      <c r="Q9" s="193"/>
    </row>
    <row r="10" spans="1:17" ht="27" x14ac:dyDescent="0.3">
      <c r="A10" s="190" t="s">
        <v>35</v>
      </c>
      <c r="B10" s="191" t="s">
        <v>182</v>
      </c>
      <c r="C10" s="192">
        <f>SUM(C11:C27)</f>
        <v>23</v>
      </c>
      <c r="D10" s="192">
        <f t="shared" ref="D10" si="0">SUM(D11:D27)</f>
        <v>20</v>
      </c>
      <c r="E10" s="192">
        <f t="shared" ref="E10" si="1">SUM(E11:E27)</f>
        <v>0</v>
      </c>
      <c r="F10" s="192">
        <f t="shared" ref="F10" si="2">SUM(F11:F27)</f>
        <v>0</v>
      </c>
      <c r="G10" s="192">
        <f t="shared" ref="G10" si="3">SUM(G11:G27)</f>
        <v>3</v>
      </c>
      <c r="H10" s="192">
        <f>SUM(H11:H27)</f>
        <v>18</v>
      </c>
      <c r="I10" s="192">
        <f t="shared" ref="I10:L10" si="4">SUM(I11:I27)</f>
        <v>15</v>
      </c>
      <c r="J10" s="192">
        <f t="shared" si="4"/>
        <v>0</v>
      </c>
      <c r="K10" s="192">
        <f t="shared" si="4"/>
        <v>0</v>
      </c>
      <c r="L10" s="192">
        <f t="shared" si="4"/>
        <v>3</v>
      </c>
      <c r="M10" s="192">
        <f>SUM(M11:M27)</f>
        <v>18</v>
      </c>
      <c r="N10" s="192">
        <f t="shared" ref="N10:Q10" si="5">SUM(N11:N27)</f>
        <v>15</v>
      </c>
      <c r="O10" s="192">
        <f t="shared" si="5"/>
        <v>0</v>
      </c>
      <c r="P10" s="192">
        <f t="shared" si="5"/>
        <v>0</v>
      </c>
      <c r="Q10" s="192">
        <f t="shared" si="5"/>
        <v>3</v>
      </c>
    </row>
    <row r="11" spans="1:17" x14ac:dyDescent="0.3">
      <c r="A11" s="194">
        <v>1</v>
      </c>
      <c r="B11" s="195" t="s">
        <v>183</v>
      </c>
      <c r="C11" s="196">
        <f>SUM(D11:G11)</f>
        <v>1</v>
      </c>
      <c r="D11" s="193"/>
      <c r="E11" s="193"/>
      <c r="F11" s="193"/>
      <c r="G11" s="193">
        <v>1</v>
      </c>
      <c r="H11" s="196">
        <f>SUM(I11:L11)</f>
        <v>1</v>
      </c>
      <c r="I11" s="193"/>
      <c r="J11" s="193"/>
      <c r="K11" s="193"/>
      <c r="L11" s="193">
        <v>1</v>
      </c>
      <c r="M11" s="196">
        <f>SUM(N11:Q11)</f>
        <v>1</v>
      </c>
      <c r="N11" s="193"/>
      <c r="O11" s="193"/>
      <c r="P11" s="193"/>
      <c r="Q11" s="193">
        <v>1</v>
      </c>
    </row>
    <row r="12" spans="1:17" s="5" customFormat="1" x14ac:dyDescent="0.3">
      <c r="A12" s="194">
        <v>2</v>
      </c>
      <c r="B12" s="195" t="s">
        <v>184</v>
      </c>
      <c r="C12" s="196">
        <f t="shared" ref="C12:C27" si="6">SUM(D12:G12)</f>
        <v>20</v>
      </c>
      <c r="D12" s="193">
        <v>20</v>
      </c>
      <c r="E12" s="193"/>
      <c r="F12" s="193"/>
      <c r="G12" s="193"/>
      <c r="H12" s="196">
        <f t="shared" ref="H12:H27" si="7">SUM(I12:L12)</f>
        <v>15</v>
      </c>
      <c r="I12" s="193">
        <v>15</v>
      </c>
      <c r="J12" s="193"/>
      <c r="K12" s="193"/>
      <c r="L12" s="193"/>
      <c r="M12" s="196">
        <f t="shared" ref="M12:M27" si="8">SUM(N12:Q12)</f>
        <v>15</v>
      </c>
      <c r="N12" s="193">
        <v>15</v>
      </c>
      <c r="O12" s="193"/>
      <c r="P12" s="193"/>
      <c r="Q12" s="193"/>
    </row>
    <row r="13" spans="1:17" x14ac:dyDescent="0.3">
      <c r="A13" s="194">
        <v>3</v>
      </c>
      <c r="B13" s="195" t="s">
        <v>185</v>
      </c>
      <c r="C13" s="196">
        <f t="shared" si="6"/>
        <v>0</v>
      </c>
      <c r="D13" s="193"/>
      <c r="E13" s="193"/>
      <c r="F13" s="193"/>
      <c r="G13" s="193"/>
      <c r="H13" s="196">
        <f t="shared" si="7"/>
        <v>0</v>
      </c>
      <c r="I13" s="193"/>
      <c r="J13" s="193"/>
      <c r="K13" s="193"/>
      <c r="L13" s="193"/>
      <c r="M13" s="196">
        <f t="shared" si="8"/>
        <v>0</v>
      </c>
      <c r="N13" s="193"/>
      <c r="O13" s="193"/>
      <c r="P13" s="193"/>
      <c r="Q13" s="193"/>
    </row>
    <row r="14" spans="1:17" x14ac:dyDescent="0.3">
      <c r="A14" s="194">
        <v>4</v>
      </c>
      <c r="B14" s="195" t="s">
        <v>186</v>
      </c>
      <c r="C14" s="196">
        <f t="shared" si="6"/>
        <v>1</v>
      </c>
      <c r="D14" s="193"/>
      <c r="E14" s="193"/>
      <c r="F14" s="193"/>
      <c r="G14" s="193">
        <v>1</v>
      </c>
      <c r="H14" s="196">
        <f t="shared" si="7"/>
        <v>1</v>
      </c>
      <c r="I14" s="193"/>
      <c r="J14" s="193"/>
      <c r="K14" s="193"/>
      <c r="L14" s="193">
        <v>1</v>
      </c>
      <c r="M14" s="196">
        <f t="shared" si="8"/>
        <v>1</v>
      </c>
      <c r="N14" s="193"/>
      <c r="O14" s="193"/>
      <c r="P14" s="193"/>
      <c r="Q14" s="193">
        <v>1</v>
      </c>
    </row>
    <row r="15" spans="1:17" x14ac:dyDescent="0.3">
      <c r="A15" s="194">
        <v>5</v>
      </c>
      <c r="B15" s="195" t="s">
        <v>187</v>
      </c>
      <c r="C15" s="196">
        <f t="shared" si="6"/>
        <v>0</v>
      </c>
      <c r="D15" s="193"/>
      <c r="E15" s="193"/>
      <c r="F15" s="193"/>
      <c r="G15" s="193"/>
      <c r="H15" s="196">
        <f t="shared" si="7"/>
        <v>0</v>
      </c>
      <c r="I15" s="193"/>
      <c r="J15" s="193"/>
      <c r="K15" s="193"/>
      <c r="L15" s="193"/>
      <c r="M15" s="196">
        <f t="shared" si="8"/>
        <v>0</v>
      </c>
      <c r="N15" s="193"/>
      <c r="O15" s="193"/>
      <c r="P15" s="193"/>
      <c r="Q15" s="193"/>
    </row>
    <row r="16" spans="1:17" ht="27" x14ac:dyDescent="0.3">
      <c r="A16" s="194">
        <v>6</v>
      </c>
      <c r="B16" s="195" t="s">
        <v>188</v>
      </c>
      <c r="C16" s="196">
        <f t="shared" si="6"/>
        <v>0</v>
      </c>
      <c r="D16" s="193"/>
      <c r="E16" s="193"/>
      <c r="F16" s="193"/>
      <c r="G16" s="193"/>
      <c r="H16" s="196">
        <f t="shared" si="7"/>
        <v>0</v>
      </c>
      <c r="I16" s="193"/>
      <c r="J16" s="193"/>
      <c r="K16" s="193"/>
      <c r="L16" s="193"/>
      <c r="M16" s="196">
        <f t="shared" si="8"/>
        <v>0</v>
      </c>
      <c r="N16" s="193"/>
      <c r="O16" s="193"/>
      <c r="P16" s="193"/>
      <c r="Q16" s="193"/>
    </row>
    <row r="17" spans="1:17" x14ac:dyDescent="0.3">
      <c r="A17" s="194">
        <v>7</v>
      </c>
      <c r="B17" s="195" t="s">
        <v>189</v>
      </c>
      <c r="C17" s="196">
        <f t="shared" si="6"/>
        <v>0</v>
      </c>
      <c r="D17" s="193"/>
      <c r="E17" s="193"/>
      <c r="F17" s="193"/>
      <c r="G17" s="193"/>
      <c r="H17" s="196">
        <f t="shared" si="7"/>
        <v>0</v>
      </c>
      <c r="I17" s="193"/>
      <c r="J17" s="193"/>
      <c r="K17" s="193"/>
      <c r="L17" s="193"/>
      <c r="M17" s="196">
        <f t="shared" si="8"/>
        <v>0</v>
      </c>
      <c r="N17" s="193"/>
      <c r="O17" s="193"/>
      <c r="P17" s="193"/>
      <c r="Q17" s="193"/>
    </row>
    <row r="18" spans="1:17" x14ac:dyDescent="0.3">
      <c r="A18" s="194">
        <v>8</v>
      </c>
      <c r="B18" s="195" t="s">
        <v>190</v>
      </c>
      <c r="C18" s="196">
        <f t="shared" si="6"/>
        <v>0</v>
      </c>
      <c r="D18" s="193"/>
      <c r="E18" s="193"/>
      <c r="F18" s="193"/>
      <c r="G18" s="193"/>
      <c r="H18" s="196">
        <f t="shared" si="7"/>
        <v>0</v>
      </c>
      <c r="I18" s="193"/>
      <c r="J18" s="193"/>
      <c r="K18" s="193"/>
      <c r="L18" s="193"/>
      <c r="M18" s="196">
        <f t="shared" si="8"/>
        <v>0</v>
      </c>
      <c r="N18" s="193"/>
      <c r="O18" s="193"/>
      <c r="P18" s="193"/>
      <c r="Q18" s="193"/>
    </row>
    <row r="19" spans="1:17" x14ac:dyDescent="0.3">
      <c r="A19" s="194">
        <v>9</v>
      </c>
      <c r="B19" s="195" t="s">
        <v>191</v>
      </c>
      <c r="C19" s="196">
        <f t="shared" si="6"/>
        <v>1</v>
      </c>
      <c r="D19" s="193"/>
      <c r="E19" s="193"/>
      <c r="F19" s="193"/>
      <c r="G19" s="193">
        <v>1</v>
      </c>
      <c r="H19" s="196">
        <f t="shared" si="7"/>
        <v>1</v>
      </c>
      <c r="I19" s="193"/>
      <c r="J19" s="193"/>
      <c r="K19" s="193"/>
      <c r="L19" s="193">
        <v>1</v>
      </c>
      <c r="M19" s="196">
        <f t="shared" si="8"/>
        <v>1</v>
      </c>
      <c r="N19" s="193"/>
      <c r="O19" s="193"/>
      <c r="P19" s="193"/>
      <c r="Q19" s="193">
        <v>1</v>
      </c>
    </row>
    <row r="20" spans="1:17" ht="27" x14ac:dyDescent="0.3">
      <c r="A20" s="194">
        <v>10</v>
      </c>
      <c r="B20" s="195" t="s">
        <v>192</v>
      </c>
      <c r="C20" s="196">
        <f t="shared" si="6"/>
        <v>0</v>
      </c>
      <c r="D20" s="193"/>
      <c r="E20" s="193"/>
      <c r="F20" s="193"/>
      <c r="G20" s="193"/>
      <c r="H20" s="196">
        <f t="shared" si="7"/>
        <v>0</v>
      </c>
      <c r="I20" s="193"/>
      <c r="J20" s="193"/>
      <c r="K20" s="193"/>
      <c r="L20" s="193"/>
      <c r="M20" s="196">
        <f t="shared" si="8"/>
        <v>0</v>
      </c>
      <c r="N20" s="193"/>
      <c r="O20" s="193"/>
      <c r="P20" s="193"/>
      <c r="Q20" s="193"/>
    </row>
    <row r="21" spans="1:17" ht="26.4" x14ac:dyDescent="0.3">
      <c r="A21" s="194">
        <v>11</v>
      </c>
      <c r="B21" s="197" t="s">
        <v>193</v>
      </c>
      <c r="C21" s="196">
        <f t="shared" si="6"/>
        <v>0</v>
      </c>
      <c r="D21" s="193"/>
      <c r="E21" s="193"/>
      <c r="F21" s="193"/>
      <c r="G21" s="193"/>
      <c r="H21" s="196">
        <f t="shared" si="7"/>
        <v>0</v>
      </c>
      <c r="I21" s="193"/>
      <c r="J21" s="193"/>
      <c r="K21" s="193"/>
      <c r="L21" s="193"/>
      <c r="M21" s="196">
        <f t="shared" si="8"/>
        <v>0</v>
      </c>
      <c r="N21" s="193"/>
      <c r="O21" s="193"/>
      <c r="P21" s="193"/>
      <c r="Q21" s="193"/>
    </row>
    <row r="22" spans="1:17" ht="27" x14ac:dyDescent="0.3">
      <c r="A22" s="194">
        <v>12</v>
      </c>
      <c r="B22" s="195" t="s">
        <v>194</v>
      </c>
      <c r="C22" s="196">
        <f t="shared" si="6"/>
        <v>0</v>
      </c>
      <c r="D22" s="193"/>
      <c r="E22" s="193"/>
      <c r="F22" s="193"/>
      <c r="G22" s="193"/>
      <c r="H22" s="196">
        <f t="shared" si="7"/>
        <v>0</v>
      </c>
      <c r="I22" s="193"/>
      <c r="J22" s="193"/>
      <c r="K22" s="193"/>
      <c r="L22" s="193"/>
      <c r="M22" s="196">
        <f t="shared" si="8"/>
        <v>0</v>
      </c>
      <c r="N22" s="193"/>
      <c r="O22" s="193"/>
      <c r="P22" s="193"/>
      <c r="Q22" s="193"/>
    </row>
    <row r="23" spans="1:17" ht="27" x14ac:dyDescent="0.3">
      <c r="A23" s="194">
        <v>13</v>
      </c>
      <c r="B23" s="195" t="s">
        <v>195</v>
      </c>
      <c r="C23" s="196">
        <f t="shared" si="6"/>
        <v>0</v>
      </c>
      <c r="D23" s="193"/>
      <c r="E23" s="193"/>
      <c r="F23" s="193"/>
      <c r="G23" s="193"/>
      <c r="H23" s="196">
        <f t="shared" si="7"/>
        <v>0</v>
      </c>
      <c r="I23" s="193"/>
      <c r="J23" s="193"/>
      <c r="K23" s="193"/>
      <c r="L23" s="193"/>
      <c r="M23" s="196">
        <f t="shared" si="8"/>
        <v>0</v>
      </c>
      <c r="N23" s="193"/>
      <c r="O23" s="193"/>
      <c r="P23" s="193"/>
      <c r="Q23" s="193"/>
    </row>
    <row r="24" spans="1:17" ht="27" x14ac:dyDescent="0.3">
      <c r="A24" s="194">
        <v>14</v>
      </c>
      <c r="B24" s="195" t="s">
        <v>196</v>
      </c>
      <c r="C24" s="196">
        <f t="shared" si="6"/>
        <v>0</v>
      </c>
      <c r="D24" s="193"/>
      <c r="E24" s="193"/>
      <c r="F24" s="193"/>
      <c r="G24" s="193"/>
      <c r="H24" s="196">
        <f t="shared" si="7"/>
        <v>0</v>
      </c>
      <c r="I24" s="193"/>
      <c r="J24" s="193"/>
      <c r="K24" s="193"/>
      <c r="L24" s="193"/>
      <c r="M24" s="196">
        <f t="shared" si="8"/>
        <v>0</v>
      </c>
      <c r="N24" s="193"/>
      <c r="O24" s="193"/>
      <c r="P24" s="193"/>
      <c r="Q24" s="193"/>
    </row>
    <row r="25" spans="1:17" x14ac:dyDescent="0.3">
      <c r="A25" s="194">
        <v>15</v>
      </c>
      <c r="B25" s="195" t="s">
        <v>197</v>
      </c>
      <c r="C25" s="196">
        <f t="shared" si="6"/>
        <v>0</v>
      </c>
      <c r="D25" s="193"/>
      <c r="E25" s="193"/>
      <c r="F25" s="193"/>
      <c r="G25" s="193"/>
      <c r="H25" s="196">
        <f t="shared" si="7"/>
        <v>0</v>
      </c>
      <c r="I25" s="193"/>
      <c r="J25" s="193"/>
      <c r="K25" s="193"/>
      <c r="L25" s="193"/>
      <c r="M25" s="196">
        <f t="shared" si="8"/>
        <v>0</v>
      </c>
      <c r="N25" s="193"/>
      <c r="O25" s="193"/>
      <c r="P25" s="193"/>
      <c r="Q25" s="193"/>
    </row>
    <row r="26" spans="1:17" ht="27" x14ac:dyDescent="0.3">
      <c r="A26" s="194">
        <v>16</v>
      </c>
      <c r="B26" s="198" t="s">
        <v>198</v>
      </c>
      <c r="C26" s="196">
        <f t="shared" si="6"/>
        <v>0</v>
      </c>
      <c r="D26" s="193"/>
      <c r="E26" s="193"/>
      <c r="F26" s="193"/>
      <c r="G26" s="193"/>
      <c r="H26" s="196">
        <f t="shared" si="7"/>
        <v>0</v>
      </c>
      <c r="I26" s="193"/>
      <c r="J26" s="193"/>
      <c r="K26" s="193"/>
      <c r="L26" s="193"/>
      <c r="M26" s="196">
        <f t="shared" si="8"/>
        <v>0</v>
      </c>
      <c r="N26" s="193"/>
      <c r="O26" s="193"/>
      <c r="P26" s="193"/>
      <c r="Q26" s="193"/>
    </row>
    <row r="27" spans="1:17" ht="27" x14ac:dyDescent="0.3">
      <c r="A27" s="194">
        <v>17</v>
      </c>
      <c r="B27" s="198" t="s">
        <v>199</v>
      </c>
      <c r="C27" s="196">
        <f t="shared" si="6"/>
        <v>0</v>
      </c>
      <c r="D27" s="193"/>
      <c r="E27" s="193"/>
      <c r="F27" s="193"/>
      <c r="G27" s="193"/>
      <c r="H27" s="196">
        <f t="shared" si="7"/>
        <v>0</v>
      </c>
      <c r="I27" s="193"/>
      <c r="J27" s="193"/>
      <c r="K27" s="193"/>
      <c r="L27" s="193"/>
      <c r="M27" s="196">
        <f t="shared" si="8"/>
        <v>0</v>
      </c>
      <c r="N27" s="193"/>
      <c r="O27" s="193"/>
      <c r="P27" s="193"/>
      <c r="Q27" s="193"/>
    </row>
    <row r="28" spans="1:17" x14ac:dyDescent="0.3">
      <c r="A28" s="190"/>
      <c r="B28" s="199" t="s">
        <v>200</v>
      </c>
      <c r="C28" s="192">
        <f>C9+C10</f>
        <v>24</v>
      </c>
      <c r="D28" s="192">
        <f t="shared" ref="D28:G28" si="9">D9+D10</f>
        <v>20</v>
      </c>
      <c r="E28" s="192">
        <f t="shared" si="9"/>
        <v>1</v>
      </c>
      <c r="F28" s="192">
        <f t="shared" si="9"/>
        <v>0</v>
      </c>
      <c r="G28" s="192">
        <f t="shared" si="9"/>
        <v>3</v>
      </c>
      <c r="H28" s="192">
        <f>H9+H10</f>
        <v>19</v>
      </c>
      <c r="I28" s="192">
        <f t="shared" ref="I28:L28" si="10">I9+I10</f>
        <v>15</v>
      </c>
      <c r="J28" s="192">
        <f t="shared" si="10"/>
        <v>1</v>
      </c>
      <c r="K28" s="192">
        <f t="shared" si="10"/>
        <v>0</v>
      </c>
      <c r="L28" s="192">
        <f t="shared" si="10"/>
        <v>3</v>
      </c>
      <c r="M28" s="192">
        <f>M9+M10</f>
        <v>19</v>
      </c>
      <c r="N28" s="192">
        <f t="shared" ref="N28:Q28" si="11">N9+N10</f>
        <v>15</v>
      </c>
      <c r="O28" s="192">
        <f t="shared" si="11"/>
        <v>1</v>
      </c>
      <c r="P28" s="192">
        <f t="shared" si="11"/>
        <v>0</v>
      </c>
      <c r="Q28" s="192">
        <f t="shared" si="11"/>
        <v>3</v>
      </c>
    </row>
    <row r="29" spans="1:17" x14ac:dyDescent="0.3">
      <c r="A29" s="194"/>
      <c r="B29" s="200"/>
      <c r="C29" s="196"/>
      <c r="D29" s="193"/>
      <c r="E29" s="193"/>
      <c r="F29" s="193"/>
      <c r="G29" s="193"/>
      <c r="H29" s="196"/>
      <c r="I29" s="193"/>
      <c r="J29" s="193"/>
      <c r="K29" s="193"/>
      <c r="L29" s="193"/>
      <c r="M29" s="196"/>
      <c r="N29" s="193"/>
      <c r="O29" s="193"/>
      <c r="P29" s="193"/>
      <c r="Q29" s="193"/>
    </row>
    <row r="30" spans="1:17" x14ac:dyDescent="0.3">
      <c r="A30" s="190" t="s">
        <v>15</v>
      </c>
      <c r="B30" s="201" t="s">
        <v>201</v>
      </c>
      <c r="C30" s="192"/>
      <c r="D30" s="193"/>
      <c r="E30" s="193"/>
      <c r="F30" s="193"/>
      <c r="G30" s="193"/>
      <c r="H30" s="192"/>
      <c r="I30" s="193"/>
      <c r="J30" s="193"/>
      <c r="K30" s="193"/>
      <c r="L30" s="193"/>
      <c r="M30" s="192"/>
      <c r="N30" s="193"/>
      <c r="O30" s="193"/>
      <c r="P30" s="193"/>
      <c r="Q30" s="193"/>
    </row>
    <row r="31" spans="1:17" x14ac:dyDescent="0.3">
      <c r="A31" s="194"/>
      <c r="B31" s="200"/>
      <c r="C31" s="196"/>
      <c r="D31" s="193"/>
      <c r="E31" s="193"/>
      <c r="F31" s="193"/>
      <c r="G31" s="193"/>
      <c r="H31" s="196"/>
      <c r="I31" s="193"/>
      <c r="J31" s="193"/>
      <c r="K31" s="193"/>
      <c r="L31" s="193"/>
      <c r="M31" s="196"/>
      <c r="N31" s="193"/>
      <c r="O31" s="193"/>
      <c r="P31" s="193"/>
      <c r="Q31" s="193"/>
    </row>
  </sheetData>
  <mergeCells count="8">
    <mergeCell ref="M7:Q7"/>
    <mergeCell ref="A1:Q1"/>
    <mergeCell ref="A3:Q3"/>
    <mergeCell ref="A4:Q4"/>
    <mergeCell ref="A5:Q5"/>
    <mergeCell ref="A6:Q6"/>
    <mergeCell ref="C7:G7"/>
    <mergeCell ref="H7:L7"/>
  </mergeCells>
  <pageMargins left="1.1023622047244095" right="1.1023622047244095" top="1.1417322834645669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1.mell_bevételek</vt:lpstr>
      <vt:lpstr>2.mell_kiadások</vt:lpstr>
      <vt:lpstr>3.mell_mérleg</vt:lpstr>
      <vt:lpstr>4_mell_cofog bevétel</vt:lpstr>
      <vt:lpstr>5_mell_cofog_kiadások</vt:lpstr>
      <vt:lpstr>6_mell_létszám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2020-02-24T10:47:14Z</cp:lastPrinted>
  <dcterms:created xsi:type="dcterms:W3CDTF">2014-01-30T18:57:07Z</dcterms:created>
  <dcterms:modified xsi:type="dcterms:W3CDTF">2020-02-24T10:54:15Z</dcterms:modified>
</cp:coreProperties>
</file>