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19200" windowHeight="10995" firstSheet="4" activeTab="7"/>
  </bookViews>
  <sheets>
    <sheet name="Indokolás" sheetId="30" r:id="rId1"/>
    <sheet name="1. Ktgv.mérlege" sheetId="1" r:id="rId2"/>
    <sheet name="2. Ktgv.egys." sheetId="19" r:id="rId3"/>
    <sheet name="3.államházt.belüli tám." sheetId="26" r:id="rId4"/>
    <sheet name="4.önk.ktgv.várh.bevételek" sheetId="5" r:id="rId5"/>
    <sheet name="5.Lak.szoc." sheetId="27" r:id="rId6"/>
    <sheet name="6. Önk.nyújt tám" sheetId="29" r:id="rId7"/>
    <sheet name="7.Beruházások feladatonként" sheetId="14" r:id="rId8"/>
    <sheet name="8. Közfoglalkztatás" sheetId="28" r:id="rId9"/>
    <sheet name="Munka2" sheetId="23" r:id="rId10"/>
    <sheet name="Munka3" sheetId="25" r:id="rId11"/>
  </sheets>
  <externalReferences>
    <externalReference r:id="rId12"/>
  </externalReferences>
  <definedNames>
    <definedName name="hó">[1]segédtábla!$H$1:$H$13</definedName>
    <definedName name="hónapok">[1]segédtábla!$G$1:$G$25</definedName>
    <definedName name="kibe">[1]segédtábla!$F$1:$F$2</definedName>
    <definedName name="megszűnés">[1]segédtábla!$I$1:$I$14</definedName>
    <definedName name="_xlnm.Print_Titles" localSheetId="2">'2. Ktgv.egys.'!$4:$7</definedName>
    <definedName name="_xlnm.Print_Area" localSheetId="4">'4.önk.ktgv.várh.bevételek'!$A$1:$K$59</definedName>
    <definedName name="_xlnm.Print_Area" localSheetId="5">'5.Lak.szoc.'!$A$1:$G$25</definedName>
    <definedName name="_xlnm.Print_Area" localSheetId="8">'8. Közfoglalkztatás'!$A$1:$U$136</definedName>
    <definedName name="_xlnm.Print_Area" localSheetId="0">Indokolás!$A$1:$S$144</definedName>
    <definedName name="tipus">[1]segédtábla!$E$1:$E$5</definedName>
    <definedName name="választ">[1]segédtábla!$D$1:$D$3</definedName>
  </definedNames>
  <calcPr calcId="145621"/>
</workbook>
</file>

<file path=xl/calcChain.xml><?xml version="1.0" encoding="utf-8"?>
<calcChain xmlns="http://schemas.openxmlformats.org/spreadsheetml/2006/main">
  <c r="P107" i="30" l="1"/>
  <c r="J107" i="30"/>
  <c r="M106" i="30"/>
  <c r="M105" i="30"/>
  <c r="M104" i="30"/>
  <c r="M103" i="30"/>
  <c r="P93" i="30"/>
  <c r="J93" i="30"/>
  <c r="M92" i="30"/>
  <c r="M91" i="30"/>
  <c r="M90" i="30"/>
  <c r="M89" i="30"/>
  <c r="P40" i="30"/>
  <c r="J40" i="30"/>
  <c r="M39" i="30"/>
  <c r="M38" i="30"/>
  <c r="M37" i="30"/>
  <c r="M36" i="30"/>
  <c r="P133" i="30"/>
  <c r="J133" i="30"/>
  <c r="M132" i="30"/>
  <c r="M131" i="30"/>
  <c r="M130" i="30"/>
  <c r="P123" i="30"/>
  <c r="J123" i="30"/>
  <c r="M122" i="30"/>
  <c r="M121" i="30"/>
  <c r="M120" i="30"/>
  <c r="M119" i="30"/>
  <c r="M118" i="30"/>
  <c r="M117" i="30"/>
  <c r="P79" i="30"/>
  <c r="J79" i="30"/>
  <c r="M78" i="30"/>
  <c r="M77" i="30"/>
  <c r="M76" i="30"/>
  <c r="M75" i="30"/>
  <c r="P65" i="30"/>
  <c r="J65" i="30"/>
  <c r="M64" i="30"/>
  <c r="M63" i="30"/>
  <c r="M62" i="30"/>
  <c r="M61" i="30"/>
  <c r="P53" i="30"/>
  <c r="J53" i="30"/>
  <c r="M52" i="30"/>
  <c r="M51" i="30"/>
  <c r="M50" i="30"/>
  <c r="M49" i="30"/>
  <c r="P28" i="30"/>
  <c r="J28" i="30"/>
  <c r="M27" i="30"/>
  <c r="M26" i="30"/>
  <c r="M25" i="30"/>
  <c r="M24" i="30"/>
  <c r="M16" i="30"/>
  <c r="M107" i="30" l="1"/>
  <c r="M93" i="30"/>
  <c r="M40" i="30"/>
  <c r="M53" i="30"/>
  <c r="M79" i="30"/>
  <c r="M133" i="30"/>
  <c r="M28" i="30"/>
  <c r="M65" i="30"/>
  <c r="M123" i="30"/>
  <c r="C20" i="14"/>
  <c r="C15" i="29"/>
  <c r="C27" i="29"/>
  <c r="C32" i="29" s="1"/>
  <c r="D128" i="28" l="1"/>
  <c r="L136" i="28"/>
  <c r="K136" i="28"/>
  <c r="L135" i="28"/>
  <c r="L133" i="28"/>
  <c r="L132" i="28"/>
  <c r="L130" i="28"/>
  <c r="L131" i="28"/>
  <c r="L129" i="28"/>
  <c r="G120" i="28"/>
  <c r="G118" i="28"/>
  <c r="T122" i="28"/>
  <c r="S122" i="28"/>
  <c r="I122" i="28"/>
  <c r="Q121" i="28"/>
  <c r="G121" i="28"/>
  <c r="Q120" i="28"/>
  <c r="Q119" i="28"/>
  <c r="G119" i="28"/>
  <c r="Q118" i="28"/>
  <c r="I135" i="28"/>
  <c r="K133" i="28"/>
  <c r="K132" i="28"/>
  <c r="K135" i="28" s="1"/>
  <c r="K131" i="28"/>
  <c r="J131" i="28"/>
  <c r="K130" i="28"/>
  <c r="J130" i="28"/>
  <c r="J135" i="28" s="1"/>
  <c r="T113" i="28"/>
  <c r="S113" i="28"/>
  <c r="I113" i="28"/>
  <c r="Q112" i="28"/>
  <c r="G112" i="28"/>
  <c r="Q111" i="28"/>
  <c r="Q113" i="28" s="1"/>
  <c r="Q110" i="28"/>
  <c r="G110" i="28"/>
  <c r="Q109" i="28"/>
  <c r="G109" i="28"/>
  <c r="G113" i="28" s="1"/>
  <c r="J113" i="28" s="1"/>
  <c r="T104" i="28"/>
  <c r="S104" i="28"/>
  <c r="I104" i="28"/>
  <c r="Q103" i="28"/>
  <c r="G103" i="28"/>
  <c r="G104" i="28" s="1"/>
  <c r="J104" i="28" s="1"/>
  <c r="Q102" i="28"/>
  <c r="Q101" i="28"/>
  <c r="G101" i="28"/>
  <c r="Q100" i="28"/>
  <c r="Q104" i="28" s="1"/>
  <c r="G100" i="28"/>
  <c r="T95" i="28"/>
  <c r="S95" i="28"/>
  <c r="I95" i="28"/>
  <c r="Q94" i="28"/>
  <c r="G94" i="28"/>
  <c r="Q93" i="28"/>
  <c r="G93" i="28"/>
  <c r="Q92" i="28"/>
  <c r="G92" i="28"/>
  <c r="Q91" i="28"/>
  <c r="Q95" i="28" s="1"/>
  <c r="G91" i="28"/>
  <c r="G95" i="28" s="1"/>
  <c r="J95" i="28" s="1"/>
  <c r="T86" i="28"/>
  <c r="S86" i="28"/>
  <c r="I86" i="28"/>
  <c r="Q85" i="28"/>
  <c r="G85" i="28"/>
  <c r="Q84" i="28"/>
  <c r="G84" i="28"/>
  <c r="Q83" i="28"/>
  <c r="G83" i="28"/>
  <c r="Q82" i="28"/>
  <c r="Q86" i="28" s="1"/>
  <c r="G82" i="28"/>
  <c r="G86" i="28" s="1"/>
  <c r="J86" i="28" s="1"/>
  <c r="T77" i="28"/>
  <c r="S77" i="28"/>
  <c r="I77" i="28"/>
  <c r="Q76" i="28"/>
  <c r="G76" i="28"/>
  <c r="Q75" i="28"/>
  <c r="G75" i="28"/>
  <c r="Q74" i="28"/>
  <c r="G74" i="28"/>
  <c r="Q73" i="28"/>
  <c r="Q77" i="28" s="1"/>
  <c r="G73" i="28"/>
  <c r="G77" i="28" s="1"/>
  <c r="J77" i="28" s="1"/>
  <c r="T68" i="28"/>
  <c r="S68" i="28"/>
  <c r="I68" i="28"/>
  <c r="Q67" i="28"/>
  <c r="G67" i="28"/>
  <c r="Q66" i="28"/>
  <c r="G66" i="28"/>
  <c r="Q65" i="28"/>
  <c r="G65" i="28"/>
  <c r="Q64" i="28"/>
  <c r="Q68" i="28" s="1"/>
  <c r="G64" i="28"/>
  <c r="G68" i="28" s="1"/>
  <c r="J68" i="28" s="1"/>
  <c r="T59" i="28"/>
  <c r="S59" i="28"/>
  <c r="I59" i="28"/>
  <c r="Q58" i="28"/>
  <c r="G58" i="28"/>
  <c r="Q57" i="28"/>
  <c r="G57" i="28"/>
  <c r="Q56" i="28"/>
  <c r="G56" i="28"/>
  <c r="Q55" i="28"/>
  <c r="Q59" i="28" s="1"/>
  <c r="G55" i="28"/>
  <c r="G59" i="28" s="1"/>
  <c r="J59" i="28" s="1"/>
  <c r="T50" i="28"/>
  <c r="S50" i="28"/>
  <c r="I50" i="28"/>
  <c r="Q49" i="28"/>
  <c r="G49" i="28"/>
  <c r="Q48" i="28"/>
  <c r="G48" i="28"/>
  <c r="Q47" i="28"/>
  <c r="G47" i="28"/>
  <c r="Q46" i="28"/>
  <c r="Q50" i="28" s="1"/>
  <c r="G46" i="28"/>
  <c r="G50" i="28" s="1"/>
  <c r="J50" i="28" s="1"/>
  <c r="T41" i="28"/>
  <c r="S41" i="28"/>
  <c r="I41" i="28"/>
  <c r="Q40" i="28"/>
  <c r="G40" i="28"/>
  <c r="Q39" i="28"/>
  <c r="G39" i="28"/>
  <c r="Q38" i="28"/>
  <c r="G38" i="28"/>
  <c r="Q37" i="28"/>
  <c r="Q41" i="28" s="1"/>
  <c r="G37" i="28"/>
  <c r="G41" i="28" s="1"/>
  <c r="J41" i="28" s="1"/>
  <c r="T32" i="28"/>
  <c r="S32" i="28"/>
  <c r="I32" i="28"/>
  <c r="Q31" i="28"/>
  <c r="G31" i="28"/>
  <c r="Q30" i="28"/>
  <c r="G30" i="28"/>
  <c r="Q29" i="28"/>
  <c r="G29" i="28"/>
  <c r="Q28" i="28"/>
  <c r="Q32" i="28" s="1"/>
  <c r="G28" i="28"/>
  <c r="G32" i="28" s="1"/>
  <c r="J32" i="28" s="1"/>
  <c r="T23" i="28"/>
  <c r="S23" i="28"/>
  <c r="I23" i="28"/>
  <c r="Q22" i="28"/>
  <c r="G22" i="28"/>
  <c r="Q21" i="28"/>
  <c r="G21" i="28"/>
  <c r="Q20" i="28"/>
  <c r="G20" i="28"/>
  <c r="Q19" i="28"/>
  <c r="Q23" i="28" s="1"/>
  <c r="G19" i="28"/>
  <c r="G23" i="28" s="1"/>
  <c r="J23" i="28" s="1"/>
  <c r="T14" i="28"/>
  <c r="S14" i="28"/>
  <c r="I14" i="28"/>
  <c r="K129" i="28" s="1"/>
  <c r="Q13" i="28"/>
  <c r="G13" i="28"/>
  <c r="Q12" i="28"/>
  <c r="G12" i="28"/>
  <c r="Q11" i="28"/>
  <c r="G11" i="28"/>
  <c r="Q10" i="28"/>
  <c r="Q14" i="28" s="1"/>
  <c r="G10" i="28"/>
  <c r="G14" i="28" s="1"/>
  <c r="J14" i="28" s="1"/>
  <c r="Q122" i="28" l="1"/>
  <c r="G122" i="28"/>
  <c r="J122" i="28" s="1"/>
  <c r="J129" i="28"/>
  <c r="D17" i="27" l="1"/>
  <c r="E17" i="27"/>
  <c r="C17" i="27"/>
  <c r="E24" i="27"/>
  <c r="D25" i="27"/>
  <c r="E23" i="27"/>
  <c r="E22" i="27"/>
  <c r="E21" i="27"/>
  <c r="E20" i="27"/>
  <c r="E19" i="27"/>
  <c r="E18" i="27"/>
  <c r="E16" i="27"/>
  <c r="E15" i="27"/>
  <c r="E14" i="27"/>
  <c r="E13" i="27"/>
  <c r="D13" i="27"/>
  <c r="C13" i="27"/>
  <c r="E12" i="27"/>
  <c r="E11" i="27"/>
  <c r="E10" i="27"/>
  <c r="E9" i="27"/>
  <c r="D9" i="27"/>
  <c r="C9" i="27"/>
  <c r="C25" i="27" l="1"/>
  <c r="E25" i="27"/>
  <c r="F16" i="19" l="1"/>
  <c r="E16" i="19"/>
  <c r="D16" i="19"/>
  <c r="J7" i="26"/>
  <c r="L5" i="26" s="1"/>
  <c r="L14" i="26"/>
  <c r="J21" i="26"/>
  <c r="L18" i="26" s="1"/>
  <c r="M4" i="26" l="1"/>
  <c r="N3" i="26" s="1"/>
  <c r="C53" i="19"/>
  <c r="J53" i="5" l="1"/>
  <c r="J41" i="5"/>
  <c r="J13" i="5" l="1"/>
  <c r="J5" i="5" l="1"/>
  <c r="G57" i="19"/>
  <c r="C27" i="14"/>
  <c r="C29" i="14" s="1"/>
  <c r="G63" i="19" l="1"/>
  <c r="C26" i="19" l="1"/>
  <c r="J20" i="5" l="1"/>
  <c r="G10" i="19"/>
  <c r="G11" i="19"/>
  <c r="G12" i="19"/>
  <c r="G13" i="19"/>
  <c r="G14" i="19"/>
  <c r="C15" i="19"/>
  <c r="D15" i="19"/>
  <c r="E15" i="19"/>
  <c r="E18" i="19" s="1"/>
  <c r="E20" i="19" s="1"/>
  <c r="E21" i="19" s="1"/>
  <c r="F15" i="19"/>
  <c r="F18" i="19" s="1"/>
  <c r="F20" i="19" s="1"/>
  <c r="F21" i="19" s="1"/>
  <c r="G16" i="19"/>
  <c r="G17" i="19"/>
  <c r="C18" i="19"/>
  <c r="C20" i="19" s="1"/>
  <c r="C21" i="19" s="1"/>
  <c r="G19" i="19"/>
  <c r="G23" i="19"/>
  <c r="G24" i="19"/>
  <c r="G25" i="19"/>
  <c r="D26" i="19"/>
  <c r="D28" i="19" s="1"/>
  <c r="E26" i="19"/>
  <c r="F26" i="19"/>
  <c r="F28" i="19" s="1"/>
  <c r="G27" i="19"/>
  <c r="C28" i="19"/>
  <c r="E28" i="19"/>
  <c r="G29" i="19"/>
  <c r="C30" i="19"/>
  <c r="D30" i="19"/>
  <c r="E30" i="19"/>
  <c r="F30" i="19"/>
  <c r="G31" i="19"/>
  <c r="C35" i="19"/>
  <c r="D35" i="19"/>
  <c r="E35" i="19"/>
  <c r="F35" i="19"/>
  <c r="G36" i="19"/>
  <c r="G37" i="19"/>
  <c r="C38" i="19"/>
  <c r="D38" i="19"/>
  <c r="E38" i="19"/>
  <c r="F38" i="19"/>
  <c r="G39" i="19"/>
  <c r="G40" i="19"/>
  <c r="C41" i="19"/>
  <c r="D41" i="19"/>
  <c r="E41" i="19"/>
  <c r="F41" i="19"/>
  <c r="G42" i="19"/>
  <c r="G44" i="19"/>
  <c r="G45" i="19"/>
  <c r="C46" i="19"/>
  <c r="G47" i="19"/>
  <c r="G48" i="19"/>
  <c r="G50" i="19"/>
  <c r="G51" i="19"/>
  <c r="G52" i="19"/>
  <c r="D53" i="19"/>
  <c r="E53" i="19"/>
  <c r="F53" i="19"/>
  <c r="G56" i="19"/>
  <c r="G58" i="19"/>
  <c r="C59" i="19"/>
  <c r="C62" i="19" s="1"/>
  <c r="D59" i="19"/>
  <c r="D62" i="19" s="1"/>
  <c r="E59" i="19"/>
  <c r="E62" i="19" s="1"/>
  <c r="F59" i="19"/>
  <c r="F62" i="19" s="1"/>
  <c r="G60" i="19"/>
  <c r="G61" i="19"/>
  <c r="C67" i="19"/>
  <c r="G67" i="19" s="1"/>
  <c r="G68" i="19"/>
  <c r="G69" i="19"/>
  <c r="G70" i="19"/>
  <c r="G71" i="19"/>
  <c r="P18" i="1"/>
  <c r="P22" i="1"/>
  <c r="P25" i="1"/>
  <c r="H18" i="1"/>
  <c r="H22" i="1"/>
  <c r="H25" i="1"/>
  <c r="J48" i="5"/>
  <c r="I31" i="5"/>
  <c r="J26" i="5" s="1"/>
  <c r="D49" i="19" l="1"/>
  <c r="D54" i="19" s="1"/>
  <c r="D64" i="19" s="1"/>
  <c r="C32" i="19"/>
  <c r="G46" i="19"/>
  <c r="E32" i="19"/>
  <c r="F49" i="19"/>
  <c r="F54" i="19" s="1"/>
  <c r="F64" i="19" s="1"/>
  <c r="G38" i="19"/>
  <c r="G53" i="19"/>
  <c r="G59" i="19"/>
  <c r="E49" i="19"/>
  <c r="E54" i="19" s="1"/>
  <c r="E64" i="19" s="1"/>
  <c r="C49" i="19"/>
  <c r="J58" i="5"/>
  <c r="G28" i="19"/>
  <c r="P26" i="1"/>
  <c r="G26" i="19"/>
  <c r="G30" i="19" s="1"/>
  <c r="F32" i="19"/>
  <c r="G15" i="19"/>
  <c r="H26" i="1"/>
  <c r="G41" i="19"/>
  <c r="G35" i="19"/>
  <c r="G62" i="19"/>
  <c r="D18" i="19"/>
  <c r="G49" i="19" l="1"/>
  <c r="G54" i="19" s="1"/>
  <c r="G64" i="19" s="1"/>
  <c r="C54" i="19"/>
  <c r="C64" i="19" s="1"/>
  <c r="G18" i="19"/>
  <c r="G20" i="19" s="1"/>
  <c r="G21" i="19" s="1"/>
  <c r="G32" i="19" s="1"/>
  <c r="D20" i="19"/>
  <c r="D21" i="19" s="1"/>
  <c r="D32" i="19" s="1"/>
</calcChain>
</file>

<file path=xl/comments1.xml><?xml version="1.0" encoding="utf-8"?>
<comments xmlns="http://schemas.openxmlformats.org/spreadsheetml/2006/main">
  <authors>
    <author>Szerző</author>
  </authors>
  <commentList>
    <comment ref="J20" authorId="0">
      <text>
        <r>
          <rPr>
            <b/>
            <sz val="8"/>
            <color indexed="81"/>
            <rFont val="Tahoma"/>
            <family val="2"/>
            <charset val="238"/>
          </rPr>
          <t>Szerző:</t>
        </r>
        <r>
          <rPr>
            <sz val="8"/>
            <color indexed="81"/>
            <rFont val="Tahoma"/>
            <family val="2"/>
            <charset val="238"/>
          </rPr>
          <t xml:space="preserve">
Önk.műk. Általános támogatás részeként kimutatva.</t>
        </r>
      </text>
    </comment>
  </commentList>
</comments>
</file>

<file path=xl/sharedStrings.xml><?xml version="1.0" encoding="utf-8"?>
<sst xmlns="http://schemas.openxmlformats.org/spreadsheetml/2006/main" count="689" uniqueCount="388">
  <si>
    <t>I.</t>
  </si>
  <si>
    <t>Helyi önkormányzatok működésének általános támogatása</t>
  </si>
  <si>
    <t>a)</t>
  </si>
  <si>
    <t>b)</t>
  </si>
  <si>
    <t>c)</t>
  </si>
  <si>
    <t>II.</t>
  </si>
  <si>
    <t>III.</t>
  </si>
  <si>
    <t>IV.</t>
  </si>
  <si>
    <t>Önkormányzat költségvetési támogatásaiból származó bevételek</t>
  </si>
  <si>
    <t>Települési önkormányzatok egyes köznevelési feladatainak támogatása</t>
  </si>
  <si>
    <t>Telep. Önk. Szociális és gyermekjóléti feladatainak támogatása</t>
  </si>
  <si>
    <t>Telep. Önk. Kulturális feladatainak támogatása</t>
  </si>
  <si>
    <t>Működési célú központosított előirányzatok (külterület)</t>
  </si>
  <si>
    <t>Működési célú támogatások ÁH-on belülről</t>
  </si>
  <si>
    <t>OEP támogatás</t>
  </si>
  <si>
    <t>IKSZ működésére pályázati támogatás</t>
  </si>
  <si>
    <t>Egyes jövedelempótló támogatás</t>
  </si>
  <si>
    <t>Közhatalmi bevételek</t>
  </si>
  <si>
    <t>Gépjárműadók</t>
  </si>
  <si>
    <t>Helyi iparűzési adó</t>
  </si>
  <si>
    <t>Talajterhelési díj</t>
  </si>
  <si>
    <t>Bírságok, pótlékok</t>
  </si>
  <si>
    <t>Egyéb közhatalmi bevételek</t>
  </si>
  <si>
    <t>Működési bevételek</t>
  </si>
  <si>
    <t>Készletértékesítés</t>
  </si>
  <si>
    <t>Szolgáltatások ellenértéke</t>
  </si>
  <si>
    <t>Közvetített szolgáltatások értéke</t>
  </si>
  <si>
    <t>Tulajdonosi bevételek</t>
  </si>
  <si>
    <t>Ellátási díjak</t>
  </si>
  <si>
    <t>gyermekétkeztetés térítési díjbevételek</t>
  </si>
  <si>
    <t>Kiszámlázott ÁFA és ÁFA visszatérítése</t>
  </si>
  <si>
    <t>Kamatbevételek</t>
  </si>
  <si>
    <t>Egyéb működési bevételek</t>
  </si>
  <si>
    <t>V.</t>
  </si>
  <si>
    <t>Felhalmozási célú támogatások ÁH-on belülről</t>
  </si>
  <si>
    <t>Piaccsarnok pályázati támogatás</t>
  </si>
  <si>
    <t>VI.</t>
  </si>
  <si>
    <t>Felhalmozási célú átvett pénzeszközök</t>
  </si>
  <si>
    <t>VII.</t>
  </si>
  <si>
    <t>Finanszírozási bevételek</t>
  </si>
  <si>
    <t>Előző évi pénzmaradvány igénybevétele</t>
  </si>
  <si>
    <t>FÜLÖPSZÁLLÁS KÖZSÉGI ÖNKORMÁNYZATA KÖLTSÉGVETÉSI EGYSÉGENKÉNTI RÉSZLETEZŐ KÖLTSÉGVETÉSE</t>
  </si>
  <si>
    <t>Bevételek és kiadások közgazdasági szemléletben</t>
  </si>
  <si>
    <r>
      <t xml:space="preserve">ÖNKORMÁNYZATI EGYSÉG             </t>
    </r>
    <r>
      <rPr>
        <b/>
        <sz val="8"/>
        <rFont val="Times New Roman"/>
        <family val="1"/>
        <charset val="238"/>
      </rPr>
      <t>KÖLTSÉGVETÉSE</t>
    </r>
  </si>
  <si>
    <r>
      <t xml:space="preserve">POLGÁRMESTERI HIVATAL </t>
    </r>
    <r>
      <rPr>
        <b/>
        <sz val="8"/>
        <rFont val="Times New Roman"/>
        <family val="1"/>
        <charset val="238"/>
      </rPr>
      <t>KÖLTSÉGVETÉSE</t>
    </r>
  </si>
  <si>
    <r>
      <t xml:space="preserve">MESEVÁR ÓVODA </t>
    </r>
    <r>
      <rPr>
        <b/>
        <sz val="8"/>
        <rFont val="Times New Roman"/>
        <family val="1"/>
        <charset val="238"/>
      </rPr>
      <t>KÖLTSÉGVETÉSE</t>
    </r>
  </si>
  <si>
    <r>
      <t xml:space="preserve">KÖZSÉGI KÖNYVTÁR </t>
    </r>
    <r>
      <rPr>
        <b/>
        <sz val="8"/>
        <rFont val="Times New Roman"/>
        <family val="1"/>
        <charset val="238"/>
      </rPr>
      <t>KÖLTSÉGVETÉSE</t>
    </r>
  </si>
  <si>
    <t>MIND-ÖSSZESEN (int.finanszí-rozás nélkül)</t>
  </si>
  <si>
    <t xml:space="preserve">BEVÉTELEK </t>
  </si>
  <si>
    <t>Önkormányzatok működési támogatása</t>
  </si>
  <si>
    <t>Működési célú támogatások államháztartáson belülről</t>
  </si>
  <si>
    <t>Működési célú átvett pénzeszköz</t>
  </si>
  <si>
    <t>Működési költségvetési bevételek összesen:</t>
  </si>
  <si>
    <t>Belső intézmény finanszírozási műveletek</t>
  </si>
  <si>
    <t>Előző évi költségvetési  maradvány igénybevétele</t>
  </si>
  <si>
    <t>Működési célú bevételek belső - intézmény- finanszírozási műveletek nélkül</t>
  </si>
  <si>
    <t>Külső finanszírozási műveletek</t>
  </si>
  <si>
    <t>Működési célú bevételek költségvetési egységenként összesen</t>
  </si>
  <si>
    <t>MŰKÖDÉSI BEVÉTELEK ÖSSZESEN</t>
  </si>
  <si>
    <t>Felhalmozási bevételek</t>
  </si>
  <si>
    <t>Felhalmozási  bevételek</t>
  </si>
  <si>
    <t>Felhalmozási célú átvett pénzeszköz</t>
  </si>
  <si>
    <t>Felhalm. célú bevételek finanszírozási műv. nélkül</t>
  </si>
  <si>
    <t>Belső finanszírozási műveletek</t>
  </si>
  <si>
    <t>Felhalm. célú bevételek belső finanszírozási műveletekkel</t>
  </si>
  <si>
    <t>Külső finanszírozási műveletek(hitel felvétele)</t>
  </si>
  <si>
    <t>FELHALMOZÁSI BEVÉTELEK ÖSSZESEN</t>
  </si>
  <si>
    <t>Bevételek mindösszesen</t>
  </si>
  <si>
    <t>KIADÁSOK</t>
  </si>
  <si>
    <t>Működési kiadások</t>
  </si>
  <si>
    <t>Személyi juttatások összesen</t>
  </si>
  <si>
    <t>Foglalkoztatottak rsz. és eseti szem. juttatásai</t>
  </si>
  <si>
    <t>Cafeteria juttatás nettó kiadásai</t>
  </si>
  <si>
    <t>Szociális hozzájárulási adó, munkaadót terh. járulék</t>
  </si>
  <si>
    <t>rendszeres és eseti szem. juttatásra jutó járulékok</t>
  </si>
  <si>
    <t>cafeteria juttatásra jutó járulék</t>
  </si>
  <si>
    <t>Működési dologi kiadások</t>
  </si>
  <si>
    <t xml:space="preserve">Működési dologi kiadások </t>
  </si>
  <si>
    <t>Egyéb működési célú kiadások, támogatások</t>
  </si>
  <si>
    <t>Működési célú tartalékok összesen</t>
  </si>
  <si>
    <t>Működési célú általános tartalék</t>
  </si>
  <si>
    <t>Működési célú céltartalék</t>
  </si>
  <si>
    <t>MŰKÖDÉSI KÖLTSÉGVETÉSI KIADÁS ÖSSZESEN:</t>
  </si>
  <si>
    <t>Polgármesteri Hivatal működési támogatás (int.finanszírozás)</t>
  </si>
  <si>
    <t>Községi Könyvtár működési támogatás (int.finanszírozás)</t>
  </si>
  <si>
    <t>Mesevár Óvoda működési támogatás (int.finanszírozás)</t>
  </si>
  <si>
    <t>Önkorányzat irányítása alá tartozó intézmények finanszírozása összesen</t>
  </si>
  <si>
    <t>MŰKÖDÉSI KIADÁSOK ÖSSZESEN</t>
  </si>
  <si>
    <t>Felhalmozási kiadások</t>
  </si>
  <si>
    <t>Beruházások</t>
  </si>
  <si>
    <t>Felújítások</t>
  </si>
  <si>
    <t>Felhalmozási célú tartalékok összesen</t>
  </si>
  <si>
    <t>FELHALMOZÁSI KÖLTSÉGVETÉSI KIADÁSOK ÖSSZESEN:</t>
  </si>
  <si>
    <t xml:space="preserve">Finanszírozási kiadás- hitel törlesztése </t>
  </si>
  <si>
    <t>FELHALMOZÁSI KIADÁSOK MINDÖSSZESEN:</t>
  </si>
  <si>
    <t>KIADÁSOK MINDÖSSZESEN:</t>
  </si>
  <si>
    <t xml:space="preserve">Engedélyezett létszámkeret nyitó </t>
  </si>
  <si>
    <t>ebből alapfeladat</t>
  </si>
  <si>
    <t>Közfoglalkoztatás létszámkeret</t>
  </si>
  <si>
    <t>BEVÉTELEK</t>
  </si>
  <si>
    <t>ÖSSZEG (ezer Ft)</t>
  </si>
  <si>
    <t>1. Személyi juttatások</t>
  </si>
  <si>
    <t>2. Munkaadókat terhelő járulékok és szociális hozzájárulási adó</t>
  </si>
  <si>
    <t>3. Dologi kiadások</t>
  </si>
  <si>
    <t>5. Egyéb működési célú kiadások</t>
  </si>
  <si>
    <t>Ebből: tartalékok</t>
  </si>
  <si>
    <t xml:space="preserve"> Működési költségvetési kiadások összesen:</t>
  </si>
  <si>
    <t>6. Beruházások</t>
  </si>
  <si>
    <t>7. Felújítások</t>
  </si>
  <si>
    <t>8. Egyéb felhalmozási célú kiadások</t>
  </si>
  <si>
    <t xml:space="preserve"> Felhalmozási költségvetési kiadások összesen:</t>
  </si>
  <si>
    <t>1. Önkormányzatok működési  támogatása</t>
  </si>
  <si>
    <t>2. Működési célú támogatások államháztartáson belülről</t>
  </si>
  <si>
    <t>3. Közhatalmi bevételek</t>
  </si>
  <si>
    <t>4. Működési bevételek</t>
  </si>
  <si>
    <t>5. Működési célú átvett pénzeszközök</t>
  </si>
  <si>
    <t xml:space="preserve"> Működési költségvetési bevételek összesen:</t>
  </si>
  <si>
    <t>6. Felhalmozási célú támogatások államháztartáson belülről</t>
  </si>
  <si>
    <t>7. Felhalmozási bevételek</t>
  </si>
  <si>
    <t>8. Felhalmozási célú átvett pénzeszközök</t>
  </si>
  <si>
    <t xml:space="preserve"> Felhalmozási költségvetési bevételek összesen:</t>
  </si>
  <si>
    <t>9. Külső finanszírozás-Hiteltörlesztés államháztartáson kívülre</t>
  </si>
  <si>
    <t>9. Külső finanszírozás- Hiteltfelvétele államháztartáson kívülről</t>
  </si>
  <si>
    <t>10. Belső finanszírozás -Előző évi pénzmaradvány igénybevétele</t>
  </si>
  <si>
    <t xml:space="preserve"> Finanszírozási bevételek összesen:</t>
  </si>
  <si>
    <t xml:space="preserve"> Finanszírozási kiadások összesen:</t>
  </si>
  <si>
    <t>BEVÉTELEK mindösszesen:</t>
  </si>
  <si>
    <t>KIADÁSOK mindösszesen:</t>
  </si>
  <si>
    <t>1.számú melléklet</t>
  </si>
  <si>
    <t>Közfoglalkoztatási programokra pályázati támogatás</t>
  </si>
  <si>
    <t>Közfoglalkoztatás pályázat - eszköz beszerzés támogatása</t>
  </si>
  <si>
    <t xml:space="preserve">Önkormányzati bevételek részletezése feladatonként </t>
  </si>
  <si>
    <t>Beruházások összesen</t>
  </si>
  <si>
    <t xml:space="preserve">Engedélyezett létszámkeret záró </t>
  </si>
  <si>
    <t xml:space="preserve">2015.ei                            (ezer Ft-ban)          </t>
  </si>
  <si>
    <t xml:space="preserve">2015.ei.                          (ezer Ft-ban)          </t>
  </si>
  <si>
    <t xml:space="preserve">2015. </t>
  </si>
  <si>
    <t>Bevételek 2015. költségvetési évre mindösszesen:</t>
  </si>
  <si>
    <t>2. Piaccsarnok létesítése (2.rész)</t>
  </si>
  <si>
    <t>2015.évi Önkormányzati beruházások feladatonként</t>
  </si>
  <si>
    <t>2015.évi Beruházási kiadások részletezése</t>
  </si>
  <si>
    <t>3. Közvilágítás- Balázspuszta</t>
  </si>
  <si>
    <t>4. Közvilágítás- Thököly</t>
  </si>
  <si>
    <t>5.Településrendezési terv (1.rész)</t>
  </si>
  <si>
    <t>Ellátottak pénzbeli juttatásai/Önkormányzati segélyek</t>
  </si>
  <si>
    <t>szociális étkezők térítési díjbevételek</t>
  </si>
  <si>
    <t>Házi gondozottak térítési díjbevételek</t>
  </si>
  <si>
    <t>4. Ellátottak pénzbeli juttatásai/Önkormányzati segélyek</t>
  </si>
  <si>
    <t>1. Közmunkaprogram beruházási kiadásai</t>
  </si>
  <si>
    <t>Külső finansz. műveletek(műk.hitel felvétele)</t>
  </si>
  <si>
    <t>2015.évi Felújítási kiadások részletezése</t>
  </si>
  <si>
    <t>1. Fülöpszállás Kossuth L.utca és Kiskunság tér belterületi út és járda felújítása</t>
  </si>
  <si>
    <t>Felújítások összesen</t>
  </si>
  <si>
    <t>2015. m.ei (ezer Ft-ban)</t>
  </si>
  <si>
    <t>2015. er./mód.ei (ezer Ft-ban)</t>
  </si>
  <si>
    <t>2. Tető felújítás- Fülöpszállás 579/1 Hrsz.( szakiskola, konyha épület)</t>
  </si>
  <si>
    <t>Működési célú költségvetési kiegészítő támogatások</t>
  </si>
  <si>
    <t>Elszámolásból származó bevételek</t>
  </si>
  <si>
    <t>2.számú melléklet</t>
  </si>
  <si>
    <t>(intézményi bevételek nélkül)</t>
  </si>
  <si>
    <t>9. Földterület vásárlása- mg programhoz</t>
  </si>
  <si>
    <t>Nyári diákmunka program pályázati támogatás</t>
  </si>
  <si>
    <t>Hungaricumok gyűjtése pályázati támogatás</t>
  </si>
  <si>
    <t>3. Hungaricum pályázat - épület felújítása</t>
  </si>
  <si>
    <t>Áht. 24.§ (4) a) szerint Fülöpszállás Községi Önkormányzat módosított összevont  mérlege közgazdasági tagolásban</t>
  </si>
  <si>
    <t xml:space="preserve">7.. Közösségi szolgáltatásokra falubusz beszerzése </t>
  </si>
  <si>
    <t>Napelemes rendszer telepítése fülöpszálláson- (EU) pály.támogatás</t>
  </si>
  <si>
    <t>Közösségi c.szolgáltatásra mikrobusz beszerzéséhez p.támogatás</t>
  </si>
  <si>
    <t>Hitel felvétele (piaccsarnok)</t>
  </si>
  <si>
    <t>Előfinanszírozási hitel (Falugondnoki  program 2015)</t>
  </si>
  <si>
    <t>10. Új óvoda építése (2015.évi részteljesítés)</t>
  </si>
  <si>
    <t>4.Szoc. dolgozók  ágazati pótléka</t>
  </si>
  <si>
    <t>Gyermekétkeztetés támogatása (finansz. elismert dolg bért+üzemeltetési.(5b)</t>
  </si>
  <si>
    <t>e)</t>
  </si>
  <si>
    <t>Házi segítségnyújtás (d)</t>
  </si>
  <si>
    <t>d)</t>
  </si>
  <si>
    <t>Szociális étkeztetés©</t>
  </si>
  <si>
    <t>Gyermekjóléti szolgálat- működési engedéllyel 70000 lakosig (a)</t>
  </si>
  <si>
    <t>Családsegítés- működési engedéllyel 70000 lakosig (a)</t>
  </si>
  <si>
    <t>3.Egyes szociális és gyermekjóléti alapszolgáltatások általános feladatai</t>
  </si>
  <si>
    <t>2.Hozzájárulás pénzbeli szociális ellátásokhoz (adóerőképesség beszámítás után)</t>
  </si>
  <si>
    <t>1.Egyes jövpótló támogatások-mód ei!</t>
  </si>
  <si>
    <t>Tellepülési önkormányzatok szociális és gyermekjóléti feladatainak támogatása</t>
  </si>
  <si>
    <t>2.Óvodaműködtetés támogatás</t>
  </si>
  <si>
    <t>1.Óvodapedagógusok és segítők bértámogatása</t>
  </si>
  <si>
    <t>Települési önk. egyes köznevelési és gyermekétekeztetési feladatainak támogatása</t>
  </si>
  <si>
    <t>3 Egyéb önkormányzati feladatok támogatása(6.318.000- beszámít:804.670)</t>
  </si>
  <si>
    <t>Közutak fenntartásának támogatása</t>
  </si>
  <si>
    <t>Köztemető fenntartással kapcsolatos feladatok támogatása</t>
  </si>
  <si>
    <t>Közvilágítás fenntartásának támogatása</t>
  </si>
  <si>
    <t>Zöldterület-gazdálkodással kapcsolatos feladatok ellátása</t>
  </si>
  <si>
    <t>2. Településüzemeltetéshez kapcsolódó feladatellátás támogatása</t>
  </si>
  <si>
    <t>1.Önkormányzati hivatal működésének támogatása</t>
  </si>
  <si>
    <t>2.sz. melléklet szerinti általános működési és ágazati feladatok támogatása</t>
  </si>
  <si>
    <t>Államháztartáson belülről származó támogatások előirányzatai 2015. költségvetési évre</t>
  </si>
  <si>
    <t>3.sz. melléklet</t>
  </si>
  <si>
    <t>11. Kamerák felszerelése (4 db bővítés)</t>
  </si>
  <si>
    <t>Tellepülési önkormányzatok kulturális feladatainak támogatása</t>
  </si>
  <si>
    <t>Működési célú költségvetési támogatások és kiegészítő támogatások</t>
  </si>
  <si>
    <t>Helyi önkormányzatok működésének általános támogatása és központosított elői.</t>
  </si>
  <si>
    <t>ELLÁTOTTAK PÉNZBELI JUTTATÁSAI</t>
  </si>
  <si>
    <t>ELLÁTÁSOK MEGNEVEZÉSE</t>
  </si>
  <si>
    <t>ÖNKORMÁNYZATI KÖLTSÉGVETÉSI EGYSÉG KÖLTSÉGVETÉSÉBEN</t>
  </si>
  <si>
    <t>POLGÁRMESTERI HIVATAL KÖLTSÉGVETÉSÉBEN</t>
  </si>
  <si>
    <t>ELLÁTÁSOK ÖSSZESEN</t>
  </si>
  <si>
    <t>2015.  ei. (ezer Ft-ban)</t>
  </si>
  <si>
    <t>2015. ei. (ezer Ft-ban)</t>
  </si>
  <si>
    <t>1.</t>
  </si>
  <si>
    <t>Foglalkoztatással, munkanélküliséggel kapcsolatos ellátások:</t>
  </si>
  <si>
    <t>Rendszeres szociális segély</t>
  </si>
  <si>
    <t>Foglalkoztatást helyettesítő támogatás</t>
  </si>
  <si>
    <t>Egészségkárosodott szem.támogatása</t>
  </si>
  <si>
    <t>2.</t>
  </si>
  <si>
    <t>Lakhatással kapcsolatos ellátások:</t>
  </si>
  <si>
    <t>Lakásfenntartási támogatás normatív pénzbeli</t>
  </si>
  <si>
    <t>Lakásfenntartási támogatás normatív természetbeni</t>
  </si>
  <si>
    <t>3.</t>
  </si>
  <si>
    <t>Betegséggel kapcsolatos(nem társadalombiztosítási) ellátások</t>
  </si>
  <si>
    <t>4.</t>
  </si>
  <si>
    <t>Egyéb nem intézményi ellátások:</t>
  </si>
  <si>
    <t>Óvodáztatási támogatás</t>
  </si>
  <si>
    <t>Települési támogatás- lakhatási támogatás</t>
  </si>
  <si>
    <t>Települési támogatás-gyógyszer kiadások viseléséhez nyújtott támogatás</t>
  </si>
  <si>
    <t>Települési támogatás- rendkívüli települési támogatás</t>
  </si>
  <si>
    <t>Települési támogatás-köztemetés</t>
  </si>
  <si>
    <t>Ellátottak pénzbeli juttatásai összesen</t>
  </si>
  <si>
    <t>Szociális célú tüzifa juttatás(2014;2015)</t>
  </si>
  <si>
    <t xml:space="preserve">Tanévkezdési támogatás </t>
  </si>
  <si>
    <t xml:space="preserve">A 2015. évi költségvetési módosító javaslat  előterjesztés melléklete ( tájékoztató adatok ) </t>
  </si>
  <si>
    <t>TÁJÉKOZTATÓ KIMUTATÁS</t>
  </si>
  <si>
    <t xml:space="preserve"> a közfoglalkoztatás keretében tervezett pályázati támogatásokról és kiadásokról programonként évenkénti tagolásban</t>
  </si>
  <si>
    <r>
      <t>2014 Téli és egyéb értékteremtő startmunka mintaprogram(BK-06M/01/6152-1/2014) Időtartam: 2014.05.01.-2014.09.30-ig)</t>
    </r>
    <r>
      <rPr>
        <sz val="14"/>
        <color theme="3"/>
        <rFont val="Calibri"/>
        <family val="2"/>
        <charset val="238"/>
      </rPr>
      <t xml:space="preserve"> </t>
    </r>
    <r>
      <rPr>
        <b/>
        <sz val="14"/>
        <color theme="3"/>
        <rFont val="Calibri"/>
        <family val="2"/>
        <charset val="238"/>
      </rPr>
      <t>módosítás:2015.02.28-ig*********1/2015</t>
    </r>
  </si>
  <si>
    <t xml:space="preserve">Támogatás összetétele </t>
  </si>
  <si>
    <t>összesen</t>
  </si>
  <si>
    <t>2015. év</t>
  </si>
  <si>
    <t>2016. év</t>
  </si>
  <si>
    <t xml:space="preserve">Kiadások összetétele </t>
  </si>
  <si>
    <t>*Közfoglalkoztatottak bér és járulék támogatás(er.ei:  3443708)</t>
  </si>
  <si>
    <t>*Közfoglalkoztatás személyi juttatások</t>
  </si>
  <si>
    <t>*Munkaruha és egyéni védőeszköz beszerzéséhez támogatás</t>
  </si>
  <si>
    <t>*Közfoglalkoztatás munkáltatót terhelő járulékok és SZOCHO</t>
  </si>
  <si>
    <t>*Kisértékű tárgyi eszköz beszerzéséhez támogatás</t>
  </si>
  <si>
    <t>*Dologi kiadások</t>
  </si>
  <si>
    <t>*Nagy értékű tárgyi eszköz beszerzéséhez támogatás</t>
  </si>
  <si>
    <t>*Beruházás- tárgyi eszköz beszerzése</t>
  </si>
  <si>
    <t>Téli közfoglalkoztatási program pályázati támogatás összesen:</t>
  </si>
  <si>
    <t>Téli közfoglalkoztatási program kiadásai összesen:</t>
  </si>
  <si>
    <t>-Támogatási előleg</t>
  </si>
  <si>
    <t>2014 Illegális hulladéklerakóhelyek felszámolása startmunka mintaprogram(BK-06M/01/10132-1/2014) Időtartam: 2014.08.04-2015.02.28.-ig-i)*************2/2015</t>
  </si>
  <si>
    <t>*Közfoglalkoztatottak bér és járulék támogatás (er.ei: 1604508)</t>
  </si>
  <si>
    <t>Illegális hulladéklerakóhelyek közfoglalkoztatási program pályázati támogatás összesen:</t>
  </si>
  <si>
    <t>2014 Közúthálózat javítása startmunka mintaprogram(BK-06M/01/10148-1/2014-0304) Időtartam: 2014.08.01-2015.02.28-ig)***************************3/2015</t>
  </si>
  <si>
    <t>*Közfoglalkoztatottak bér és járulék támogatás (er.ei: 4296510)</t>
  </si>
  <si>
    <t>Közúthálózat közfoglalkoztatási program pályázati támogatás összesen:</t>
  </si>
  <si>
    <t>2014 MG-i utak rendbetétele startmunka mintaprogram(BK-06M/01/10149-1/2014-0304) Időtartam: 2014.08.01-2015.02.28-ig)************************4/2015</t>
  </si>
  <si>
    <t>*Közfoglalkoztatottak bér és járulék támogatás( er.ei: 4104183)</t>
  </si>
  <si>
    <t>Mg-i utak közfoglalkoztatási program pályázati támogatás összesen:</t>
  </si>
  <si>
    <t>2014 Hosszabb időtartamú közfoglalkoztatás (BK-06M/01/12898-1/2014-0304) Időtartam: 2014.11.01-2015.01.31-ig)hosszabbitva: 2015.02.28-ig*********5/2015</t>
  </si>
  <si>
    <t>*Közfoglalkoztatottak bér és járulék támogatás (er.ei:610257)</t>
  </si>
  <si>
    <t>Hosszabb időtartamú közfoglkoztatási program pályázati támogatás összesen:</t>
  </si>
  <si>
    <t>2014 Hosszabb időtartamú közfoglalkoztatás (BK-06M/01/14080-1/2014) Időtartam: 2014.12.01-2015.03.31-ig)- képzés támog*********************6/2015</t>
  </si>
  <si>
    <t>*Közfoglalkoztatottak bér és járulék támogatás (er.ei: 3297005)</t>
  </si>
  <si>
    <t>*Kisértékű tárgyi eszköz beszerzéséhez támogatás (er.ei: 76500)</t>
  </si>
  <si>
    <t>Hosszabb időtart. Képzési támogatás közfoglalkoztatási program pályázati támogatás összesen:</t>
  </si>
  <si>
    <t>2015 Kistérségi startmunka mintaprogram (BK-06M/01/003038-2/2015) Időtartam: 2015.03.03-2016.02.29-ig)- kertészeti porgram támogatása*****7/2015</t>
  </si>
  <si>
    <t>*Közfoglalkoztatottak bér és járulék támogatás</t>
  </si>
  <si>
    <t>2015.06.30-án</t>
  </si>
  <si>
    <t>2015 Hosszabb időt. Közfoglalk.támogatása (BK-06M/01/003714-1/2015) Időtartam: 2015.03.09-2015.08.31-ig)- takarítás porgram támogatása********8/2015</t>
  </si>
  <si>
    <t>2015 Hosszabb időt. Közfoglalk.támogatása (BK-06M/01/003717-1/2015) Időtartam: 2015.03.09-2015.08.31-ig)- zöldítés porgram támogatása********9/2015</t>
  </si>
  <si>
    <t>2015 Hosszabb időt. Közfoglalk.támogatása (BK-06M/01/003711-1/2015) Időtartam: 2015.03.09-2015.08.31-ig)- csapadékvíz elvezetés porgram támogatása**************10/2015</t>
  </si>
  <si>
    <t>2015 Hosszabb időt. Közfoglalk.támogatása (BK-06M/01/004764-1/2015) Időtartam: 2015.04.15-2015.06.30-ig)- új képzéses  porgram támogatása*******************************11/2015</t>
  </si>
  <si>
    <t>2015 Hosszabb időt. Közfoglalk.támogatása (BK-06M/01/004764-1/2015) Időtartam: 2015.07.01-2015.10.31-ig)- program támogatása*******************************12/2015</t>
  </si>
  <si>
    <t>előleg összege:</t>
  </si>
  <si>
    <t>el. Ei.</t>
  </si>
  <si>
    <t>ei-teljesít</t>
  </si>
  <si>
    <t>mód1 .eirányzat</t>
  </si>
  <si>
    <t>Támogatás</t>
  </si>
  <si>
    <t>Bér</t>
  </si>
  <si>
    <t>Járulék</t>
  </si>
  <si>
    <t>Dologi</t>
  </si>
  <si>
    <t>Beruházás+kisTE</t>
  </si>
  <si>
    <t>Összes kiad:</t>
  </si>
  <si>
    <t>2015.10.15-én</t>
  </si>
  <si>
    <t>2015 Hosszabb időt. Közfoglalk.támogatása (BK-06M/01/13651-1/2015) Időtartam: 2015.11.03-2016.06.30-ig)- javítás, karbantartás program támogatása*******************************13/2015</t>
  </si>
  <si>
    <t>-Támogatási előleg (igény)</t>
  </si>
  <si>
    <t>Változás:'+/-</t>
  </si>
  <si>
    <t>2015.11hó</t>
  </si>
  <si>
    <t>Működési célú támogatások összesen:</t>
  </si>
  <si>
    <t xml:space="preserve">Vállakozások támogatása összesen </t>
  </si>
  <si>
    <t xml:space="preserve">Helyi egészségügyi szolgáltatók támogatása </t>
  </si>
  <si>
    <t>Társ .szervezetek, alapítványok támogatása össszesen</t>
  </si>
  <si>
    <t>9. Civil szervezetek támogatása</t>
  </si>
  <si>
    <t>8 .TEFE egyesület támogatása</t>
  </si>
  <si>
    <t xml:space="preserve">7. Tűzoltóság támogatása (Szabadszállás) </t>
  </si>
  <si>
    <t>6. Katasztrófavédelem</t>
  </si>
  <si>
    <t>5. Nyugdíjasklub</t>
  </si>
  <si>
    <t>4. Polgárőrség</t>
  </si>
  <si>
    <t>3. Mozgáskorlátozottak Egyesülete</t>
  </si>
  <si>
    <t>2. Súlyemelő sportegyesület</t>
  </si>
  <si>
    <t>1. Labdarúgó sportegyesület ( üzemelt.támogatás)</t>
  </si>
  <si>
    <t xml:space="preserve">Ttámogatásértékű működési kiadásai áht-on kivülre </t>
  </si>
  <si>
    <t>Támogatásértékű működési kiadások áht-on belülre összesen</t>
  </si>
  <si>
    <t>7. Rendőrség támogatása</t>
  </si>
  <si>
    <t>6. Ivóvízmin.javító társulásnak egyösszegű hozzájárulás</t>
  </si>
  <si>
    <t>4. Gyepmesteri telep támogatás</t>
  </si>
  <si>
    <t>3. Kistérségi Ivóvízmin.javító Társulás műk. Támogatás (tagdíj)</t>
  </si>
  <si>
    <t>2. Kistérségi társulás tagdíj (KTKT)</t>
  </si>
  <si>
    <t>1. Szabadszállás háziorvosi ügyelet</t>
  </si>
  <si>
    <t>2015..ei (ezer Ft-ban)</t>
  </si>
  <si>
    <t>Támogatásértékű működési kiadásai áht-on belülre</t>
  </si>
  <si>
    <t>2015.évi működési célú támogatások</t>
  </si>
  <si>
    <t>8. Kisértékű tárgyi eszközök beszerzése (önkormányzat +intézmények+pályázatok)</t>
  </si>
  <si>
    <t xml:space="preserve">6. Energetikai beruházás közintézményekben- napelemes rendszer kiépítése </t>
  </si>
  <si>
    <t>12. Közvilágítás- Kálvin utca</t>
  </si>
  <si>
    <t>5.LEADER tagdíj+műk. célú támogatás</t>
  </si>
  <si>
    <r>
      <rPr>
        <b/>
        <sz val="11"/>
        <color theme="1"/>
        <rFont val="Calibri"/>
        <family val="2"/>
        <charset val="238"/>
        <scheme val="minor"/>
      </rPr>
      <t>Tárgy</t>
    </r>
    <r>
      <rPr>
        <sz val="11"/>
        <color theme="1"/>
        <rFont val="Calibri"/>
        <family val="2"/>
        <scheme val="minor"/>
      </rPr>
      <t>: Javaslat az önkormányzat 2015. évi költségvetéséről szóló 1/2015.(II.19.)sz. rendelet módosítására</t>
    </r>
  </si>
  <si>
    <t>Tisztelt Képviselő-testület!</t>
  </si>
  <si>
    <t>Az önkormányzat és intézményei 2015. évi költségvetésének módosítása a legutóbbi módosítás óta eltelt időszakban ismertté vált változások, valamint a beruházási, felújítási célok változása és a közmunkaprogramokban bekövetkezett és tervezett változások miatt vált szükségessé az alábbi indokok és javaslatok szerint:</t>
  </si>
  <si>
    <t>Költségvetési R. / működési költségvetési bevétel/önkormányzatok működési támogatása</t>
  </si>
  <si>
    <t>Módosítandó jogcím</t>
  </si>
  <si>
    <t>Módosítás előtti előirányzat</t>
  </si>
  <si>
    <t>Módosítás</t>
  </si>
  <si>
    <t>Módosított előirányzat</t>
  </si>
  <si>
    <t>Önkormányzat költségvetési támogatása- ÖNKORMÁNYZAT</t>
  </si>
  <si>
    <t>Költségvetési R. / működési költségvetési bevétel/működési célú támogatások államháztartáson belülről</t>
  </si>
  <si>
    <t>Önkormányzat költségvetési támogatása- POLGÁRMESTERI HIVATAL</t>
  </si>
  <si>
    <t>Önkormányzat költségvetési támogatása- MESEVÁR ÓVODA</t>
  </si>
  <si>
    <t>Önkormányzat költségvetési támogatása- KÖNYVTÁR</t>
  </si>
  <si>
    <t>ÖSSZESEN:</t>
  </si>
  <si>
    <t>Költségvetési R. / működési költségvetési kiadás/személyi juttatások</t>
  </si>
  <si>
    <t>Személyi juttatások- ÖNKORMÁNYZAT</t>
  </si>
  <si>
    <t>Személyi juttatások- POLGÁRMESTERI HIVATAL</t>
  </si>
  <si>
    <t>Személyi juttatások - MESEVÁR ÓVODA</t>
  </si>
  <si>
    <t>Személyi juttatások - KÖNYVTÁR</t>
  </si>
  <si>
    <t>Költségvetési R. / működési költségvetési kiadás/ munkaadót terhelő járulékok és szociális hozzájárulási adó</t>
  </si>
  <si>
    <t>Munkaadót terhelő járulékok és SZOCHO- ÖNKORMÁNYZAT</t>
  </si>
  <si>
    <t>Munkaadót terhelő járulékok és SZOCHO- POLGÁRMESTERI HIVATAL</t>
  </si>
  <si>
    <t>Munkaadót terhelő járulékok és SZOCHO- MESEVÁR ÓVODA</t>
  </si>
  <si>
    <t>Munkaadót terhelő járulékok és SZOCHO- KÖNYVTÁR</t>
  </si>
  <si>
    <t>5.</t>
  </si>
  <si>
    <t>Költségvetési R. / működési költségvetési kiadás/ dologi kiadások</t>
  </si>
  <si>
    <t>Dologi kiadások- ÖNKORMÁNYZAT</t>
  </si>
  <si>
    <t>Dologi kiadások- POLGÁRMESTERI HIVATAL</t>
  </si>
  <si>
    <t>Dologi kiadások- MESEVÁR ÓVODA</t>
  </si>
  <si>
    <t>Dologi kiadások- KÖNYVTÁR</t>
  </si>
  <si>
    <t>6.</t>
  </si>
  <si>
    <t>Költségvetési R. / működési költségvetési kiadás/ Felhalmozási költségvetési kiadások</t>
  </si>
  <si>
    <t>ba)</t>
  </si>
  <si>
    <t>Beruházások feladatonként- ÖNKORMÁNYZAT</t>
  </si>
  <si>
    <t>Beruházások feladatonként- POLGÁRMESTERI HIVATAL</t>
  </si>
  <si>
    <t>Beruházások feladatonként- MESEVÁR ÓVODA</t>
  </si>
  <si>
    <t>Beruházások feladatonként- KÖZSÉGI KÖNYVTÁR</t>
  </si>
  <si>
    <t>bb)</t>
  </si>
  <si>
    <t>Felújítások- ÖNKORMÁNYZAT</t>
  </si>
  <si>
    <t>bc)</t>
  </si>
  <si>
    <t>Felhalmozási célú tartalék- ÖNKORMÁNYZAT</t>
  </si>
  <si>
    <t>10.</t>
  </si>
  <si>
    <t>Inntézmények finanszírozásának változása:</t>
  </si>
  <si>
    <t>POLGÁRMESTERI HIVATAL</t>
  </si>
  <si>
    <t>KÖZSÉGI KÖNYVTÁR</t>
  </si>
  <si>
    <t>MESEVÁR ÓVODA</t>
  </si>
  <si>
    <t>Tisztelt Képviselő-testület! Kérem, hogy a rendelet tervezetet vita ill. szükség szerint kiegészítés után elfogadni szíveskedjenek!</t>
  </si>
  <si>
    <t>Előterjesztés a Fülöpszállás Községi Önkormányzat 2015. november 11 -i ülésére</t>
  </si>
  <si>
    <t>Az államháztartáson belüli működési célú támogatások előirányzatának növekedését  egy újabb közfoglalkoztatotti program sikeres pályázati eredményéből adódóan a 2015.évre számolt összesen 1.928 ezer Ft támogatás eredményezi. Ebből működési célú támogatásként 1.809 ezer Ft jelenik meg, a fennmaradó rész a felhalmozási kiadásokra juttatott összeg.  A működési célú államháztartáson belülről szármaró támogatások tervezete 53.774 ezer Ft-ról 55.583 ezer  Ft-ra nő.</t>
  </si>
  <si>
    <t>Az előző pontban említett közfoglalkoztatási pályázati forrás felhalmozási célú kiadásaira 119 ezer Ft áll rendelkezésre. Ennek hatására a felhalmozási célú támogatások államházatartáson belülről származó tervezete 64.282 ezer Ft-ról 64.401 ezer  Ft-ra nő.</t>
  </si>
  <si>
    <t>Költségvetési R. / működési költségvetési bevétel/felhalmozási célú támogatások államháztartáson belülről</t>
  </si>
  <si>
    <t xml:space="preserve">A működési kiadások közül a személyi juttatások keretének változtatását az önkormányzati költségvetési egységben részben a közfoglalkoztatott pályázatban szereplő 2015. évre számolt 787 ezer Ft, valamint az 1.pontban említett bérkompenzáció formájában juttatott összeg önkormányzati illetmény keretét növelő 36 ezer Ft-os, a Polgármesteri Hivatal 62 ezer Ft-os, Mesevár Óvoda 7 ezer Ft-os, Könyvtár 18 ezer Ft-os tételei eredményezik. Ennek alapján a személyi juttatások tervezete 128.853 ezer Ft-ról 129.763 ezer Ft-ra változik.  </t>
  </si>
  <si>
    <t>A szociális hozzájárulási adó, ill. a munkáltatót terhelő járulékok keretváltozásának alapja  a személyi juttatások módosítása. A változás hatására a munkaadót terhelő járulékok tervezete 29.396 ezer Ft-ról 29.528 ezer Ft-ra módosítandó.</t>
  </si>
  <si>
    <t>A dologi kiadások előirányzatát a közfoglalkoztatotti program 916 ezer Ft összegű tételei, a jelentkező működési kiadások teljesítéshez igazodva 14 ezer Ft-tal emelkedik az önkormányzati egység kerete. A Polgármesteri Hivatal működési kiadásainak előirányzatából 113 ezer Ft összegben átcsoportosításra kerül a kisértékű tárgyi eszközök forrására a felhalmozási célú kiadásokhoz.  A folyamatos működést biztosítandóan a dologi kiadások tervezete összességében 67.610 ezer Ft-ról 68.427 ezer Ft-ra emelkedik az alábbi részletezésnek megfelelően.</t>
  </si>
  <si>
    <t>7.</t>
  </si>
  <si>
    <t>Költségvetési R. / működési költségvetési kiadás/ ellátottak pénzbeli juttatásai</t>
  </si>
  <si>
    <t>Az ellátottak pénzbeli juttatásait a mellékletként szereplő táblázat részletesen bemutatja. A tényadatok ismeretében a gyógyszerkiadások keretét 500 ezer Ft-ról 300 ezer Ft-ra, az eseti kifizetésű, ill. rendkívüli települési támogatások tervezetét 4.215 ezer Ft-ról 2.500 ezer Ft-ra, a köztemetés fedezetére elkülönített 400 ezer Ft-ról 100 ezer Ft-ra csökkenteni. A szociális célú tüzifa vásárlására fordítandó előirányzatot a támogatási kritériumok szerint 2.705 ezer Ft-ról 5.555 ezer Ft-ra javasolt emelni. A szociális juttatások kerete kiegészül a testületi döntésnek megfelelően elkülönített tanévkezdési támogatás (tényadatok ismeretében) 1.268 ezer Ft-os tételével. Mindezek hatására az önkormányzati egységben az ellátottak pénzbeli és természetbeni juttatásainak előirányzata 10.670 ezer Ft-ról 12.573 ezer Ft-ra változik a következők szerint:</t>
  </si>
  <si>
    <t>8.</t>
  </si>
  <si>
    <t>A múködési kiadások előirányzatai körében a Leader Egyesület működési célú támogatására a tagdíjon (10 ezer Ft) felül egyszeri  484 ezer Ft-ot javasolt elkülöníteni az egyesület működőképességének biztosítása érdekében. Az egyéb működési célú kiadások részeként az elvonások és befizetések előirányzatát 555 ezer Ft (decemberi bér szociális hozzájárulási adó kedvezmény visszavonása, gyerekétkeztetés támogatásigénylés eltérés visszafizetése) összegben szükséges előirányzatot képezni. Mindezek hatására az egyéb működési célú kiadások és támogatások tervezete 5.933  ezer Ft-ról 6.972 ezer Ft-ra emelkedik az alábbiak szerint:</t>
  </si>
  <si>
    <t>9.</t>
  </si>
  <si>
    <t>A R. 2.ba) Beruhzások feladatonkénti előirányzatai kiegészül a bal)Közvilágítás bővítése a Kálvin utcában 105 ezer Ft-os előirányzatával, valamint a kisértékű tárgyi eszközök vásárlására fordítandó 369 ezer Ft-os (önkormányzati egység kisértékű tárgyi eszközeire 250 ezer Ft, közfoglalkoztatotti pályázati eszközökre 119 ezer Ft) előirányzat emelése javasolt. A Polgármesteri Hivatal egységében a működési kiadások közül 113 ezer Ft értékben szükséges átcsoportosítani kisértékű eszközök beszerzésére.Összességében a a felújítások előirányzata nem változik, a felhalmozási kiadások tervezete 81.275 ezer Ft-ról 81.862 ezer Ft-ra emelkedik a  az alábbiak szerint:</t>
  </si>
  <si>
    <t xml:space="preserve">Az átcsoportosítások következményeként a bevételi költségvetési főösszeg 308.609 ezer Ft-ról 313.997 ezer Ft-ra, a kiadási főösszeg 331.684 ezer Ft-ról 337.072 ezer Ft-ra módosul. </t>
  </si>
  <si>
    <t>Fülöpszállás, 2015. november  6.                                                                                                                                                                                   Gubacsi Gyula polgármester</t>
  </si>
  <si>
    <t>Költségvetési R. / működési költségvetési kiadás/ működési célú kiadások, támogatások</t>
  </si>
  <si>
    <t>Az Önkormányzat intézményeinek finanszírozását a fenti pontokban rögzítettek alapján összességében 98.723 ezer Ft-ról 98.833 ezer Ft-ra módosított összegben javasolja jóváhagyni. Részletezésében az alábbiak szerint alakul:</t>
  </si>
  <si>
    <t xml:space="preserve">A jelenlegi módosítás meghatározó arányát az önkormányzat költségvetési támogatásai közül az kiegészítő támogatásként a szociális c. tűzifavásárlásra juttatott 2400 ezer Ft, szociális ágazati pótlék támogatására 30 ezer Ft, bérkompenzáció kiadásaira 149 ezer Ft,, valamint a jövedelempótló támogatásként (lakásfenntartási támogatás) átutalt 881 ezer Ft többlet forrás eredményezi. A pótelőirányzatok következményeként a költségvetési támogatás előirányzata 148.965 ezer Ft-ról 152.425 ezer Ft-ra emelkedik  az alábbiak szerint: </t>
  </si>
  <si>
    <t>1.számú melléklet a 21/2015.(XI.17.) önkormányzati rendelethez/1. számú melléklet az 1/2015.(II.19.) számú rendelethez</t>
  </si>
  <si>
    <t>2.számú melléklet a 21/2015.(XI.17.) önkormányzati rendelethez/2. számú melléklet az 1/2015.(II.19.) számú rendelethez</t>
  </si>
  <si>
    <t>3.számú melléklet a 21/2015.(XI.17.) önkormányzati rendelethez/3. számú melléklet az 1/2015.(II.19.) számú rendelethez</t>
  </si>
  <si>
    <t>4.számú melléklet a 21/2015.(XI.17.) önkormányzati rendelethez/4.számú melléklet az 1/2015.(II.19.) számú rendelethez</t>
  </si>
  <si>
    <t>5. számú melléklet a 21/2015.(XI.17.)önkormányzati rendelethez/6. számú melléklet az 1/2015.(II.19.) számú rendelethez</t>
  </si>
  <si>
    <t>6. számú melléklet a 21/2015.(XI.17.) önkormányzati rendelethez/7. számú melléklet az 1/2015.(II.19.) számú rendelethez8.számú  melléklet</t>
  </si>
  <si>
    <t>7.számú melléklet a 21/2015.(XI.17.) önkormányzati rendelethez/9. számú melléklet az 1/2015.(II.19.) számú rendelethez</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</si>
</sst>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quot;Ft&quot;"/>
    <numFmt numFmtId="165" formatCode="#,###_ \f\ő"/>
  </numFmts>
  <fonts count="64" x14ac:knownFonts="1">
    <font>
      <sz val="11"/>
      <color theme="1"/>
      <name val="Calibri"/>
      <family val="2"/>
      <scheme val="minor"/>
    </font>
    <font>
      <sz val="11"/>
      <color theme="1"/>
      <name val="Calibri"/>
      <family val="2"/>
      <charset val="238"/>
      <scheme val="minor"/>
    </font>
    <font>
      <sz val="10"/>
      <name val="Arial CE"/>
      <charset val="238"/>
    </font>
    <font>
      <b/>
      <sz val="16"/>
      <name val="Arial CE"/>
      <charset val="238"/>
    </font>
    <font>
      <b/>
      <sz val="12"/>
      <name val="Arial CE"/>
      <charset val="238"/>
    </font>
    <font>
      <sz val="12"/>
      <name val="Arial CE"/>
      <charset val="238"/>
    </font>
    <font>
      <sz val="20"/>
      <name val="Arial CE"/>
      <charset val="238"/>
    </font>
    <font>
      <b/>
      <sz val="10"/>
      <name val="Arial CE"/>
      <charset val="238"/>
    </font>
    <font>
      <sz val="10"/>
      <name val="Times New Roman"/>
      <family val="1"/>
      <charset val="238"/>
    </font>
    <font>
      <b/>
      <sz val="14"/>
      <name val="Times New Roman"/>
      <family val="1"/>
      <charset val="238"/>
    </font>
    <font>
      <b/>
      <sz val="10"/>
      <name val="Times New Roman"/>
      <family val="1"/>
      <charset val="238"/>
    </font>
    <font>
      <b/>
      <sz val="8"/>
      <name val="Times New Roman"/>
      <family val="1"/>
      <charset val="238"/>
    </font>
    <font>
      <b/>
      <sz val="12"/>
      <name val="Times New Roman"/>
      <family val="1"/>
      <charset val="238"/>
    </font>
    <font>
      <b/>
      <u/>
      <sz val="12"/>
      <name val="Times New Roman"/>
      <family val="1"/>
      <charset val="238"/>
    </font>
    <font>
      <b/>
      <i/>
      <sz val="12"/>
      <name val="Times New Roman"/>
      <family val="1"/>
      <charset val="238"/>
    </font>
    <font>
      <sz val="12"/>
      <name val="Times New Roman"/>
      <family val="1"/>
      <charset val="238"/>
    </font>
    <font>
      <b/>
      <i/>
      <sz val="10"/>
      <name val="Times New Roman"/>
      <family val="1"/>
      <charset val="238"/>
    </font>
    <font>
      <i/>
      <sz val="12"/>
      <name val="Times New Roman"/>
      <family val="1"/>
      <charset val="238"/>
    </font>
    <font>
      <i/>
      <sz val="9"/>
      <name val="Times New Roman"/>
      <family val="1"/>
      <charset val="238"/>
    </font>
    <font>
      <u/>
      <sz val="10"/>
      <color indexed="12"/>
      <name val="Arial CE"/>
      <charset val="238"/>
    </font>
    <font>
      <i/>
      <sz val="10"/>
      <name val="Times New Roman"/>
      <family val="1"/>
      <charset val="238"/>
    </font>
    <font>
      <sz val="10"/>
      <name val="Arial"/>
      <family val="2"/>
      <charset val="238"/>
    </font>
    <font>
      <b/>
      <sz val="11"/>
      <color indexed="8"/>
      <name val="Calibri"/>
      <family val="2"/>
      <charset val="238"/>
    </font>
    <font>
      <sz val="8"/>
      <name val="Calibri"/>
      <family val="2"/>
    </font>
    <font>
      <b/>
      <sz val="14"/>
      <color indexed="8"/>
      <name val="Calibri"/>
      <family val="2"/>
    </font>
    <font>
      <sz val="14"/>
      <color indexed="8"/>
      <name val="Calibri"/>
      <family val="2"/>
    </font>
    <font>
      <sz val="12"/>
      <color indexed="8"/>
      <name val="Calibri"/>
      <family val="2"/>
      <charset val="238"/>
    </font>
    <font>
      <b/>
      <sz val="12"/>
      <color indexed="8"/>
      <name val="Calibri"/>
      <family val="2"/>
      <charset val="238"/>
    </font>
    <font>
      <b/>
      <sz val="14"/>
      <color indexed="8"/>
      <name val="Calibri"/>
      <family val="2"/>
      <charset val="238"/>
    </font>
    <font>
      <b/>
      <sz val="16"/>
      <color indexed="8"/>
      <name val="Calibri"/>
      <family val="2"/>
      <charset val="238"/>
    </font>
    <font>
      <b/>
      <sz val="20"/>
      <name val="Arial CE"/>
      <charset val="238"/>
    </font>
    <font>
      <sz val="11"/>
      <color theme="1"/>
      <name val="Calibri"/>
      <family val="2"/>
      <scheme val="minor"/>
    </font>
    <font>
      <b/>
      <sz val="12"/>
      <color rgb="FFC00000"/>
      <name val="Times New Roman"/>
      <family val="1"/>
      <charset val="238"/>
    </font>
    <font>
      <sz val="11"/>
      <color theme="5" tint="-0.249977111117893"/>
      <name val="Calibri"/>
      <family val="2"/>
      <scheme val="minor"/>
    </font>
    <font>
      <b/>
      <sz val="12"/>
      <name val="Calibri"/>
      <family val="2"/>
      <charset val="238"/>
    </font>
    <font>
      <sz val="12"/>
      <name val="Calibri"/>
      <family val="2"/>
      <charset val="238"/>
    </font>
    <font>
      <b/>
      <i/>
      <sz val="12"/>
      <color rgb="FFC00000"/>
      <name val="Times New Roman"/>
      <family val="1"/>
      <charset val="238"/>
    </font>
    <font>
      <sz val="14"/>
      <name val="Calibri"/>
      <family val="2"/>
      <charset val="238"/>
    </font>
    <font>
      <b/>
      <sz val="12"/>
      <color rgb="FFC00000"/>
      <name val="Calibri"/>
      <family val="2"/>
      <charset val="238"/>
    </font>
    <font>
      <sz val="14"/>
      <name val="Arial CE"/>
      <charset val="238"/>
    </font>
    <font>
      <sz val="11"/>
      <name val="Arial CE"/>
      <charset val="238"/>
    </font>
    <font>
      <sz val="16"/>
      <name val="Arial CE"/>
      <charset val="238"/>
    </font>
    <font>
      <b/>
      <sz val="8"/>
      <color indexed="81"/>
      <name val="Tahoma"/>
      <family val="2"/>
      <charset val="238"/>
    </font>
    <font>
      <sz val="8"/>
      <color indexed="81"/>
      <name val="Tahoma"/>
      <family val="2"/>
      <charset val="238"/>
    </font>
    <font>
      <b/>
      <sz val="12"/>
      <color rgb="FFC00000"/>
      <name val="Arial CE"/>
      <charset val="238"/>
    </font>
    <font>
      <b/>
      <sz val="14"/>
      <color rgb="FFC00000"/>
      <name val="Arial CE"/>
      <charset val="238"/>
    </font>
    <font>
      <b/>
      <sz val="11"/>
      <color theme="1"/>
      <name val="Calibri"/>
      <family val="2"/>
      <charset val="238"/>
      <scheme val="minor"/>
    </font>
    <font>
      <sz val="16"/>
      <name val="Times New Roman"/>
      <family val="1"/>
      <charset val="238"/>
    </font>
    <font>
      <sz val="12"/>
      <color theme="1"/>
      <name val="Times New Roman"/>
      <family val="1"/>
      <charset val="238"/>
    </font>
    <font>
      <b/>
      <sz val="11"/>
      <name val="Times New Roman"/>
      <family val="1"/>
      <charset val="238"/>
    </font>
    <font>
      <sz val="14"/>
      <color theme="3"/>
      <name val="Calibri"/>
      <family val="2"/>
      <charset val="238"/>
    </font>
    <font>
      <b/>
      <sz val="14"/>
      <color theme="3"/>
      <name val="Calibri"/>
      <family val="2"/>
      <charset val="238"/>
    </font>
    <font>
      <sz val="14"/>
      <color indexed="8"/>
      <name val="Calibri"/>
      <family val="2"/>
      <charset val="238"/>
    </font>
    <font>
      <b/>
      <sz val="12"/>
      <color theme="3"/>
      <name val="Calibri"/>
      <family val="2"/>
      <charset val="238"/>
    </font>
    <font>
      <b/>
      <sz val="14"/>
      <color rgb="FFC00000"/>
      <name val="Calibri"/>
      <family val="2"/>
      <charset val="238"/>
    </font>
    <font>
      <sz val="14"/>
      <color rgb="FFC00000"/>
      <name val="Calibri"/>
      <family val="2"/>
      <charset val="238"/>
    </font>
    <font>
      <sz val="11"/>
      <color rgb="FFC00000"/>
      <name val="Calibri"/>
      <family val="2"/>
      <charset val="238"/>
      <scheme val="minor"/>
    </font>
    <font>
      <b/>
      <sz val="16"/>
      <color theme="1"/>
      <name val="Calibri"/>
      <family val="2"/>
      <charset val="238"/>
      <scheme val="minor"/>
    </font>
    <font>
      <b/>
      <sz val="12"/>
      <color theme="1"/>
      <name val="Times New Roman"/>
      <family val="1"/>
      <charset val="238"/>
    </font>
    <font>
      <sz val="14"/>
      <color theme="1"/>
      <name val="Calibri"/>
      <family val="2"/>
      <scheme val="minor"/>
    </font>
    <font>
      <sz val="12"/>
      <color theme="1"/>
      <name val="Calibri"/>
      <family val="2"/>
      <scheme val="minor"/>
    </font>
    <font>
      <b/>
      <sz val="12"/>
      <color theme="1"/>
      <name val="Calibri"/>
      <family val="2"/>
      <charset val="238"/>
      <scheme val="minor"/>
    </font>
    <font>
      <b/>
      <u/>
      <sz val="11"/>
      <color theme="1"/>
      <name val="Calibri"/>
      <family val="2"/>
      <charset val="238"/>
      <scheme val="minor"/>
    </font>
    <font>
      <sz val="12"/>
      <color theme="1"/>
      <name val="Calibri"/>
      <family val="2"/>
      <charset val="238"/>
      <scheme val="minor"/>
    </font>
  </fonts>
  <fills count="8">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51"/>
        <bgColor indexed="64"/>
      </patternFill>
    </fill>
    <fill>
      <patternFill patternType="gray0625">
        <bgColor indexed="42"/>
      </patternFill>
    </fill>
    <fill>
      <patternFill patternType="gray0625">
        <fgColor indexed="9"/>
        <bgColor indexed="42"/>
      </patternFill>
    </fill>
    <fill>
      <patternFill patternType="solid">
        <fgColor indexed="43"/>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style="double">
        <color indexed="64"/>
      </bottom>
      <diagonal/>
    </border>
    <border>
      <left style="double">
        <color indexed="64"/>
      </left>
      <right/>
      <top style="double">
        <color indexed="64"/>
      </top>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ck">
        <color indexed="64"/>
      </left>
      <right style="thin">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ck">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ck">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ck">
        <color indexed="64"/>
      </left>
      <right style="double">
        <color indexed="64"/>
      </right>
      <top style="thin">
        <color indexed="64"/>
      </top>
      <bottom style="double">
        <color indexed="64"/>
      </bottom>
      <diagonal/>
    </border>
    <border>
      <left style="thick">
        <color indexed="64"/>
      </left>
      <right style="thin">
        <color indexed="64"/>
      </right>
      <top/>
      <bottom style="thin">
        <color indexed="64"/>
      </bottom>
      <diagonal/>
    </border>
    <border>
      <left style="thick">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top style="double">
        <color auto="1"/>
      </top>
      <bottom/>
      <diagonal/>
    </border>
  </borders>
  <cellStyleXfs count="5">
    <xf numFmtId="0" fontId="0" fillId="0" borderId="0"/>
    <xf numFmtId="0" fontId="19" fillId="0" borderId="0" applyNumberFormat="0" applyFill="0" applyBorder="0" applyAlignment="0" applyProtection="0">
      <alignment vertical="top"/>
      <protection locked="0"/>
    </xf>
    <xf numFmtId="0" fontId="2" fillId="0" borderId="0"/>
    <xf numFmtId="0" fontId="21" fillId="0" borderId="0"/>
    <xf numFmtId="0" fontId="31" fillId="0" borderId="0"/>
  </cellStyleXfs>
  <cellXfs count="350">
    <xf numFmtId="0" fontId="0" fillId="0" borderId="0" xfId="0"/>
    <xf numFmtId="0" fontId="2" fillId="0" borderId="0" xfId="2"/>
    <xf numFmtId="164" fontId="4" fillId="0" borderId="0" xfId="2" applyNumberFormat="1" applyFont="1"/>
    <xf numFmtId="0" fontId="2" fillId="0" borderId="0" xfId="2" applyFill="1" applyAlignment="1">
      <alignment horizontal="right"/>
    </xf>
    <xf numFmtId="0" fontId="7" fillId="0" borderId="0" xfId="2" applyFont="1" applyAlignment="1">
      <alignment horizontal="right"/>
    </xf>
    <xf numFmtId="164" fontId="4" fillId="0" borderId="0" xfId="2" applyNumberFormat="1" applyFont="1" applyAlignment="1"/>
    <xf numFmtId="0" fontId="5" fillId="0" borderId="0" xfId="2" applyFont="1"/>
    <xf numFmtId="164" fontId="5" fillId="0" borderId="0" xfId="2" applyNumberFormat="1" applyFont="1"/>
    <xf numFmtId="164" fontId="5" fillId="0" borderId="0" xfId="2" applyNumberFormat="1" applyFont="1" applyAlignment="1">
      <alignment shrinkToFit="1"/>
    </xf>
    <xf numFmtId="164" fontId="6" fillId="0" borderId="0" xfId="2" applyNumberFormat="1" applyFont="1" applyAlignment="1"/>
    <xf numFmtId="0" fontId="6" fillId="0" borderId="0" xfId="2" applyFont="1" applyAlignment="1"/>
    <xf numFmtId="0" fontId="9" fillId="0" borderId="2" xfId="2" applyFont="1" applyBorder="1" applyAlignment="1">
      <alignment vertical="top" wrapText="1"/>
    </xf>
    <xf numFmtId="0" fontId="10" fillId="0" borderId="2" xfId="2" applyFont="1" applyBorder="1" applyAlignment="1">
      <alignment horizontal="center" vertical="top" wrapText="1"/>
    </xf>
    <xf numFmtId="0" fontId="10" fillId="0" borderId="3" xfId="2" applyFont="1" applyBorder="1" applyAlignment="1">
      <alignment horizontal="center" vertical="top" wrapText="1"/>
    </xf>
    <xf numFmtId="0" fontId="12" fillId="0" borderId="4" xfId="2" applyFont="1" applyBorder="1" applyAlignment="1">
      <alignment horizontal="center" vertical="top" wrapText="1"/>
    </xf>
    <xf numFmtId="0" fontId="13" fillId="0" borderId="2" xfId="2" applyFont="1" applyBorder="1" applyAlignment="1">
      <alignment vertical="top" wrapText="1"/>
    </xf>
    <xf numFmtId="0" fontId="8" fillId="0" borderId="2" xfId="2" applyFont="1" applyBorder="1" applyAlignment="1">
      <alignment horizontal="center" vertical="top" wrapText="1"/>
    </xf>
    <xf numFmtId="0" fontId="8" fillId="0" borderId="3" xfId="2" applyFont="1" applyBorder="1" applyAlignment="1">
      <alignment horizontal="center" vertical="top" wrapText="1"/>
    </xf>
    <xf numFmtId="0" fontId="8" fillId="0" borderId="4" xfId="2" applyFont="1" applyBorder="1" applyAlignment="1">
      <alignment horizontal="center" vertical="top" wrapText="1"/>
    </xf>
    <xf numFmtId="0" fontId="14" fillId="0" borderId="2" xfId="2" applyFont="1" applyBorder="1" applyAlignment="1">
      <alignment horizontal="center" vertical="center" wrapText="1"/>
    </xf>
    <xf numFmtId="3" fontId="15" fillId="0" borderId="2" xfId="2" applyNumberFormat="1" applyFont="1" applyBorder="1" applyAlignment="1">
      <alignment horizontal="right" vertical="center" wrapText="1"/>
    </xf>
    <xf numFmtId="3" fontId="15" fillId="0" borderId="3" xfId="2" applyNumberFormat="1" applyFont="1" applyBorder="1" applyAlignment="1">
      <alignment horizontal="right" vertical="center" wrapText="1"/>
    </xf>
    <xf numFmtId="3" fontId="15" fillId="0" borderId="4" xfId="2" applyNumberFormat="1" applyFont="1" applyBorder="1" applyAlignment="1">
      <alignment horizontal="right" vertical="center" wrapText="1"/>
    </xf>
    <xf numFmtId="0" fontId="10" fillId="0" borderId="2" xfId="2" applyFont="1" applyFill="1" applyBorder="1" applyAlignment="1">
      <alignment horizontal="left" vertical="center" wrapText="1"/>
    </xf>
    <xf numFmtId="3" fontId="12" fillId="0" borderId="2" xfId="2" applyNumberFormat="1" applyFont="1" applyFill="1" applyBorder="1" applyAlignment="1">
      <alignment horizontal="right" vertical="center" wrapText="1"/>
    </xf>
    <xf numFmtId="3" fontId="12" fillId="0" borderId="3" xfId="2" applyNumberFormat="1" applyFont="1" applyFill="1" applyBorder="1" applyAlignment="1">
      <alignment horizontal="right" vertical="center" wrapText="1"/>
    </xf>
    <xf numFmtId="3" fontId="12" fillId="0" borderId="4" xfId="2" applyNumberFormat="1" applyFont="1" applyFill="1" applyBorder="1" applyAlignment="1">
      <alignment horizontal="right" vertical="center" wrapText="1"/>
    </xf>
    <xf numFmtId="0" fontId="16" fillId="0" borderId="2" xfId="2" applyFont="1" applyFill="1" applyBorder="1" applyAlignment="1">
      <alignment vertical="center" wrapText="1"/>
    </xf>
    <xf numFmtId="3" fontId="14" fillId="0" borderId="2" xfId="2" applyNumberFormat="1" applyFont="1" applyFill="1" applyBorder="1" applyAlignment="1">
      <alignment horizontal="right" vertical="center" wrapText="1"/>
    </xf>
    <xf numFmtId="3" fontId="14" fillId="0" borderId="3" xfId="2" applyNumberFormat="1" applyFont="1" applyFill="1" applyBorder="1" applyAlignment="1">
      <alignment horizontal="right" vertical="center" wrapText="1"/>
    </xf>
    <xf numFmtId="3" fontId="14" fillId="0" borderId="4" xfId="2" applyNumberFormat="1" applyFont="1" applyFill="1" applyBorder="1" applyAlignment="1">
      <alignment horizontal="right" vertical="center" wrapText="1"/>
    </xf>
    <xf numFmtId="3" fontId="15" fillId="0" borderId="2" xfId="2" applyNumberFormat="1" applyFont="1" applyFill="1" applyBorder="1" applyAlignment="1">
      <alignment horizontal="right" vertical="center" wrapText="1"/>
    </xf>
    <xf numFmtId="3" fontId="15" fillId="0" borderId="3" xfId="2" applyNumberFormat="1" applyFont="1" applyFill="1" applyBorder="1" applyAlignment="1">
      <alignment horizontal="right" vertical="center" wrapText="1"/>
    </xf>
    <xf numFmtId="0" fontId="10" fillId="0" borderId="2" xfId="2" applyFont="1" applyFill="1" applyBorder="1" applyAlignment="1">
      <alignment vertical="center" wrapText="1"/>
    </xf>
    <xf numFmtId="0" fontId="16" fillId="3" borderId="5" xfId="2" applyFont="1" applyFill="1" applyBorder="1" applyAlignment="1">
      <alignment vertical="center" wrapText="1"/>
    </xf>
    <xf numFmtId="3" fontId="14" fillId="3" borderId="5" xfId="2" applyNumberFormat="1" applyFont="1" applyFill="1" applyBorder="1" applyAlignment="1">
      <alignment horizontal="right" vertical="center" wrapText="1"/>
    </xf>
    <xf numFmtId="3" fontId="12" fillId="3" borderId="5" xfId="2" applyNumberFormat="1" applyFont="1" applyFill="1" applyBorder="1" applyAlignment="1">
      <alignment horizontal="right" vertical="center" wrapText="1"/>
    </xf>
    <xf numFmtId="3" fontId="14" fillId="3" borderId="6" xfId="2" applyNumberFormat="1" applyFont="1" applyFill="1" applyBorder="1" applyAlignment="1">
      <alignment horizontal="right" vertical="center" wrapText="1"/>
    </xf>
    <xf numFmtId="3" fontId="9" fillId="3" borderId="7" xfId="2" applyNumberFormat="1" applyFont="1" applyFill="1" applyBorder="1" applyAlignment="1">
      <alignment horizontal="right" vertical="center" wrapText="1"/>
    </xf>
    <xf numFmtId="0" fontId="10" fillId="4" borderId="8" xfId="2" applyFont="1" applyFill="1" applyBorder="1" applyAlignment="1">
      <alignment vertical="center" wrapText="1"/>
    </xf>
    <xf numFmtId="3" fontId="15" fillId="4" borderId="9" xfId="2" applyNumberFormat="1" applyFont="1" applyFill="1" applyBorder="1" applyAlignment="1">
      <alignment horizontal="right" vertical="center" wrapText="1"/>
    </xf>
    <xf numFmtId="3" fontId="15" fillId="4" borderId="11" xfId="2" applyNumberFormat="1" applyFont="1" applyFill="1" applyBorder="1" applyAlignment="1">
      <alignment horizontal="center" vertical="center" wrapText="1"/>
    </xf>
    <xf numFmtId="0" fontId="10" fillId="4" borderId="12" xfId="2" applyFont="1" applyFill="1" applyBorder="1" applyAlignment="1">
      <alignment vertical="center" wrapText="1"/>
    </xf>
    <xf numFmtId="3" fontId="9" fillId="3" borderId="11" xfId="2" applyNumberFormat="1" applyFont="1" applyFill="1" applyBorder="1" applyAlignment="1">
      <alignment horizontal="right" vertical="center" wrapText="1"/>
    </xf>
    <xf numFmtId="0" fontId="16" fillId="3" borderId="13" xfId="2" applyFont="1" applyFill="1" applyBorder="1" applyAlignment="1">
      <alignment vertical="center" wrapText="1"/>
    </xf>
    <xf numFmtId="3" fontId="12" fillId="3" borderId="13" xfId="2" applyNumberFormat="1" applyFont="1" applyFill="1" applyBorder="1" applyAlignment="1">
      <alignment horizontal="right" vertical="center" wrapText="1"/>
    </xf>
    <xf numFmtId="3" fontId="14" fillId="3" borderId="13" xfId="2" applyNumberFormat="1" applyFont="1" applyFill="1" applyBorder="1" applyAlignment="1">
      <alignment horizontal="center" vertical="center" wrapText="1"/>
    </xf>
    <xf numFmtId="3" fontId="14" fillId="3" borderId="14" xfId="2" applyNumberFormat="1" applyFont="1" applyFill="1" applyBorder="1" applyAlignment="1">
      <alignment horizontal="center" vertical="center" wrapText="1"/>
    </xf>
    <xf numFmtId="3" fontId="9" fillId="3" borderId="15" xfId="2" applyNumberFormat="1" applyFont="1" applyFill="1" applyBorder="1" applyAlignment="1">
      <alignment horizontal="right" vertical="center" wrapText="1"/>
    </xf>
    <xf numFmtId="3" fontId="8" fillId="0" borderId="2" xfId="2" applyNumberFormat="1" applyFont="1" applyFill="1" applyBorder="1" applyAlignment="1">
      <alignment horizontal="right" vertical="center" wrapText="1"/>
    </xf>
    <xf numFmtId="3" fontId="15" fillId="0" borderId="2" xfId="2" applyNumberFormat="1" applyFont="1" applyFill="1" applyBorder="1" applyAlignment="1">
      <alignment horizontal="center" vertical="center" wrapText="1"/>
    </xf>
    <xf numFmtId="3" fontId="15" fillId="0" borderId="3" xfId="2" applyNumberFormat="1" applyFont="1" applyFill="1" applyBorder="1" applyAlignment="1">
      <alignment horizontal="center" vertical="center" wrapText="1"/>
    </xf>
    <xf numFmtId="3" fontId="8" fillId="0" borderId="4" xfId="2" applyNumberFormat="1" applyFont="1" applyFill="1" applyBorder="1" applyAlignment="1">
      <alignment horizontal="right" vertical="center" wrapText="1"/>
    </xf>
    <xf numFmtId="0" fontId="16" fillId="3" borderId="2" xfId="2" applyFont="1" applyFill="1" applyBorder="1" applyAlignment="1">
      <alignment vertical="center" wrapText="1"/>
    </xf>
    <xf numFmtId="3" fontId="14" fillId="3" borderId="2" xfId="2" applyNumberFormat="1" applyFont="1" applyFill="1" applyBorder="1" applyAlignment="1">
      <alignment horizontal="right" vertical="center" wrapText="1"/>
    </xf>
    <xf numFmtId="3" fontId="14" fillId="3" borderId="2" xfId="2" applyNumberFormat="1" applyFont="1" applyFill="1" applyBorder="1" applyAlignment="1">
      <alignment horizontal="center" vertical="center" wrapText="1"/>
    </xf>
    <xf numFmtId="3" fontId="14" fillId="3" borderId="3" xfId="2" applyNumberFormat="1" applyFont="1" applyFill="1" applyBorder="1" applyAlignment="1">
      <alignment horizontal="center" vertical="center" wrapText="1"/>
    </xf>
    <xf numFmtId="3" fontId="14" fillId="3" borderId="4" xfId="2" applyNumberFormat="1" applyFont="1" applyFill="1" applyBorder="1" applyAlignment="1">
      <alignment horizontal="right" vertical="center" wrapText="1"/>
    </xf>
    <xf numFmtId="0" fontId="16" fillId="3" borderId="2" xfId="2" applyFont="1" applyFill="1" applyBorder="1" applyAlignment="1">
      <alignment horizontal="center" vertical="center" wrapText="1"/>
    </xf>
    <xf numFmtId="3" fontId="15" fillId="0" borderId="4" xfId="2" applyNumberFormat="1" applyFont="1" applyFill="1" applyBorder="1" applyAlignment="1">
      <alignment horizontal="right" vertical="center" wrapText="1"/>
    </xf>
    <xf numFmtId="3" fontId="14" fillId="3" borderId="3" xfId="2" applyNumberFormat="1" applyFont="1" applyFill="1" applyBorder="1" applyAlignment="1">
      <alignment horizontal="right" vertical="center" wrapText="1"/>
    </xf>
    <xf numFmtId="3" fontId="12" fillId="3" borderId="2" xfId="2" applyNumberFormat="1" applyFont="1" applyFill="1" applyBorder="1" applyAlignment="1">
      <alignment horizontal="right" vertical="center" wrapText="1"/>
    </xf>
    <xf numFmtId="3" fontId="12" fillId="3" borderId="3" xfId="2" applyNumberFormat="1" applyFont="1" applyFill="1" applyBorder="1" applyAlignment="1">
      <alignment horizontal="right" vertical="center" wrapText="1"/>
    </xf>
    <xf numFmtId="3" fontId="12" fillId="3" borderId="4" xfId="2" applyNumberFormat="1" applyFont="1" applyFill="1" applyBorder="1" applyAlignment="1">
      <alignment horizontal="right" vertical="center" wrapText="1"/>
    </xf>
    <xf numFmtId="0" fontId="9" fillId="3" borderId="2" xfId="2" applyFont="1" applyFill="1" applyBorder="1" applyAlignment="1">
      <alignment vertical="center" wrapText="1"/>
    </xf>
    <xf numFmtId="3" fontId="9" fillId="3" borderId="2" xfId="2" applyNumberFormat="1" applyFont="1" applyFill="1" applyBorder="1" applyAlignment="1">
      <alignment horizontal="right" vertical="center" wrapText="1"/>
    </xf>
    <xf numFmtId="3" fontId="12" fillId="5" borderId="2" xfId="2" applyNumberFormat="1" applyFont="1" applyFill="1" applyBorder="1" applyAlignment="1">
      <alignment horizontal="right" vertical="center" wrapText="1"/>
    </xf>
    <xf numFmtId="3" fontId="12" fillId="5" borderId="3" xfId="2" applyNumberFormat="1" applyFont="1" applyFill="1" applyBorder="1" applyAlignment="1">
      <alignment horizontal="right" vertical="center" wrapText="1"/>
    </xf>
    <xf numFmtId="3" fontId="9" fillId="3" borderId="4" xfId="2" applyNumberFormat="1" applyFont="1" applyFill="1" applyBorder="1" applyAlignment="1">
      <alignment horizontal="right" vertical="center" wrapText="1"/>
    </xf>
    <xf numFmtId="0" fontId="13" fillId="0" borderId="2" xfId="2" applyFont="1" applyBorder="1" applyAlignment="1">
      <alignment vertical="center" wrapText="1"/>
    </xf>
    <xf numFmtId="3" fontId="8" fillId="0" borderId="2" xfId="2" applyNumberFormat="1" applyFont="1" applyBorder="1" applyAlignment="1">
      <alignment horizontal="right" vertical="center" wrapText="1"/>
    </xf>
    <xf numFmtId="3" fontId="8" fillId="0" borderId="3" xfId="2" applyNumberFormat="1" applyFont="1" applyBorder="1" applyAlignment="1">
      <alignment horizontal="right" vertical="center" wrapText="1"/>
    </xf>
    <xf numFmtId="3" fontId="8" fillId="0" borderId="4" xfId="2" applyNumberFormat="1" applyFont="1" applyBorder="1" applyAlignment="1">
      <alignment horizontal="right" vertical="center" wrapText="1"/>
    </xf>
    <xf numFmtId="0" fontId="14" fillId="0" borderId="2" xfId="2" applyFont="1" applyFill="1" applyBorder="1" applyAlignment="1">
      <alignment horizontal="center" vertical="center" wrapText="1"/>
    </xf>
    <xf numFmtId="3" fontId="10" fillId="0" borderId="2" xfId="2" applyNumberFormat="1" applyFont="1" applyFill="1" applyBorder="1" applyAlignment="1">
      <alignment horizontal="right" vertical="center" wrapText="1"/>
    </xf>
    <xf numFmtId="3" fontId="10" fillId="0" borderId="3" xfId="2" applyNumberFormat="1" applyFont="1" applyFill="1" applyBorder="1" applyAlignment="1">
      <alignment horizontal="right" vertical="center" wrapText="1"/>
    </xf>
    <xf numFmtId="3" fontId="10" fillId="0" borderId="4" xfId="2" applyNumberFormat="1" applyFont="1" applyFill="1" applyBorder="1" applyAlignment="1">
      <alignment horizontal="right" vertical="center" wrapText="1"/>
    </xf>
    <xf numFmtId="0" fontId="10" fillId="3" borderId="2" xfId="2" applyFont="1" applyFill="1" applyBorder="1" applyAlignment="1">
      <alignment vertical="center" wrapText="1"/>
    </xf>
    <xf numFmtId="3" fontId="15" fillId="3" borderId="2" xfId="2" applyNumberFormat="1" applyFont="1" applyFill="1" applyBorder="1" applyAlignment="1">
      <alignment horizontal="right" vertical="center" wrapText="1"/>
    </xf>
    <xf numFmtId="3" fontId="15" fillId="3" borderId="3" xfId="2" applyNumberFormat="1" applyFont="1" applyFill="1" applyBorder="1" applyAlignment="1">
      <alignment horizontal="right" vertical="center" wrapText="1"/>
    </xf>
    <xf numFmtId="3" fontId="15" fillId="3" borderId="4" xfId="2" applyNumberFormat="1" applyFont="1" applyFill="1" applyBorder="1" applyAlignment="1">
      <alignment horizontal="right" vertical="center" wrapText="1"/>
    </xf>
    <xf numFmtId="0" fontId="8" fillId="0" borderId="2" xfId="2" applyFont="1" applyBorder="1" applyAlignment="1">
      <alignment vertical="center" wrapText="1"/>
    </xf>
    <xf numFmtId="3" fontId="17" fillId="3" borderId="5" xfId="2" applyNumberFormat="1" applyFont="1" applyFill="1" applyBorder="1" applyAlignment="1">
      <alignment horizontal="right" vertical="center" wrapText="1"/>
    </xf>
    <xf numFmtId="3" fontId="17" fillId="3" borderId="6" xfId="2" applyNumberFormat="1" applyFont="1" applyFill="1" applyBorder="1" applyAlignment="1">
      <alignment horizontal="right" vertical="center" wrapText="1"/>
    </xf>
    <xf numFmtId="3" fontId="17" fillId="3" borderId="15" xfId="2" applyNumberFormat="1" applyFont="1" applyFill="1" applyBorder="1" applyAlignment="1">
      <alignment horizontal="right" vertical="center" wrapText="1"/>
    </xf>
    <xf numFmtId="0" fontId="8" fillId="4" borderId="16" xfId="2" applyFont="1" applyFill="1" applyBorder="1" applyAlignment="1">
      <alignment vertical="center" wrapText="1"/>
    </xf>
    <xf numFmtId="3" fontId="15" fillId="4" borderId="17" xfId="2" applyNumberFormat="1" applyFont="1" applyFill="1" applyBorder="1" applyAlignment="1">
      <alignment horizontal="right" vertical="center" wrapText="1"/>
    </xf>
    <xf numFmtId="3" fontId="15" fillId="4" borderId="18" xfId="2" applyNumberFormat="1" applyFont="1" applyFill="1" applyBorder="1" applyAlignment="1">
      <alignment horizontal="right" vertical="center" wrapText="1"/>
    </xf>
    <xf numFmtId="3" fontId="15" fillId="4" borderId="19" xfId="2" applyNumberFormat="1" applyFont="1" applyFill="1" applyBorder="1" applyAlignment="1">
      <alignment horizontal="right" vertical="center" wrapText="1"/>
    </xf>
    <xf numFmtId="0" fontId="10" fillId="4" borderId="20" xfId="2" applyFont="1" applyFill="1" applyBorder="1" applyAlignment="1">
      <alignment vertical="center" wrapText="1"/>
    </xf>
    <xf numFmtId="3" fontId="17" fillId="0" borderId="2" xfId="2" applyNumberFormat="1" applyFont="1" applyFill="1" applyBorder="1" applyAlignment="1">
      <alignment horizontal="right" vertical="center" wrapText="1"/>
    </xf>
    <xf numFmtId="3" fontId="17" fillId="4" borderId="2" xfId="2" applyNumberFormat="1" applyFont="1" applyFill="1" applyBorder="1" applyAlignment="1">
      <alignment horizontal="right" vertical="center" wrapText="1"/>
    </xf>
    <xf numFmtId="3" fontId="17" fillId="4" borderId="3" xfId="2" applyNumberFormat="1" applyFont="1" applyFill="1" applyBorder="1" applyAlignment="1">
      <alignment horizontal="right" vertical="center" wrapText="1"/>
    </xf>
    <xf numFmtId="3" fontId="15" fillId="4" borderId="21" xfId="2" applyNumberFormat="1" applyFont="1" applyFill="1" applyBorder="1" applyAlignment="1">
      <alignment horizontal="right" vertical="center" wrapText="1"/>
    </xf>
    <xf numFmtId="0" fontId="8" fillId="4" borderId="20" xfId="2" applyFont="1" applyFill="1" applyBorder="1" applyAlignment="1">
      <alignment vertical="center" wrapText="1"/>
    </xf>
    <xf numFmtId="3" fontId="15" fillId="4" borderId="2" xfId="2" applyNumberFormat="1" applyFont="1" applyFill="1" applyBorder="1" applyAlignment="1">
      <alignment horizontal="right" vertical="center" wrapText="1"/>
    </xf>
    <xf numFmtId="3" fontId="15" fillId="4" borderId="3" xfId="2" applyNumberFormat="1" applyFont="1" applyFill="1" applyBorder="1" applyAlignment="1">
      <alignment horizontal="right" vertical="center" wrapText="1"/>
    </xf>
    <xf numFmtId="0" fontId="16" fillId="4" borderId="22" xfId="2" applyFont="1" applyFill="1" applyBorder="1" applyAlignment="1">
      <alignment vertical="center" wrapText="1"/>
    </xf>
    <xf numFmtId="3" fontId="17" fillId="4" borderId="23" xfId="2" applyNumberFormat="1" applyFont="1" applyFill="1" applyBorder="1" applyAlignment="1">
      <alignment horizontal="right" vertical="center" wrapText="1"/>
    </xf>
    <xf numFmtId="3" fontId="17" fillId="4" borderId="24" xfId="2" applyNumberFormat="1" applyFont="1" applyFill="1" applyBorder="1" applyAlignment="1">
      <alignment horizontal="right" vertical="center" wrapText="1"/>
    </xf>
    <xf numFmtId="3" fontId="17" fillId="4" borderId="25" xfId="2" applyNumberFormat="1" applyFont="1" applyFill="1" applyBorder="1" applyAlignment="1">
      <alignment horizontal="right" vertical="center" wrapText="1"/>
    </xf>
    <xf numFmtId="0" fontId="10" fillId="3" borderId="13" xfId="2" applyFont="1" applyFill="1" applyBorder="1" applyAlignment="1">
      <alignment horizontal="center" vertical="center" wrapText="1"/>
    </xf>
    <xf numFmtId="3" fontId="15" fillId="3" borderId="13" xfId="2" applyNumberFormat="1" applyFont="1" applyFill="1" applyBorder="1" applyAlignment="1">
      <alignment horizontal="right" vertical="center" wrapText="1"/>
    </xf>
    <xf numFmtId="3" fontId="15" fillId="6" borderId="13" xfId="2" applyNumberFormat="1" applyFont="1" applyFill="1" applyBorder="1" applyAlignment="1">
      <alignment horizontal="right" vertical="center" wrapText="1"/>
    </xf>
    <xf numFmtId="3" fontId="15" fillId="6" borderId="14" xfId="2" applyNumberFormat="1" applyFont="1" applyFill="1" applyBorder="1" applyAlignment="1">
      <alignment horizontal="right" vertical="center" wrapText="1"/>
    </xf>
    <xf numFmtId="3" fontId="15" fillId="3" borderId="26" xfId="2" applyNumberFormat="1" applyFont="1" applyFill="1" applyBorder="1" applyAlignment="1">
      <alignment horizontal="right" vertical="center" wrapText="1"/>
    </xf>
    <xf numFmtId="0" fontId="10" fillId="3" borderId="2" xfId="2" applyFont="1" applyFill="1" applyBorder="1" applyAlignment="1">
      <alignment horizontal="left" vertical="center" wrapText="1"/>
    </xf>
    <xf numFmtId="3" fontId="17" fillId="3" borderId="4" xfId="2" applyNumberFormat="1" applyFont="1" applyFill="1" applyBorder="1" applyAlignment="1">
      <alignment horizontal="right" vertical="center" wrapText="1"/>
    </xf>
    <xf numFmtId="3" fontId="17" fillId="3" borderId="2" xfId="2" applyNumberFormat="1" applyFont="1" applyFill="1" applyBorder="1" applyAlignment="1">
      <alignment horizontal="right" vertical="center" wrapText="1"/>
    </xf>
    <xf numFmtId="3" fontId="17" fillId="3" borderId="3" xfId="2" applyNumberFormat="1" applyFont="1" applyFill="1" applyBorder="1" applyAlignment="1">
      <alignment horizontal="right" vertical="center" wrapText="1"/>
    </xf>
    <xf numFmtId="3" fontId="17" fillId="0" borderId="3" xfId="2" applyNumberFormat="1" applyFont="1" applyFill="1" applyBorder="1" applyAlignment="1">
      <alignment horizontal="right" vertical="center" wrapText="1"/>
    </xf>
    <xf numFmtId="3" fontId="17" fillId="0" borderId="4" xfId="2" applyNumberFormat="1" applyFont="1" applyFill="1" applyBorder="1" applyAlignment="1">
      <alignment horizontal="center" vertical="center" wrapText="1"/>
    </xf>
    <xf numFmtId="0" fontId="18" fillId="0" borderId="2" xfId="2" applyFont="1" applyFill="1" applyBorder="1" applyAlignment="1">
      <alignment horizontal="center" vertical="center" wrapText="1"/>
    </xf>
    <xf numFmtId="3" fontId="17" fillId="0" borderId="2" xfId="1" applyNumberFormat="1" applyFont="1" applyFill="1" applyBorder="1" applyAlignment="1" applyProtection="1">
      <alignment horizontal="center" vertical="center" wrapText="1"/>
    </xf>
    <xf numFmtId="3" fontId="17" fillId="0" borderId="3" xfId="1" applyNumberFormat="1" applyFont="1" applyFill="1" applyBorder="1" applyAlignment="1" applyProtection="1">
      <alignment horizontal="center" vertical="center" wrapText="1"/>
    </xf>
    <xf numFmtId="0" fontId="20" fillId="3" borderId="2" xfId="2" applyFont="1" applyFill="1" applyBorder="1" applyAlignment="1">
      <alignment horizontal="left" vertical="center" wrapText="1"/>
    </xf>
    <xf numFmtId="0" fontId="10" fillId="0" borderId="2" xfId="2" applyFont="1" applyBorder="1" applyAlignment="1">
      <alignment vertical="center" wrapText="1"/>
    </xf>
    <xf numFmtId="3" fontId="9" fillId="5" borderId="2" xfId="2" applyNumberFormat="1" applyFont="1" applyFill="1" applyBorder="1" applyAlignment="1">
      <alignment horizontal="right" vertical="center" wrapText="1"/>
    </xf>
    <xf numFmtId="3" fontId="9" fillId="5" borderId="3" xfId="2" applyNumberFormat="1" applyFont="1" applyFill="1" applyBorder="1" applyAlignment="1">
      <alignment horizontal="right" vertical="center" wrapText="1"/>
    </xf>
    <xf numFmtId="0" fontId="2" fillId="0" borderId="0" xfId="2" applyFont="1" applyAlignment="1">
      <alignment vertical="center"/>
    </xf>
    <xf numFmtId="0" fontId="2" fillId="0" borderId="27" xfId="2" applyFont="1" applyBorder="1" applyAlignment="1">
      <alignment vertical="center"/>
    </xf>
    <xf numFmtId="0" fontId="10" fillId="2" borderId="2" xfId="2" applyFont="1" applyFill="1" applyBorder="1" applyAlignment="1">
      <alignment vertical="center" wrapText="1"/>
    </xf>
    <xf numFmtId="165" fontId="10" fillId="2" borderId="2" xfId="2" applyNumberFormat="1" applyFont="1" applyFill="1" applyBorder="1" applyAlignment="1">
      <alignment horizontal="right" vertical="center" wrapText="1"/>
    </xf>
    <xf numFmtId="165" fontId="10" fillId="2" borderId="3" xfId="2" applyNumberFormat="1" applyFont="1" applyFill="1" applyBorder="1" applyAlignment="1">
      <alignment horizontal="right" vertical="center" wrapText="1"/>
    </xf>
    <xf numFmtId="165" fontId="10" fillId="2" borderId="4" xfId="2" applyNumberFormat="1" applyFont="1" applyFill="1" applyBorder="1" applyAlignment="1">
      <alignment horizontal="right" vertical="center" wrapText="1"/>
    </xf>
    <xf numFmtId="0" fontId="8" fillId="2" borderId="2" xfId="2" applyFont="1" applyFill="1" applyBorder="1" applyAlignment="1">
      <alignment vertical="center" wrapText="1"/>
    </xf>
    <xf numFmtId="165" fontId="8" fillId="2" borderId="2" xfId="2" applyNumberFormat="1" applyFont="1" applyFill="1" applyBorder="1" applyAlignment="1">
      <alignment horizontal="right" vertical="center" wrapText="1"/>
    </xf>
    <xf numFmtId="165" fontId="8" fillId="2" borderId="3" xfId="2" applyNumberFormat="1" applyFont="1" applyFill="1" applyBorder="1" applyAlignment="1">
      <alignment horizontal="right" vertical="center" wrapText="1"/>
    </xf>
    <xf numFmtId="165" fontId="8" fillId="2" borderId="4" xfId="2" applyNumberFormat="1" applyFont="1" applyFill="1" applyBorder="1" applyAlignment="1">
      <alignment horizontal="right" vertical="center" wrapText="1"/>
    </xf>
    <xf numFmtId="4" fontId="10" fillId="2" borderId="3" xfId="2" applyNumberFormat="1" applyFont="1" applyFill="1" applyBorder="1" applyAlignment="1">
      <alignment horizontal="right" vertical="center" wrapText="1"/>
    </xf>
    <xf numFmtId="2" fontId="10" fillId="2" borderId="4" xfId="2" applyNumberFormat="1" applyFont="1" applyFill="1" applyBorder="1" applyAlignment="1">
      <alignment horizontal="right" vertical="center" wrapText="1"/>
    </xf>
    <xf numFmtId="4" fontId="8" fillId="2" borderId="3" xfId="2" applyNumberFormat="1" applyFont="1" applyFill="1" applyBorder="1" applyAlignment="1">
      <alignment horizontal="right" vertical="center" wrapText="1"/>
    </xf>
    <xf numFmtId="2" fontId="8" fillId="2" borderId="4" xfId="2" applyNumberFormat="1" applyFont="1" applyFill="1" applyBorder="1" applyAlignment="1">
      <alignment horizontal="right" vertical="center" wrapText="1"/>
    </xf>
    <xf numFmtId="0" fontId="15" fillId="0" borderId="2" xfId="2" applyFont="1" applyBorder="1" applyAlignment="1">
      <alignment vertical="center" wrapText="1"/>
    </xf>
    <xf numFmtId="3" fontId="12" fillId="0" borderId="2" xfId="2" applyNumberFormat="1" applyFont="1" applyBorder="1" applyAlignment="1">
      <alignment horizontal="right" vertical="center" wrapText="1"/>
    </xf>
    <xf numFmtId="0" fontId="8" fillId="0" borderId="2" xfId="2" applyFont="1" applyBorder="1" applyAlignment="1">
      <alignment vertical="top" wrapText="1"/>
    </xf>
    <xf numFmtId="3" fontId="15" fillId="0" borderId="2" xfId="2" applyNumberFormat="1" applyFont="1" applyBorder="1" applyAlignment="1">
      <alignment vertical="center"/>
    </xf>
    <xf numFmtId="0" fontId="2" fillId="0" borderId="0" xfId="2" applyFont="1"/>
    <xf numFmtId="0" fontId="15" fillId="0" borderId="2" xfId="2" applyFont="1" applyBorder="1" applyAlignment="1">
      <alignment vertical="center"/>
    </xf>
    <xf numFmtId="0" fontId="25" fillId="0" borderId="0" xfId="0" applyFont="1"/>
    <xf numFmtId="0" fontId="15" fillId="0" borderId="2" xfId="2" applyFont="1" applyBorder="1" applyAlignment="1">
      <alignment horizontal="right" vertical="top" wrapText="1"/>
    </xf>
    <xf numFmtId="0" fontId="5" fillId="0" borderId="0" xfId="2" applyFont="1" applyAlignment="1">
      <alignment horizontal="right"/>
    </xf>
    <xf numFmtId="0" fontId="12" fillId="0" borderId="2" xfId="2" applyFont="1" applyBorder="1" applyAlignment="1">
      <alignment vertical="center"/>
    </xf>
    <xf numFmtId="3" fontId="32" fillId="0" borderId="2" xfId="2" applyNumberFormat="1" applyFont="1" applyFill="1" applyBorder="1" applyAlignment="1">
      <alignment horizontal="right" vertical="center" wrapText="1"/>
    </xf>
    <xf numFmtId="3" fontId="12" fillId="4" borderId="10" xfId="2" applyNumberFormat="1" applyFont="1" applyFill="1" applyBorder="1" applyAlignment="1">
      <alignment horizontal="right" vertical="center" wrapText="1"/>
    </xf>
    <xf numFmtId="0" fontId="33" fillId="0" borderId="0" xfId="0" applyFont="1"/>
    <xf numFmtId="3" fontId="12" fillId="0" borderId="2" xfId="2" applyNumberFormat="1" applyFont="1" applyBorder="1" applyAlignment="1">
      <alignment vertical="center"/>
    </xf>
    <xf numFmtId="3" fontId="32" fillId="0" borderId="2" xfId="2" applyNumberFormat="1" applyFont="1" applyBorder="1" applyAlignment="1">
      <alignment horizontal="right" vertical="center" wrapText="1"/>
    </xf>
    <xf numFmtId="3" fontId="12" fillId="3" borderId="9" xfId="2" applyNumberFormat="1" applyFont="1" applyFill="1" applyBorder="1" applyAlignment="1">
      <alignment horizontal="right" vertical="center" wrapText="1"/>
    </xf>
    <xf numFmtId="3" fontId="12" fillId="3" borderId="10" xfId="2" applyNumberFormat="1" applyFont="1" applyFill="1" applyBorder="1" applyAlignment="1">
      <alignment horizontal="right" vertical="center" wrapText="1"/>
    </xf>
    <xf numFmtId="3" fontId="36" fillId="0" borderId="2" xfId="2" applyNumberFormat="1" applyFont="1" applyFill="1" applyBorder="1" applyAlignment="1">
      <alignment horizontal="right" vertical="center" wrapText="1"/>
    </xf>
    <xf numFmtId="0" fontId="2" fillId="0" borderId="0" xfId="2" applyAlignment="1"/>
    <xf numFmtId="0" fontId="5" fillId="0" borderId="0" xfId="2" applyFont="1" applyAlignment="1">
      <alignment shrinkToFit="1"/>
    </xf>
    <xf numFmtId="3" fontId="12" fillId="0" borderId="3" xfId="2" applyNumberFormat="1" applyFont="1" applyBorder="1" applyAlignment="1">
      <alignment horizontal="right" vertical="center" wrapText="1"/>
    </xf>
    <xf numFmtId="3" fontId="12" fillId="0" borderId="4" xfId="2" applyNumberFormat="1" applyFont="1" applyBorder="1" applyAlignment="1">
      <alignment horizontal="right" vertical="center" wrapText="1"/>
    </xf>
    <xf numFmtId="3" fontId="0" fillId="0" borderId="0" xfId="0" applyNumberFormat="1"/>
    <xf numFmtId="0" fontId="32" fillId="0" borderId="2" xfId="2" applyFont="1" applyBorder="1" applyAlignment="1">
      <alignment vertical="center"/>
    </xf>
    <xf numFmtId="0" fontId="2" fillId="0" borderId="1" xfId="2" applyBorder="1"/>
    <xf numFmtId="164" fontId="39" fillId="0" borderId="0" xfId="2" applyNumberFormat="1" applyFont="1" applyFill="1" applyAlignment="1"/>
    <xf numFmtId="0" fontId="2" fillId="0" borderId="0" xfId="2" applyFill="1" applyAlignment="1"/>
    <xf numFmtId="164" fontId="5" fillId="0" borderId="0" xfId="2" applyNumberFormat="1" applyFont="1" applyAlignment="1"/>
    <xf numFmtId="164" fontId="39" fillId="2" borderId="0" xfId="2" applyNumberFormat="1" applyFont="1" applyFill="1" applyAlignment="1"/>
    <xf numFmtId="0" fontId="2" fillId="2" borderId="0" xfId="2" applyFill="1" applyAlignment="1">
      <alignment horizontal="right"/>
    </xf>
    <xf numFmtId="164" fontId="2" fillId="0" borderId="0" xfId="2" applyNumberFormat="1" applyAlignment="1"/>
    <xf numFmtId="0" fontId="39" fillId="0" borderId="0" xfId="2" applyFont="1" applyAlignment="1">
      <alignment horizontal="right"/>
    </xf>
    <xf numFmtId="164" fontId="2" fillId="0" borderId="0" xfId="2" applyNumberFormat="1" applyAlignment="1">
      <alignment horizontal="left" vertical="center" shrinkToFit="1"/>
    </xf>
    <xf numFmtId="0" fontId="39" fillId="0" borderId="0" xfId="2" applyFont="1" applyAlignment="1"/>
    <xf numFmtId="0" fontId="2" fillId="2" borderId="0" xfId="2" applyFill="1" applyAlignment="1"/>
    <xf numFmtId="164" fontId="3" fillId="0" borderId="0" xfId="2" applyNumberFormat="1" applyFont="1"/>
    <xf numFmtId="164" fontId="44" fillId="0" borderId="0" xfId="2" applyNumberFormat="1" applyFont="1" applyAlignment="1"/>
    <xf numFmtId="164" fontId="45" fillId="2" borderId="0" xfId="2" applyNumberFormat="1" applyFont="1" applyFill="1" applyAlignment="1"/>
    <xf numFmtId="3" fontId="32" fillId="3" borderId="2" xfId="2" applyNumberFormat="1" applyFont="1" applyFill="1" applyBorder="1" applyAlignment="1">
      <alignment horizontal="right" vertical="center" wrapText="1"/>
    </xf>
    <xf numFmtId="0" fontId="0" fillId="0" borderId="0" xfId="0" applyAlignment="1"/>
    <xf numFmtId="0" fontId="0" fillId="0" borderId="0" xfId="0" applyAlignment="1">
      <alignment horizontal="right"/>
    </xf>
    <xf numFmtId="0" fontId="2" fillId="0" borderId="0" xfId="2" applyAlignment="1">
      <alignment shrinkToFit="1"/>
    </xf>
    <xf numFmtId="0" fontId="9" fillId="0" borderId="28" xfId="2" applyFont="1" applyBorder="1" applyAlignment="1"/>
    <xf numFmtId="164" fontId="2" fillId="0" borderId="0" xfId="2" applyNumberFormat="1" applyFont="1" applyAlignment="1"/>
    <xf numFmtId="0" fontId="8" fillId="0" borderId="0" xfId="2" applyFont="1"/>
    <xf numFmtId="0" fontId="10" fillId="0" borderId="2" xfId="2" applyFont="1" applyBorder="1" applyAlignment="1">
      <alignment horizontal="center" vertical="center" wrapText="1"/>
    </xf>
    <xf numFmtId="0" fontId="7" fillId="0" borderId="0" xfId="2" applyFont="1"/>
    <xf numFmtId="0" fontId="12" fillId="0" borderId="2" xfId="2" applyFont="1" applyBorder="1" applyAlignment="1">
      <alignment vertical="center" wrapText="1"/>
    </xf>
    <xf numFmtId="3" fontId="10" fillId="0" borderId="2" xfId="2" applyNumberFormat="1" applyFont="1" applyBorder="1" applyAlignment="1">
      <alignment horizontal="right" vertical="center" wrapText="1"/>
    </xf>
    <xf numFmtId="3" fontId="15" fillId="0" borderId="2" xfId="2" applyNumberFormat="1" applyFont="1" applyBorder="1" applyAlignment="1">
      <alignment horizontal="center" vertical="center" wrapText="1"/>
    </xf>
    <xf numFmtId="3" fontId="12" fillId="0" borderId="2" xfId="2" applyNumberFormat="1" applyFont="1" applyBorder="1" applyAlignment="1">
      <alignment vertical="center" wrapText="1"/>
    </xf>
    <xf numFmtId="0" fontId="15" fillId="0" borderId="2" xfId="2" applyFont="1" applyFill="1" applyBorder="1" applyAlignment="1">
      <alignment vertical="center" wrapText="1"/>
    </xf>
    <xf numFmtId="3" fontId="32" fillId="0" borderId="2" xfId="2" applyNumberFormat="1" applyFont="1" applyFill="1" applyBorder="1" applyAlignment="1">
      <alignment horizontal="center" vertical="center" wrapText="1"/>
    </xf>
    <xf numFmtId="3" fontId="15" fillId="0" borderId="2" xfId="2" applyNumberFormat="1" applyFont="1" applyBorder="1" applyAlignment="1">
      <alignment vertical="center" wrapText="1"/>
    </xf>
    <xf numFmtId="3" fontId="12" fillId="0" borderId="2" xfId="2" applyNumberFormat="1" applyFont="1" applyBorder="1" applyAlignment="1">
      <alignment horizontal="center" vertical="center" wrapText="1"/>
    </xf>
    <xf numFmtId="3" fontId="32" fillId="0" borderId="2" xfId="2" applyNumberFormat="1" applyFont="1" applyBorder="1" applyAlignment="1">
      <alignment vertical="center" wrapText="1"/>
    </xf>
    <xf numFmtId="0" fontId="49" fillId="0" borderId="2" xfId="2" applyFont="1" applyBorder="1" applyAlignment="1">
      <alignment vertical="center" wrapText="1"/>
    </xf>
    <xf numFmtId="0" fontId="25" fillId="0" borderId="2" xfId="4" applyFont="1" applyBorder="1" applyAlignment="1">
      <alignment horizontal="center"/>
    </xf>
    <xf numFmtId="3" fontId="26" fillId="0" borderId="2" xfId="4" applyNumberFormat="1" applyFont="1" applyBorder="1" applyAlignment="1">
      <alignment horizontal="right"/>
    </xf>
    <xf numFmtId="0" fontId="31" fillId="0" borderId="32" xfId="4" applyBorder="1"/>
    <xf numFmtId="3" fontId="53" fillId="0" borderId="2" xfId="4" applyNumberFormat="1" applyFont="1" applyBorder="1" applyAlignment="1">
      <alignment horizontal="right"/>
    </xf>
    <xf numFmtId="3" fontId="53" fillId="0" borderId="33" xfId="4" applyNumberFormat="1" applyFont="1" applyBorder="1" applyAlignment="1">
      <alignment horizontal="right"/>
    </xf>
    <xf numFmtId="0" fontId="31" fillId="0" borderId="33" xfId="4" applyBorder="1"/>
    <xf numFmtId="3" fontId="26" fillId="0" borderId="33" xfId="4" applyNumberFormat="1" applyFont="1" applyBorder="1" applyAlignment="1">
      <alignment horizontal="right"/>
    </xf>
    <xf numFmtId="0" fontId="26" fillId="0" borderId="31" xfId="4" applyFont="1" applyBorder="1" applyAlignment="1"/>
    <xf numFmtId="0" fontId="26" fillId="0" borderId="2" xfId="4" applyFont="1" applyBorder="1" applyAlignment="1"/>
    <xf numFmtId="3" fontId="27" fillId="7" borderId="2" xfId="4" applyNumberFormat="1" applyFont="1" applyFill="1" applyBorder="1" applyAlignment="1">
      <alignment horizontal="right"/>
    </xf>
    <xf numFmtId="3" fontId="27" fillId="7" borderId="33" xfId="4" applyNumberFormat="1" applyFont="1" applyFill="1" applyBorder="1" applyAlignment="1">
      <alignment horizontal="right"/>
    </xf>
    <xf numFmtId="3" fontId="28" fillId="0" borderId="30" xfId="4" applyNumberFormat="1" applyFont="1" applyBorder="1" applyAlignment="1">
      <alignment horizontal="right"/>
    </xf>
    <xf numFmtId="0" fontId="31" fillId="0" borderId="0" xfId="4"/>
    <xf numFmtId="0" fontId="28" fillId="0" borderId="0" xfId="4" quotePrefix="1" applyFont="1" applyBorder="1" applyAlignment="1">
      <alignment shrinkToFit="1"/>
    </xf>
    <xf numFmtId="0" fontId="28" fillId="0" borderId="0" xfId="4" applyFont="1" applyBorder="1" applyAlignment="1">
      <alignment shrinkToFit="1"/>
    </xf>
    <xf numFmtId="3" fontId="28" fillId="0" borderId="0" xfId="4" applyNumberFormat="1" applyFont="1" applyBorder="1" applyAlignment="1">
      <alignment horizontal="right"/>
    </xf>
    <xf numFmtId="3" fontId="26" fillId="0" borderId="0" xfId="4" applyNumberFormat="1" applyFont="1" applyBorder="1" applyAlignment="1">
      <alignment horizontal="right"/>
    </xf>
    <xf numFmtId="0" fontId="26" fillId="0" borderId="0" xfId="4" applyFont="1" applyBorder="1" applyAlignment="1"/>
    <xf numFmtId="0" fontId="31" fillId="0" borderId="0" xfId="4" applyBorder="1"/>
    <xf numFmtId="3" fontId="57" fillId="0" borderId="0" xfId="0" applyNumberFormat="1" applyFont="1"/>
    <xf numFmtId="0" fontId="46" fillId="0" borderId="0" xfId="0" applyFont="1" applyAlignment="1">
      <alignment horizontal="center"/>
    </xf>
    <xf numFmtId="0" fontId="46" fillId="0" borderId="0" xfId="0" applyFont="1"/>
    <xf numFmtId="0" fontId="46" fillId="0" borderId="0" xfId="0" applyFont="1" applyAlignment="1">
      <alignment horizontal="center" shrinkToFit="1"/>
    </xf>
    <xf numFmtId="14" fontId="57" fillId="0" borderId="0" xfId="0" applyNumberFormat="1" applyFont="1" applyAlignment="1">
      <alignment horizontal="right"/>
    </xf>
    <xf numFmtId="3" fontId="4" fillId="0" borderId="28" xfId="2" applyNumberFormat="1" applyFont="1" applyBorder="1" applyAlignment="1"/>
    <xf numFmtId="3" fontId="12" fillId="3" borderId="2" xfId="2" applyNumberFormat="1" applyFont="1" applyFill="1" applyBorder="1" applyAlignment="1">
      <alignment horizontal="right" vertical="top" wrapText="1"/>
    </xf>
    <xf numFmtId="0" fontId="12" fillId="3" borderId="2" xfId="2" applyFont="1" applyFill="1" applyBorder="1" applyAlignment="1">
      <alignment vertical="top" wrapText="1"/>
    </xf>
    <xf numFmtId="0" fontId="15" fillId="0" borderId="2" xfId="2" applyFont="1" applyBorder="1" applyAlignment="1">
      <alignment vertical="top" wrapText="1"/>
    </xf>
    <xf numFmtId="3" fontId="15" fillId="0" borderId="2" xfId="2" applyNumberFormat="1" applyFont="1" applyBorder="1" applyAlignment="1">
      <alignment horizontal="right" vertical="top" wrapText="1"/>
    </xf>
    <xf numFmtId="3" fontId="58" fillId="0" borderId="2" xfId="2" applyNumberFormat="1" applyFont="1" applyBorder="1" applyAlignment="1">
      <alignment horizontal="right" vertical="top" wrapText="1"/>
    </xf>
    <xf numFmtId="0" fontId="48" fillId="0" borderId="2" xfId="2" applyFont="1" applyBorder="1" applyAlignment="1">
      <alignment vertical="top" wrapText="1"/>
    </xf>
    <xf numFmtId="0" fontId="10" fillId="0" borderId="35" xfId="2" applyFont="1" applyBorder="1" applyAlignment="1">
      <alignment horizontal="right" vertical="top" wrapText="1"/>
    </xf>
    <xf numFmtId="0" fontId="10" fillId="0" borderId="35" xfId="2" applyFont="1" applyBorder="1" applyAlignment="1">
      <alignment vertical="top" wrapText="1"/>
    </xf>
    <xf numFmtId="0" fontId="8" fillId="0" borderId="2" xfId="2" applyFont="1" applyBorder="1" applyAlignment="1">
      <alignment vertical="center"/>
    </xf>
    <xf numFmtId="164" fontId="44" fillId="0" borderId="0" xfId="2" applyNumberFormat="1" applyFont="1"/>
    <xf numFmtId="3" fontId="32" fillId="0" borderId="2" xfId="2" applyNumberFormat="1" applyFont="1" applyBorder="1" applyAlignment="1">
      <alignment vertical="center"/>
    </xf>
    <xf numFmtId="3" fontId="32" fillId="0" borderId="3" xfId="2" applyNumberFormat="1" applyFont="1" applyBorder="1" applyAlignment="1">
      <alignment horizontal="right" vertical="center" wrapText="1"/>
    </xf>
    <xf numFmtId="3" fontId="32" fillId="0" borderId="17" xfId="2" applyNumberFormat="1" applyFont="1" applyFill="1" applyBorder="1" applyAlignment="1">
      <alignment horizontal="right" vertical="center" wrapText="1"/>
    </xf>
    <xf numFmtId="3" fontId="36" fillId="0" borderId="23" xfId="2" applyNumberFormat="1" applyFont="1" applyFill="1" applyBorder="1" applyAlignment="1">
      <alignment horizontal="right" vertical="center" wrapText="1"/>
    </xf>
    <xf numFmtId="0" fontId="59" fillId="0" borderId="0" xfId="0" applyFont="1" applyAlignment="1">
      <alignment horizontal="right"/>
    </xf>
    <xf numFmtId="0" fontId="63" fillId="0" borderId="0" xfId="0" applyFont="1" applyAlignment="1">
      <alignment shrinkToFit="1"/>
    </xf>
    <xf numFmtId="0" fontId="62" fillId="0" borderId="0" xfId="0" applyFont="1" applyAlignment="1">
      <alignment shrinkToFit="1"/>
    </xf>
    <xf numFmtId="3" fontId="63" fillId="0" borderId="0" xfId="0" applyNumberFormat="1" applyFont="1" applyAlignment="1"/>
    <xf numFmtId="0" fontId="63" fillId="0" borderId="0" xfId="0" applyFont="1" applyBorder="1" applyAlignment="1">
      <alignment shrinkToFit="1"/>
    </xf>
    <xf numFmtId="0" fontId="62" fillId="0" borderId="0" xfId="0" applyFont="1" applyBorder="1" applyAlignment="1">
      <alignment shrinkToFit="1"/>
    </xf>
    <xf numFmtId="3" fontId="63" fillId="0" borderId="0" xfId="0" applyNumberFormat="1" applyFont="1" applyBorder="1" applyAlignment="1"/>
    <xf numFmtId="0" fontId="60" fillId="0" borderId="0" xfId="0" applyFont="1" applyAlignment="1">
      <alignment horizontal="justify" vertical="top" wrapText="1"/>
    </xf>
    <xf numFmtId="0" fontId="61" fillId="0" borderId="0" xfId="0" applyFont="1" applyAlignment="1"/>
    <xf numFmtId="0" fontId="63" fillId="0" borderId="0" xfId="0" applyFont="1" applyAlignment="1">
      <alignment shrinkToFit="1"/>
    </xf>
    <xf numFmtId="0" fontId="62" fillId="0" borderId="0" xfId="0" applyFont="1" applyAlignment="1">
      <alignment shrinkToFit="1"/>
    </xf>
    <xf numFmtId="3" fontId="63" fillId="0" borderId="0" xfId="0" applyNumberFormat="1" applyFont="1" applyAlignment="1"/>
    <xf numFmtId="0" fontId="63" fillId="0" borderId="36" xfId="0" applyFont="1" applyBorder="1" applyAlignment="1">
      <alignment shrinkToFit="1"/>
    </xf>
    <xf numFmtId="0" fontId="62" fillId="0" borderId="36" xfId="0" applyFont="1" applyBorder="1" applyAlignment="1">
      <alignment shrinkToFit="1"/>
    </xf>
    <xf numFmtId="3" fontId="63" fillId="0" borderId="36" xfId="0" applyNumberFormat="1" applyFont="1" applyBorder="1" applyAlignment="1"/>
    <xf numFmtId="0" fontId="60" fillId="0" borderId="0" xfId="0" applyFont="1" applyAlignment="1">
      <alignment horizontal="justify" vertical="top" wrapText="1"/>
    </xf>
    <xf numFmtId="0" fontId="61" fillId="0" borderId="0" xfId="0" applyFont="1" applyAlignment="1"/>
    <xf numFmtId="0" fontId="62" fillId="0" borderId="1" xfId="0" applyFont="1" applyBorder="1" applyAlignment="1">
      <alignment shrinkToFit="1"/>
    </xf>
    <xf numFmtId="0" fontId="62" fillId="0" borderId="1" xfId="0" applyFont="1" applyBorder="1" applyAlignment="1"/>
    <xf numFmtId="0" fontId="62" fillId="0" borderId="1" xfId="0" applyFont="1" applyBorder="1" applyAlignment="1">
      <alignment horizontal="center"/>
    </xf>
    <xf numFmtId="0" fontId="0" fillId="0" borderId="0" xfId="0" applyAlignment="1"/>
    <xf numFmtId="0" fontId="63" fillId="0" borderId="0" xfId="0" applyFont="1" applyAlignment="1">
      <alignment horizontal="justify" vertical="top" wrapText="1"/>
    </xf>
    <xf numFmtId="0" fontId="63" fillId="0" borderId="0" xfId="0" applyFont="1" applyAlignment="1">
      <alignment vertical="top" wrapText="1"/>
    </xf>
    <xf numFmtId="0" fontId="46" fillId="0" borderId="0" xfId="0" applyFont="1" applyAlignment="1"/>
    <xf numFmtId="0" fontId="1" fillId="0" borderId="0" xfId="0" applyFont="1" applyAlignment="1"/>
    <xf numFmtId="0" fontId="0" fillId="0" borderId="0" xfId="0" applyAlignment="1">
      <alignment vertical="top" wrapText="1"/>
    </xf>
    <xf numFmtId="0" fontId="35" fillId="0" borderId="2" xfId="0" applyFont="1" applyBorder="1" applyAlignment="1"/>
    <xf numFmtId="3" fontId="35" fillId="0" borderId="2" xfId="0" applyNumberFormat="1" applyFont="1" applyBorder="1" applyAlignment="1">
      <alignment horizontal="right"/>
    </xf>
    <xf numFmtId="3" fontId="34" fillId="0" borderId="2" xfId="0" applyNumberFormat="1" applyFont="1" applyBorder="1" applyAlignment="1">
      <alignment horizontal="right"/>
    </xf>
    <xf numFmtId="0" fontId="34" fillId="0" borderId="2" xfId="0" applyFont="1" applyBorder="1" applyAlignment="1"/>
    <xf numFmtId="0" fontId="35" fillId="0" borderId="2" xfId="0" applyFont="1" applyBorder="1" applyAlignment="1">
      <alignment horizontal="center"/>
    </xf>
    <xf numFmtId="0" fontId="26" fillId="0" borderId="2" xfId="0" applyFont="1" applyBorder="1" applyAlignment="1"/>
    <xf numFmtId="0" fontId="24" fillId="0" borderId="2" xfId="0" applyFont="1" applyBorder="1" applyAlignment="1"/>
    <xf numFmtId="0" fontId="25" fillId="0" borderId="2" xfId="0" applyFont="1" applyBorder="1" applyAlignment="1"/>
    <xf numFmtId="0" fontId="22" fillId="0" borderId="2" xfId="0" applyFont="1" applyBorder="1" applyAlignment="1">
      <alignment horizontal="center"/>
    </xf>
    <xf numFmtId="0" fontId="26" fillId="0" borderId="2" xfId="0" applyFont="1" applyBorder="1" applyAlignment="1">
      <alignment shrinkToFit="1"/>
    </xf>
    <xf numFmtId="3" fontId="38" fillId="0" borderId="2" xfId="0" applyNumberFormat="1" applyFont="1" applyBorder="1" applyAlignment="1">
      <alignment horizontal="right"/>
    </xf>
    <xf numFmtId="0" fontId="35" fillId="0" borderId="2" xfId="0" applyFont="1" applyBorder="1" applyAlignment="1">
      <alignment shrinkToFit="1"/>
    </xf>
    <xf numFmtId="0" fontId="27" fillId="0" borderId="2" xfId="0" applyFont="1" applyBorder="1" applyAlignment="1"/>
    <xf numFmtId="0" fontId="37" fillId="0" borderId="2" xfId="0" applyFont="1" applyBorder="1" applyAlignment="1"/>
    <xf numFmtId="0" fontId="0" fillId="0" borderId="0" xfId="0" applyAlignment="1">
      <alignment horizontal="right"/>
    </xf>
    <xf numFmtId="0" fontId="28" fillId="0" borderId="0" xfId="0" applyFont="1" applyAlignment="1">
      <alignment horizontal="center" vertical="center" wrapText="1"/>
    </xf>
    <xf numFmtId="3" fontId="35" fillId="0" borderId="3" xfId="0" applyNumberFormat="1" applyFont="1" applyBorder="1" applyAlignment="1">
      <alignment horizontal="left"/>
    </xf>
    <xf numFmtId="3" fontId="35" fillId="0" borderId="29" xfId="0" applyNumberFormat="1" applyFont="1" applyBorder="1" applyAlignment="1">
      <alignment horizontal="left"/>
    </xf>
    <xf numFmtId="0" fontId="8" fillId="0" borderId="0" xfId="2" applyFont="1" applyAlignment="1">
      <alignment horizontal="left" shrinkToFit="1"/>
    </xf>
    <xf numFmtId="0" fontId="2" fillId="0" borderId="0" xfId="2" applyAlignment="1">
      <alignment horizontal="left" shrinkToFit="1"/>
    </xf>
    <xf numFmtId="0" fontId="4" fillId="0" borderId="0" xfId="2" applyFont="1" applyAlignment="1">
      <alignment horizontal="center" wrapText="1"/>
    </xf>
    <xf numFmtId="0" fontId="4" fillId="0" borderId="28" xfId="2" applyFont="1" applyBorder="1" applyAlignment="1">
      <alignment horizontal="center" wrapText="1"/>
    </xf>
    <xf numFmtId="0" fontId="2" fillId="0" borderId="0" xfId="2" applyAlignment="1"/>
    <xf numFmtId="0" fontId="39" fillId="2" borderId="0" xfId="2" applyFont="1" applyFill="1" applyAlignment="1"/>
    <xf numFmtId="0" fontId="2" fillId="2" borderId="0" xfId="2" applyFill="1" applyAlignment="1"/>
    <xf numFmtId="0" fontId="40" fillId="0" borderId="0" xfId="2" applyFont="1" applyAlignment="1"/>
    <xf numFmtId="164" fontId="2" fillId="0" borderId="0" xfId="2" applyNumberFormat="1" applyBorder="1" applyAlignment="1">
      <alignment horizontal="center" vertical="center" textRotation="90"/>
    </xf>
    <xf numFmtId="0" fontId="0" fillId="0" borderId="0" xfId="0" applyBorder="1" applyAlignment="1">
      <alignment horizontal="center" vertical="center" textRotation="90"/>
    </xf>
    <xf numFmtId="0" fontId="40" fillId="0" borderId="0" xfId="2" applyFont="1" applyAlignment="1">
      <alignment shrinkToFit="1"/>
    </xf>
    <xf numFmtId="0" fontId="5" fillId="0" borderId="0" xfId="2" applyFont="1" applyAlignment="1">
      <alignment shrinkToFit="1"/>
    </xf>
    <xf numFmtId="0" fontId="5" fillId="0" borderId="0" xfId="2" applyFont="1" applyAlignment="1"/>
    <xf numFmtId="0" fontId="5" fillId="0" borderId="0" xfId="2" applyFont="1" applyAlignment="1">
      <alignment horizontal="right"/>
    </xf>
    <xf numFmtId="0" fontId="41" fillId="0" borderId="0" xfId="2" applyFont="1" applyAlignment="1"/>
    <xf numFmtId="0" fontId="39" fillId="0" borderId="0" xfId="2" applyFont="1" applyAlignment="1"/>
    <xf numFmtId="0" fontId="5" fillId="0" borderId="0" xfId="2" applyFont="1" applyAlignment="1">
      <alignment horizontal="left"/>
    </xf>
    <xf numFmtId="0" fontId="0" fillId="0" borderId="0" xfId="0" applyAlignment="1">
      <alignment horizontal="left"/>
    </xf>
    <xf numFmtId="0" fontId="4" fillId="0" borderId="0" xfId="2" applyFont="1" applyAlignment="1"/>
    <xf numFmtId="0" fontId="6" fillId="0" borderId="0" xfId="2" applyFont="1" applyAlignment="1">
      <alignment shrinkToFit="1"/>
    </xf>
    <xf numFmtId="0" fontId="2" fillId="0" borderId="0" xfId="2" applyAlignment="1">
      <alignment shrinkToFit="1"/>
    </xf>
    <xf numFmtId="0" fontId="6" fillId="0" borderId="0" xfId="2" applyFont="1" applyAlignment="1"/>
    <xf numFmtId="0" fontId="30" fillId="0" borderId="0" xfId="2" applyFont="1" applyAlignment="1">
      <alignment horizontal="center" shrinkToFit="1"/>
    </xf>
    <xf numFmtId="0" fontId="3" fillId="0" borderId="0" xfId="2" applyFont="1" applyAlignment="1">
      <alignment horizontal="center"/>
    </xf>
    <xf numFmtId="0" fontId="5" fillId="0" borderId="0" xfId="2" applyFont="1" applyAlignment="1">
      <alignment horizontal="left" wrapText="1"/>
    </xf>
    <xf numFmtId="0" fontId="0" fillId="0" borderId="0" xfId="0" applyAlignment="1">
      <alignment horizontal="left" wrapText="1"/>
    </xf>
    <xf numFmtId="0" fontId="0" fillId="0" borderId="0" xfId="0" applyAlignment="1">
      <alignment wrapText="1"/>
    </xf>
    <xf numFmtId="0" fontId="8" fillId="0" borderId="0" xfId="2" applyFont="1" applyAlignment="1">
      <alignment horizontal="right" shrinkToFit="1"/>
    </xf>
    <xf numFmtId="0" fontId="47" fillId="0" borderId="28" xfId="2" applyFont="1" applyBorder="1" applyAlignment="1">
      <alignment horizontal="center" vertical="center"/>
    </xf>
    <xf numFmtId="0" fontId="41" fillId="0" borderId="28" xfId="2" applyFont="1" applyBorder="1" applyAlignment="1">
      <alignment horizontal="center" vertical="center"/>
    </xf>
    <xf numFmtId="0" fontId="0" fillId="0" borderId="28" xfId="0" applyBorder="1" applyAlignment="1"/>
    <xf numFmtId="0" fontId="17" fillId="0" borderId="2" xfId="2" applyFont="1" applyBorder="1" applyAlignment="1">
      <alignment vertical="top" wrapText="1"/>
    </xf>
    <xf numFmtId="0" fontId="17" fillId="0" borderId="3" xfId="2" applyFont="1" applyBorder="1" applyAlignment="1">
      <alignment vertical="top" wrapText="1"/>
    </xf>
    <xf numFmtId="0" fontId="2" fillId="0" borderId="0" xfId="2" applyAlignment="1">
      <alignment horizontal="right" shrinkToFit="1"/>
    </xf>
    <xf numFmtId="0" fontId="9" fillId="0" borderId="28" xfId="2" applyFont="1" applyBorder="1" applyAlignment="1"/>
    <xf numFmtId="0" fontId="5" fillId="0" borderId="28" xfId="2" applyFont="1" applyBorder="1" applyAlignment="1"/>
    <xf numFmtId="0" fontId="14" fillId="0" borderId="3" xfId="2" applyFont="1" applyBorder="1" applyAlignment="1">
      <alignment vertical="center" wrapText="1"/>
    </xf>
    <xf numFmtId="0" fontId="12" fillId="0" borderId="29" xfId="2" applyFont="1" applyBorder="1" applyAlignment="1">
      <alignment vertical="center" wrapText="1"/>
    </xf>
    <xf numFmtId="0" fontId="14" fillId="0" borderId="14" xfId="2" applyFont="1" applyBorder="1" applyAlignment="1">
      <alignment vertical="center" wrapText="1"/>
    </xf>
    <xf numFmtId="0" fontId="14" fillId="0" borderId="28" xfId="2" applyFont="1" applyBorder="1" applyAlignment="1">
      <alignment vertical="center" wrapText="1"/>
    </xf>
    <xf numFmtId="3" fontId="15" fillId="0" borderId="2" xfId="2" applyNumberFormat="1" applyFont="1" applyBorder="1" applyAlignment="1">
      <alignment horizontal="right" vertical="top" wrapText="1"/>
    </xf>
    <xf numFmtId="0" fontId="14" fillId="0" borderId="3" xfId="2" applyFont="1" applyBorder="1" applyAlignment="1">
      <alignment horizontal="right" vertical="center" wrapText="1"/>
    </xf>
    <xf numFmtId="0" fontId="12" fillId="0" borderId="29" xfId="2" applyFont="1" applyBorder="1" applyAlignment="1">
      <alignment horizontal="right" vertical="center" wrapText="1"/>
    </xf>
    <xf numFmtId="0" fontId="29" fillId="0" borderId="0" xfId="0" applyFont="1" applyAlignment="1">
      <alignment horizontal="center" vertical="center" shrinkToFit="1"/>
    </xf>
    <xf numFmtId="0" fontId="28" fillId="7" borderId="34" xfId="4" applyFont="1" applyFill="1" applyBorder="1" applyAlignment="1">
      <alignment shrinkToFit="1"/>
    </xf>
    <xf numFmtId="0" fontId="28" fillId="7" borderId="30" xfId="4" applyFont="1" applyFill="1" applyBorder="1" applyAlignment="1">
      <alignment shrinkToFit="1"/>
    </xf>
    <xf numFmtId="0" fontId="28" fillId="7" borderId="29" xfId="4" applyFont="1" applyFill="1" applyBorder="1" applyAlignment="1">
      <alignment shrinkToFit="1"/>
    </xf>
    <xf numFmtId="3" fontId="28" fillId="7" borderId="3" xfId="4" applyNumberFormat="1" applyFont="1" applyFill="1" applyBorder="1" applyAlignment="1">
      <alignment horizontal="right"/>
    </xf>
    <xf numFmtId="3" fontId="28" fillId="7" borderId="29" xfId="4" applyNumberFormat="1" applyFont="1" applyFill="1" applyBorder="1" applyAlignment="1">
      <alignment horizontal="right"/>
    </xf>
    <xf numFmtId="3" fontId="27" fillId="7" borderId="2" xfId="4" applyNumberFormat="1" applyFont="1" applyFill="1" applyBorder="1" applyAlignment="1">
      <alignment horizontal="right"/>
    </xf>
    <xf numFmtId="0" fontId="28" fillId="0" borderId="34" xfId="4" quotePrefix="1" applyFont="1" applyBorder="1" applyAlignment="1">
      <alignment shrinkToFit="1"/>
    </xf>
    <xf numFmtId="0" fontId="28" fillId="0" borderId="30" xfId="4" applyFont="1" applyBorder="1" applyAlignment="1">
      <alignment shrinkToFit="1"/>
    </xf>
    <xf numFmtId="0" fontId="28" fillId="0" borderId="29" xfId="4" applyFont="1" applyBorder="1" applyAlignment="1">
      <alignment shrinkToFit="1"/>
    </xf>
    <xf numFmtId="0" fontId="26" fillId="0" borderId="31" xfId="4" applyFont="1" applyBorder="1" applyAlignment="1"/>
    <xf numFmtId="0" fontId="26" fillId="0" borderId="2" xfId="4" applyFont="1" applyBorder="1" applyAlignment="1"/>
    <xf numFmtId="3" fontId="26" fillId="0" borderId="3" xfId="4" applyNumberFormat="1" applyFont="1" applyBorder="1" applyAlignment="1">
      <alignment horizontal="right"/>
    </xf>
    <xf numFmtId="3" fontId="26" fillId="0" borderId="29" xfId="4" applyNumberFormat="1" applyFont="1" applyBorder="1" applyAlignment="1">
      <alignment horizontal="right"/>
    </xf>
    <xf numFmtId="0" fontId="57" fillId="0" borderId="0" xfId="0" applyFont="1" applyAlignment="1"/>
    <xf numFmtId="0" fontId="54" fillId="0" borderId="3" xfId="4" applyFont="1" applyBorder="1" applyAlignment="1">
      <alignment shrinkToFit="1"/>
    </xf>
    <xf numFmtId="0" fontId="54" fillId="0" borderId="30" xfId="4" applyFont="1" applyBorder="1" applyAlignment="1">
      <alignment shrinkToFit="1"/>
    </xf>
    <xf numFmtId="0" fontId="55" fillId="0" borderId="30" xfId="4" applyFont="1" applyBorder="1" applyAlignment="1">
      <alignment shrinkToFit="1"/>
    </xf>
    <xf numFmtId="0" fontId="56" fillId="0" borderId="30" xfId="4" applyFont="1" applyBorder="1" applyAlignment="1">
      <alignment shrinkToFit="1"/>
    </xf>
    <xf numFmtId="0" fontId="56" fillId="0" borderId="29" xfId="4" applyFont="1" applyBorder="1" applyAlignment="1">
      <alignment shrinkToFit="1"/>
    </xf>
    <xf numFmtId="0" fontId="29" fillId="0" borderId="31" xfId="4" applyFont="1" applyBorder="1" applyAlignment="1">
      <alignment shrinkToFit="1"/>
    </xf>
    <xf numFmtId="0" fontId="29" fillId="0" borderId="2" xfId="4" applyFont="1" applyBorder="1" applyAlignment="1">
      <alignment shrinkToFit="1"/>
    </xf>
    <xf numFmtId="3" fontId="26" fillId="0" borderId="3" xfId="4" applyNumberFormat="1" applyFont="1" applyBorder="1" applyAlignment="1">
      <alignment horizontal="center"/>
    </xf>
    <xf numFmtId="3" fontId="26" fillId="0" borderId="29" xfId="4" applyNumberFormat="1" applyFont="1" applyBorder="1" applyAlignment="1">
      <alignment horizontal="center"/>
    </xf>
    <xf numFmtId="0" fontId="26" fillId="0" borderId="31" xfId="4" applyFont="1" applyBorder="1" applyAlignment="1">
      <alignment shrinkToFit="1"/>
    </xf>
    <xf numFmtId="0" fontId="26" fillId="0" borderId="2" xfId="4" applyFont="1" applyBorder="1" applyAlignment="1">
      <alignment shrinkToFit="1"/>
    </xf>
    <xf numFmtId="0" fontId="28" fillId="0" borderId="3" xfId="4" applyFont="1" applyBorder="1" applyAlignment="1">
      <alignment shrinkToFit="1"/>
    </xf>
    <xf numFmtId="0" fontId="52" fillId="0" borderId="30" xfId="4" applyFont="1" applyBorder="1" applyAlignment="1">
      <alignment shrinkToFit="1"/>
    </xf>
    <xf numFmtId="0" fontId="31" fillId="0" borderId="30" xfId="4" applyBorder="1" applyAlignment="1">
      <alignment shrinkToFit="1"/>
    </xf>
    <xf numFmtId="0" fontId="31" fillId="0" borderId="29" xfId="4" applyBorder="1" applyAlignment="1">
      <alignment shrinkToFit="1"/>
    </xf>
    <xf numFmtId="3" fontId="26" fillId="0" borderId="2" xfId="4" applyNumberFormat="1" applyFont="1" applyBorder="1" applyAlignment="1">
      <alignment horizontal="right"/>
    </xf>
    <xf numFmtId="0" fontId="29" fillId="0" borderId="0" xfId="4" applyFont="1" applyAlignment="1">
      <alignment horizontal="center" vertical="center" wrapText="1"/>
    </xf>
    <xf numFmtId="0" fontId="31" fillId="0" borderId="0" xfId="4" applyAlignment="1">
      <alignment wrapText="1"/>
    </xf>
    <xf numFmtId="0" fontId="28" fillId="0" borderId="0" xfId="4" applyFont="1" applyAlignment="1">
      <alignment horizontal="center" vertical="center" wrapText="1"/>
    </xf>
  </cellXfs>
  <cellStyles count="5">
    <cellStyle name="Hivatkozás" xfId="1" builtinId="8"/>
    <cellStyle name="Normál" xfId="0" builtinId="0"/>
    <cellStyle name="Normál 2" xfId="2"/>
    <cellStyle name="Normál 2 2" xfId="4"/>
    <cellStyle name="Normál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assne\AppData\Local\Microsoft\Windows\Temporary%20Internet%20Files\Content.IE5\3KG0SYZV\hosszabb%20id&#337;tartam&#2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számolás"/>
      <sheetName val="segédtábla"/>
      <sheetName val="hosszabb időtartamú"/>
    </sheetNames>
    <sheetDataSet>
      <sheetData sheetId="0"/>
      <sheetData sheetId="1">
        <row r="1">
          <cell r="A1" t="str">
            <v>Hónap</v>
          </cell>
        </row>
        <row r="2">
          <cell r="D2" t="str">
            <v>i</v>
          </cell>
          <cell r="E2" t="str">
            <v>890441 Rövid időtartamú közfoglalkoztatás</v>
          </cell>
          <cell r="F2" t="str">
            <v>K</v>
          </cell>
          <cell r="G2">
            <v>41640</v>
          </cell>
          <cell r="H2">
            <v>1</v>
          </cell>
          <cell r="I2">
            <v>1</v>
          </cell>
        </row>
        <row r="3">
          <cell r="D3" t="str">
            <v>n</v>
          </cell>
          <cell r="E3" t="str">
            <v>890442 FHT támogatásra jogosultak hosszabb időtartamú közfoglalkoztatása</v>
          </cell>
          <cell r="G3">
            <v>41671</v>
          </cell>
          <cell r="H3">
            <v>2</v>
          </cell>
          <cell r="I3">
            <v>2</v>
          </cell>
        </row>
        <row r="4">
          <cell r="E4" t="str">
            <v>890443 Egyéb közfoglalkoztatás</v>
          </cell>
          <cell r="G4">
            <v>41699</v>
          </cell>
          <cell r="H4">
            <v>3</v>
          </cell>
          <cell r="I4">
            <v>3</v>
          </cell>
        </row>
        <row r="5">
          <cell r="E5" t="str">
            <v>890444 Start-munka program téli közfoglalkoztatás</v>
          </cell>
          <cell r="G5">
            <v>41730</v>
          </cell>
          <cell r="H5">
            <v>4</v>
          </cell>
          <cell r="I5">
            <v>4</v>
          </cell>
        </row>
        <row r="6">
          <cell r="G6">
            <v>41760</v>
          </cell>
          <cell r="H6">
            <v>5</v>
          </cell>
          <cell r="I6">
            <v>5</v>
          </cell>
        </row>
        <row r="7">
          <cell r="G7">
            <v>41791</v>
          </cell>
          <cell r="H7">
            <v>6</v>
          </cell>
          <cell r="I7">
            <v>6</v>
          </cell>
        </row>
        <row r="8">
          <cell r="G8">
            <v>41821</v>
          </cell>
          <cell r="H8">
            <v>7</v>
          </cell>
          <cell r="I8">
            <v>7</v>
          </cell>
        </row>
        <row r="9">
          <cell r="G9">
            <v>41852</v>
          </cell>
          <cell r="H9">
            <v>8</v>
          </cell>
          <cell r="I9">
            <v>8</v>
          </cell>
        </row>
        <row r="10">
          <cell r="G10">
            <v>41883</v>
          </cell>
          <cell r="H10">
            <v>9</v>
          </cell>
          <cell r="I10" t="str">
            <v>A</v>
          </cell>
        </row>
        <row r="11">
          <cell r="G11">
            <v>41913</v>
          </cell>
          <cell r="H11">
            <v>10</v>
          </cell>
          <cell r="I11" t="str">
            <v>B</v>
          </cell>
        </row>
        <row r="12">
          <cell r="G12">
            <v>41944</v>
          </cell>
          <cell r="H12">
            <v>11</v>
          </cell>
          <cell r="I12" t="str">
            <v>X</v>
          </cell>
        </row>
        <row r="13">
          <cell r="G13">
            <v>41974</v>
          </cell>
          <cell r="H13">
            <v>12</v>
          </cell>
          <cell r="I13" t="str">
            <v>V</v>
          </cell>
        </row>
        <row r="14">
          <cell r="G14">
            <v>42005</v>
          </cell>
          <cell r="I14" t="str">
            <v>M</v>
          </cell>
        </row>
        <row r="15">
          <cell r="G15">
            <v>42036</v>
          </cell>
        </row>
        <row r="16">
          <cell r="G16">
            <v>42064</v>
          </cell>
        </row>
        <row r="17">
          <cell r="G17">
            <v>42095</v>
          </cell>
        </row>
        <row r="18">
          <cell r="G18">
            <v>42125</v>
          </cell>
        </row>
        <row r="19">
          <cell r="G19">
            <v>42156</v>
          </cell>
        </row>
        <row r="20">
          <cell r="G20">
            <v>42186</v>
          </cell>
        </row>
        <row r="21">
          <cell r="G21">
            <v>42217</v>
          </cell>
        </row>
        <row r="22">
          <cell r="G22">
            <v>42248</v>
          </cell>
        </row>
        <row r="23">
          <cell r="G23">
            <v>42278</v>
          </cell>
        </row>
        <row r="24">
          <cell r="G24">
            <v>42309</v>
          </cell>
        </row>
        <row r="25">
          <cell r="G25">
            <v>42339</v>
          </cell>
        </row>
      </sheetData>
      <sheetData sheetId="2"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2"/>
  <sheetViews>
    <sheetView topLeftCell="A136" zoomScaleNormal="100" workbookViewId="0">
      <selection activeCell="A5" sqref="A5:I5"/>
    </sheetView>
  </sheetViews>
  <sheetFormatPr defaultRowHeight="15" x14ac:dyDescent="0.25"/>
  <sheetData>
    <row r="1" spans="1:19" x14ac:dyDescent="0.25">
      <c r="A1" s="252" t="s">
        <v>362</v>
      </c>
      <c r="B1" s="252"/>
      <c r="C1" s="252"/>
      <c r="D1" s="252"/>
      <c r="E1" s="252"/>
      <c r="F1" s="252"/>
      <c r="G1" s="252"/>
      <c r="H1" s="252"/>
      <c r="I1" s="252"/>
      <c r="J1" s="252"/>
      <c r="K1" s="252"/>
      <c r="L1" s="252"/>
      <c r="M1" s="252"/>
      <c r="N1" s="252"/>
      <c r="O1" s="252"/>
      <c r="P1" s="252"/>
      <c r="Q1" s="252"/>
      <c r="R1" s="252"/>
      <c r="S1" s="252"/>
    </row>
    <row r="3" spans="1:19" x14ac:dyDescent="0.25">
      <c r="A3" s="253" t="s">
        <v>315</v>
      </c>
      <c r="B3" s="249"/>
      <c r="C3" s="249"/>
      <c r="D3" s="249"/>
      <c r="E3" s="249"/>
      <c r="F3" s="249"/>
      <c r="G3" s="249"/>
      <c r="H3" s="249"/>
      <c r="I3" s="249"/>
      <c r="J3" s="249"/>
      <c r="K3" s="249"/>
      <c r="L3" s="249"/>
      <c r="M3" s="249"/>
      <c r="N3" s="249"/>
      <c r="O3" s="249"/>
      <c r="P3" s="249"/>
      <c r="Q3" s="249"/>
      <c r="R3" s="249"/>
      <c r="S3" s="249"/>
    </row>
    <row r="5" spans="1:19" x14ac:dyDescent="0.25">
      <c r="A5" s="252" t="s">
        <v>316</v>
      </c>
      <c r="B5" s="252"/>
      <c r="C5" s="252"/>
      <c r="D5" s="252"/>
      <c r="E5" s="252"/>
      <c r="F5" s="252"/>
      <c r="G5" s="252"/>
      <c r="H5" s="252"/>
      <c r="I5" s="252"/>
    </row>
    <row r="6" spans="1:19" x14ac:dyDescent="0.25">
      <c r="A6" s="172"/>
      <c r="B6" s="172"/>
      <c r="C6" s="172"/>
      <c r="D6" s="172"/>
      <c r="E6" s="172"/>
      <c r="F6" s="172"/>
      <c r="G6" s="172"/>
      <c r="H6" s="172"/>
      <c r="I6" s="172"/>
    </row>
    <row r="7" spans="1:19" x14ac:dyDescent="0.25">
      <c r="A7" s="254" t="s">
        <v>317</v>
      </c>
      <c r="B7" s="254"/>
      <c r="C7" s="254"/>
      <c r="D7" s="254"/>
      <c r="E7" s="254"/>
      <c r="F7" s="254"/>
      <c r="G7" s="254"/>
      <c r="H7" s="254"/>
      <c r="I7" s="254"/>
      <c r="J7" s="254"/>
      <c r="K7" s="254"/>
      <c r="L7" s="254"/>
      <c r="M7" s="254"/>
      <c r="N7" s="254"/>
      <c r="O7" s="254"/>
      <c r="P7" s="254"/>
      <c r="Q7" s="254"/>
      <c r="R7" s="254"/>
      <c r="S7" s="254"/>
    </row>
    <row r="8" spans="1:19" x14ac:dyDescent="0.25">
      <c r="A8" s="254"/>
      <c r="B8" s="254"/>
      <c r="C8" s="254"/>
      <c r="D8" s="254"/>
      <c r="E8" s="254"/>
      <c r="F8" s="254"/>
      <c r="G8" s="254"/>
      <c r="H8" s="254"/>
      <c r="I8" s="254"/>
      <c r="J8" s="254"/>
      <c r="K8" s="254"/>
      <c r="L8" s="254"/>
      <c r="M8" s="254"/>
      <c r="N8" s="254"/>
      <c r="O8" s="254"/>
      <c r="P8" s="254"/>
      <c r="Q8" s="254"/>
      <c r="R8" s="254"/>
      <c r="S8" s="254"/>
    </row>
    <row r="9" spans="1:19" ht="20.100000000000001" customHeight="1" x14ac:dyDescent="0.25"/>
    <row r="10" spans="1:19" ht="24.95" customHeight="1" x14ac:dyDescent="0.3">
      <c r="A10" s="229" t="s">
        <v>207</v>
      </c>
      <c r="B10" s="244" t="s">
        <v>380</v>
      </c>
      <c r="C10" s="244"/>
      <c r="D10" s="244"/>
      <c r="E10" s="244"/>
      <c r="F10" s="244"/>
      <c r="G10" s="244"/>
      <c r="H10" s="244"/>
      <c r="I10" s="244"/>
      <c r="J10" s="244"/>
      <c r="K10" s="244"/>
      <c r="L10" s="244"/>
      <c r="M10" s="244"/>
      <c r="N10" s="244"/>
      <c r="O10" s="244"/>
      <c r="P10" s="244"/>
      <c r="Q10" s="244"/>
      <c r="R10" s="244"/>
      <c r="S10" s="244"/>
    </row>
    <row r="11" spans="1:19" ht="24.95" customHeight="1" x14ac:dyDescent="0.3">
      <c r="A11" s="229"/>
      <c r="B11" s="244"/>
      <c r="C11" s="244"/>
      <c r="D11" s="244"/>
      <c r="E11" s="244"/>
      <c r="F11" s="244"/>
      <c r="G11" s="244"/>
      <c r="H11" s="244"/>
      <c r="I11" s="244"/>
      <c r="J11" s="244"/>
      <c r="K11" s="244"/>
      <c r="L11" s="244"/>
      <c r="M11" s="244"/>
      <c r="N11" s="244"/>
      <c r="O11" s="244"/>
      <c r="P11" s="244"/>
      <c r="Q11" s="244"/>
      <c r="R11" s="244"/>
      <c r="S11" s="244"/>
    </row>
    <row r="12" spans="1:19" ht="24.95" customHeight="1" x14ac:dyDescent="0.3">
      <c r="A12" s="229"/>
      <c r="B12" s="244"/>
      <c r="C12" s="244"/>
      <c r="D12" s="244"/>
      <c r="E12" s="244"/>
      <c r="F12" s="244"/>
      <c r="G12" s="244"/>
      <c r="H12" s="244"/>
      <c r="I12" s="244"/>
      <c r="J12" s="244"/>
      <c r="K12" s="244"/>
      <c r="L12" s="244"/>
      <c r="M12" s="244"/>
      <c r="N12" s="244"/>
      <c r="O12" s="244"/>
      <c r="P12" s="244"/>
      <c r="Q12" s="244"/>
      <c r="R12" s="244"/>
      <c r="S12" s="244"/>
    </row>
    <row r="13" spans="1:19" ht="20.100000000000001" customHeight="1" x14ac:dyDescent="0.25">
      <c r="B13" s="245" t="s">
        <v>318</v>
      </c>
      <c r="C13" s="245"/>
      <c r="D13" s="245"/>
      <c r="E13" s="245"/>
      <c r="F13" s="245"/>
      <c r="G13" s="245"/>
      <c r="H13" s="245"/>
      <c r="I13" s="245"/>
      <c r="J13" s="245"/>
      <c r="K13" s="245"/>
      <c r="L13" s="245"/>
      <c r="M13" s="245"/>
      <c r="N13" s="245"/>
      <c r="O13" s="245"/>
      <c r="P13" s="245"/>
      <c r="Q13" s="245"/>
      <c r="R13" s="245"/>
      <c r="S13" s="245"/>
    </row>
    <row r="14" spans="1:19" ht="20.100000000000001" customHeight="1" x14ac:dyDescent="0.25"/>
    <row r="15" spans="1:19" ht="20.100000000000001" customHeight="1" thickBot="1" x14ac:dyDescent="0.3">
      <c r="B15" s="246" t="s">
        <v>319</v>
      </c>
      <c r="C15" s="246"/>
      <c r="D15" s="246"/>
      <c r="E15" s="246"/>
      <c r="F15" s="246"/>
      <c r="G15" s="246"/>
      <c r="H15" s="246"/>
      <c r="I15" s="246"/>
      <c r="J15" s="247" t="s">
        <v>320</v>
      </c>
      <c r="K15" s="247"/>
      <c r="L15" s="247"/>
      <c r="M15" s="248" t="s">
        <v>321</v>
      </c>
      <c r="N15" s="248"/>
      <c r="O15" s="248"/>
      <c r="P15" s="248" t="s">
        <v>322</v>
      </c>
      <c r="Q15" s="248"/>
      <c r="R15" s="248"/>
    </row>
    <row r="16" spans="1:19" ht="20.100000000000001" customHeight="1" x14ac:dyDescent="0.25">
      <c r="B16" s="238" t="s">
        <v>323</v>
      </c>
      <c r="C16" s="239"/>
      <c r="D16" s="239"/>
      <c r="E16" s="239"/>
      <c r="F16" s="239"/>
      <c r="G16" s="239"/>
      <c r="H16" s="239"/>
      <c r="I16" s="239"/>
      <c r="J16" s="240">
        <v>148965000</v>
      </c>
      <c r="K16" s="240"/>
      <c r="L16" s="240"/>
      <c r="M16" s="240">
        <f>P16-J16</f>
        <v>3460000</v>
      </c>
      <c r="N16" s="240"/>
      <c r="O16" s="240"/>
      <c r="P16" s="240">
        <v>152425000</v>
      </c>
      <c r="Q16" s="240"/>
      <c r="R16" s="240"/>
    </row>
    <row r="17" spans="1:19" ht="20.100000000000001" customHeight="1" x14ac:dyDescent="0.25">
      <c r="B17" s="230"/>
      <c r="C17" s="231"/>
      <c r="D17" s="231"/>
      <c r="E17" s="231"/>
      <c r="F17" s="231"/>
      <c r="G17" s="231"/>
      <c r="H17" s="231"/>
      <c r="I17" s="231"/>
      <c r="J17" s="232"/>
      <c r="K17" s="232"/>
      <c r="L17" s="232"/>
      <c r="M17" s="232"/>
      <c r="N17" s="232"/>
      <c r="O17" s="232"/>
      <c r="P17" s="232"/>
      <c r="Q17" s="232"/>
      <c r="R17" s="232"/>
    </row>
    <row r="18" spans="1:19" ht="20.100000000000001" customHeight="1" x14ac:dyDescent="0.3">
      <c r="A18" s="229" t="s">
        <v>212</v>
      </c>
      <c r="B18" s="244" t="s">
        <v>363</v>
      </c>
      <c r="C18" s="244"/>
      <c r="D18" s="244"/>
      <c r="E18" s="244"/>
      <c r="F18" s="244"/>
      <c r="G18" s="244"/>
      <c r="H18" s="244"/>
      <c r="I18" s="244"/>
      <c r="J18" s="244"/>
      <c r="K18" s="244"/>
      <c r="L18" s="244"/>
      <c r="M18" s="244"/>
      <c r="N18" s="244"/>
      <c r="O18" s="244"/>
      <c r="P18" s="244"/>
      <c r="Q18" s="244"/>
      <c r="R18" s="244"/>
      <c r="S18" s="244"/>
    </row>
    <row r="19" spans="1:19" ht="20.100000000000001" customHeight="1" x14ac:dyDescent="0.3">
      <c r="A19" s="229"/>
      <c r="B19" s="244"/>
      <c r="C19" s="244"/>
      <c r="D19" s="244"/>
      <c r="E19" s="244"/>
      <c r="F19" s="244"/>
      <c r="G19" s="244"/>
      <c r="H19" s="244"/>
      <c r="I19" s="244"/>
      <c r="J19" s="244"/>
      <c r="K19" s="244"/>
      <c r="L19" s="244"/>
      <c r="M19" s="244"/>
      <c r="N19" s="244"/>
      <c r="O19" s="244"/>
      <c r="P19" s="244"/>
      <c r="Q19" s="244"/>
      <c r="R19" s="244"/>
      <c r="S19" s="244"/>
    </row>
    <row r="20" spans="1:19" ht="20.100000000000001" customHeight="1" x14ac:dyDescent="0.3">
      <c r="A20" s="229"/>
      <c r="B20" s="244"/>
      <c r="C20" s="244"/>
      <c r="D20" s="244"/>
      <c r="E20" s="244"/>
      <c r="F20" s="244"/>
      <c r="G20" s="244"/>
      <c r="H20" s="244"/>
      <c r="I20" s="244"/>
      <c r="J20" s="244"/>
      <c r="K20" s="244"/>
      <c r="L20" s="244"/>
      <c r="M20" s="244"/>
      <c r="N20" s="244"/>
      <c r="O20" s="244"/>
      <c r="P20" s="244"/>
      <c r="Q20" s="244"/>
      <c r="R20" s="244"/>
      <c r="S20" s="244"/>
    </row>
    <row r="21" spans="1:19" ht="20.100000000000001" customHeight="1" x14ac:dyDescent="0.25">
      <c r="B21" s="245" t="s">
        <v>324</v>
      </c>
      <c r="C21" s="245"/>
      <c r="D21" s="245"/>
      <c r="E21" s="245"/>
      <c r="F21" s="245"/>
      <c r="G21" s="245"/>
      <c r="H21" s="245"/>
      <c r="I21" s="245"/>
      <c r="J21" s="245"/>
      <c r="K21" s="245"/>
      <c r="L21" s="245"/>
      <c r="M21" s="245"/>
      <c r="N21" s="245"/>
      <c r="O21" s="245"/>
      <c r="P21" s="245"/>
      <c r="Q21" s="245"/>
      <c r="R21" s="245"/>
      <c r="S21" s="245"/>
    </row>
    <row r="22" spans="1:19" ht="20.100000000000001" customHeight="1" x14ac:dyDescent="0.25"/>
    <row r="23" spans="1:19" ht="20.100000000000001" customHeight="1" thickBot="1" x14ac:dyDescent="0.3">
      <c r="B23" s="246" t="s">
        <v>319</v>
      </c>
      <c r="C23" s="246"/>
      <c r="D23" s="246"/>
      <c r="E23" s="246"/>
      <c r="F23" s="246"/>
      <c r="G23" s="246"/>
      <c r="H23" s="246"/>
      <c r="I23" s="246"/>
      <c r="J23" s="247" t="s">
        <v>320</v>
      </c>
      <c r="K23" s="247"/>
      <c r="L23" s="247"/>
      <c r="M23" s="248" t="s">
        <v>321</v>
      </c>
      <c r="N23" s="248"/>
      <c r="O23" s="248"/>
      <c r="P23" s="248" t="s">
        <v>322</v>
      </c>
      <c r="Q23" s="248"/>
      <c r="R23" s="248"/>
    </row>
    <row r="24" spans="1:19" ht="20.100000000000001" customHeight="1" x14ac:dyDescent="0.25">
      <c r="B24" s="238" t="s">
        <v>323</v>
      </c>
      <c r="C24" s="239"/>
      <c r="D24" s="239"/>
      <c r="E24" s="239"/>
      <c r="F24" s="239"/>
      <c r="G24" s="239"/>
      <c r="H24" s="239"/>
      <c r="I24" s="239"/>
      <c r="J24" s="240">
        <v>53774000</v>
      </c>
      <c r="K24" s="240"/>
      <c r="L24" s="240"/>
      <c r="M24" s="240">
        <f>P24-J24</f>
        <v>1809000</v>
      </c>
      <c r="N24" s="240"/>
      <c r="O24" s="240"/>
      <c r="P24" s="240">
        <v>55583000</v>
      </c>
      <c r="Q24" s="240"/>
      <c r="R24" s="240"/>
    </row>
    <row r="25" spans="1:19" ht="20.100000000000001" customHeight="1" x14ac:dyDescent="0.25">
      <c r="B25" s="238" t="s">
        <v>325</v>
      </c>
      <c r="C25" s="239"/>
      <c r="D25" s="239"/>
      <c r="E25" s="239"/>
      <c r="F25" s="239"/>
      <c r="G25" s="239"/>
      <c r="H25" s="239"/>
      <c r="I25" s="239"/>
      <c r="J25" s="240">
        <v>0</v>
      </c>
      <c r="K25" s="240"/>
      <c r="L25" s="240"/>
      <c r="M25" s="240">
        <f t="shared" ref="M25:M27" si="0">P25-J25</f>
        <v>0</v>
      </c>
      <c r="N25" s="240"/>
      <c r="O25" s="240"/>
      <c r="P25" s="240">
        <v>0</v>
      </c>
      <c r="Q25" s="240"/>
      <c r="R25" s="240"/>
    </row>
    <row r="26" spans="1:19" ht="20.100000000000001" customHeight="1" x14ac:dyDescent="0.25">
      <c r="B26" s="238" t="s">
        <v>326</v>
      </c>
      <c r="C26" s="239"/>
      <c r="D26" s="239"/>
      <c r="E26" s="239"/>
      <c r="F26" s="239"/>
      <c r="G26" s="239"/>
      <c r="H26" s="239"/>
      <c r="I26" s="239"/>
      <c r="J26" s="240">
        <v>0</v>
      </c>
      <c r="K26" s="240"/>
      <c r="L26" s="240"/>
      <c r="M26" s="240">
        <f t="shared" si="0"/>
        <v>0</v>
      </c>
      <c r="N26" s="240"/>
      <c r="O26" s="240"/>
      <c r="P26" s="240">
        <v>0</v>
      </c>
      <c r="Q26" s="240"/>
      <c r="R26" s="240"/>
    </row>
    <row r="27" spans="1:19" ht="20.100000000000001" customHeight="1" thickBot="1" x14ac:dyDescent="0.3">
      <c r="B27" s="238" t="s">
        <v>327</v>
      </c>
      <c r="C27" s="239"/>
      <c r="D27" s="239"/>
      <c r="E27" s="239"/>
      <c r="F27" s="239"/>
      <c r="G27" s="239"/>
      <c r="H27" s="239"/>
      <c r="I27" s="239"/>
      <c r="J27" s="240">
        <v>0</v>
      </c>
      <c r="K27" s="240"/>
      <c r="L27" s="240"/>
      <c r="M27" s="240">
        <f t="shared" si="0"/>
        <v>0</v>
      </c>
      <c r="N27" s="240"/>
      <c r="O27" s="240"/>
      <c r="P27" s="240">
        <v>0</v>
      </c>
      <c r="Q27" s="240"/>
      <c r="R27" s="240"/>
    </row>
    <row r="28" spans="1:19" ht="20.100000000000001" customHeight="1" thickTop="1" x14ac:dyDescent="0.25">
      <c r="B28" s="241" t="s">
        <v>328</v>
      </c>
      <c r="C28" s="242"/>
      <c r="D28" s="242"/>
      <c r="E28" s="242"/>
      <c r="F28" s="242"/>
      <c r="G28" s="242"/>
      <c r="H28" s="242"/>
      <c r="I28" s="242"/>
      <c r="J28" s="243">
        <f>SUM(J24:L27)</f>
        <v>53774000</v>
      </c>
      <c r="K28" s="243"/>
      <c r="L28" s="243"/>
      <c r="M28" s="243">
        <f t="shared" ref="M28" si="1">SUM(M24:O27)</f>
        <v>1809000</v>
      </c>
      <c r="N28" s="243"/>
      <c r="O28" s="243"/>
      <c r="P28" s="243">
        <f t="shared" ref="P28" si="2">SUM(P24:R27)</f>
        <v>55583000</v>
      </c>
      <c r="Q28" s="243"/>
      <c r="R28" s="243"/>
    </row>
    <row r="29" spans="1:19" ht="20.100000000000001" customHeight="1" x14ac:dyDescent="0.25">
      <c r="B29" s="233"/>
      <c r="C29" s="234"/>
      <c r="D29" s="234"/>
      <c r="E29" s="234"/>
      <c r="F29" s="234"/>
      <c r="G29" s="234"/>
      <c r="H29" s="234"/>
      <c r="I29" s="234"/>
      <c r="J29" s="235"/>
      <c r="K29" s="235"/>
      <c r="L29" s="235"/>
      <c r="M29" s="235"/>
      <c r="N29" s="235"/>
      <c r="O29" s="235"/>
      <c r="P29" s="235"/>
      <c r="Q29" s="235"/>
      <c r="R29" s="235"/>
    </row>
    <row r="30" spans="1:19" ht="20.100000000000001" customHeight="1" x14ac:dyDescent="0.3">
      <c r="A30" s="229" t="s">
        <v>216</v>
      </c>
      <c r="B30" s="244" t="s">
        <v>364</v>
      </c>
      <c r="C30" s="244"/>
      <c r="D30" s="244"/>
      <c r="E30" s="244"/>
      <c r="F30" s="244"/>
      <c r="G30" s="244"/>
      <c r="H30" s="244"/>
      <c r="I30" s="244"/>
      <c r="J30" s="244"/>
      <c r="K30" s="244"/>
      <c r="L30" s="244"/>
      <c r="M30" s="244"/>
      <c r="N30" s="244"/>
      <c r="O30" s="244"/>
      <c r="P30" s="244"/>
      <c r="Q30" s="244"/>
      <c r="R30" s="244"/>
      <c r="S30" s="244"/>
    </row>
    <row r="31" spans="1:19" ht="20.100000000000001" customHeight="1" x14ac:dyDescent="0.3">
      <c r="A31" s="229"/>
      <c r="B31" s="244"/>
      <c r="C31" s="244"/>
      <c r="D31" s="244"/>
      <c r="E31" s="244"/>
      <c r="F31" s="244"/>
      <c r="G31" s="244"/>
      <c r="H31" s="244"/>
      <c r="I31" s="244"/>
      <c r="J31" s="244"/>
      <c r="K31" s="244"/>
      <c r="L31" s="244"/>
      <c r="M31" s="244"/>
      <c r="N31" s="244"/>
      <c r="O31" s="244"/>
      <c r="P31" s="244"/>
      <c r="Q31" s="244"/>
      <c r="R31" s="244"/>
      <c r="S31" s="244"/>
    </row>
    <row r="32" spans="1:19" ht="20.100000000000001" customHeight="1" x14ac:dyDescent="0.3">
      <c r="A32" s="229"/>
      <c r="B32" s="244"/>
      <c r="C32" s="244"/>
      <c r="D32" s="244"/>
      <c r="E32" s="244"/>
      <c r="F32" s="244"/>
      <c r="G32" s="244"/>
      <c r="H32" s="244"/>
      <c r="I32" s="244"/>
      <c r="J32" s="244"/>
      <c r="K32" s="244"/>
      <c r="L32" s="244"/>
      <c r="M32" s="244"/>
      <c r="N32" s="244"/>
      <c r="O32" s="244"/>
      <c r="P32" s="244"/>
      <c r="Q32" s="244"/>
      <c r="R32" s="244"/>
      <c r="S32" s="244"/>
    </row>
    <row r="33" spans="1:19" ht="20.100000000000001" customHeight="1" x14ac:dyDescent="0.25">
      <c r="B33" s="245" t="s">
        <v>365</v>
      </c>
      <c r="C33" s="245"/>
      <c r="D33" s="245"/>
      <c r="E33" s="245"/>
      <c r="F33" s="245"/>
      <c r="G33" s="245"/>
      <c r="H33" s="245"/>
      <c r="I33" s="245"/>
      <c r="J33" s="245"/>
      <c r="K33" s="245"/>
      <c r="L33" s="245"/>
      <c r="M33" s="245"/>
      <c r="N33" s="245"/>
      <c r="O33" s="245"/>
      <c r="P33" s="245"/>
      <c r="Q33" s="245"/>
      <c r="R33" s="245"/>
      <c r="S33" s="245"/>
    </row>
    <row r="34" spans="1:19" ht="20.100000000000001" customHeight="1" x14ac:dyDescent="0.25"/>
    <row r="35" spans="1:19" ht="20.100000000000001" customHeight="1" thickBot="1" x14ac:dyDescent="0.3">
      <c r="B35" s="246" t="s">
        <v>319</v>
      </c>
      <c r="C35" s="246"/>
      <c r="D35" s="246"/>
      <c r="E35" s="246"/>
      <c r="F35" s="246"/>
      <c r="G35" s="246"/>
      <c r="H35" s="246"/>
      <c r="I35" s="246"/>
      <c r="J35" s="247" t="s">
        <v>320</v>
      </c>
      <c r="K35" s="247"/>
      <c r="L35" s="247"/>
      <c r="M35" s="248" t="s">
        <v>321</v>
      </c>
      <c r="N35" s="248"/>
      <c r="O35" s="248"/>
      <c r="P35" s="248" t="s">
        <v>322</v>
      </c>
      <c r="Q35" s="248"/>
      <c r="R35" s="248"/>
    </row>
    <row r="36" spans="1:19" ht="20.100000000000001" customHeight="1" x14ac:dyDescent="0.25">
      <c r="B36" s="238" t="s">
        <v>323</v>
      </c>
      <c r="C36" s="239"/>
      <c r="D36" s="239"/>
      <c r="E36" s="239"/>
      <c r="F36" s="239"/>
      <c r="G36" s="239"/>
      <c r="H36" s="239"/>
      <c r="I36" s="239"/>
      <c r="J36" s="240">
        <v>64282000</v>
      </c>
      <c r="K36" s="240"/>
      <c r="L36" s="240"/>
      <c r="M36" s="240">
        <f>P36-J36</f>
        <v>119000</v>
      </c>
      <c r="N36" s="240"/>
      <c r="O36" s="240"/>
      <c r="P36" s="240">
        <v>64401000</v>
      </c>
      <c r="Q36" s="240"/>
      <c r="R36" s="240"/>
    </row>
    <row r="37" spans="1:19" ht="20.100000000000001" customHeight="1" x14ac:dyDescent="0.25">
      <c r="B37" s="238" t="s">
        <v>325</v>
      </c>
      <c r="C37" s="239"/>
      <c r="D37" s="239"/>
      <c r="E37" s="239"/>
      <c r="F37" s="239"/>
      <c r="G37" s="239"/>
      <c r="H37" s="239"/>
      <c r="I37" s="239"/>
      <c r="J37" s="240">
        <v>0</v>
      </c>
      <c r="K37" s="240"/>
      <c r="L37" s="240"/>
      <c r="M37" s="240">
        <f t="shared" ref="M37:M39" si="3">P37-J37</f>
        <v>0</v>
      </c>
      <c r="N37" s="240"/>
      <c r="O37" s="240"/>
      <c r="P37" s="240">
        <v>0</v>
      </c>
      <c r="Q37" s="240"/>
      <c r="R37" s="240"/>
    </row>
    <row r="38" spans="1:19" ht="20.100000000000001" customHeight="1" x14ac:dyDescent="0.25">
      <c r="B38" s="238" t="s">
        <v>326</v>
      </c>
      <c r="C38" s="239"/>
      <c r="D38" s="239"/>
      <c r="E38" s="239"/>
      <c r="F38" s="239"/>
      <c r="G38" s="239"/>
      <c r="H38" s="239"/>
      <c r="I38" s="239"/>
      <c r="J38" s="240">
        <v>0</v>
      </c>
      <c r="K38" s="240"/>
      <c r="L38" s="240"/>
      <c r="M38" s="240">
        <f t="shared" si="3"/>
        <v>0</v>
      </c>
      <c r="N38" s="240"/>
      <c r="O38" s="240"/>
      <c r="P38" s="240">
        <v>0</v>
      </c>
      <c r="Q38" s="240"/>
      <c r="R38" s="240"/>
    </row>
    <row r="39" spans="1:19" ht="20.100000000000001" customHeight="1" thickBot="1" x14ac:dyDescent="0.3">
      <c r="B39" s="238" t="s">
        <v>327</v>
      </c>
      <c r="C39" s="239"/>
      <c r="D39" s="239"/>
      <c r="E39" s="239"/>
      <c r="F39" s="239"/>
      <c r="G39" s="239"/>
      <c r="H39" s="239"/>
      <c r="I39" s="239"/>
      <c r="J39" s="240">
        <v>0</v>
      </c>
      <c r="K39" s="240"/>
      <c r="L39" s="240"/>
      <c r="M39" s="240">
        <f t="shared" si="3"/>
        <v>0</v>
      </c>
      <c r="N39" s="240"/>
      <c r="O39" s="240"/>
      <c r="P39" s="240">
        <v>0</v>
      </c>
      <c r="Q39" s="240"/>
      <c r="R39" s="240"/>
    </row>
    <row r="40" spans="1:19" ht="20.100000000000001" customHeight="1" thickTop="1" x14ac:dyDescent="0.25">
      <c r="B40" s="241" t="s">
        <v>328</v>
      </c>
      <c r="C40" s="242"/>
      <c r="D40" s="242"/>
      <c r="E40" s="242"/>
      <c r="F40" s="242"/>
      <c r="G40" s="242"/>
      <c r="H40" s="242"/>
      <c r="I40" s="242"/>
      <c r="J40" s="243">
        <f>SUM(J36:L39)</f>
        <v>64282000</v>
      </c>
      <c r="K40" s="243"/>
      <c r="L40" s="243"/>
      <c r="M40" s="243">
        <f t="shared" ref="M40" si="4">SUM(M36:O39)</f>
        <v>119000</v>
      </c>
      <c r="N40" s="243"/>
      <c r="O40" s="243"/>
      <c r="P40" s="243">
        <f t="shared" ref="P40" si="5">SUM(P36:R39)</f>
        <v>64401000</v>
      </c>
      <c r="Q40" s="243"/>
      <c r="R40" s="243"/>
    </row>
    <row r="41" spans="1:19" ht="20.100000000000001" customHeight="1" x14ac:dyDescent="0.25">
      <c r="B41" s="233"/>
      <c r="C41" s="234"/>
      <c r="D41" s="234"/>
      <c r="E41" s="234"/>
      <c r="F41" s="234"/>
      <c r="G41" s="234"/>
      <c r="H41" s="234"/>
      <c r="I41" s="234"/>
      <c r="J41" s="235"/>
      <c r="K41" s="235"/>
      <c r="L41" s="235"/>
      <c r="M41" s="235"/>
      <c r="N41" s="235"/>
      <c r="O41" s="235"/>
      <c r="P41" s="235"/>
      <c r="Q41" s="235"/>
      <c r="R41" s="235"/>
    </row>
    <row r="42" spans="1:19" ht="20.100000000000001" customHeight="1" x14ac:dyDescent="0.3">
      <c r="A42" s="229" t="s">
        <v>218</v>
      </c>
      <c r="B42" s="244" t="s">
        <v>366</v>
      </c>
      <c r="C42" s="244"/>
      <c r="D42" s="244"/>
      <c r="E42" s="244"/>
      <c r="F42" s="244"/>
      <c r="G42" s="244"/>
      <c r="H42" s="244"/>
      <c r="I42" s="244"/>
      <c r="J42" s="244"/>
      <c r="K42" s="244"/>
      <c r="L42" s="244"/>
      <c r="M42" s="244"/>
      <c r="N42" s="244"/>
      <c r="O42" s="244"/>
      <c r="P42" s="244"/>
      <c r="Q42" s="244"/>
      <c r="R42" s="244"/>
      <c r="S42" s="244"/>
    </row>
    <row r="43" spans="1:19" ht="20.100000000000001" customHeight="1" x14ac:dyDescent="0.3">
      <c r="A43" s="229"/>
      <c r="B43" s="244"/>
      <c r="C43" s="244"/>
      <c r="D43" s="244"/>
      <c r="E43" s="244"/>
      <c r="F43" s="244"/>
      <c r="G43" s="244"/>
      <c r="H43" s="244"/>
      <c r="I43" s="244"/>
      <c r="J43" s="244"/>
      <c r="K43" s="244"/>
      <c r="L43" s="244"/>
      <c r="M43" s="244"/>
      <c r="N43" s="244"/>
      <c r="O43" s="244"/>
      <c r="P43" s="244"/>
      <c r="Q43" s="244"/>
      <c r="R43" s="244"/>
      <c r="S43" s="244"/>
    </row>
    <row r="44" spans="1:19" ht="20.100000000000001" customHeight="1" x14ac:dyDescent="0.3">
      <c r="A44" s="229"/>
      <c r="B44" s="244"/>
      <c r="C44" s="244"/>
      <c r="D44" s="244"/>
      <c r="E44" s="244"/>
      <c r="F44" s="244"/>
      <c r="G44" s="244"/>
      <c r="H44" s="244"/>
      <c r="I44" s="244"/>
      <c r="J44" s="244"/>
      <c r="K44" s="244"/>
      <c r="L44" s="244"/>
      <c r="M44" s="244"/>
      <c r="N44" s="244"/>
      <c r="O44" s="244"/>
      <c r="P44" s="244"/>
      <c r="Q44" s="244"/>
      <c r="R44" s="244"/>
      <c r="S44" s="244"/>
    </row>
    <row r="45" spans="1:19" ht="20.100000000000001" customHeight="1" x14ac:dyDescent="0.3">
      <c r="A45" s="229"/>
      <c r="B45" s="244"/>
      <c r="C45" s="244"/>
      <c r="D45" s="244"/>
      <c r="E45" s="244"/>
      <c r="F45" s="244"/>
      <c r="G45" s="244"/>
      <c r="H45" s="244"/>
      <c r="I45" s="244"/>
      <c r="J45" s="244"/>
      <c r="K45" s="244"/>
      <c r="L45" s="244"/>
      <c r="M45" s="244"/>
      <c r="N45" s="244"/>
      <c r="O45" s="244"/>
      <c r="P45" s="244"/>
      <c r="Q45" s="244"/>
      <c r="R45" s="244"/>
      <c r="S45" s="244"/>
    </row>
    <row r="46" spans="1:19" ht="20.100000000000001" customHeight="1" x14ac:dyDescent="0.25">
      <c r="B46" s="245" t="s">
        <v>329</v>
      </c>
      <c r="C46" s="245"/>
      <c r="D46" s="245"/>
      <c r="E46" s="245"/>
      <c r="F46" s="245"/>
      <c r="G46" s="245"/>
      <c r="H46" s="245"/>
      <c r="I46" s="245"/>
      <c r="J46" s="245"/>
      <c r="K46" s="245"/>
      <c r="L46" s="245"/>
      <c r="M46" s="245"/>
      <c r="N46" s="245"/>
      <c r="O46" s="245"/>
      <c r="P46" s="245"/>
      <c r="Q46" s="245"/>
      <c r="R46" s="245"/>
      <c r="S46" s="245"/>
    </row>
    <row r="47" spans="1:19" ht="20.100000000000001" customHeight="1" x14ac:dyDescent="0.25">
      <c r="B47" s="237"/>
      <c r="C47" s="237"/>
      <c r="D47" s="237"/>
      <c r="E47" s="237"/>
      <c r="F47" s="237"/>
      <c r="G47" s="237"/>
      <c r="H47" s="237"/>
      <c r="I47" s="237"/>
      <c r="J47" s="237"/>
      <c r="K47" s="237"/>
      <c r="L47" s="237"/>
      <c r="M47" s="237"/>
      <c r="N47" s="237"/>
      <c r="O47" s="237"/>
      <c r="P47" s="237"/>
      <c r="Q47" s="237"/>
      <c r="R47" s="237"/>
      <c r="S47" s="237"/>
    </row>
    <row r="48" spans="1:19" ht="20.100000000000001" customHeight="1" thickBot="1" x14ac:dyDescent="0.3">
      <c r="B48" s="246" t="s">
        <v>319</v>
      </c>
      <c r="C48" s="246"/>
      <c r="D48" s="246"/>
      <c r="E48" s="246"/>
      <c r="F48" s="246"/>
      <c r="G48" s="246"/>
      <c r="H48" s="246"/>
      <c r="I48" s="246"/>
      <c r="J48" s="247" t="s">
        <v>320</v>
      </c>
      <c r="K48" s="247"/>
      <c r="L48" s="247"/>
      <c r="M48" s="248" t="s">
        <v>321</v>
      </c>
      <c r="N48" s="248"/>
      <c r="O48" s="248"/>
      <c r="P48" s="248" t="s">
        <v>322</v>
      </c>
      <c r="Q48" s="248"/>
      <c r="R48" s="248"/>
      <c r="S48" s="237"/>
    </row>
    <row r="49" spans="1:19" ht="20.100000000000001" customHeight="1" x14ac:dyDescent="0.25">
      <c r="B49" s="238" t="s">
        <v>330</v>
      </c>
      <c r="C49" s="239"/>
      <c r="D49" s="239"/>
      <c r="E49" s="239"/>
      <c r="F49" s="239"/>
      <c r="G49" s="239"/>
      <c r="H49" s="239"/>
      <c r="I49" s="239"/>
      <c r="J49" s="240">
        <v>67338000</v>
      </c>
      <c r="K49" s="240"/>
      <c r="L49" s="240"/>
      <c r="M49" s="240">
        <f>P49-J49</f>
        <v>823000</v>
      </c>
      <c r="N49" s="240"/>
      <c r="O49" s="240"/>
      <c r="P49" s="240">
        <v>68161000</v>
      </c>
      <c r="Q49" s="240"/>
      <c r="R49" s="240"/>
      <c r="S49" s="237"/>
    </row>
    <row r="50" spans="1:19" ht="20.100000000000001" customHeight="1" x14ac:dyDescent="0.25">
      <c r="B50" s="238" t="s">
        <v>331</v>
      </c>
      <c r="C50" s="239"/>
      <c r="D50" s="239"/>
      <c r="E50" s="239"/>
      <c r="F50" s="239"/>
      <c r="G50" s="239"/>
      <c r="H50" s="239"/>
      <c r="I50" s="239"/>
      <c r="J50" s="240">
        <v>29383000</v>
      </c>
      <c r="K50" s="240"/>
      <c r="L50" s="240"/>
      <c r="M50" s="240">
        <f>P50-J50</f>
        <v>62000</v>
      </c>
      <c r="N50" s="240"/>
      <c r="O50" s="240"/>
      <c r="P50" s="240">
        <v>29445000</v>
      </c>
      <c r="Q50" s="240"/>
      <c r="R50" s="240"/>
      <c r="S50" s="237"/>
    </row>
    <row r="51" spans="1:19" ht="20.100000000000001" customHeight="1" x14ac:dyDescent="0.25">
      <c r="B51" s="238" t="s">
        <v>332</v>
      </c>
      <c r="C51" s="239"/>
      <c r="D51" s="239"/>
      <c r="E51" s="239"/>
      <c r="F51" s="239"/>
      <c r="G51" s="239"/>
      <c r="H51" s="239"/>
      <c r="I51" s="239"/>
      <c r="J51" s="240">
        <v>30137000</v>
      </c>
      <c r="K51" s="240"/>
      <c r="L51" s="240"/>
      <c r="M51" s="240">
        <f>P51-J51</f>
        <v>7000</v>
      </c>
      <c r="N51" s="240"/>
      <c r="O51" s="240"/>
      <c r="P51" s="240">
        <v>30144000</v>
      </c>
      <c r="Q51" s="240"/>
      <c r="R51" s="240"/>
      <c r="S51" s="237"/>
    </row>
    <row r="52" spans="1:19" ht="20.100000000000001" customHeight="1" thickBot="1" x14ac:dyDescent="0.3">
      <c r="B52" s="238" t="s">
        <v>333</v>
      </c>
      <c r="C52" s="239"/>
      <c r="D52" s="239"/>
      <c r="E52" s="239"/>
      <c r="F52" s="239"/>
      <c r="G52" s="239"/>
      <c r="H52" s="239"/>
      <c r="I52" s="239"/>
      <c r="J52" s="240">
        <v>1995000</v>
      </c>
      <c r="K52" s="240"/>
      <c r="L52" s="240"/>
      <c r="M52" s="240">
        <f>P52-J52</f>
        <v>18000</v>
      </c>
      <c r="N52" s="240"/>
      <c r="O52" s="240"/>
      <c r="P52" s="240">
        <v>2013000</v>
      </c>
      <c r="Q52" s="240"/>
      <c r="R52" s="240"/>
      <c r="S52" s="237"/>
    </row>
    <row r="53" spans="1:19" ht="20.100000000000001" customHeight="1" thickTop="1" x14ac:dyDescent="0.25">
      <c r="B53" s="241" t="s">
        <v>328</v>
      </c>
      <c r="C53" s="242"/>
      <c r="D53" s="242"/>
      <c r="E53" s="242"/>
      <c r="F53" s="242"/>
      <c r="G53" s="242"/>
      <c r="H53" s="242"/>
      <c r="I53" s="242"/>
      <c r="J53" s="243">
        <f>SUM(J49:L52)</f>
        <v>128853000</v>
      </c>
      <c r="K53" s="243"/>
      <c r="L53" s="243"/>
      <c r="M53" s="243">
        <f t="shared" ref="M53" si="6">SUM(M49:O52)</f>
        <v>910000</v>
      </c>
      <c r="N53" s="243"/>
      <c r="O53" s="243"/>
      <c r="P53" s="243">
        <f t="shared" ref="P53" si="7">SUM(P49:R52)</f>
        <v>129763000</v>
      </c>
      <c r="Q53" s="243"/>
      <c r="R53" s="243"/>
      <c r="S53" s="237"/>
    </row>
    <row r="54" spans="1:19" ht="20.100000000000001" customHeight="1" x14ac:dyDescent="0.25">
      <c r="B54" s="233"/>
      <c r="C54" s="234"/>
      <c r="D54" s="234"/>
      <c r="E54" s="234"/>
      <c r="F54" s="234"/>
      <c r="G54" s="234"/>
      <c r="H54" s="234"/>
      <c r="I54" s="234"/>
      <c r="J54" s="235"/>
      <c r="K54" s="235"/>
      <c r="L54" s="235"/>
      <c r="M54" s="235"/>
      <c r="N54" s="235"/>
      <c r="O54" s="235"/>
      <c r="P54" s="235"/>
      <c r="Q54" s="235"/>
      <c r="R54" s="235"/>
      <c r="S54" s="237"/>
    </row>
    <row r="55" spans="1:19" ht="20.100000000000001" customHeight="1" x14ac:dyDescent="0.3">
      <c r="A55" s="229" t="s">
        <v>339</v>
      </c>
      <c r="B55" s="244" t="s">
        <v>367</v>
      </c>
      <c r="C55" s="244"/>
      <c r="D55" s="244"/>
      <c r="E55" s="244"/>
      <c r="F55" s="244"/>
      <c r="G55" s="244"/>
      <c r="H55" s="244"/>
      <c r="I55" s="244"/>
      <c r="J55" s="244"/>
      <c r="K55" s="244"/>
      <c r="L55" s="244"/>
      <c r="M55" s="244"/>
      <c r="N55" s="244"/>
      <c r="O55" s="244"/>
      <c r="P55" s="244"/>
      <c r="Q55" s="244"/>
      <c r="R55" s="244"/>
      <c r="S55" s="244"/>
    </row>
    <row r="56" spans="1:19" ht="20.100000000000001" customHeight="1" x14ac:dyDescent="0.3">
      <c r="A56" s="229"/>
      <c r="B56" s="244"/>
      <c r="C56" s="244"/>
      <c r="D56" s="244"/>
      <c r="E56" s="244"/>
      <c r="F56" s="244"/>
      <c r="G56" s="244"/>
      <c r="H56" s="244"/>
      <c r="I56" s="244"/>
      <c r="J56" s="244"/>
      <c r="K56" s="244"/>
      <c r="L56" s="244"/>
      <c r="M56" s="244"/>
      <c r="N56" s="244"/>
      <c r="O56" s="244"/>
      <c r="P56" s="244"/>
      <c r="Q56" s="244"/>
      <c r="R56" s="244"/>
      <c r="S56" s="244"/>
    </row>
    <row r="57" spans="1:19" ht="20.100000000000001" customHeight="1" x14ac:dyDescent="0.25">
      <c r="B57" s="237"/>
      <c r="C57" s="237"/>
      <c r="D57" s="237"/>
      <c r="E57" s="237"/>
      <c r="F57" s="237"/>
      <c r="G57" s="237"/>
      <c r="H57" s="237"/>
      <c r="I57" s="237"/>
      <c r="J57" s="237"/>
      <c r="K57" s="237"/>
      <c r="L57" s="237"/>
      <c r="M57" s="237"/>
      <c r="N57" s="237"/>
      <c r="O57" s="237"/>
      <c r="P57" s="237"/>
      <c r="Q57" s="237"/>
      <c r="R57" s="237"/>
      <c r="S57" s="237"/>
    </row>
    <row r="58" spans="1:19" ht="20.100000000000001" customHeight="1" x14ac:dyDescent="0.25">
      <c r="B58" s="245" t="s">
        <v>334</v>
      </c>
      <c r="C58" s="245"/>
      <c r="D58" s="245"/>
      <c r="E58" s="245"/>
      <c r="F58" s="245"/>
      <c r="G58" s="245"/>
      <c r="H58" s="245"/>
      <c r="I58" s="245"/>
      <c r="J58" s="245"/>
      <c r="K58" s="245"/>
      <c r="L58" s="245"/>
      <c r="M58" s="245"/>
      <c r="N58" s="245"/>
      <c r="O58" s="245"/>
      <c r="P58" s="245"/>
      <c r="Q58" s="245"/>
      <c r="R58" s="245"/>
      <c r="S58" s="245"/>
    </row>
    <row r="59" spans="1:19" ht="20.100000000000001" customHeight="1" x14ac:dyDescent="0.25">
      <c r="B59" s="237"/>
      <c r="C59" s="237"/>
      <c r="D59" s="237"/>
      <c r="E59" s="237"/>
      <c r="F59" s="237"/>
      <c r="G59" s="237"/>
      <c r="H59" s="237"/>
      <c r="I59" s="237"/>
      <c r="J59" s="237"/>
      <c r="K59" s="237"/>
      <c r="L59" s="237"/>
      <c r="M59" s="237"/>
      <c r="N59" s="237"/>
      <c r="O59" s="237"/>
      <c r="P59" s="237"/>
      <c r="Q59" s="237"/>
      <c r="R59" s="237"/>
      <c r="S59" s="237"/>
    </row>
    <row r="60" spans="1:19" ht="20.100000000000001" customHeight="1" thickBot="1" x14ac:dyDescent="0.3">
      <c r="B60" s="246" t="s">
        <v>319</v>
      </c>
      <c r="C60" s="246"/>
      <c r="D60" s="246"/>
      <c r="E60" s="246"/>
      <c r="F60" s="246"/>
      <c r="G60" s="246"/>
      <c r="H60" s="246"/>
      <c r="I60" s="246"/>
      <c r="J60" s="247" t="s">
        <v>320</v>
      </c>
      <c r="K60" s="247"/>
      <c r="L60" s="247"/>
      <c r="M60" s="248" t="s">
        <v>321</v>
      </c>
      <c r="N60" s="248"/>
      <c r="O60" s="248"/>
      <c r="P60" s="248" t="s">
        <v>322</v>
      </c>
      <c r="Q60" s="248"/>
      <c r="R60" s="248"/>
    </row>
    <row r="61" spans="1:19" ht="20.100000000000001" customHeight="1" x14ac:dyDescent="0.25">
      <c r="B61" s="238" t="s">
        <v>335</v>
      </c>
      <c r="C61" s="239"/>
      <c r="D61" s="239"/>
      <c r="E61" s="239"/>
      <c r="F61" s="239"/>
      <c r="G61" s="239"/>
      <c r="H61" s="239"/>
      <c r="I61" s="239"/>
      <c r="J61" s="240">
        <v>12693000</v>
      </c>
      <c r="K61" s="240"/>
      <c r="L61" s="240"/>
      <c r="M61" s="240">
        <f>P61-J61</f>
        <v>109000</v>
      </c>
      <c r="N61" s="240"/>
      <c r="O61" s="240"/>
      <c r="P61" s="240">
        <v>12802000</v>
      </c>
      <c r="Q61" s="240"/>
      <c r="R61" s="240"/>
    </row>
    <row r="62" spans="1:19" ht="20.100000000000001" customHeight="1" x14ac:dyDescent="0.25">
      <c r="B62" s="238" t="s">
        <v>336</v>
      </c>
      <c r="C62" s="239"/>
      <c r="D62" s="239"/>
      <c r="E62" s="239"/>
      <c r="F62" s="239"/>
      <c r="G62" s="239"/>
      <c r="H62" s="239"/>
      <c r="I62" s="239"/>
      <c r="J62" s="240">
        <v>7944000</v>
      </c>
      <c r="K62" s="240"/>
      <c r="L62" s="240"/>
      <c r="M62" s="240">
        <f>P62-J62</f>
        <v>17000</v>
      </c>
      <c r="N62" s="240"/>
      <c r="O62" s="240"/>
      <c r="P62" s="240">
        <v>7961000</v>
      </c>
      <c r="Q62" s="240"/>
      <c r="R62" s="240"/>
    </row>
    <row r="63" spans="1:19" ht="20.100000000000001" customHeight="1" x14ac:dyDescent="0.25">
      <c r="B63" s="238" t="s">
        <v>337</v>
      </c>
      <c r="C63" s="239"/>
      <c r="D63" s="239"/>
      <c r="E63" s="239"/>
      <c r="F63" s="239"/>
      <c r="G63" s="239"/>
      <c r="H63" s="239"/>
      <c r="I63" s="239"/>
      <c r="J63" s="240">
        <v>8214000</v>
      </c>
      <c r="K63" s="240"/>
      <c r="L63" s="240"/>
      <c r="M63" s="240">
        <f>P63-J63</f>
        <v>2000</v>
      </c>
      <c r="N63" s="240"/>
      <c r="O63" s="240"/>
      <c r="P63" s="240">
        <v>8216000</v>
      </c>
      <c r="Q63" s="240"/>
      <c r="R63" s="240"/>
    </row>
    <row r="64" spans="1:19" ht="20.100000000000001" customHeight="1" thickBot="1" x14ac:dyDescent="0.3">
      <c r="B64" s="238" t="s">
        <v>338</v>
      </c>
      <c r="C64" s="239"/>
      <c r="D64" s="239"/>
      <c r="E64" s="239"/>
      <c r="F64" s="239"/>
      <c r="G64" s="239"/>
      <c r="H64" s="239"/>
      <c r="I64" s="239"/>
      <c r="J64" s="240">
        <v>545000</v>
      </c>
      <c r="K64" s="240"/>
      <c r="L64" s="240"/>
      <c r="M64" s="240">
        <f>P64-J64</f>
        <v>4000</v>
      </c>
      <c r="N64" s="240"/>
      <c r="O64" s="240"/>
      <c r="P64" s="240">
        <v>549000</v>
      </c>
      <c r="Q64" s="240"/>
      <c r="R64" s="240"/>
    </row>
    <row r="65" spans="1:19" ht="20.100000000000001" customHeight="1" thickTop="1" x14ac:dyDescent="0.25">
      <c r="B65" s="241" t="s">
        <v>328</v>
      </c>
      <c r="C65" s="242"/>
      <c r="D65" s="242"/>
      <c r="E65" s="242"/>
      <c r="F65" s="242"/>
      <c r="G65" s="242"/>
      <c r="H65" s="242"/>
      <c r="I65" s="242"/>
      <c r="J65" s="243">
        <f>SUM(J61:L64)</f>
        <v>29396000</v>
      </c>
      <c r="K65" s="243"/>
      <c r="L65" s="243"/>
      <c r="M65" s="243">
        <f t="shared" ref="M65" si="8">SUM(M61:O64)</f>
        <v>132000</v>
      </c>
      <c r="N65" s="243"/>
      <c r="O65" s="243"/>
      <c r="P65" s="243">
        <f t="shared" ref="P65" si="9">SUM(P61:R64)</f>
        <v>29528000</v>
      </c>
      <c r="Q65" s="243"/>
      <c r="R65" s="243"/>
    </row>
    <row r="66" spans="1:19" ht="20.100000000000001" customHeight="1" x14ac:dyDescent="0.25">
      <c r="B66" s="233"/>
      <c r="C66" s="234"/>
      <c r="D66" s="234"/>
      <c r="E66" s="234"/>
      <c r="F66" s="234"/>
      <c r="G66" s="234"/>
      <c r="H66" s="234"/>
      <c r="I66" s="234"/>
      <c r="J66" s="235"/>
      <c r="K66" s="235"/>
      <c r="L66" s="235"/>
      <c r="M66" s="235"/>
      <c r="N66" s="235"/>
      <c r="O66" s="235"/>
      <c r="P66" s="235"/>
      <c r="Q66" s="235"/>
      <c r="R66" s="235"/>
    </row>
    <row r="67" spans="1:19" ht="20.100000000000001" customHeight="1" x14ac:dyDescent="0.3">
      <c r="A67" s="229" t="s">
        <v>345</v>
      </c>
      <c r="B67" s="244" t="s">
        <v>368</v>
      </c>
      <c r="C67" s="244"/>
      <c r="D67" s="244"/>
      <c r="E67" s="244"/>
      <c r="F67" s="244"/>
      <c r="G67" s="244"/>
      <c r="H67" s="244"/>
      <c r="I67" s="244"/>
      <c r="J67" s="244"/>
      <c r="K67" s="244"/>
      <c r="L67" s="244"/>
      <c r="M67" s="244"/>
      <c r="N67" s="244"/>
      <c r="O67" s="244"/>
      <c r="P67" s="244"/>
      <c r="Q67" s="244"/>
      <c r="R67" s="244"/>
      <c r="S67" s="244"/>
    </row>
    <row r="68" spans="1:19" ht="20.100000000000001" customHeight="1" x14ac:dyDescent="0.3">
      <c r="A68" s="229"/>
      <c r="B68" s="244"/>
      <c r="C68" s="244"/>
      <c r="D68" s="244"/>
      <c r="E68" s="244"/>
      <c r="F68" s="244"/>
      <c r="G68" s="244"/>
      <c r="H68" s="244"/>
      <c r="I68" s="244"/>
      <c r="J68" s="244"/>
      <c r="K68" s="244"/>
      <c r="L68" s="244"/>
      <c r="M68" s="244"/>
      <c r="N68" s="244"/>
      <c r="O68" s="244"/>
      <c r="P68" s="244"/>
      <c r="Q68" s="244"/>
      <c r="R68" s="244"/>
      <c r="S68" s="244"/>
    </row>
    <row r="69" spans="1:19" ht="20.100000000000001" customHeight="1" x14ac:dyDescent="0.3">
      <c r="A69" s="229"/>
      <c r="B69" s="244"/>
      <c r="C69" s="244"/>
      <c r="D69" s="244"/>
      <c r="E69" s="244"/>
      <c r="F69" s="244"/>
      <c r="G69" s="244"/>
      <c r="H69" s="244"/>
      <c r="I69" s="244"/>
      <c r="J69" s="244"/>
      <c r="K69" s="244"/>
      <c r="L69" s="244"/>
      <c r="M69" s="244"/>
      <c r="N69" s="244"/>
      <c r="O69" s="244"/>
      <c r="P69" s="244"/>
      <c r="Q69" s="244"/>
      <c r="R69" s="244"/>
      <c r="S69" s="244"/>
    </row>
    <row r="70" spans="1:19" ht="20.100000000000001" customHeight="1" x14ac:dyDescent="0.25">
      <c r="B70" s="244"/>
      <c r="C70" s="244"/>
      <c r="D70" s="244"/>
      <c r="E70" s="244"/>
      <c r="F70" s="244"/>
      <c r="G70" s="244"/>
      <c r="H70" s="244"/>
      <c r="I70" s="244"/>
      <c r="J70" s="244"/>
      <c r="K70" s="244"/>
      <c r="L70" s="244"/>
      <c r="M70" s="244"/>
      <c r="N70" s="244"/>
      <c r="O70" s="244"/>
      <c r="P70" s="244"/>
      <c r="Q70" s="244"/>
      <c r="R70" s="244"/>
      <c r="S70" s="244"/>
    </row>
    <row r="71" spans="1:19" ht="20.100000000000001" customHeight="1" x14ac:dyDescent="0.25">
      <c r="B71" s="236"/>
      <c r="C71" s="236"/>
      <c r="D71" s="236"/>
      <c r="E71" s="236"/>
      <c r="F71" s="236"/>
      <c r="G71" s="236"/>
      <c r="H71" s="236"/>
      <c r="I71" s="236"/>
      <c r="J71" s="236"/>
      <c r="K71" s="236"/>
      <c r="L71" s="236"/>
      <c r="M71" s="236"/>
      <c r="N71" s="236"/>
      <c r="O71" s="236"/>
      <c r="P71" s="236"/>
      <c r="Q71" s="236"/>
      <c r="R71" s="236"/>
      <c r="S71" s="236"/>
    </row>
    <row r="72" spans="1:19" ht="20.100000000000001" customHeight="1" x14ac:dyDescent="0.25">
      <c r="B72" s="245" t="s">
        <v>340</v>
      </c>
      <c r="C72" s="245"/>
      <c r="D72" s="245"/>
      <c r="E72" s="245"/>
      <c r="F72" s="245"/>
      <c r="G72" s="245"/>
      <c r="H72" s="245"/>
      <c r="I72" s="245"/>
      <c r="J72" s="245"/>
      <c r="K72" s="245"/>
      <c r="L72" s="245"/>
      <c r="M72" s="245"/>
      <c r="N72" s="245"/>
      <c r="O72" s="245"/>
      <c r="P72" s="245"/>
      <c r="Q72" s="245"/>
      <c r="R72" s="245"/>
      <c r="S72" s="245"/>
    </row>
    <row r="73" spans="1:19" ht="20.100000000000001" customHeight="1" x14ac:dyDescent="0.25">
      <c r="B73" s="237"/>
      <c r="C73" s="237"/>
      <c r="D73" s="237"/>
      <c r="E73" s="237"/>
      <c r="F73" s="237"/>
      <c r="G73" s="237"/>
      <c r="H73" s="237"/>
      <c r="I73" s="237"/>
      <c r="J73" s="237"/>
      <c r="K73" s="237"/>
      <c r="L73" s="237"/>
      <c r="M73" s="237"/>
      <c r="N73" s="237"/>
      <c r="O73" s="237"/>
      <c r="P73" s="237"/>
      <c r="Q73" s="237"/>
      <c r="R73" s="237"/>
      <c r="S73" s="237"/>
    </row>
    <row r="74" spans="1:19" ht="20.100000000000001" customHeight="1" thickBot="1" x14ac:dyDescent="0.3">
      <c r="B74" s="246" t="s">
        <v>319</v>
      </c>
      <c r="C74" s="246"/>
      <c r="D74" s="246"/>
      <c r="E74" s="246"/>
      <c r="F74" s="246"/>
      <c r="G74" s="246"/>
      <c r="H74" s="246"/>
      <c r="I74" s="246"/>
      <c r="J74" s="247" t="s">
        <v>320</v>
      </c>
      <c r="K74" s="247"/>
      <c r="L74" s="247"/>
      <c r="M74" s="248" t="s">
        <v>321</v>
      </c>
      <c r="N74" s="248"/>
      <c r="O74" s="248"/>
      <c r="P74" s="248" t="s">
        <v>322</v>
      </c>
      <c r="Q74" s="248"/>
      <c r="R74" s="248"/>
    </row>
    <row r="75" spans="1:19" ht="20.100000000000001" customHeight="1" x14ac:dyDescent="0.25">
      <c r="B75" s="238" t="s">
        <v>341</v>
      </c>
      <c r="C75" s="239"/>
      <c r="D75" s="239"/>
      <c r="E75" s="239"/>
      <c r="F75" s="239"/>
      <c r="G75" s="239"/>
      <c r="H75" s="239"/>
      <c r="I75" s="239"/>
      <c r="J75" s="240">
        <v>53709000</v>
      </c>
      <c r="K75" s="240"/>
      <c r="L75" s="240"/>
      <c r="M75" s="240">
        <f>P75-J75</f>
        <v>930000</v>
      </c>
      <c r="N75" s="240"/>
      <c r="O75" s="240"/>
      <c r="P75" s="240">
        <v>54639000</v>
      </c>
      <c r="Q75" s="240"/>
      <c r="R75" s="240"/>
    </row>
    <row r="76" spans="1:19" ht="20.100000000000001" customHeight="1" x14ac:dyDescent="0.25">
      <c r="B76" s="238" t="s">
        <v>342</v>
      </c>
      <c r="C76" s="239"/>
      <c r="D76" s="239"/>
      <c r="E76" s="239"/>
      <c r="F76" s="239"/>
      <c r="G76" s="239"/>
      <c r="H76" s="239"/>
      <c r="I76" s="239"/>
      <c r="J76" s="240">
        <v>7893000</v>
      </c>
      <c r="K76" s="240"/>
      <c r="L76" s="240"/>
      <c r="M76" s="240">
        <f>P76-J76</f>
        <v>-113000</v>
      </c>
      <c r="N76" s="240"/>
      <c r="O76" s="240"/>
      <c r="P76" s="240">
        <v>7780000</v>
      </c>
      <c r="Q76" s="240"/>
      <c r="R76" s="240"/>
    </row>
    <row r="77" spans="1:19" ht="20.100000000000001" customHeight="1" x14ac:dyDescent="0.25">
      <c r="B77" s="238" t="s">
        <v>343</v>
      </c>
      <c r="C77" s="239"/>
      <c r="D77" s="239"/>
      <c r="E77" s="239"/>
      <c r="F77" s="239"/>
      <c r="G77" s="239"/>
      <c r="H77" s="239"/>
      <c r="I77" s="239"/>
      <c r="J77" s="240">
        <v>3524000</v>
      </c>
      <c r="K77" s="240"/>
      <c r="L77" s="240"/>
      <c r="M77" s="240">
        <f>P77-J77</f>
        <v>0</v>
      </c>
      <c r="N77" s="240"/>
      <c r="O77" s="240"/>
      <c r="P77" s="240">
        <v>3524000</v>
      </c>
      <c r="Q77" s="240"/>
      <c r="R77" s="240"/>
    </row>
    <row r="78" spans="1:19" ht="20.100000000000001" customHeight="1" thickBot="1" x14ac:dyDescent="0.3">
      <c r="B78" s="238" t="s">
        <v>344</v>
      </c>
      <c r="C78" s="239"/>
      <c r="D78" s="239"/>
      <c r="E78" s="239"/>
      <c r="F78" s="239"/>
      <c r="G78" s="239"/>
      <c r="H78" s="239"/>
      <c r="I78" s="239"/>
      <c r="J78" s="240">
        <v>2484000</v>
      </c>
      <c r="K78" s="240"/>
      <c r="L78" s="240"/>
      <c r="M78" s="240">
        <f>P78-J78</f>
        <v>0</v>
      </c>
      <c r="N78" s="240"/>
      <c r="O78" s="240"/>
      <c r="P78" s="240">
        <v>2484000</v>
      </c>
      <c r="Q78" s="240"/>
      <c r="R78" s="240"/>
    </row>
    <row r="79" spans="1:19" ht="20.100000000000001" customHeight="1" thickTop="1" x14ac:dyDescent="0.25">
      <c r="B79" s="241" t="s">
        <v>328</v>
      </c>
      <c r="C79" s="242"/>
      <c r="D79" s="242"/>
      <c r="E79" s="242"/>
      <c r="F79" s="242"/>
      <c r="G79" s="242"/>
      <c r="H79" s="242"/>
      <c r="I79" s="242"/>
      <c r="J79" s="243">
        <f>SUM(J75:L78)</f>
        <v>67610000</v>
      </c>
      <c r="K79" s="243"/>
      <c r="L79" s="243"/>
      <c r="M79" s="243">
        <f t="shared" ref="M79" si="10">SUM(M75:O78)</f>
        <v>817000</v>
      </c>
      <c r="N79" s="243"/>
      <c r="O79" s="243"/>
      <c r="P79" s="243">
        <f t="shared" ref="P79" si="11">SUM(P75:R78)</f>
        <v>68427000</v>
      </c>
      <c r="Q79" s="243"/>
      <c r="R79" s="243"/>
    </row>
    <row r="80" spans="1:19" ht="20.100000000000001" customHeight="1" x14ac:dyDescent="0.25">
      <c r="B80" s="233"/>
      <c r="C80" s="234"/>
      <c r="D80" s="234"/>
      <c r="E80" s="234"/>
      <c r="F80" s="234"/>
      <c r="G80" s="234"/>
      <c r="H80" s="234"/>
      <c r="I80" s="234"/>
      <c r="J80" s="235"/>
      <c r="K80" s="235"/>
      <c r="L80" s="235"/>
      <c r="M80" s="235"/>
      <c r="N80" s="235"/>
      <c r="O80" s="235"/>
      <c r="P80" s="235"/>
      <c r="Q80" s="235"/>
      <c r="R80" s="235"/>
    </row>
    <row r="81" spans="1:19" ht="20.100000000000001" customHeight="1" x14ac:dyDescent="0.3">
      <c r="A81" s="229" t="s">
        <v>369</v>
      </c>
      <c r="B81" s="244" t="s">
        <v>371</v>
      </c>
      <c r="C81" s="244"/>
      <c r="D81" s="244"/>
      <c r="E81" s="244"/>
      <c r="F81" s="244"/>
      <c r="G81" s="244"/>
      <c r="H81" s="244"/>
      <c r="I81" s="244"/>
      <c r="J81" s="244"/>
      <c r="K81" s="244"/>
      <c r="L81" s="244"/>
      <c r="M81" s="244"/>
      <c r="N81" s="244"/>
      <c r="O81" s="244"/>
      <c r="P81" s="244"/>
      <c r="Q81" s="244"/>
      <c r="R81" s="244"/>
      <c r="S81" s="244"/>
    </row>
    <row r="82" spans="1:19" ht="20.100000000000001" customHeight="1" x14ac:dyDescent="0.3">
      <c r="A82" s="229"/>
      <c r="B82" s="244"/>
      <c r="C82" s="244"/>
      <c r="D82" s="244"/>
      <c r="E82" s="244"/>
      <c r="F82" s="244"/>
      <c r="G82" s="244"/>
      <c r="H82" s="244"/>
      <c r="I82" s="244"/>
      <c r="J82" s="244"/>
      <c r="K82" s="244"/>
      <c r="L82" s="244"/>
      <c r="M82" s="244"/>
      <c r="N82" s="244"/>
      <c r="O82" s="244"/>
      <c r="P82" s="244"/>
      <c r="Q82" s="244"/>
      <c r="R82" s="244"/>
      <c r="S82" s="244"/>
    </row>
    <row r="83" spans="1:19" ht="20.100000000000001" customHeight="1" x14ac:dyDescent="0.3">
      <c r="A83" s="229"/>
      <c r="B83" s="244"/>
      <c r="C83" s="244"/>
      <c r="D83" s="244"/>
      <c r="E83" s="244"/>
      <c r="F83" s="244"/>
      <c r="G83" s="244"/>
      <c r="H83" s="244"/>
      <c r="I83" s="244"/>
      <c r="J83" s="244"/>
      <c r="K83" s="244"/>
      <c r="L83" s="244"/>
      <c r="M83" s="244"/>
      <c r="N83" s="244"/>
      <c r="O83" s="244"/>
      <c r="P83" s="244"/>
      <c r="Q83" s="244"/>
      <c r="R83" s="244"/>
      <c r="S83" s="244"/>
    </row>
    <row r="84" spans="1:19" ht="20.100000000000001" customHeight="1" x14ac:dyDescent="0.25">
      <c r="B84" s="244"/>
      <c r="C84" s="244"/>
      <c r="D84" s="244"/>
      <c r="E84" s="244"/>
      <c r="F84" s="244"/>
      <c r="G84" s="244"/>
      <c r="H84" s="244"/>
      <c r="I84" s="244"/>
      <c r="J84" s="244"/>
      <c r="K84" s="244"/>
      <c r="L84" s="244"/>
      <c r="M84" s="244"/>
      <c r="N84" s="244"/>
      <c r="O84" s="244"/>
      <c r="P84" s="244"/>
      <c r="Q84" s="244"/>
      <c r="R84" s="244"/>
      <c r="S84" s="244"/>
    </row>
    <row r="85" spans="1:19" ht="20.100000000000001" customHeight="1" x14ac:dyDescent="0.25">
      <c r="B85" s="236"/>
      <c r="C85" s="236"/>
      <c r="D85" s="236"/>
      <c r="E85" s="236"/>
      <c r="F85" s="236"/>
      <c r="G85" s="236"/>
      <c r="H85" s="236"/>
      <c r="I85" s="236"/>
      <c r="J85" s="236"/>
      <c r="K85" s="236"/>
      <c r="L85" s="236"/>
      <c r="M85" s="236"/>
      <c r="N85" s="236"/>
      <c r="O85" s="236"/>
      <c r="P85" s="236"/>
      <c r="Q85" s="236"/>
      <c r="R85" s="236"/>
      <c r="S85" s="236"/>
    </row>
    <row r="86" spans="1:19" ht="20.100000000000001" customHeight="1" x14ac:dyDescent="0.25">
      <c r="B86" s="245" t="s">
        <v>370</v>
      </c>
      <c r="C86" s="245"/>
      <c r="D86" s="245"/>
      <c r="E86" s="245"/>
      <c r="F86" s="245"/>
      <c r="G86" s="245"/>
      <c r="H86" s="245"/>
      <c r="I86" s="245"/>
      <c r="J86" s="245"/>
      <c r="K86" s="245"/>
      <c r="L86" s="245"/>
      <c r="M86" s="245"/>
      <c r="N86" s="245"/>
      <c r="O86" s="245"/>
      <c r="P86" s="245"/>
      <c r="Q86" s="245"/>
      <c r="R86" s="245"/>
      <c r="S86" s="245"/>
    </row>
    <row r="87" spans="1:19" ht="20.100000000000001" customHeight="1" x14ac:dyDescent="0.25">
      <c r="B87" s="237"/>
      <c r="C87" s="237"/>
      <c r="D87" s="237"/>
      <c r="E87" s="237"/>
      <c r="F87" s="237"/>
      <c r="G87" s="237"/>
      <c r="H87" s="237"/>
      <c r="I87" s="237"/>
      <c r="J87" s="237"/>
      <c r="K87" s="237"/>
      <c r="L87" s="237"/>
      <c r="M87" s="237"/>
      <c r="N87" s="237"/>
      <c r="O87" s="237"/>
      <c r="P87" s="237"/>
      <c r="Q87" s="237"/>
      <c r="R87" s="237"/>
      <c r="S87" s="237"/>
    </row>
    <row r="88" spans="1:19" ht="20.100000000000001" customHeight="1" thickBot="1" x14ac:dyDescent="0.3">
      <c r="B88" s="246" t="s">
        <v>319</v>
      </c>
      <c r="C88" s="246"/>
      <c r="D88" s="246"/>
      <c r="E88" s="246"/>
      <c r="F88" s="246"/>
      <c r="G88" s="246"/>
      <c r="H88" s="246"/>
      <c r="I88" s="246"/>
      <c r="J88" s="247" t="s">
        <v>320</v>
      </c>
      <c r="K88" s="247"/>
      <c r="L88" s="247"/>
      <c r="M88" s="248" t="s">
        <v>321</v>
      </c>
      <c r="N88" s="248"/>
      <c r="O88" s="248"/>
      <c r="P88" s="248" t="s">
        <v>322</v>
      </c>
      <c r="Q88" s="248"/>
      <c r="R88" s="248"/>
    </row>
    <row r="89" spans="1:19" ht="20.100000000000001" customHeight="1" x14ac:dyDescent="0.25">
      <c r="B89" s="238" t="s">
        <v>341</v>
      </c>
      <c r="C89" s="239"/>
      <c r="D89" s="239"/>
      <c r="E89" s="239"/>
      <c r="F89" s="239"/>
      <c r="G89" s="239"/>
      <c r="H89" s="239"/>
      <c r="I89" s="239"/>
      <c r="J89" s="240">
        <v>10670000</v>
      </c>
      <c r="K89" s="240"/>
      <c r="L89" s="240"/>
      <c r="M89" s="240">
        <f>P89-J89</f>
        <v>1903000</v>
      </c>
      <c r="N89" s="240"/>
      <c r="O89" s="240"/>
      <c r="P89" s="240">
        <v>12573000</v>
      </c>
      <c r="Q89" s="240"/>
      <c r="R89" s="240"/>
    </row>
    <row r="90" spans="1:19" ht="20.100000000000001" customHeight="1" x14ac:dyDescent="0.25">
      <c r="B90" s="238" t="s">
        <v>342</v>
      </c>
      <c r="C90" s="239"/>
      <c r="D90" s="239"/>
      <c r="E90" s="239"/>
      <c r="F90" s="239"/>
      <c r="G90" s="239"/>
      <c r="H90" s="239"/>
      <c r="I90" s="239"/>
      <c r="J90" s="240">
        <v>7191000</v>
      </c>
      <c r="K90" s="240"/>
      <c r="L90" s="240"/>
      <c r="M90" s="240">
        <f>P90-J90</f>
        <v>0</v>
      </c>
      <c r="N90" s="240"/>
      <c r="O90" s="240"/>
      <c r="P90" s="240">
        <v>7191000</v>
      </c>
      <c r="Q90" s="240"/>
      <c r="R90" s="240"/>
    </row>
    <row r="91" spans="1:19" ht="20.100000000000001" customHeight="1" x14ac:dyDescent="0.25">
      <c r="B91" s="238" t="s">
        <v>343</v>
      </c>
      <c r="C91" s="239"/>
      <c r="D91" s="239"/>
      <c r="E91" s="239"/>
      <c r="F91" s="239"/>
      <c r="G91" s="239"/>
      <c r="H91" s="239"/>
      <c r="I91" s="239"/>
      <c r="J91" s="240">
        <v>0</v>
      </c>
      <c r="K91" s="240"/>
      <c r="L91" s="240"/>
      <c r="M91" s="240">
        <f>P91-J91</f>
        <v>0</v>
      </c>
      <c r="N91" s="240"/>
      <c r="O91" s="240"/>
      <c r="P91" s="240">
        <v>0</v>
      </c>
      <c r="Q91" s="240"/>
      <c r="R91" s="240"/>
    </row>
    <row r="92" spans="1:19" ht="20.100000000000001" customHeight="1" thickBot="1" x14ac:dyDescent="0.3">
      <c r="B92" s="238" t="s">
        <v>344</v>
      </c>
      <c r="C92" s="239"/>
      <c r="D92" s="239"/>
      <c r="E92" s="239"/>
      <c r="F92" s="239"/>
      <c r="G92" s="239"/>
      <c r="H92" s="239"/>
      <c r="I92" s="239"/>
      <c r="J92" s="240">
        <v>0</v>
      </c>
      <c r="K92" s="240"/>
      <c r="L92" s="240"/>
      <c r="M92" s="240">
        <f>P92-J92</f>
        <v>0</v>
      </c>
      <c r="N92" s="240"/>
      <c r="O92" s="240"/>
      <c r="P92" s="240">
        <v>0</v>
      </c>
      <c r="Q92" s="240"/>
      <c r="R92" s="240"/>
    </row>
    <row r="93" spans="1:19" ht="18" customHeight="1" thickTop="1" x14ac:dyDescent="0.25">
      <c r="B93" s="241" t="s">
        <v>328</v>
      </c>
      <c r="C93" s="242"/>
      <c r="D93" s="242"/>
      <c r="E93" s="242"/>
      <c r="F93" s="242"/>
      <c r="G93" s="242"/>
      <c r="H93" s="242"/>
      <c r="I93" s="242"/>
      <c r="J93" s="243">
        <f>SUM(J89:L92)</f>
        <v>17861000</v>
      </c>
      <c r="K93" s="243"/>
      <c r="L93" s="243"/>
      <c r="M93" s="243">
        <f t="shared" ref="M93" si="12">SUM(M89:O92)</f>
        <v>1903000</v>
      </c>
      <c r="N93" s="243"/>
      <c r="O93" s="243"/>
      <c r="P93" s="243">
        <f t="shared" ref="P93" si="13">SUM(P89:R92)</f>
        <v>19764000</v>
      </c>
      <c r="Q93" s="243"/>
      <c r="R93" s="243"/>
    </row>
    <row r="94" spans="1:19" ht="18" customHeight="1" x14ac:dyDescent="0.25">
      <c r="B94" s="233"/>
      <c r="C94" s="234"/>
      <c r="D94" s="234"/>
      <c r="E94" s="234"/>
      <c r="F94" s="234"/>
      <c r="G94" s="234"/>
      <c r="H94" s="234"/>
      <c r="I94" s="234"/>
      <c r="J94" s="235"/>
      <c r="K94" s="235"/>
      <c r="L94" s="235"/>
      <c r="M94" s="235"/>
      <c r="N94" s="235"/>
      <c r="O94" s="235"/>
      <c r="P94" s="235"/>
      <c r="Q94" s="235"/>
      <c r="R94" s="235"/>
    </row>
    <row r="95" spans="1:19" ht="18" customHeight="1" x14ac:dyDescent="0.3">
      <c r="A95" s="229" t="s">
        <v>372</v>
      </c>
      <c r="B95" s="244" t="s">
        <v>373</v>
      </c>
      <c r="C95" s="244"/>
      <c r="D95" s="244"/>
      <c r="E95" s="244"/>
      <c r="F95" s="244"/>
      <c r="G95" s="244"/>
      <c r="H95" s="244"/>
      <c r="I95" s="244"/>
      <c r="J95" s="244"/>
      <c r="K95" s="244"/>
      <c r="L95" s="244"/>
      <c r="M95" s="244"/>
      <c r="N95" s="244"/>
      <c r="O95" s="244"/>
      <c r="P95" s="244"/>
      <c r="Q95" s="244"/>
      <c r="R95" s="244"/>
      <c r="S95" s="244"/>
    </row>
    <row r="96" spans="1:19" ht="18" customHeight="1" x14ac:dyDescent="0.3">
      <c r="A96" s="229"/>
      <c r="B96" s="244"/>
      <c r="C96" s="244"/>
      <c r="D96" s="244"/>
      <c r="E96" s="244"/>
      <c r="F96" s="244"/>
      <c r="G96" s="244"/>
      <c r="H96" s="244"/>
      <c r="I96" s="244"/>
      <c r="J96" s="244"/>
      <c r="K96" s="244"/>
      <c r="L96" s="244"/>
      <c r="M96" s="244"/>
      <c r="N96" s="244"/>
      <c r="O96" s="244"/>
      <c r="P96" s="244"/>
      <c r="Q96" s="244"/>
      <c r="R96" s="244"/>
      <c r="S96" s="244"/>
    </row>
    <row r="97" spans="1:19" ht="18" customHeight="1" x14ac:dyDescent="0.3">
      <c r="A97" s="229"/>
      <c r="B97" s="244"/>
      <c r="C97" s="244"/>
      <c r="D97" s="244"/>
      <c r="E97" s="244"/>
      <c r="F97" s="244"/>
      <c r="G97" s="244"/>
      <c r="H97" s="244"/>
      <c r="I97" s="244"/>
      <c r="J97" s="244"/>
      <c r="K97" s="244"/>
      <c r="L97" s="244"/>
      <c r="M97" s="244"/>
      <c r="N97" s="244"/>
      <c r="O97" s="244"/>
      <c r="P97" s="244"/>
      <c r="Q97" s="244"/>
      <c r="R97" s="244"/>
      <c r="S97" s="244"/>
    </row>
    <row r="98" spans="1:19" ht="18" customHeight="1" x14ac:dyDescent="0.25">
      <c r="B98" s="244"/>
      <c r="C98" s="244"/>
      <c r="D98" s="244"/>
      <c r="E98" s="244"/>
      <c r="F98" s="244"/>
      <c r="G98" s="244"/>
      <c r="H98" s="244"/>
      <c r="I98" s="244"/>
      <c r="J98" s="244"/>
      <c r="K98" s="244"/>
      <c r="L98" s="244"/>
      <c r="M98" s="244"/>
      <c r="N98" s="244"/>
      <c r="O98" s="244"/>
      <c r="P98" s="244"/>
      <c r="Q98" s="244"/>
      <c r="R98" s="244"/>
      <c r="S98" s="244"/>
    </row>
    <row r="99" spans="1:19" ht="18" customHeight="1" x14ac:dyDescent="0.25">
      <c r="B99" s="236"/>
      <c r="C99" s="236"/>
      <c r="D99" s="236"/>
      <c r="E99" s="236"/>
      <c r="F99" s="236"/>
      <c r="G99" s="236"/>
      <c r="H99" s="236"/>
      <c r="I99" s="236"/>
      <c r="J99" s="236"/>
      <c r="K99" s="236"/>
      <c r="L99" s="236"/>
      <c r="M99" s="236"/>
      <c r="N99" s="236"/>
      <c r="O99" s="236"/>
      <c r="P99" s="236"/>
      <c r="Q99" s="236"/>
      <c r="R99" s="236"/>
      <c r="S99" s="236"/>
    </row>
    <row r="100" spans="1:19" ht="18" customHeight="1" x14ac:dyDescent="0.25">
      <c r="B100" s="245" t="s">
        <v>378</v>
      </c>
      <c r="C100" s="245"/>
      <c r="D100" s="245"/>
      <c r="E100" s="245"/>
      <c r="F100" s="245"/>
      <c r="G100" s="245"/>
      <c r="H100" s="245"/>
      <c r="I100" s="245"/>
      <c r="J100" s="245"/>
      <c r="K100" s="245"/>
      <c r="L100" s="245"/>
      <c r="M100" s="245"/>
      <c r="N100" s="245"/>
      <c r="O100" s="245"/>
      <c r="P100" s="245"/>
      <c r="Q100" s="245"/>
      <c r="R100" s="245"/>
      <c r="S100" s="245"/>
    </row>
    <row r="101" spans="1:19" ht="18" customHeight="1" x14ac:dyDescent="0.25">
      <c r="B101" s="237"/>
      <c r="C101" s="237"/>
      <c r="D101" s="237"/>
      <c r="E101" s="237"/>
      <c r="F101" s="237"/>
      <c r="G101" s="237"/>
      <c r="H101" s="237"/>
      <c r="I101" s="237"/>
      <c r="J101" s="237"/>
      <c r="K101" s="237"/>
      <c r="L101" s="237"/>
      <c r="M101" s="237"/>
      <c r="N101" s="237"/>
      <c r="O101" s="237"/>
      <c r="P101" s="237"/>
      <c r="Q101" s="237"/>
      <c r="R101" s="237"/>
      <c r="S101" s="237"/>
    </row>
    <row r="102" spans="1:19" ht="18" customHeight="1" thickBot="1" x14ac:dyDescent="0.3">
      <c r="B102" s="246" t="s">
        <v>319</v>
      </c>
      <c r="C102" s="246"/>
      <c r="D102" s="246"/>
      <c r="E102" s="246"/>
      <c r="F102" s="246"/>
      <c r="G102" s="246"/>
      <c r="H102" s="246"/>
      <c r="I102" s="246"/>
      <c r="J102" s="247" t="s">
        <v>320</v>
      </c>
      <c r="K102" s="247"/>
      <c r="L102" s="247"/>
      <c r="M102" s="248" t="s">
        <v>321</v>
      </c>
      <c r="N102" s="248"/>
      <c r="O102" s="248"/>
      <c r="P102" s="248" t="s">
        <v>322</v>
      </c>
      <c r="Q102" s="248"/>
      <c r="R102" s="248"/>
    </row>
    <row r="103" spans="1:19" ht="18" customHeight="1" x14ac:dyDescent="0.25">
      <c r="B103" s="238" t="s">
        <v>341</v>
      </c>
      <c r="C103" s="239"/>
      <c r="D103" s="239"/>
      <c r="E103" s="239"/>
      <c r="F103" s="239"/>
      <c r="G103" s="239"/>
      <c r="H103" s="239"/>
      <c r="I103" s="239"/>
      <c r="J103" s="240">
        <v>5933000</v>
      </c>
      <c r="K103" s="240"/>
      <c r="L103" s="240"/>
      <c r="M103" s="240">
        <f>P103-J103</f>
        <v>1039000</v>
      </c>
      <c r="N103" s="240"/>
      <c r="O103" s="240"/>
      <c r="P103" s="240">
        <v>6972000</v>
      </c>
      <c r="Q103" s="240"/>
      <c r="R103" s="240"/>
    </row>
    <row r="104" spans="1:19" ht="18" customHeight="1" x14ac:dyDescent="0.25">
      <c r="B104" s="238" t="s">
        <v>342</v>
      </c>
      <c r="C104" s="239"/>
      <c r="D104" s="239"/>
      <c r="E104" s="239"/>
      <c r="F104" s="239"/>
      <c r="G104" s="239"/>
      <c r="H104" s="239"/>
      <c r="I104" s="239"/>
      <c r="J104" s="240">
        <v>0</v>
      </c>
      <c r="K104" s="240"/>
      <c r="L104" s="240"/>
      <c r="M104" s="240">
        <f>P104-J104</f>
        <v>0</v>
      </c>
      <c r="N104" s="240"/>
      <c r="O104" s="240"/>
      <c r="P104" s="240">
        <v>0</v>
      </c>
      <c r="Q104" s="240"/>
      <c r="R104" s="240"/>
    </row>
    <row r="105" spans="1:19" ht="18" customHeight="1" x14ac:dyDescent="0.25">
      <c r="B105" s="238" t="s">
        <v>343</v>
      </c>
      <c r="C105" s="239"/>
      <c r="D105" s="239"/>
      <c r="E105" s="239"/>
      <c r="F105" s="239"/>
      <c r="G105" s="239"/>
      <c r="H105" s="239"/>
      <c r="I105" s="239"/>
      <c r="J105" s="240">
        <v>0</v>
      </c>
      <c r="K105" s="240"/>
      <c r="L105" s="240"/>
      <c r="M105" s="240">
        <f>P105-J105</f>
        <v>0</v>
      </c>
      <c r="N105" s="240"/>
      <c r="O105" s="240"/>
      <c r="P105" s="240">
        <v>0</v>
      </c>
      <c r="Q105" s="240"/>
      <c r="R105" s="240"/>
    </row>
    <row r="106" spans="1:19" ht="18" customHeight="1" thickBot="1" x14ac:dyDescent="0.3">
      <c r="B106" s="238" t="s">
        <v>344</v>
      </c>
      <c r="C106" s="239"/>
      <c r="D106" s="239"/>
      <c r="E106" s="239"/>
      <c r="F106" s="239"/>
      <c r="G106" s="239"/>
      <c r="H106" s="239"/>
      <c r="I106" s="239"/>
      <c r="J106" s="240">
        <v>0</v>
      </c>
      <c r="K106" s="240"/>
      <c r="L106" s="240"/>
      <c r="M106" s="240">
        <f>P106-J106</f>
        <v>0</v>
      </c>
      <c r="N106" s="240"/>
      <c r="O106" s="240"/>
      <c r="P106" s="240">
        <v>0</v>
      </c>
      <c r="Q106" s="240"/>
      <c r="R106" s="240"/>
    </row>
    <row r="107" spans="1:19" ht="18" customHeight="1" thickTop="1" x14ac:dyDescent="0.25">
      <c r="B107" s="241" t="s">
        <v>328</v>
      </c>
      <c r="C107" s="242"/>
      <c r="D107" s="242"/>
      <c r="E107" s="242"/>
      <c r="F107" s="242"/>
      <c r="G107" s="242"/>
      <c r="H107" s="242"/>
      <c r="I107" s="242"/>
      <c r="J107" s="243">
        <f>SUM(J103:L106)</f>
        <v>5933000</v>
      </c>
      <c r="K107" s="243"/>
      <c r="L107" s="243"/>
      <c r="M107" s="243">
        <f t="shared" ref="M107" si="14">SUM(M103:O106)</f>
        <v>1039000</v>
      </c>
      <c r="N107" s="243"/>
      <c r="O107" s="243"/>
      <c r="P107" s="243">
        <f t="shared" ref="P107" si="15">SUM(P103:R106)</f>
        <v>6972000</v>
      </c>
      <c r="Q107" s="243"/>
      <c r="R107" s="243"/>
    </row>
    <row r="108" spans="1:19" ht="20.100000000000001" customHeight="1" x14ac:dyDescent="0.25">
      <c r="B108" s="233"/>
      <c r="C108" s="234"/>
      <c r="D108" s="234"/>
      <c r="E108" s="234"/>
      <c r="F108" s="234"/>
      <c r="G108" s="234"/>
      <c r="H108" s="234"/>
      <c r="I108" s="234"/>
      <c r="J108" s="235"/>
      <c r="K108" s="235"/>
      <c r="L108" s="235"/>
      <c r="M108" s="235"/>
      <c r="N108" s="235"/>
      <c r="O108" s="235"/>
      <c r="P108" s="235"/>
      <c r="Q108" s="235"/>
      <c r="R108" s="235"/>
    </row>
    <row r="109" spans="1:19" ht="20.100000000000001" customHeight="1" x14ac:dyDescent="0.3">
      <c r="A109" s="229" t="s">
        <v>374</v>
      </c>
      <c r="B109" s="244" t="s">
        <v>375</v>
      </c>
      <c r="C109" s="244"/>
      <c r="D109" s="244"/>
      <c r="E109" s="244"/>
      <c r="F109" s="244"/>
      <c r="G109" s="244"/>
      <c r="H109" s="244"/>
      <c r="I109" s="244"/>
      <c r="J109" s="244"/>
      <c r="K109" s="244"/>
      <c r="L109" s="244"/>
      <c r="M109" s="244"/>
      <c r="N109" s="244"/>
      <c r="O109" s="244"/>
      <c r="P109" s="244"/>
      <c r="Q109" s="244"/>
      <c r="R109" s="244"/>
      <c r="S109" s="244"/>
    </row>
    <row r="110" spans="1:19" ht="20.100000000000001" customHeight="1" x14ac:dyDescent="0.3">
      <c r="A110" s="229"/>
      <c r="B110" s="244"/>
      <c r="C110" s="244"/>
      <c r="D110" s="244"/>
      <c r="E110" s="244"/>
      <c r="F110" s="244"/>
      <c r="G110" s="244"/>
      <c r="H110" s="244"/>
      <c r="I110" s="244"/>
      <c r="J110" s="244"/>
      <c r="K110" s="244"/>
      <c r="L110" s="244"/>
      <c r="M110" s="244"/>
      <c r="N110" s="244"/>
      <c r="O110" s="244"/>
      <c r="P110" s="244"/>
      <c r="Q110" s="244"/>
      <c r="R110" s="244"/>
      <c r="S110" s="244"/>
    </row>
    <row r="111" spans="1:19" ht="20.100000000000001" customHeight="1" x14ac:dyDescent="0.3">
      <c r="A111" s="229"/>
      <c r="B111" s="244"/>
      <c r="C111" s="244"/>
      <c r="D111" s="244"/>
      <c r="E111" s="244"/>
      <c r="F111" s="244"/>
      <c r="G111" s="244"/>
      <c r="H111" s="244"/>
      <c r="I111" s="244"/>
      <c r="J111" s="244"/>
      <c r="K111" s="244"/>
      <c r="L111" s="244"/>
      <c r="M111" s="244"/>
      <c r="N111" s="244"/>
      <c r="O111" s="244"/>
      <c r="P111" s="244"/>
      <c r="Q111" s="244"/>
      <c r="R111" s="244"/>
      <c r="S111" s="244"/>
    </row>
    <row r="112" spans="1:19" ht="20.100000000000001" customHeight="1" x14ac:dyDescent="0.3">
      <c r="A112" s="229"/>
      <c r="B112" s="244"/>
      <c r="C112" s="244"/>
      <c r="D112" s="244"/>
      <c r="E112" s="244"/>
      <c r="F112" s="244"/>
      <c r="G112" s="244"/>
      <c r="H112" s="244"/>
      <c r="I112" s="244"/>
      <c r="J112" s="244"/>
      <c r="K112" s="244"/>
      <c r="L112" s="244"/>
      <c r="M112" s="244"/>
      <c r="N112" s="244"/>
      <c r="O112" s="244"/>
      <c r="P112" s="244"/>
      <c r="Q112" s="244"/>
      <c r="R112" s="244"/>
      <c r="S112" s="244"/>
    </row>
    <row r="113" spans="1:19" ht="20.100000000000001" customHeight="1" x14ac:dyDescent="0.25">
      <c r="B113" s="236"/>
      <c r="C113" s="236"/>
      <c r="D113" s="236"/>
      <c r="E113" s="236"/>
      <c r="F113" s="236"/>
      <c r="G113" s="236"/>
      <c r="H113" s="236"/>
      <c r="I113" s="236"/>
      <c r="J113" s="236"/>
      <c r="K113" s="236"/>
      <c r="L113" s="236"/>
      <c r="M113" s="236"/>
      <c r="N113" s="236"/>
      <c r="O113" s="236"/>
      <c r="P113" s="236"/>
      <c r="Q113" s="236"/>
      <c r="R113" s="236"/>
      <c r="S113" s="236"/>
    </row>
    <row r="114" spans="1:19" ht="20.100000000000001" customHeight="1" x14ac:dyDescent="0.25">
      <c r="B114" s="245" t="s">
        <v>346</v>
      </c>
      <c r="C114" s="245"/>
      <c r="D114" s="245"/>
      <c r="E114" s="245"/>
      <c r="F114" s="245"/>
      <c r="G114" s="245"/>
      <c r="H114" s="245"/>
      <c r="I114" s="245"/>
      <c r="J114" s="245"/>
      <c r="K114" s="245"/>
      <c r="L114" s="245"/>
      <c r="M114" s="245"/>
      <c r="N114" s="245"/>
      <c r="O114" s="245"/>
      <c r="P114" s="245"/>
      <c r="Q114" s="245"/>
      <c r="R114" s="245"/>
      <c r="S114" s="245"/>
    </row>
    <row r="115" spans="1:19" ht="20.100000000000001" customHeight="1" x14ac:dyDescent="0.25">
      <c r="B115" s="237"/>
      <c r="C115" s="237"/>
      <c r="D115" s="237"/>
      <c r="E115" s="237"/>
      <c r="F115" s="237"/>
      <c r="G115" s="237"/>
      <c r="H115" s="237"/>
      <c r="I115" s="237"/>
      <c r="J115" s="237"/>
      <c r="K115" s="237"/>
      <c r="L115" s="237"/>
      <c r="M115" s="237"/>
      <c r="N115" s="237"/>
      <c r="O115" s="237"/>
      <c r="P115" s="237"/>
      <c r="Q115" s="237"/>
      <c r="R115" s="237"/>
      <c r="S115" s="237"/>
    </row>
    <row r="116" spans="1:19" ht="20.100000000000001" customHeight="1" thickBot="1" x14ac:dyDescent="0.3">
      <c r="B116" s="246" t="s">
        <v>319</v>
      </c>
      <c r="C116" s="246"/>
      <c r="D116" s="246"/>
      <c r="E116" s="246"/>
      <c r="F116" s="246"/>
      <c r="G116" s="246"/>
      <c r="H116" s="246"/>
      <c r="I116" s="246"/>
      <c r="J116" s="247" t="s">
        <v>320</v>
      </c>
      <c r="K116" s="247"/>
      <c r="L116" s="247"/>
      <c r="M116" s="248" t="s">
        <v>321</v>
      </c>
      <c r="N116" s="248"/>
      <c r="O116" s="248"/>
      <c r="P116" s="248" t="s">
        <v>322</v>
      </c>
      <c r="Q116" s="248"/>
      <c r="R116" s="248"/>
    </row>
    <row r="117" spans="1:19" ht="20.100000000000001" customHeight="1" x14ac:dyDescent="0.25">
      <c r="A117" s="173" t="s">
        <v>347</v>
      </c>
      <c r="B117" s="238" t="s">
        <v>348</v>
      </c>
      <c r="C117" s="239"/>
      <c r="D117" s="239"/>
      <c r="E117" s="239"/>
      <c r="F117" s="239"/>
      <c r="G117" s="239"/>
      <c r="H117" s="239"/>
      <c r="I117" s="239"/>
      <c r="J117" s="240">
        <v>78490000</v>
      </c>
      <c r="K117" s="240"/>
      <c r="L117" s="240"/>
      <c r="M117" s="240">
        <f>P117-J117</f>
        <v>474000</v>
      </c>
      <c r="N117" s="240"/>
      <c r="O117" s="240"/>
      <c r="P117" s="240">
        <v>78964000</v>
      </c>
      <c r="Q117" s="240"/>
      <c r="R117" s="240"/>
    </row>
    <row r="118" spans="1:19" ht="20.100000000000001" customHeight="1" x14ac:dyDescent="0.25">
      <c r="A118" s="173"/>
      <c r="B118" s="238" t="s">
        <v>349</v>
      </c>
      <c r="C118" s="239"/>
      <c r="D118" s="239"/>
      <c r="E118" s="239"/>
      <c r="F118" s="239"/>
      <c r="G118" s="239"/>
      <c r="H118" s="239"/>
      <c r="I118" s="239"/>
      <c r="J118" s="240">
        <v>7000</v>
      </c>
      <c r="K118" s="240"/>
      <c r="L118" s="240"/>
      <c r="M118" s="240">
        <f t="shared" ref="M118:M122" si="16">P118-J118</f>
        <v>113000</v>
      </c>
      <c r="N118" s="240"/>
      <c r="O118" s="240"/>
      <c r="P118" s="240">
        <v>120000</v>
      </c>
      <c r="Q118" s="240"/>
      <c r="R118" s="240"/>
    </row>
    <row r="119" spans="1:19" ht="20.100000000000001" customHeight="1" x14ac:dyDescent="0.25">
      <c r="A119" s="173"/>
      <c r="B119" s="238" t="s">
        <v>350</v>
      </c>
      <c r="C119" s="239"/>
      <c r="D119" s="239"/>
      <c r="E119" s="239"/>
      <c r="F119" s="239"/>
      <c r="G119" s="239"/>
      <c r="H119" s="239"/>
      <c r="I119" s="239"/>
      <c r="J119" s="240">
        <v>8000</v>
      </c>
      <c r="K119" s="240"/>
      <c r="L119" s="240"/>
      <c r="M119" s="240">
        <f t="shared" si="16"/>
        <v>0</v>
      </c>
      <c r="N119" s="240"/>
      <c r="O119" s="240"/>
      <c r="P119" s="240">
        <v>8000</v>
      </c>
      <c r="Q119" s="240"/>
      <c r="R119" s="240"/>
    </row>
    <row r="120" spans="1:19" ht="20.100000000000001" customHeight="1" x14ac:dyDescent="0.25">
      <c r="A120" s="173"/>
      <c r="B120" s="238" t="s">
        <v>351</v>
      </c>
      <c r="C120" s="239"/>
      <c r="D120" s="239"/>
      <c r="E120" s="239"/>
      <c r="F120" s="239"/>
      <c r="G120" s="239"/>
      <c r="H120" s="239"/>
      <c r="I120" s="239"/>
      <c r="J120" s="240">
        <v>0</v>
      </c>
      <c r="K120" s="240"/>
      <c r="L120" s="240"/>
      <c r="M120" s="240">
        <f t="shared" si="16"/>
        <v>0</v>
      </c>
      <c r="N120" s="240"/>
      <c r="O120" s="240"/>
      <c r="P120" s="240">
        <v>0</v>
      </c>
      <c r="Q120" s="240"/>
      <c r="R120" s="240"/>
    </row>
    <row r="121" spans="1:19" ht="20.100000000000001" customHeight="1" x14ac:dyDescent="0.25">
      <c r="A121" s="173" t="s">
        <v>352</v>
      </c>
      <c r="B121" s="238" t="s">
        <v>353</v>
      </c>
      <c r="C121" s="239"/>
      <c r="D121" s="239"/>
      <c r="E121" s="239"/>
      <c r="F121" s="239"/>
      <c r="G121" s="239"/>
      <c r="H121" s="239"/>
      <c r="I121" s="239"/>
      <c r="J121" s="240">
        <v>2770000</v>
      </c>
      <c r="K121" s="240"/>
      <c r="L121" s="240"/>
      <c r="M121" s="240">
        <f t="shared" si="16"/>
        <v>0</v>
      </c>
      <c r="N121" s="240"/>
      <c r="O121" s="240"/>
      <c r="P121" s="240">
        <v>2770000</v>
      </c>
      <c r="Q121" s="240"/>
      <c r="R121" s="240"/>
    </row>
    <row r="122" spans="1:19" ht="20.100000000000001" customHeight="1" thickBot="1" x14ac:dyDescent="0.3">
      <c r="A122" s="173" t="s">
        <v>354</v>
      </c>
      <c r="B122" s="238" t="s">
        <v>355</v>
      </c>
      <c r="C122" s="239"/>
      <c r="D122" s="239"/>
      <c r="E122" s="239"/>
      <c r="F122" s="239"/>
      <c r="G122" s="239"/>
      <c r="H122" s="239"/>
      <c r="I122" s="239"/>
      <c r="J122" s="240">
        <v>0</v>
      </c>
      <c r="K122" s="240"/>
      <c r="L122" s="240"/>
      <c r="M122" s="240">
        <f t="shared" si="16"/>
        <v>0</v>
      </c>
      <c r="N122" s="240"/>
      <c r="O122" s="240"/>
      <c r="P122" s="240">
        <v>0</v>
      </c>
      <c r="Q122" s="240"/>
      <c r="R122" s="240"/>
    </row>
    <row r="123" spans="1:19" ht="20.100000000000001" customHeight="1" thickTop="1" x14ac:dyDescent="0.25">
      <c r="B123" s="241" t="s">
        <v>328</v>
      </c>
      <c r="C123" s="242"/>
      <c r="D123" s="242"/>
      <c r="E123" s="242"/>
      <c r="F123" s="242"/>
      <c r="G123" s="242"/>
      <c r="H123" s="242"/>
      <c r="I123" s="242"/>
      <c r="J123" s="243">
        <f>SUM(J117:L122)</f>
        <v>81275000</v>
      </c>
      <c r="K123" s="243"/>
      <c r="L123" s="243"/>
      <c r="M123" s="243">
        <f t="shared" ref="M123" si="17">SUM(M117:O122)</f>
        <v>587000</v>
      </c>
      <c r="N123" s="243"/>
      <c r="O123" s="243"/>
      <c r="P123" s="243">
        <f t="shared" ref="P123" si="18">SUM(P117:R122)</f>
        <v>81862000</v>
      </c>
      <c r="Q123" s="243"/>
      <c r="R123" s="243"/>
    </row>
    <row r="124" spans="1:19" ht="20.100000000000001" customHeight="1" x14ac:dyDescent="0.25">
      <c r="B124" s="233"/>
      <c r="C124" s="234"/>
      <c r="D124" s="234"/>
      <c r="E124" s="234"/>
      <c r="F124" s="234"/>
      <c r="G124" s="234"/>
      <c r="H124" s="234"/>
      <c r="I124" s="234"/>
      <c r="J124" s="235"/>
      <c r="K124" s="235"/>
      <c r="L124" s="235"/>
      <c r="M124" s="235"/>
      <c r="N124" s="235"/>
      <c r="O124" s="235"/>
      <c r="P124" s="235"/>
      <c r="Q124" s="235"/>
      <c r="R124" s="235"/>
    </row>
    <row r="125" spans="1:19" ht="20.100000000000001" customHeight="1" x14ac:dyDescent="0.3">
      <c r="A125" s="229" t="s">
        <v>356</v>
      </c>
      <c r="B125" s="244" t="s">
        <v>379</v>
      </c>
      <c r="C125" s="244"/>
      <c r="D125" s="244"/>
      <c r="E125" s="244"/>
      <c r="F125" s="244"/>
      <c r="G125" s="244"/>
      <c r="H125" s="244"/>
      <c r="I125" s="244"/>
      <c r="J125" s="244"/>
      <c r="K125" s="244"/>
      <c r="L125" s="244"/>
      <c r="M125" s="244"/>
      <c r="N125" s="244"/>
      <c r="O125" s="244"/>
      <c r="P125" s="244"/>
      <c r="Q125" s="244"/>
      <c r="R125" s="244"/>
      <c r="S125" s="244"/>
    </row>
    <row r="126" spans="1:19" ht="20.100000000000001" customHeight="1" x14ac:dyDescent="0.3">
      <c r="A126" s="229"/>
      <c r="B126" s="244"/>
      <c r="C126" s="244"/>
      <c r="D126" s="244"/>
      <c r="E126" s="244"/>
      <c r="F126" s="244"/>
      <c r="G126" s="244"/>
      <c r="H126" s="244"/>
      <c r="I126" s="244"/>
      <c r="J126" s="244"/>
      <c r="K126" s="244"/>
      <c r="L126" s="244"/>
      <c r="M126" s="244"/>
      <c r="N126" s="244"/>
      <c r="O126" s="244"/>
      <c r="P126" s="244"/>
      <c r="Q126" s="244"/>
      <c r="R126" s="244"/>
      <c r="S126" s="244"/>
    </row>
    <row r="127" spans="1:19" ht="20.100000000000001" customHeight="1" x14ac:dyDescent="0.25">
      <c r="B127" s="245" t="s">
        <v>357</v>
      </c>
      <c r="C127" s="245"/>
      <c r="D127" s="245"/>
      <c r="E127" s="245"/>
      <c r="F127" s="245"/>
      <c r="G127" s="245"/>
      <c r="H127" s="245"/>
      <c r="I127" s="245"/>
      <c r="J127" s="245"/>
      <c r="K127" s="245"/>
      <c r="L127" s="245"/>
      <c r="M127" s="245"/>
      <c r="N127" s="245"/>
      <c r="O127" s="245"/>
      <c r="P127" s="245"/>
      <c r="Q127" s="245"/>
      <c r="R127" s="245"/>
      <c r="S127" s="245"/>
    </row>
    <row r="128" spans="1:19" ht="20.100000000000001" customHeight="1" x14ac:dyDescent="0.25">
      <c r="B128" s="237"/>
      <c r="C128" s="237"/>
      <c r="D128" s="237"/>
      <c r="E128" s="237"/>
      <c r="F128" s="237"/>
      <c r="G128" s="237"/>
      <c r="H128" s="237"/>
      <c r="I128" s="237"/>
      <c r="J128" s="237"/>
      <c r="K128" s="237"/>
      <c r="L128" s="237"/>
      <c r="M128" s="237"/>
      <c r="N128" s="237"/>
      <c r="O128" s="237"/>
      <c r="P128" s="237"/>
      <c r="Q128" s="237"/>
      <c r="R128" s="237"/>
      <c r="S128" s="237"/>
    </row>
    <row r="129" spans="1:19" ht="20.100000000000001" customHeight="1" thickBot="1" x14ac:dyDescent="0.3">
      <c r="B129" s="246" t="s">
        <v>319</v>
      </c>
      <c r="C129" s="246"/>
      <c r="D129" s="246"/>
      <c r="E129" s="246"/>
      <c r="F129" s="246"/>
      <c r="G129" s="246"/>
      <c r="H129" s="246"/>
      <c r="I129" s="246"/>
      <c r="J129" s="247" t="s">
        <v>320</v>
      </c>
      <c r="K129" s="247"/>
      <c r="L129" s="247"/>
      <c r="M129" s="248" t="s">
        <v>321</v>
      </c>
      <c r="N129" s="248"/>
      <c r="O129" s="248"/>
      <c r="P129" s="248" t="s">
        <v>322</v>
      </c>
      <c r="Q129" s="248"/>
      <c r="R129" s="248"/>
    </row>
    <row r="130" spans="1:19" ht="20.100000000000001" customHeight="1" x14ac:dyDescent="0.25">
      <c r="A130" s="173"/>
      <c r="B130" s="238" t="s">
        <v>358</v>
      </c>
      <c r="C130" s="239"/>
      <c r="D130" s="239"/>
      <c r="E130" s="239"/>
      <c r="F130" s="239"/>
      <c r="G130" s="239"/>
      <c r="H130" s="239"/>
      <c r="I130" s="239"/>
      <c r="J130" s="240">
        <v>52225000</v>
      </c>
      <c r="K130" s="240"/>
      <c r="L130" s="240"/>
      <c r="M130" s="240">
        <f>P130-J130</f>
        <v>79000</v>
      </c>
      <c r="N130" s="240"/>
      <c r="O130" s="240"/>
      <c r="P130" s="240">
        <v>52304000</v>
      </c>
      <c r="Q130" s="240"/>
      <c r="R130" s="240"/>
    </row>
    <row r="131" spans="1:19" ht="20.100000000000001" customHeight="1" x14ac:dyDescent="0.25">
      <c r="A131" s="173"/>
      <c r="B131" s="238" t="s">
        <v>359</v>
      </c>
      <c r="C131" s="239"/>
      <c r="D131" s="239"/>
      <c r="E131" s="239"/>
      <c r="F131" s="239"/>
      <c r="G131" s="239"/>
      <c r="H131" s="239"/>
      <c r="I131" s="239"/>
      <c r="J131" s="240">
        <v>4667000</v>
      </c>
      <c r="K131" s="240"/>
      <c r="L131" s="240"/>
      <c r="M131" s="240">
        <f t="shared" ref="M131:M132" si="19">P131-J131</f>
        <v>22000</v>
      </c>
      <c r="N131" s="240"/>
      <c r="O131" s="240"/>
      <c r="P131" s="240">
        <v>4689000</v>
      </c>
      <c r="Q131" s="240"/>
      <c r="R131" s="240"/>
    </row>
    <row r="132" spans="1:19" ht="20.100000000000001" customHeight="1" thickBot="1" x14ac:dyDescent="0.3">
      <c r="A132" s="173"/>
      <c r="B132" s="238" t="s">
        <v>360</v>
      </c>
      <c r="C132" s="239"/>
      <c r="D132" s="239"/>
      <c r="E132" s="239"/>
      <c r="F132" s="239"/>
      <c r="G132" s="239"/>
      <c r="H132" s="239"/>
      <c r="I132" s="239"/>
      <c r="J132" s="240">
        <v>41831000</v>
      </c>
      <c r="K132" s="240"/>
      <c r="L132" s="240"/>
      <c r="M132" s="240">
        <f t="shared" si="19"/>
        <v>9000</v>
      </c>
      <c r="N132" s="240"/>
      <c r="O132" s="240"/>
      <c r="P132" s="240">
        <v>41840000</v>
      </c>
      <c r="Q132" s="240"/>
      <c r="R132" s="240"/>
    </row>
    <row r="133" spans="1:19" ht="16.5" thickTop="1" x14ac:dyDescent="0.25">
      <c r="B133" s="241" t="s">
        <v>328</v>
      </c>
      <c r="C133" s="242"/>
      <c r="D133" s="242"/>
      <c r="E133" s="242"/>
      <c r="F133" s="242"/>
      <c r="G133" s="242"/>
      <c r="H133" s="242"/>
      <c r="I133" s="242"/>
      <c r="J133" s="243">
        <f>SUM(J130:L132)</f>
        <v>98723000</v>
      </c>
      <c r="K133" s="243"/>
      <c r="L133" s="243"/>
      <c r="M133" s="243">
        <f t="shared" ref="M133" si="20">SUM(M130:O132)</f>
        <v>110000</v>
      </c>
      <c r="N133" s="243"/>
      <c r="O133" s="243"/>
      <c r="P133" s="243">
        <f t="shared" ref="P133" si="21">SUM(P130:R132)</f>
        <v>98833000</v>
      </c>
      <c r="Q133" s="243"/>
      <c r="R133" s="243"/>
    </row>
    <row r="134" spans="1:19" ht="15.75" x14ac:dyDescent="0.25">
      <c r="B134" s="233"/>
      <c r="C134" s="234"/>
      <c r="D134" s="234"/>
      <c r="E134" s="234"/>
      <c r="F134" s="234"/>
      <c r="G134" s="234"/>
      <c r="H134" s="234"/>
      <c r="I134" s="234"/>
      <c r="J134" s="235"/>
      <c r="K134" s="235"/>
      <c r="L134" s="235"/>
      <c r="M134" s="235"/>
      <c r="N134" s="235"/>
      <c r="O134" s="235"/>
      <c r="P134" s="235"/>
      <c r="Q134" s="235"/>
      <c r="R134" s="235"/>
    </row>
    <row r="135" spans="1:19" ht="15.75" x14ac:dyDescent="0.25">
      <c r="B135" s="233"/>
      <c r="C135" s="234"/>
      <c r="D135" s="234"/>
      <c r="E135" s="234"/>
      <c r="F135" s="234"/>
      <c r="G135" s="234"/>
      <c r="H135" s="234"/>
      <c r="I135" s="234"/>
      <c r="J135" s="235"/>
      <c r="K135" s="235"/>
      <c r="L135" s="235"/>
      <c r="M135" s="235"/>
      <c r="N135" s="235"/>
      <c r="O135" s="235"/>
      <c r="P135" s="235"/>
      <c r="Q135" s="235"/>
      <c r="R135" s="235"/>
    </row>
    <row r="136" spans="1:19" x14ac:dyDescent="0.25">
      <c r="B136" s="250" t="s">
        <v>376</v>
      </c>
      <c r="C136" s="250"/>
      <c r="D136" s="250"/>
      <c r="E136" s="250"/>
      <c r="F136" s="250"/>
      <c r="G136" s="250"/>
      <c r="H136" s="250"/>
      <c r="I136" s="250"/>
      <c r="J136" s="250"/>
      <c r="K136" s="250"/>
      <c r="L136" s="250"/>
      <c r="M136" s="250"/>
      <c r="N136" s="250"/>
      <c r="O136" s="250"/>
      <c r="P136" s="250"/>
      <c r="Q136" s="250"/>
      <c r="R136" s="250"/>
      <c r="S136" s="250"/>
    </row>
    <row r="137" spans="1:19" x14ac:dyDescent="0.25">
      <c r="B137" s="250"/>
      <c r="C137" s="250"/>
      <c r="D137" s="250"/>
      <c r="E137" s="250"/>
      <c r="F137" s="250"/>
      <c r="G137" s="250"/>
      <c r="H137" s="250"/>
      <c r="I137" s="250"/>
      <c r="J137" s="250"/>
      <c r="K137" s="250"/>
      <c r="L137" s="250"/>
      <c r="M137" s="250"/>
      <c r="N137" s="250"/>
      <c r="O137" s="250"/>
      <c r="P137" s="250"/>
      <c r="Q137" s="250"/>
      <c r="R137" s="250"/>
      <c r="S137" s="250"/>
    </row>
    <row r="138" spans="1:19" x14ac:dyDescent="0.25">
      <c r="B138" s="250"/>
      <c r="C138" s="250"/>
      <c r="D138" s="250"/>
      <c r="E138" s="250"/>
      <c r="F138" s="250"/>
      <c r="G138" s="250"/>
      <c r="H138" s="250"/>
      <c r="I138" s="250"/>
      <c r="J138" s="250"/>
      <c r="K138" s="250"/>
      <c r="L138" s="250"/>
      <c r="M138" s="250"/>
      <c r="N138" s="250"/>
      <c r="O138" s="250"/>
      <c r="P138" s="250"/>
      <c r="Q138" s="250"/>
      <c r="R138" s="250"/>
      <c r="S138" s="250"/>
    </row>
    <row r="139" spans="1:19" x14ac:dyDescent="0.25">
      <c r="B139" s="251" t="s">
        <v>361</v>
      </c>
      <c r="C139" s="251"/>
      <c r="D139" s="251"/>
      <c r="E139" s="251"/>
      <c r="F139" s="251"/>
      <c r="G139" s="251"/>
      <c r="H139" s="251"/>
      <c r="I139" s="251"/>
      <c r="J139" s="251"/>
      <c r="K139" s="251"/>
      <c r="L139" s="251"/>
      <c r="M139" s="251"/>
      <c r="N139" s="251"/>
      <c r="O139" s="251"/>
      <c r="P139" s="251"/>
      <c r="Q139" s="251"/>
      <c r="R139" s="251"/>
      <c r="S139" s="251"/>
    </row>
    <row r="140" spans="1:19" x14ac:dyDescent="0.25">
      <c r="B140" s="251"/>
      <c r="C140" s="251"/>
      <c r="D140" s="251"/>
      <c r="E140" s="251"/>
      <c r="F140" s="251"/>
      <c r="G140" s="251"/>
      <c r="H140" s="251"/>
      <c r="I140" s="251"/>
      <c r="J140" s="251"/>
      <c r="K140" s="251"/>
      <c r="L140" s="251"/>
      <c r="M140" s="251"/>
      <c r="N140" s="251"/>
      <c r="O140" s="251"/>
      <c r="P140" s="251"/>
      <c r="Q140" s="251"/>
      <c r="R140" s="251"/>
      <c r="S140" s="251"/>
    </row>
    <row r="142" spans="1:19" x14ac:dyDescent="0.25">
      <c r="B142" s="249" t="s">
        <v>377</v>
      </c>
      <c r="C142" s="249"/>
      <c r="D142" s="249"/>
      <c r="E142" s="249"/>
      <c r="F142" s="249"/>
      <c r="G142" s="249"/>
      <c r="H142" s="249"/>
      <c r="I142" s="249"/>
      <c r="J142" s="249"/>
      <c r="K142" s="249"/>
      <c r="L142" s="249"/>
      <c r="M142" s="249"/>
      <c r="N142" s="249"/>
      <c r="O142" s="249"/>
      <c r="P142" s="249"/>
      <c r="Q142" s="249"/>
      <c r="R142" s="249"/>
    </row>
  </sheetData>
  <mergeCells count="255">
    <mergeCell ref="B24:I24"/>
    <mergeCell ref="J24:L24"/>
    <mergeCell ref="M24:O24"/>
    <mergeCell ref="P24:R24"/>
    <mergeCell ref="B25:I25"/>
    <mergeCell ref="J25:L25"/>
    <mergeCell ref="M25:O25"/>
    <mergeCell ref="P25:R25"/>
    <mergeCell ref="A1:S1"/>
    <mergeCell ref="A3:S3"/>
    <mergeCell ref="A5:I5"/>
    <mergeCell ref="A7:S8"/>
    <mergeCell ref="B10:S12"/>
    <mergeCell ref="B13:S13"/>
    <mergeCell ref="B18:S20"/>
    <mergeCell ref="B21:S21"/>
    <mergeCell ref="B23:I23"/>
    <mergeCell ref="J23:L23"/>
    <mergeCell ref="M23:O23"/>
    <mergeCell ref="P23:R23"/>
    <mergeCell ref="B15:I15"/>
    <mergeCell ref="J15:L15"/>
    <mergeCell ref="M15:O15"/>
    <mergeCell ref="P15:R15"/>
    <mergeCell ref="B16:I16"/>
    <mergeCell ref="J16:L16"/>
    <mergeCell ref="M16:O16"/>
    <mergeCell ref="P16:R16"/>
    <mergeCell ref="J39:L39"/>
    <mergeCell ref="M39:O39"/>
    <mergeCell ref="P39:R39"/>
    <mergeCell ref="B40:I40"/>
    <mergeCell ref="J40:L40"/>
    <mergeCell ref="M40:O40"/>
    <mergeCell ref="P40:R40"/>
    <mergeCell ref="B26:I26"/>
    <mergeCell ref="J26:L26"/>
    <mergeCell ref="M26:O26"/>
    <mergeCell ref="P26:R26"/>
    <mergeCell ref="B27:I27"/>
    <mergeCell ref="J27:L27"/>
    <mergeCell ref="M27:O27"/>
    <mergeCell ref="P27:R27"/>
    <mergeCell ref="B48:I48"/>
    <mergeCell ref="J48:L48"/>
    <mergeCell ref="M48:O48"/>
    <mergeCell ref="P48:R48"/>
    <mergeCell ref="B49:I49"/>
    <mergeCell ref="J49:L49"/>
    <mergeCell ref="M49:O49"/>
    <mergeCell ref="P49:R49"/>
    <mergeCell ref="B28:I28"/>
    <mergeCell ref="J28:L28"/>
    <mergeCell ref="M28:O28"/>
    <mergeCell ref="P28:R28"/>
    <mergeCell ref="B46:S46"/>
    <mergeCell ref="M36:O36"/>
    <mergeCell ref="P36:R36"/>
    <mergeCell ref="B37:I37"/>
    <mergeCell ref="J37:L37"/>
    <mergeCell ref="M37:O37"/>
    <mergeCell ref="P37:R37"/>
    <mergeCell ref="B38:I38"/>
    <mergeCell ref="J38:L38"/>
    <mergeCell ref="M38:O38"/>
    <mergeCell ref="P38:R38"/>
    <mergeCell ref="B39:I39"/>
    <mergeCell ref="B52:I52"/>
    <mergeCell ref="J52:L52"/>
    <mergeCell ref="M52:O52"/>
    <mergeCell ref="P52:R52"/>
    <mergeCell ref="B53:I53"/>
    <mergeCell ref="J53:L53"/>
    <mergeCell ref="M53:O53"/>
    <mergeCell ref="P53:R53"/>
    <mergeCell ref="B50:I50"/>
    <mergeCell ref="J50:L50"/>
    <mergeCell ref="M50:O50"/>
    <mergeCell ref="P50:R50"/>
    <mergeCell ref="B51:I51"/>
    <mergeCell ref="J51:L51"/>
    <mergeCell ref="M51:O51"/>
    <mergeCell ref="P51:R51"/>
    <mergeCell ref="B61:I61"/>
    <mergeCell ref="J61:L61"/>
    <mergeCell ref="M61:O61"/>
    <mergeCell ref="P61:R61"/>
    <mergeCell ref="B62:I62"/>
    <mergeCell ref="J62:L62"/>
    <mergeCell ref="M62:O62"/>
    <mergeCell ref="P62:R62"/>
    <mergeCell ref="B55:S56"/>
    <mergeCell ref="B58:S58"/>
    <mergeCell ref="B60:I60"/>
    <mergeCell ref="J60:L60"/>
    <mergeCell ref="M60:O60"/>
    <mergeCell ref="P60:R60"/>
    <mergeCell ref="B65:I65"/>
    <mergeCell ref="J65:L65"/>
    <mergeCell ref="M65:O65"/>
    <mergeCell ref="P65:R65"/>
    <mergeCell ref="B67:S70"/>
    <mergeCell ref="B72:S72"/>
    <mergeCell ref="B63:I63"/>
    <mergeCell ref="J63:L63"/>
    <mergeCell ref="M63:O63"/>
    <mergeCell ref="P63:R63"/>
    <mergeCell ref="B64:I64"/>
    <mergeCell ref="J64:L64"/>
    <mergeCell ref="M64:O64"/>
    <mergeCell ref="P64:R64"/>
    <mergeCell ref="B109:S112"/>
    <mergeCell ref="B114:S114"/>
    <mergeCell ref="B116:I116"/>
    <mergeCell ref="J116:L116"/>
    <mergeCell ref="M116:O116"/>
    <mergeCell ref="P116:R116"/>
    <mergeCell ref="B78:I78"/>
    <mergeCell ref="J78:L78"/>
    <mergeCell ref="M78:O78"/>
    <mergeCell ref="P78:R78"/>
    <mergeCell ref="B79:I79"/>
    <mergeCell ref="J79:L79"/>
    <mergeCell ref="M79:O79"/>
    <mergeCell ref="P79:R79"/>
    <mergeCell ref="P88:R88"/>
    <mergeCell ref="B91:I91"/>
    <mergeCell ref="J91:L91"/>
    <mergeCell ref="M91:O91"/>
    <mergeCell ref="P91:R91"/>
    <mergeCell ref="B92:I92"/>
    <mergeCell ref="J92:L92"/>
    <mergeCell ref="M92:O92"/>
    <mergeCell ref="P92:R92"/>
    <mergeCell ref="B89:I89"/>
    <mergeCell ref="B119:I119"/>
    <mergeCell ref="J119:L119"/>
    <mergeCell ref="M119:O119"/>
    <mergeCell ref="P119:R119"/>
    <mergeCell ref="B120:I120"/>
    <mergeCell ref="J120:L120"/>
    <mergeCell ref="M120:O120"/>
    <mergeCell ref="P120:R120"/>
    <mergeCell ref="B117:I117"/>
    <mergeCell ref="J117:L117"/>
    <mergeCell ref="M117:O117"/>
    <mergeCell ref="P117:R117"/>
    <mergeCell ref="B118:I118"/>
    <mergeCell ref="J118:L118"/>
    <mergeCell ref="M118:O118"/>
    <mergeCell ref="P118:R118"/>
    <mergeCell ref="B123:I123"/>
    <mergeCell ref="J123:L123"/>
    <mergeCell ref="M123:O123"/>
    <mergeCell ref="P123:R123"/>
    <mergeCell ref="B125:S126"/>
    <mergeCell ref="B127:S127"/>
    <mergeCell ref="B121:I121"/>
    <mergeCell ref="J121:L121"/>
    <mergeCell ref="M121:O121"/>
    <mergeCell ref="P121:R121"/>
    <mergeCell ref="B122:I122"/>
    <mergeCell ref="J122:L122"/>
    <mergeCell ref="M122:O122"/>
    <mergeCell ref="P122:R122"/>
    <mergeCell ref="P131:R131"/>
    <mergeCell ref="B132:I132"/>
    <mergeCell ref="J132:L132"/>
    <mergeCell ref="M132:O132"/>
    <mergeCell ref="P132:R132"/>
    <mergeCell ref="B129:I129"/>
    <mergeCell ref="J129:L129"/>
    <mergeCell ref="M129:O129"/>
    <mergeCell ref="P129:R129"/>
    <mergeCell ref="B130:I130"/>
    <mergeCell ref="J130:L130"/>
    <mergeCell ref="M130:O130"/>
    <mergeCell ref="P130:R130"/>
    <mergeCell ref="B142:R142"/>
    <mergeCell ref="B30:S32"/>
    <mergeCell ref="B33:S33"/>
    <mergeCell ref="B35:I35"/>
    <mergeCell ref="J35:L35"/>
    <mergeCell ref="M35:O35"/>
    <mergeCell ref="P35:R35"/>
    <mergeCell ref="B36:I36"/>
    <mergeCell ref="J36:L36"/>
    <mergeCell ref="B133:I133"/>
    <mergeCell ref="J133:L133"/>
    <mergeCell ref="M133:O133"/>
    <mergeCell ref="P133:R133"/>
    <mergeCell ref="B136:S138"/>
    <mergeCell ref="B139:S140"/>
    <mergeCell ref="B131:I131"/>
    <mergeCell ref="J131:L131"/>
    <mergeCell ref="M131:O131"/>
    <mergeCell ref="B42:S45"/>
    <mergeCell ref="B81:S84"/>
    <mergeCell ref="B86:S86"/>
    <mergeCell ref="B88:I88"/>
    <mergeCell ref="J88:L88"/>
    <mergeCell ref="M88:O88"/>
    <mergeCell ref="B76:I76"/>
    <mergeCell ref="J76:L76"/>
    <mergeCell ref="M76:O76"/>
    <mergeCell ref="P76:R76"/>
    <mergeCell ref="B77:I77"/>
    <mergeCell ref="J77:L77"/>
    <mergeCell ref="M77:O77"/>
    <mergeCell ref="P77:R77"/>
    <mergeCell ref="B74:I74"/>
    <mergeCell ref="J74:L74"/>
    <mergeCell ref="M74:O74"/>
    <mergeCell ref="P74:R74"/>
    <mergeCell ref="B75:I75"/>
    <mergeCell ref="J75:L75"/>
    <mergeCell ref="M75:O75"/>
    <mergeCell ref="P75:R75"/>
    <mergeCell ref="J89:L89"/>
    <mergeCell ref="M89:O89"/>
    <mergeCell ref="P89:R89"/>
    <mergeCell ref="B90:I90"/>
    <mergeCell ref="J90:L90"/>
    <mergeCell ref="M90:O90"/>
    <mergeCell ref="P90:R90"/>
    <mergeCell ref="B102:I102"/>
    <mergeCell ref="J102:L102"/>
    <mergeCell ref="M102:O102"/>
    <mergeCell ref="P102:R102"/>
    <mergeCell ref="B103:I103"/>
    <mergeCell ref="J103:L103"/>
    <mergeCell ref="M103:O103"/>
    <mergeCell ref="P103:R103"/>
    <mergeCell ref="B93:I93"/>
    <mergeCell ref="J93:L93"/>
    <mergeCell ref="M93:O93"/>
    <mergeCell ref="P93:R93"/>
    <mergeCell ref="B95:S98"/>
    <mergeCell ref="B100:S100"/>
    <mergeCell ref="B106:I106"/>
    <mergeCell ref="J106:L106"/>
    <mergeCell ref="M106:O106"/>
    <mergeCell ref="P106:R106"/>
    <mergeCell ref="B107:I107"/>
    <mergeCell ref="J107:L107"/>
    <mergeCell ref="M107:O107"/>
    <mergeCell ref="P107:R107"/>
    <mergeCell ref="B104:I104"/>
    <mergeCell ref="J104:L104"/>
    <mergeCell ref="M104:O104"/>
    <mergeCell ref="P104:R104"/>
    <mergeCell ref="B105:I105"/>
    <mergeCell ref="J105:L105"/>
    <mergeCell ref="M105:O105"/>
    <mergeCell ref="P105:R105"/>
  </mergeCells>
  <printOptions horizontalCentered="1" verticalCentered="1"/>
  <pageMargins left="0.19685039370078741" right="0" top="0.15748031496062992" bottom="0.15748031496062992" header="0.11811023622047245" footer="0.11811023622047245"/>
  <pageSetup paperSize="9" scale="65" orientation="landscape" horizontalDpi="300" verticalDpi="300" r:id="rId1"/>
  <rowBreaks count="3" manualBreakCount="3">
    <brk id="41" max="18" man="1"/>
    <brk id="80" max="18" man="1"/>
    <brk id="108" max="1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43"/>
  <sheetViews>
    <sheetView topLeftCell="A4" zoomScaleNormal="100" workbookViewId="0">
      <selection activeCell="A7" sqref="A7:Q7"/>
    </sheetView>
  </sheetViews>
  <sheetFormatPr defaultRowHeight="15" x14ac:dyDescent="0.25"/>
  <cols>
    <col min="7" max="7" width="16.5703125" customWidth="1"/>
    <col min="15" max="15" width="12.7109375" customWidth="1"/>
  </cols>
  <sheetData>
    <row r="3" spans="1:17" x14ac:dyDescent="0.25">
      <c r="G3" s="145"/>
    </row>
    <row r="5" spans="1:17" x14ac:dyDescent="0.25">
      <c r="O5" s="269" t="s">
        <v>128</v>
      </c>
      <c r="P5" s="269"/>
      <c r="Q5" s="269"/>
    </row>
    <row r="7" spans="1:17" x14ac:dyDescent="0.25">
      <c r="A7" s="249" t="s">
        <v>381</v>
      </c>
      <c r="B7" s="249"/>
      <c r="C7" s="249"/>
      <c r="D7" s="249"/>
      <c r="E7" s="249"/>
      <c r="F7" s="249"/>
      <c r="G7" s="249"/>
      <c r="H7" s="249"/>
      <c r="I7" s="249"/>
      <c r="J7" s="249"/>
      <c r="K7" s="249"/>
      <c r="L7" s="249"/>
      <c r="M7" s="249"/>
      <c r="N7" s="249"/>
      <c r="O7" s="249"/>
      <c r="P7" s="249"/>
      <c r="Q7" s="249"/>
    </row>
    <row r="8" spans="1:17" x14ac:dyDescent="0.25">
      <c r="B8" s="270" t="s">
        <v>164</v>
      </c>
      <c r="C8" s="270"/>
      <c r="D8" s="270"/>
      <c r="E8" s="270"/>
      <c r="F8" s="270"/>
      <c r="G8" s="270"/>
      <c r="H8" s="270"/>
      <c r="I8" s="270"/>
      <c r="J8" s="270"/>
      <c r="K8" s="270"/>
      <c r="L8" s="270"/>
      <c r="M8" s="270"/>
      <c r="N8" s="270"/>
      <c r="O8" s="270"/>
      <c r="P8" s="270"/>
      <c r="Q8" s="270"/>
    </row>
    <row r="9" spans="1:17" x14ac:dyDescent="0.25">
      <c r="B9" s="270"/>
      <c r="C9" s="270"/>
      <c r="D9" s="270"/>
      <c r="E9" s="270"/>
      <c r="F9" s="270"/>
      <c r="G9" s="270"/>
      <c r="H9" s="270"/>
      <c r="I9" s="270"/>
      <c r="J9" s="270"/>
      <c r="K9" s="270"/>
      <c r="L9" s="270"/>
      <c r="M9" s="270"/>
      <c r="N9" s="270"/>
      <c r="O9" s="270"/>
      <c r="P9" s="270"/>
      <c r="Q9" s="270"/>
    </row>
    <row r="11" spans="1:17" ht="24.95" customHeight="1" x14ac:dyDescent="0.3">
      <c r="B11" s="261" t="s">
        <v>99</v>
      </c>
      <c r="C11" s="261"/>
      <c r="D11" s="261"/>
      <c r="E11" s="261"/>
      <c r="F11" s="261"/>
      <c r="G11" s="262"/>
      <c r="H11" s="263" t="s">
        <v>100</v>
      </c>
      <c r="I11" s="263"/>
      <c r="J11" s="261" t="s">
        <v>68</v>
      </c>
      <c r="K11" s="262"/>
      <c r="L11" s="262"/>
      <c r="M11" s="262"/>
      <c r="N11" s="262"/>
      <c r="O11" s="262"/>
      <c r="P11" s="263" t="s">
        <v>100</v>
      </c>
      <c r="Q11" s="263"/>
    </row>
    <row r="12" spans="1:17" ht="24.95" customHeight="1" x14ac:dyDescent="0.25">
      <c r="B12" s="260" t="s">
        <v>111</v>
      </c>
      <c r="C12" s="260"/>
      <c r="D12" s="260"/>
      <c r="E12" s="260"/>
      <c r="F12" s="260"/>
      <c r="G12" s="260"/>
      <c r="H12" s="265">
        <v>152425</v>
      </c>
      <c r="I12" s="265"/>
      <c r="J12" s="255" t="s">
        <v>101</v>
      </c>
      <c r="K12" s="255"/>
      <c r="L12" s="255"/>
      <c r="M12" s="255"/>
      <c r="N12" s="255"/>
      <c r="O12" s="255"/>
      <c r="P12" s="265">
        <v>129763</v>
      </c>
      <c r="Q12" s="265"/>
    </row>
    <row r="13" spans="1:17" ht="24.95" customHeight="1" x14ac:dyDescent="0.25">
      <c r="B13" s="264" t="s">
        <v>112</v>
      </c>
      <c r="C13" s="264"/>
      <c r="D13" s="264"/>
      <c r="E13" s="264"/>
      <c r="F13" s="264"/>
      <c r="G13" s="264"/>
      <c r="H13" s="265">
        <v>55583</v>
      </c>
      <c r="I13" s="265"/>
      <c r="J13" s="266" t="s">
        <v>102</v>
      </c>
      <c r="K13" s="266"/>
      <c r="L13" s="266"/>
      <c r="M13" s="266"/>
      <c r="N13" s="266"/>
      <c r="O13" s="266"/>
      <c r="P13" s="265">
        <v>29528</v>
      </c>
      <c r="Q13" s="265"/>
    </row>
    <row r="14" spans="1:17" ht="24.95" customHeight="1" x14ac:dyDescent="0.25">
      <c r="B14" s="260" t="s">
        <v>113</v>
      </c>
      <c r="C14" s="260"/>
      <c r="D14" s="260"/>
      <c r="E14" s="260"/>
      <c r="F14" s="260"/>
      <c r="G14" s="260"/>
      <c r="H14" s="256">
        <v>29350</v>
      </c>
      <c r="I14" s="256"/>
      <c r="J14" s="255" t="s">
        <v>103</v>
      </c>
      <c r="K14" s="255"/>
      <c r="L14" s="255"/>
      <c r="M14" s="255"/>
      <c r="N14" s="255"/>
      <c r="O14" s="255"/>
      <c r="P14" s="265">
        <v>68427</v>
      </c>
      <c r="Q14" s="265"/>
    </row>
    <row r="15" spans="1:17" ht="24.95" customHeight="1" x14ac:dyDescent="0.25">
      <c r="B15" s="260" t="s">
        <v>114</v>
      </c>
      <c r="C15" s="260"/>
      <c r="D15" s="260"/>
      <c r="E15" s="260"/>
      <c r="F15" s="260"/>
      <c r="G15" s="260"/>
      <c r="H15" s="256">
        <v>12078</v>
      </c>
      <c r="I15" s="256"/>
      <c r="J15" s="255" t="s">
        <v>147</v>
      </c>
      <c r="K15" s="255"/>
      <c r="L15" s="255"/>
      <c r="M15" s="255"/>
      <c r="N15" s="255"/>
      <c r="O15" s="255"/>
      <c r="P15" s="265">
        <v>19764</v>
      </c>
      <c r="Q15" s="265"/>
    </row>
    <row r="16" spans="1:17" ht="24.95" customHeight="1" x14ac:dyDescent="0.25">
      <c r="B16" s="260" t="s">
        <v>115</v>
      </c>
      <c r="C16" s="260"/>
      <c r="D16" s="260"/>
      <c r="E16" s="260"/>
      <c r="F16" s="260"/>
      <c r="G16" s="260"/>
      <c r="H16" s="256">
        <v>160</v>
      </c>
      <c r="I16" s="256"/>
      <c r="J16" s="255" t="s">
        <v>104</v>
      </c>
      <c r="K16" s="255"/>
      <c r="L16" s="255"/>
      <c r="M16" s="255"/>
      <c r="N16" s="255"/>
      <c r="O16" s="255"/>
      <c r="P16" s="265">
        <v>7728</v>
      </c>
      <c r="Q16" s="265"/>
    </row>
    <row r="17" spans="2:17" ht="24.95" customHeight="1" x14ac:dyDescent="0.3">
      <c r="B17" s="261"/>
      <c r="C17" s="261"/>
      <c r="D17" s="261"/>
      <c r="E17" s="261"/>
      <c r="F17" s="261"/>
      <c r="G17" s="262"/>
      <c r="H17" s="256"/>
      <c r="I17" s="256"/>
      <c r="J17" s="259" t="s">
        <v>105</v>
      </c>
      <c r="K17" s="259"/>
      <c r="L17" s="259"/>
      <c r="M17" s="259"/>
      <c r="N17" s="259"/>
      <c r="O17" s="259"/>
      <c r="P17" s="271">
        <v>756</v>
      </c>
      <c r="Q17" s="272"/>
    </row>
    <row r="18" spans="2:17" ht="24.95" customHeight="1" x14ac:dyDescent="0.25">
      <c r="B18" s="267" t="s">
        <v>116</v>
      </c>
      <c r="C18" s="267"/>
      <c r="D18" s="267"/>
      <c r="E18" s="267"/>
      <c r="F18" s="267"/>
      <c r="G18" s="267"/>
      <c r="H18" s="257">
        <f>SUM(H12:I17)</f>
        <v>249596</v>
      </c>
      <c r="I18" s="257"/>
      <c r="J18" s="258" t="s">
        <v>106</v>
      </c>
      <c r="K18" s="258"/>
      <c r="L18" s="258"/>
      <c r="M18" s="258"/>
      <c r="N18" s="258"/>
      <c r="O18" s="258"/>
      <c r="P18" s="257">
        <f>SUM(P12:Q16)</f>
        <v>255210</v>
      </c>
      <c r="Q18" s="257"/>
    </row>
    <row r="19" spans="2:17" ht="24.95" customHeight="1" x14ac:dyDescent="0.25">
      <c r="B19" s="260" t="s">
        <v>117</v>
      </c>
      <c r="C19" s="260"/>
      <c r="D19" s="260"/>
      <c r="E19" s="260"/>
      <c r="F19" s="260"/>
      <c r="G19" s="260"/>
      <c r="H19" s="265">
        <v>64401</v>
      </c>
      <c r="I19" s="265"/>
      <c r="J19" s="255" t="s">
        <v>107</v>
      </c>
      <c r="K19" s="255"/>
      <c r="L19" s="255"/>
      <c r="M19" s="255"/>
      <c r="N19" s="255"/>
      <c r="O19" s="255"/>
      <c r="P19" s="265">
        <v>79092</v>
      </c>
      <c r="Q19" s="265"/>
    </row>
    <row r="20" spans="2:17" ht="24.95" customHeight="1" x14ac:dyDescent="0.25">
      <c r="B20" s="260" t="s">
        <v>118</v>
      </c>
      <c r="C20" s="260"/>
      <c r="D20" s="260"/>
      <c r="E20" s="260"/>
      <c r="F20" s="260"/>
      <c r="G20" s="260"/>
      <c r="H20" s="256">
        <v>0</v>
      </c>
      <c r="I20" s="256"/>
      <c r="J20" s="255" t="s">
        <v>108</v>
      </c>
      <c r="K20" s="255"/>
      <c r="L20" s="255"/>
      <c r="M20" s="255"/>
      <c r="N20" s="255"/>
      <c r="O20" s="255"/>
      <c r="P20" s="256">
        <v>2770</v>
      </c>
      <c r="Q20" s="256"/>
    </row>
    <row r="21" spans="2:17" ht="24.95" customHeight="1" x14ac:dyDescent="0.25">
      <c r="B21" s="260" t="s">
        <v>119</v>
      </c>
      <c r="C21" s="260"/>
      <c r="D21" s="260"/>
      <c r="E21" s="260"/>
      <c r="F21" s="260"/>
      <c r="G21" s="260"/>
      <c r="H21" s="256">
        <v>0</v>
      </c>
      <c r="I21" s="256"/>
      <c r="J21" s="255" t="s">
        <v>109</v>
      </c>
      <c r="K21" s="255"/>
      <c r="L21" s="255"/>
      <c r="M21" s="255"/>
      <c r="N21" s="255"/>
      <c r="O21" s="255"/>
      <c r="P21" s="256">
        <v>0</v>
      </c>
      <c r="Q21" s="256"/>
    </row>
    <row r="22" spans="2:17" ht="24.95" customHeight="1" x14ac:dyDescent="0.25">
      <c r="B22" s="267" t="s">
        <v>120</v>
      </c>
      <c r="C22" s="267"/>
      <c r="D22" s="267"/>
      <c r="E22" s="267"/>
      <c r="F22" s="267"/>
      <c r="G22" s="267"/>
      <c r="H22" s="257">
        <f>SUM(H19:I21)</f>
        <v>64401</v>
      </c>
      <c r="I22" s="257"/>
      <c r="J22" s="255" t="s">
        <v>110</v>
      </c>
      <c r="K22" s="255"/>
      <c r="L22" s="255"/>
      <c r="M22" s="255"/>
      <c r="N22" s="255"/>
      <c r="O22" s="255"/>
      <c r="P22" s="257">
        <f>SUM(P19:Q21)</f>
        <v>81862</v>
      </c>
      <c r="Q22" s="257"/>
    </row>
    <row r="23" spans="2:17" ht="24.95" customHeight="1" x14ac:dyDescent="0.25">
      <c r="B23" s="260" t="s">
        <v>122</v>
      </c>
      <c r="C23" s="260"/>
      <c r="D23" s="260"/>
      <c r="E23" s="260"/>
      <c r="F23" s="260"/>
      <c r="G23" s="260"/>
      <c r="H23" s="256">
        <v>33366</v>
      </c>
      <c r="I23" s="256"/>
      <c r="J23" s="255" t="s">
        <v>121</v>
      </c>
      <c r="K23" s="255"/>
      <c r="L23" s="255"/>
      <c r="M23" s="255"/>
      <c r="N23" s="255"/>
      <c r="O23" s="255"/>
      <c r="P23" s="256">
        <v>33366</v>
      </c>
      <c r="Q23" s="256"/>
    </row>
    <row r="24" spans="2:17" ht="24.95" customHeight="1" x14ac:dyDescent="0.25">
      <c r="B24" s="260" t="s">
        <v>123</v>
      </c>
      <c r="C24" s="260"/>
      <c r="D24" s="260"/>
      <c r="E24" s="260"/>
      <c r="F24" s="260"/>
      <c r="G24" s="260"/>
      <c r="H24" s="256">
        <v>23075</v>
      </c>
      <c r="I24" s="256"/>
      <c r="J24" s="255"/>
      <c r="K24" s="255"/>
      <c r="L24" s="255"/>
      <c r="M24" s="255"/>
      <c r="N24" s="255"/>
      <c r="O24" s="255"/>
      <c r="P24" s="256"/>
      <c r="Q24" s="256"/>
    </row>
    <row r="25" spans="2:17" ht="24.95" customHeight="1" x14ac:dyDescent="0.25">
      <c r="B25" s="267" t="s">
        <v>124</v>
      </c>
      <c r="C25" s="267"/>
      <c r="D25" s="267"/>
      <c r="E25" s="267"/>
      <c r="F25" s="267"/>
      <c r="G25" s="267"/>
      <c r="H25" s="257">
        <f>SUM(H23:I24)</f>
        <v>56441</v>
      </c>
      <c r="I25" s="257"/>
      <c r="J25" s="258" t="s">
        <v>125</v>
      </c>
      <c r="K25" s="258"/>
      <c r="L25" s="258"/>
      <c r="M25" s="258"/>
      <c r="N25" s="258"/>
      <c r="O25" s="258"/>
      <c r="P25" s="257">
        <f>SUM(P23:Q24)</f>
        <v>33366</v>
      </c>
      <c r="Q25" s="257"/>
    </row>
    <row r="26" spans="2:17" ht="24.95" customHeight="1" x14ac:dyDescent="0.3">
      <c r="B26" s="261" t="s">
        <v>126</v>
      </c>
      <c r="C26" s="261"/>
      <c r="D26" s="261"/>
      <c r="E26" s="261"/>
      <c r="F26" s="261"/>
      <c r="G26" s="262"/>
      <c r="H26" s="256">
        <f>H18+H22+H25</f>
        <v>370438</v>
      </c>
      <c r="I26" s="256"/>
      <c r="J26" s="268" t="s">
        <v>127</v>
      </c>
      <c r="K26" s="268"/>
      <c r="L26" s="268"/>
      <c r="M26" s="268"/>
      <c r="N26" s="268"/>
      <c r="O26" s="268"/>
      <c r="P26" s="256">
        <f>P18+P22+P25</f>
        <v>370438</v>
      </c>
      <c r="Q26" s="256"/>
    </row>
    <row r="27" spans="2:17" ht="24.95" customHeight="1" x14ac:dyDescent="0.25"/>
    <row r="28" spans="2:17" ht="24.95" customHeight="1" x14ac:dyDescent="0.25"/>
    <row r="29" spans="2:17" ht="24.95" customHeight="1" x14ac:dyDescent="0.25"/>
    <row r="30" spans="2:17" ht="24.95" customHeight="1" x14ac:dyDescent="0.25"/>
    <row r="31" spans="2:17" ht="24.95" customHeight="1" x14ac:dyDescent="0.25"/>
    <row r="32" spans="2:17" ht="24.95" customHeight="1" x14ac:dyDescent="0.25"/>
    <row r="33" ht="24.95" customHeight="1" x14ac:dyDescent="0.25"/>
    <row r="34" ht="24.95" customHeight="1" x14ac:dyDescent="0.25"/>
    <row r="35" ht="24.95" customHeight="1" x14ac:dyDescent="0.25"/>
    <row r="36" ht="24.95" customHeight="1" x14ac:dyDescent="0.25"/>
    <row r="37" ht="24.95" customHeight="1" x14ac:dyDescent="0.25"/>
    <row r="38" ht="24.95" customHeight="1" x14ac:dyDescent="0.25"/>
    <row r="39" ht="24.95" customHeight="1" x14ac:dyDescent="0.25"/>
    <row r="40" ht="24.95" customHeight="1" x14ac:dyDescent="0.25"/>
    <row r="41" ht="24.95" customHeight="1" x14ac:dyDescent="0.25"/>
    <row r="42" ht="24.95" customHeight="1" x14ac:dyDescent="0.25"/>
    <row r="43" ht="24.95" customHeight="1" x14ac:dyDescent="0.25"/>
  </sheetData>
  <mergeCells count="67">
    <mergeCell ref="P20:Q20"/>
    <mergeCell ref="P12:Q12"/>
    <mergeCell ref="P13:Q13"/>
    <mergeCell ref="P14:Q14"/>
    <mergeCell ref="P15:Q15"/>
    <mergeCell ref="P16:Q16"/>
    <mergeCell ref="P17:Q17"/>
    <mergeCell ref="P18:Q18"/>
    <mergeCell ref="P19:Q19"/>
    <mergeCell ref="P22:Q22"/>
    <mergeCell ref="P21:Q21"/>
    <mergeCell ref="H21:I21"/>
    <mergeCell ref="J21:O21"/>
    <mergeCell ref="P26:Q26"/>
    <mergeCell ref="H26:I26"/>
    <mergeCell ref="J24:O24"/>
    <mergeCell ref="J23:O23"/>
    <mergeCell ref="P23:Q23"/>
    <mergeCell ref="J25:O25"/>
    <mergeCell ref="H23:I23"/>
    <mergeCell ref="J22:O22"/>
    <mergeCell ref="B26:G26"/>
    <mergeCell ref="J26:O26"/>
    <mergeCell ref="H22:I22"/>
    <mergeCell ref="O5:Q5"/>
    <mergeCell ref="B18:G18"/>
    <mergeCell ref="B19:G19"/>
    <mergeCell ref="B8:Q9"/>
    <mergeCell ref="J11:O11"/>
    <mergeCell ref="P25:Q25"/>
    <mergeCell ref="P24:Q24"/>
    <mergeCell ref="H11:I11"/>
    <mergeCell ref="H13:I13"/>
    <mergeCell ref="B17:G17"/>
    <mergeCell ref="B25:G25"/>
    <mergeCell ref="H24:I24"/>
    <mergeCell ref="H25:I25"/>
    <mergeCell ref="J14:O14"/>
    <mergeCell ref="J15:O15"/>
    <mergeCell ref="B24:G24"/>
    <mergeCell ref="B23:G23"/>
    <mergeCell ref="H19:I19"/>
    <mergeCell ref="H20:I20"/>
    <mergeCell ref="B22:G22"/>
    <mergeCell ref="B21:G21"/>
    <mergeCell ref="B20:G20"/>
    <mergeCell ref="B12:G12"/>
    <mergeCell ref="B13:G13"/>
    <mergeCell ref="H12:I12"/>
    <mergeCell ref="J12:O12"/>
    <mergeCell ref="J13:O13"/>
    <mergeCell ref="A7:Q7"/>
    <mergeCell ref="J20:O20"/>
    <mergeCell ref="J16:O16"/>
    <mergeCell ref="J19:O19"/>
    <mergeCell ref="H16:I16"/>
    <mergeCell ref="H17:I17"/>
    <mergeCell ref="H18:I18"/>
    <mergeCell ref="J18:O18"/>
    <mergeCell ref="J17:O17"/>
    <mergeCell ref="B16:G16"/>
    <mergeCell ref="B11:G11"/>
    <mergeCell ref="P11:Q11"/>
    <mergeCell ref="H14:I14"/>
    <mergeCell ref="H15:I15"/>
    <mergeCell ref="B14:G14"/>
    <mergeCell ref="B15:G15"/>
  </mergeCells>
  <phoneticPr fontId="23" type="noConversion"/>
  <printOptions horizontalCentered="1"/>
  <pageMargins left="0.11811023622047245" right="0.11811023622047245" top="0.74803149606299213" bottom="0.74803149606299213" header="0.31496062992125984" footer="0.31496062992125984"/>
  <pageSetup paperSize="9" scale="85"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zoomScale="70" zoomScaleNormal="70" workbookViewId="0">
      <pane xSplit="2" ySplit="8" topLeftCell="C51" activePane="bottomRight" state="frozen"/>
      <selection pane="topRight" activeCell="C1" sqref="C1"/>
      <selection pane="bottomLeft" activeCell="A8" sqref="A8"/>
      <selection pane="bottomRight" sqref="A1:G1"/>
    </sheetView>
  </sheetViews>
  <sheetFormatPr defaultColWidth="8.85546875" defaultRowHeight="12.75" x14ac:dyDescent="0.2"/>
  <cols>
    <col min="1" max="1" width="3.5703125" style="1" customWidth="1"/>
    <col min="2" max="2" width="41.28515625" style="1" customWidth="1"/>
    <col min="3" max="3" width="26.5703125" style="1" customWidth="1"/>
    <col min="4" max="4" width="29.7109375" style="1" customWidth="1"/>
    <col min="5" max="5" width="27" style="1" customWidth="1"/>
    <col min="6" max="6" width="28.140625" style="1" customWidth="1"/>
    <col min="7" max="7" width="31.7109375" style="1" customWidth="1"/>
    <col min="8" max="16384" width="8.85546875" style="1"/>
  </cols>
  <sheetData>
    <row r="1" spans="1:8" ht="15" x14ac:dyDescent="0.25">
      <c r="A1" s="277" t="s">
        <v>382</v>
      </c>
      <c r="B1" s="249"/>
      <c r="C1" s="249"/>
      <c r="D1" s="249"/>
      <c r="E1" s="249"/>
      <c r="F1" s="249"/>
      <c r="G1" s="249"/>
    </row>
    <row r="2" spans="1:8" ht="30.75" customHeight="1" x14ac:dyDescent="0.2">
      <c r="B2" s="273"/>
      <c r="C2" s="274"/>
      <c r="D2" s="274"/>
      <c r="E2" s="274"/>
      <c r="F2" s="274"/>
      <c r="G2" s="274"/>
    </row>
    <row r="3" spans="1:8" ht="15" x14ac:dyDescent="0.25">
      <c r="B3" s="269"/>
      <c r="C3" s="269"/>
      <c r="D3" s="269"/>
      <c r="E3" s="269" t="s">
        <v>158</v>
      </c>
      <c r="F3" s="269"/>
      <c r="G3" s="269"/>
    </row>
    <row r="4" spans="1:8" x14ac:dyDescent="0.2">
      <c r="B4" s="275" t="s">
        <v>41</v>
      </c>
      <c r="C4" s="275"/>
      <c r="D4" s="275"/>
      <c r="E4" s="275"/>
      <c r="F4" s="275"/>
      <c r="G4" s="275"/>
    </row>
    <row r="5" spans="1:8" x14ac:dyDescent="0.2">
      <c r="B5" s="275"/>
      <c r="C5" s="275"/>
      <c r="D5" s="275"/>
      <c r="E5" s="275"/>
      <c r="F5" s="275"/>
      <c r="G5" s="275"/>
    </row>
    <row r="6" spans="1:8" ht="24.95" customHeight="1" x14ac:dyDescent="0.2">
      <c r="B6" s="276"/>
      <c r="C6" s="276"/>
      <c r="D6" s="276"/>
      <c r="E6" s="276"/>
      <c r="F6" s="276"/>
      <c r="G6" s="276"/>
    </row>
    <row r="7" spans="1:8" ht="62.25" customHeight="1" x14ac:dyDescent="0.2">
      <c r="B7" s="11" t="s">
        <v>42</v>
      </c>
      <c r="C7" s="12" t="s">
        <v>43</v>
      </c>
      <c r="D7" s="12" t="s">
        <v>44</v>
      </c>
      <c r="E7" s="12" t="s">
        <v>45</v>
      </c>
      <c r="F7" s="13" t="s">
        <v>46</v>
      </c>
      <c r="G7" s="14" t="s">
        <v>47</v>
      </c>
    </row>
    <row r="8" spans="1:8" ht="24.95" customHeight="1" x14ac:dyDescent="0.2">
      <c r="B8" s="15" t="s">
        <v>48</v>
      </c>
      <c r="C8" s="16" t="s">
        <v>134</v>
      </c>
      <c r="D8" s="16" t="s">
        <v>135</v>
      </c>
      <c r="E8" s="16" t="s">
        <v>135</v>
      </c>
      <c r="F8" s="17" t="s">
        <v>135</v>
      </c>
      <c r="G8" s="18" t="s">
        <v>135</v>
      </c>
    </row>
    <row r="9" spans="1:8" ht="24.95" customHeight="1" x14ac:dyDescent="0.2">
      <c r="B9" s="19" t="s">
        <v>23</v>
      </c>
      <c r="C9" s="20"/>
      <c r="D9" s="20"/>
      <c r="E9" s="20"/>
      <c r="F9" s="21"/>
      <c r="G9" s="22"/>
      <c r="H9" s="137"/>
    </row>
    <row r="10" spans="1:8" ht="24.95" customHeight="1" x14ac:dyDescent="0.2">
      <c r="B10" s="23" t="s">
        <v>49</v>
      </c>
      <c r="C10" s="143">
        <v>152425</v>
      </c>
      <c r="D10" s="24"/>
      <c r="E10" s="24"/>
      <c r="F10" s="25"/>
      <c r="G10" s="26">
        <f t="shared" ref="G10:G17" si="0">SUM(C10:F10)</f>
        <v>152425</v>
      </c>
      <c r="H10" s="137"/>
    </row>
    <row r="11" spans="1:8" ht="25.15" customHeight="1" x14ac:dyDescent="0.2">
      <c r="B11" s="27" t="s">
        <v>50</v>
      </c>
      <c r="C11" s="143">
        <v>55583</v>
      </c>
      <c r="D11" s="28"/>
      <c r="E11" s="28"/>
      <c r="F11" s="29"/>
      <c r="G11" s="30">
        <f t="shared" si="0"/>
        <v>55583</v>
      </c>
      <c r="H11" s="137"/>
    </row>
    <row r="12" spans="1:8" ht="24.95" customHeight="1" x14ac:dyDescent="0.2">
      <c r="B12" s="23" t="s">
        <v>17</v>
      </c>
      <c r="C12" s="24">
        <v>29350</v>
      </c>
      <c r="D12" s="24"/>
      <c r="E12" s="31"/>
      <c r="F12" s="32"/>
      <c r="G12" s="26">
        <f t="shared" si="0"/>
        <v>29350</v>
      </c>
      <c r="H12" s="137"/>
    </row>
    <row r="13" spans="1:8" ht="24.95" customHeight="1" x14ac:dyDescent="0.2">
      <c r="B13" s="33" t="s">
        <v>23</v>
      </c>
      <c r="C13" s="24">
        <v>11823</v>
      </c>
      <c r="D13" s="24">
        <v>105</v>
      </c>
      <c r="E13" s="24"/>
      <c r="F13" s="25">
        <v>150</v>
      </c>
      <c r="G13" s="26">
        <f t="shared" si="0"/>
        <v>12078</v>
      </c>
      <c r="H13" s="137"/>
    </row>
    <row r="14" spans="1:8" ht="24.95" customHeight="1" x14ac:dyDescent="0.2">
      <c r="B14" s="23" t="s">
        <v>51</v>
      </c>
      <c r="C14" s="24">
        <v>0</v>
      </c>
      <c r="D14" s="24"/>
      <c r="E14" s="24"/>
      <c r="F14" s="25">
        <v>160</v>
      </c>
      <c r="G14" s="26">
        <f t="shared" si="0"/>
        <v>160</v>
      </c>
      <c r="H14" s="137"/>
    </row>
    <row r="15" spans="1:8" ht="24.95" customHeight="1" thickBot="1" x14ac:dyDescent="0.25">
      <c r="B15" s="34" t="s">
        <v>52</v>
      </c>
      <c r="C15" s="35">
        <f>SUM(C10:C14)</f>
        <v>249181</v>
      </c>
      <c r="D15" s="36">
        <f>SUM(D10:D14)</f>
        <v>105</v>
      </c>
      <c r="E15" s="35">
        <f>SUM(E10:E14)</f>
        <v>0</v>
      </c>
      <c r="F15" s="37">
        <f>SUM(F10:F14)</f>
        <v>310</v>
      </c>
      <c r="G15" s="38">
        <f t="shared" si="0"/>
        <v>249596</v>
      </c>
      <c r="H15" s="137"/>
    </row>
    <row r="16" spans="1:8" ht="24.95" customHeight="1" thickTop="1" thickBot="1" x14ac:dyDescent="0.25">
      <c r="B16" s="39" t="s">
        <v>53</v>
      </c>
      <c r="C16" s="148"/>
      <c r="D16" s="40">
        <f>C50</f>
        <v>52304</v>
      </c>
      <c r="E16" s="40">
        <f>C52</f>
        <v>41840</v>
      </c>
      <c r="F16" s="144">
        <f>C51</f>
        <v>4689</v>
      </c>
      <c r="G16" s="41">
        <f t="shared" si="0"/>
        <v>98833</v>
      </c>
      <c r="H16" s="137"/>
    </row>
    <row r="17" spans="2:8" ht="24.95" customHeight="1" thickTop="1" thickBot="1" x14ac:dyDescent="0.25">
      <c r="B17" s="42" t="s">
        <v>54</v>
      </c>
      <c r="C17" s="148">
        <v>22888</v>
      </c>
      <c r="D17" s="148">
        <v>88</v>
      </c>
      <c r="E17" s="148">
        <v>52</v>
      </c>
      <c r="F17" s="149">
        <v>47</v>
      </c>
      <c r="G17" s="43">
        <f t="shared" si="0"/>
        <v>23075</v>
      </c>
      <c r="H17" s="137"/>
    </row>
    <row r="18" spans="2:8" ht="24.95" customHeight="1" thickTop="1" x14ac:dyDescent="0.2">
      <c r="B18" s="44" t="s">
        <v>55</v>
      </c>
      <c r="C18" s="45">
        <f>SUM(C15:C17)</f>
        <v>272069</v>
      </c>
      <c r="D18" s="46">
        <f>SUM(D15:D17)</f>
        <v>52497</v>
      </c>
      <c r="E18" s="46">
        <f>SUM(E15:E17)</f>
        <v>41892</v>
      </c>
      <c r="F18" s="47">
        <f>SUM(F15:F17)</f>
        <v>5046</v>
      </c>
      <c r="G18" s="48">
        <f>SUM(C18:F18)-G16</f>
        <v>272671</v>
      </c>
      <c r="H18" s="137"/>
    </row>
    <row r="19" spans="2:8" ht="24.95" customHeight="1" x14ac:dyDescent="0.2">
      <c r="B19" s="33" t="s">
        <v>56</v>
      </c>
      <c r="C19" s="49">
        <v>0</v>
      </c>
      <c r="D19" s="50">
        <v>0</v>
      </c>
      <c r="E19" s="50">
        <v>0</v>
      </c>
      <c r="F19" s="51">
        <v>0</v>
      </c>
      <c r="G19" s="52">
        <f>SUM(C19:F19)</f>
        <v>0</v>
      </c>
      <c r="H19" s="137"/>
    </row>
    <row r="20" spans="2:8" ht="24.95" customHeight="1" x14ac:dyDescent="0.2">
      <c r="B20" s="53" t="s">
        <v>57</v>
      </c>
      <c r="C20" s="54">
        <f>C18</f>
        <v>272069</v>
      </c>
      <c r="D20" s="55">
        <f>SUM(D18:D19)</f>
        <v>52497</v>
      </c>
      <c r="E20" s="55">
        <f>SUM(E18:E19)</f>
        <v>41892</v>
      </c>
      <c r="F20" s="56">
        <f>SUM(F18:F19)</f>
        <v>5046</v>
      </c>
      <c r="G20" s="57">
        <f>SUM(G18:G19)</f>
        <v>272671</v>
      </c>
      <c r="H20" s="137"/>
    </row>
    <row r="21" spans="2:8" ht="33.75" customHeight="1" x14ac:dyDescent="0.2">
      <c r="B21" s="58" t="s">
        <v>58</v>
      </c>
      <c r="C21" s="54">
        <f>SUM(C20)</f>
        <v>272069</v>
      </c>
      <c r="D21" s="55">
        <f>SUM(D20)</f>
        <v>52497</v>
      </c>
      <c r="E21" s="55">
        <f>SUM(E20)</f>
        <v>41892</v>
      </c>
      <c r="F21" s="56">
        <f>SUM(F20)</f>
        <v>5046</v>
      </c>
      <c r="G21" s="57">
        <f>G20</f>
        <v>272671</v>
      </c>
      <c r="H21" s="137"/>
    </row>
    <row r="22" spans="2:8" ht="24.95" customHeight="1" x14ac:dyDescent="0.2">
      <c r="B22" s="19" t="s">
        <v>59</v>
      </c>
      <c r="C22" s="20"/>
      <c r="D22" s="20"/>
      <c r="E22" s="20"/>
      <c r="F22" s="21"/>
      <c r="G22" s="22"/>
      <c r="H22" s="137"/>
    </row>
    <row r="23" spans="2:8" ht="24.95" customHeight="1" x14ac:dyDescent="0.2">
      <c r="B23" s="33" t="s">
        <v>34</v>
      </c>
      <c r="C23" s="24">
        <v>64401</v>
      </c>
      <c r="D23" s="24"/>
      <c r="E23" s="24"/>
      <c r="F23" s="25"/>
      <c r="G23" s="26">
        <f>SUM(C23:F23)</f>
        <v>64401</v>
      </c>
      <c r="H23" s="137"/>
    </row>
    <row r="24" spans="2:8" ht="24.95" customHeight="1" x14ac:dyDescent="0.2">
      <c r="B24" s="33" t="s">
        <v>60</v>
      </c>
      <c r="C24" s="24"/>
      <c r="D24" s="24"/>
      <c r="E24" s="24"/>
      <c r="F24" s="25"/>
      <c r="G24" s="59">
        <f>SUM(C24:F24)</f>
        <v>0</v>
      </c>
      <c r="H24" s="137"/>
    </row>
    <row r="25" spans="2:8" ht="24.95" customHeight="1" x14ac:dyDescent="0.2">
      <c r="B25" s="33" t="s">
        <v>61</v>
      </c>
      <c r="C25" s="24"/>
      <c r="D25" s="24"/>
      <c r="E25" s="24"/>
      <c r="F25" s="25"/>
      <c r="G25" s="59">
        <f>SUM(C25:F25)</f>
        <v>0</v>
      </c>
      <c r="H25" s="137"/>
    </row>
    <row r="26" spans="2:8" ht="24.95" customHeight="1" x14ac:dyDescent="0.2">
      <c r="B26" s="53" t="s">
        <v>62</v>
      </c>
      <c r="C26" s="54">
        <f>SUM(C23:C25)</f>
        <v>64401</v>
      </c>
      <c r="D26" s="54">
        <f>SUM(D23:D25)</f>
        <v>0</v>
      </c>
      <c r="E26" s="54">
        <f>SUM(E23:E25)</f>
        <v>0</v>
      </c>
      <c r="F26" s="60">
        <f>SUM(F23:F25)</f>
        <v>0</v>
      </c>
      <c r="G26" s="57">
        <f>SUM(G23:G25)</f>
        <v>64401</v>
      </c>
      <c r="H26" s="137"/>
    </row>
    <row r="27" spans="2:8" ht="24.95" customHeight="1" x14ac:dyDescent="0.2">
      <c r="B27" s="33" t="s">
        <v>63</v>
      </c>
      <c r="C27" s="24"/>
      <c r="D27" s="24"/>
      <c r="E27" s="24"/>
      <c r="F27" s="25"/>
      <c r="G27" s="26">
        <f>SUM(C27:F27)</f>
        <v>0</v>
      </c>
      <c r="H27" s="137"/>
    </row>
    <row r="28" spans="2:8" ht="24.95" customHeight="1" x14ac:dyDescent="0.2">
      <c r="B28" s="53" t="s">
        <v>64</v>
      </c>
      <c r="C28" s="61">
        <f>SUM(C26+BC27)</f>
        <v>64401</v>
      </c>
      <c r="D28" s="61">
        <f>SUM(D26+BD27)</f>
        <v>0</v>
      </c>
      <c r="E28" s="61">
        <f>SUM(E26+BE27)</f>
        <v>0</v>
      </c>
      <c r="F28" s="62">
        <f>SUM(F26+BF27)</f>
        <v>0</v>
      </c>
      <c r="G28" s="63">
        <f>SUM(C28:F28)</f>
        <v>64401</v>
      </c>
      <c r="H28" s="137"/>
    </row>
    <row r="29" spans="2:8" ht="24.95" customHeight="1" x14ac:dyDescent="0.2">
      <c r="B29" s="33" t="s">
        <v>65</v>
      </c>
      <c r="C29" s="24">
        <v>0</v>
      </c>
      <c r="D29" s="24">
        <v>0</v>
      </c>
      <c r="E29" s="24">
        <v>0</v>
      </c>
      <c r="F29" s="25">
        <v>0</v>
      </c>
      <c r="G29" s="26">
        <f>SUM(C29:F29)</f>
        <v>0</v>
      </c>
      <c r="H29" s="137"/>
    </row>
    <row r="30" spans="2:8" ht="24.95" customHeight="1" x14ac:dyDescent="0.2">
      <c r="B30" s="53" t="s">
        <v>66</v>
      </c>
      <c r="C30" s="54">
        <f>SUM(C26+C27+C29)</f>
        <v>64401</v>
      </c>
      <c r="D30" s="54">
        <f>SUM(D26+D27+D29)</f>
        <v>0</v>
      </c>
      <c r="E30" s="54">
        <f>SUM(E26+E27+E29)</f>
        <v>0</v>
      </c>
      <c r="F30" s="60">
        <f>SUM(F26+F27+F29)</f>
        <v>0</v>
      </c>
      <c r="G30" s="57">
        <f>SUM(G26+G27+G29)</f>
        <v>64401</v>
      </c>
      <c r="H30" s="137"/>
    </row>
    <row r="31" spans="2:8" ht="24.95" customHeight="1" x14ac:dyDescent="0.2">
      <c r="B31" s="33" t="s">
        <v>149</v>
      </c>
      <c r="C31" s="24">
        <v>33366</v>
      </c>
      <c r="D31" s="20"/>
      <c r="E31" s="20"/>
      <c r="F31" s="21"/>
      <c r="G31" s="26">
        <f>SUM(C31:F31)</f>
        <v>33366</v>
      </c>
      <c r="H31" s="137"/>
    </row>
    <row r="32" spans="2:8" ht="24.95" customHeight="1" x14ac:dyDescent="0.2">
      <c r="B32" s="64" t="s">
        <v>67</v>
      </c>
      <c r="C32" s="65">
        <f>SUM(C21+C30+C31)</f>
        <v>369836</v>
      </c>
      <c r="D32" s="66">
        <f>SUM(D21+D30)</f>
        <v>52497</v>
      </c>
      <c r="E32" s="66">
        <f>SUM(E21+E30)</f>
        <v>41892</v>
      </c>
      <c r="F32" s="67">
        <f>SUM(F21+F30)</f>
        <v>5046</v>
      </c>
      <c r="G32" s="68">
        <f>SUM(G21+G30+G31)</f>
        <v>370438</v>
      </c>
      <c r="H32" s="137"/>
    </row>
    <row r="33" spans="2:8" ht="24.95" customHeight="1" x14ac:dyDescent="0.2">
      <c r="B33" s="69" t="s">
        <v>68</v>
      </c>
      <c r="C33" s="70"/>
      <c r="D33" s="70"/>
      <c r="E33" s="70"/>
      <c r="F33" s="71"/>
      <c r="G33" s="72"/>
      <c r="H33" s="137"/>
    </row>
    <row r="34" spans="2:8" ht="24.95" customHeight="1" x14ac:dyDescent="0.2">
      <c r="B34" s="73" t="s">
        <v>69</v>
      </c>
      <c r="C34" s="74"/>
      <c r="D34" s="74"/>
      <c r="E34" s="74"/>
      <c r="F34" s="75"/>
      <c r="G34" s="76"/>
      <c r="H34" s="137"/>
    </row>
    <row r="35" spans="2:8" ht="24.95" customHeight="1" x14ac:dyDescent="0.2">
      <c r="B35" s="77" t="s">
        <v>70</v>
      </c>
      <c r="C35" s="78">
        <f>SUM(C36+C37)</f>
        <v>68161</v>
      </c>
      <c r="D35" s="78">
        <f>SUM(D36+D37)</f>
        <v>29445</v>
      </c>
      <c r="E35" s="78">
        <f>SUM(E36+E37)</f>
        <v>30144</v>
      </c>
      <c r="F35" s="79">
        <f>SUM(F36+F37)</f>
        <v>2013</v>
      </c>
      <c r="G35" s="80">
        <f>SUM(G36+G37)</f>
        <v>129763</v>
      </c>
      <c r="H35" s="137"/>
    </row>
    <row r="36" spans="2:8" ht="24.95" customHeight="1" x14ac:dyDescent="0.2">
      <c r="B36" s="81" t="s">
        <v>71</v>
      </c>
      <c r="C36" s="147">
        <v>67306</v>
      </c>
      <c r="D36" s="147">
        <v>28177</v>
      </c>
      <c r="E36" s="147">
        <v>29253</v>
      </c>
      <c r="F36" s="226">
        <v>1925</v>
      </c>
      <c r="G36" s="22">
        <f>SUM(C36:F36)</f>
        <v>126661</v>
      </c>
      <c r="H36" s="137"/>
    </row>
    <row r="37" spans="2:8" ht="24.95" customHeight="1" x14ac:dyDescent="0.2">
      <c r="B37" s="81" t="s">
        <v>72</v>
      </c>
      <c r="C37" s="20">
        <v>855</v>
      </c>
      <c r="D37" s="20">
        <v>1268</v>
      </c>
      <c r="E37" s="20">
        <v>891</v>
      </c>
      <c r="F37" s="21">
        <v>88</v>
      </c>
      <c r="G37" s="22">
        <f>SUM(C37:F37)</f>
        <v>3102</v>
      </c>
      <c r="H37" s="137"/>
    </row>
    <row r="38" spans="2:8" ht="24.95" customHeight="1" x14ac:dyDescent="0.2">
      <c r="B38" s="77" t="s">
        <v>73</v>
      </c>
      <c r="C38" s="78">
        <f>SUM(C39+C40)</f>
        <v>12802</v>
      </c>
      <c r="D38" s="78">
        <f>SUM(D39+D40)</f>
        <v>7961</v>
      </c>
      <c r="E38" s="78">
        <f>SUM(E39+E40)</f>
        <v>8216</v>
      </c>
      <c r="F38" s="79">
        <f>SUM(F39+F40)</f>
        <v>549</v>
      </c>
      <c r="G38" s="80">
        <f>SUM(G39+G40)</f>
        <v>29528</v>
      </c>
      <c r="H38" s="137"/>
    </row>
    <row r="39" spans="2:8" ht="24.95" customHeight="1" x14ac:dyDescent="0.2">
      <c r="B39" s="81" t="s">
        <v>74</v>
      </c>
      <c r="C39" s="147">
        <v>12497</v>
      </c>
      <c r="D39" s="147">
        <v>7508</v>
      </c>
      <c r="E39" s="147">
        <v>7898</v>
      </c>
      <c r="F39" s="226">
        <v>517</v>
      </c>
      <c r="G39" s="22">
        <f>SUM(C39:F39)</f>
        <v>28420</v>
      </c>
      <c r="H39" s="137"/>
    </row>
    <row r="40" spans="2:8" ht="24.95" customHeight="1" x14ac:dyDescent="0.2">
      <c r="B40" s="81" t="s">
        <v>75</v>
      </c>
      <c r="C40" s="20">
        <v>305</v>
      </c>
      <c r="D40" s="20">
        <v>453</v>
      </c>
      <c r="E40" s="20">
        <v>318</v>
      </c>
      <c r="F40" s="21">
        <v>32</v>
      </c>
      <c r="G40" s="22">
        <f>SUM(C40:F40)</f>
        <v>1108</v>
      </c>
      <c r="H40" s="137"/>
    </row>
    <row r="41" spans="2:8" ht="24.95" customHeight="1" x14ac:dyDescent="0.2">
      <c r="B41" s="77" t="s">
        <v>76</v>
      </c>
      <c r="C41" s="78">
        <f>SUM(C42+C43)</f>
        <v>54639</v>
      </c>
      <c r="D41" s="78">
        <f>SUM(D42+D43)</f>
        <v>7780</v>
      </c>
      <c r="E41" s="78">
        <f>SUM(E42+E43)</f>
        <v>3524</v>
      </c>
      <c r="F41" s="79">
        <f>SUM(F42+F43)</f>
        <v>2484</v>
      </c>
      <c r="G41" s="80">
        <f>SUM(G42+G43)</f>
        <v>68427</v>
      </c>
      <c r="H41" s="137"/>
    </row>
    <row r="42" spans="2:8" ht="24.95" customHeight="1" x14ac:dyDescent="0.2">
      <c r="B42" s="81" t="s">
        <v>77</v>
      </c>
      <c r="C42" s="147">
        <v>54639</v>
      </c>
      <c r="D42" s="147">
        <v>7780</v>
      </c>
      <c r="E42" s="134">
        <v>3524</v>
      </c>
      <c r="F42" s="153">
        <v>2484</v>
      </c>
      <c r="G42" s="154">
        <f>SUM(C42:F42)</f>
        <v>68427</v>
      </c>
      <c r="H42" s="137"/>
    </row>
    <row r="43" spans="2:8" ht="11.25" customHeight="1" x14ac:dyDescent="0.2">
      <c r="B43" s="81"/>
      <c r="C43" s="20"/>
      <c r="D43" s="20"/>
      <c r="E43" s="20"/>
      <c r="F43" s="21"/>
      <c r="G43" s="22"/>
      <c r="H43" s="137"/>
    </row>
    <row r="44" spans="2:8" ht="24.95" customHeight="1" x14ac:dyDescent="0.2">
      <c r="B44" s="77" t="s">
        <v>144</v>
      </c>
      <c r="C44" s="171">
        <v>12573</v>
      </c>
      <c r="D44" s="61">
        <v>7191</v>
      </c>
      <c r="E44" s="78"/>
      <c r="F44" s="79"/>
      <c r="G44" s="80">
        <f>SUM(C44:F44)</f>
        <v>19764</v>
      </c>
      <c r="H44" s="137"/>
    </row>
    <row r="45" spans="2:8" ht="24.95" customHeight="1" x14ac:dyDescent="0.2">
      <c r="B45" s="77" t="s">
        <v>78</v>
      </c>
      <c r="C45" s="171">
        <v>6972</v>
      </c>
      <c r="D45" s="78"/>
      <c r="E45" s="78"/>
      <c r="F45" s="79"/>
      <c r="G45" s="80">
        <f>SUM(C45:F45)</f>
        <v>6972</v>
      </c>
      <c r="H45" s="137"/>
    </row>
    <row r="46" spans="2:8" ht="24.95" customHeight="1" x14ac:dyDescent="0.2">
      <c r="B46" s="77" t="s">
        <v>79</v>
      </c>
      <c r="C46" s="78">
        <f>SUM(C47+C48)</f>
        <v>756</v>
      </c>
      <c r="D46" s="78"/>
      <c r="E46" s="78"/>
      <c r="F46" s="79"/>
      <c r="G46" s="80">
        <f>SUM(G47+G48)</f>
        <v>756</v>
      </c>
      <c r="H46" s="137"/>
    </row>
    <row r="47" spans="2:8" ht="24.95" customHeight="1" x14ac:dyDescent="0.2">
      <c r="B47" s="81" t="s">
        <v>80</v>
      </c>
      <c r="C47" s="20">
        <v>756</v>
      </c>
      <c r="D47" s="20"/>
      <c r="E47" s="20"/>
      <c r="F47" s="21"/>
      <c r="G47" s="22">
        <f t="shared" ref="G47:G53" si="1">SUM(C47:F47)</f>
        <v>756</v>
      </c>
      <c r="H47" s="137"/>
    </row>
    <row r="48" spans="2:8" ht="24.95" customHeight="1" x14ac:dyDescent="0.2">
      <c r="B48" s="81" t="s">
        <v>81</v>
      </c>
      <c r="C48" s="20"/>
      <c r="D48" s="20"/>
      <c r="E48" s="20"/>
      <c r="F48" s="21"/>
      <c r="G48" s="22">
        <f t="shared" si="1"/>
        <v>0</v>
      </c>
      <c r="H48" s="137"/>
    </row>
    <row r="49" spans="2:8" ht="33" customHeight="1" thickBot="1" x14ac:dyDescent="0.25">
      <c r="B49" s="34" t="s">
        <v>82</v>
      </c>
      <c r="C49" s="82">
        <f>SUM(C35+C38+C41+C44+C45+C46)</f>
        <v>155903</v>
      </c>
      <c r="D49" s="82">
        <f>SUM(D35+D38+D41+D44+D45+D46)</f>
        <v>52377</v>
      </c>
      <c r="E49" s="82">
        <f>SUM(E35+E38+E41+E44+E45+E46)</f>
        <v>41884</v>
      </c>
      <c r="F49" s="83">
        <f>SUM(F35+F38+F41+F44+F45+F46)</f>
        <v>5046</v>
      </c>
      <c r="G49" s="84">
        <f t="shared" si="1"/>
        <v>255210</v>
      </c>
      <c r="H49" s="137"/>
    </row>
    <row r="50" spans="2:8" ht="24.95" customHeight="1" thickTop="1" x14ac:dyDescent="0.2">
      <c r="B50" s="85" t="s">
        <v>83</v>
      </c>
      <c r="C50" s="227">
        <v>52304</v>
      </c>
      <c r="D50" s="86"/>
      <c r="E50" s="86"/>
      <c r="F50" s="87"/>
      <c r="G50" s="88">
        <f t="shared" si="1"/>
        <v>52304</v>
      </c>
      <c r="H50" s="137"/>
    </row>
    <row r="51" spans="2:8" ht="24.95" customHeight="1" x14ac:dyDescent="0.2">
      <c r="B51" s="89" t="s">
        <v>84</v>
      </c>
      <c r="C51" s="150">
        <v>4689</v>
      </c>
      <c r="D51" s="91"/>
      <c r="E51" s="91"/>
      <c r="F51" s="92"/>
      <c r="G51" s="93">
        <f t="shared" si="1"/>
        <v>4689</v>
      </c>
      <c r="H51" s="137"/>
    </row>
    <row r="52" spans="2:8" ht="24.95" customHeight="1" x14ac:dyDescent="0.2">
      <c r="B52" s="94" t="s">
        <v>85</v>
      </c>
      <c r="C52" s="143">
        <v>41840</v>
      </c>
      <c r="D52" s="95"/>
      <c r="E52" s="95"/>
      <c r="F52" s="96"/>
      <c r="G52" s="93">
        <f t="shared" si="1"/>
        <v>41840</v>
      </c>
      <c r="H52" s="137"/>
    </row>
    <row r="53" spans="2:8" ht="24.95" customHeight="1" thickBot="1" x14ac:dyDescent="0.25">
      <c r="B53" s="97" t="s">
        <v>86</v>
      </c>
      <c r="C53" s="228">
        <f>SUM(C50:C52)</f>
        <v>98833</v>
      </c>
      <c r="D53" s="98">
        <f>SUM(D50:D52)</f>
        <v>0</v>
      </c>
      <c r="E53" s="98">
        <f>SUM(E50:E52)</f>
        <v>0</v>
      </c>
      <c r="F53" s="99">
        <f>SUM(F50:F52)</f>
        <v>0</v>
      </c>
      <c r="G53" s="100">
        <f t="shared" si="1"/>
        <v>98833</v>
      </c>
      <c r="H53" s="137"/>
    </row>
    <row r="54" spans="2:8" ht="24.95" customHeight="1" thickTop="1" x14ac:dyDescent="0.2">
      <c r="B54" s="101" t="s">
        <v>87</v>
      </c>
      <c r="C54" s="102">
        <f>SUM(C49+C53)</f>
        <v>254736</v>
      </c>
      <c r="D54" s="103">
        <f>SUM(D49+D53)</f>
        <v>52377</v>
      </c>
      <c r="E54" s="103">
        <f>SUM(E49+E53)</f>
        <v>41884</v>
      </c>
      <c r="F54" s="104">
        <f>SUM(F49+F53)</f>
        <v>5046</v>
      </c>
      <c r="G54" s="105">
        <f>SUM(G49)</f>
        <v>255210</v>
      </c>
      <c r="H54" s="137"/>
    </row>
    <row r="55" spans="2:8" ht="24.95" customHeight="1" x14ac:dyDescent="0.2">
      <c r="B55" s="19" t="s">
        <v>88</v>
      </c>
      <c r="C55" s="20"/>
      <c r="D55" s="20"/>
      <c r="E55" s="20"/>
      <c r="F55" s="21"/>
      <c r="G55" s="22"/>
      <c r="H55" s="137"/>
    </row>
    <row r="56" spans="2:8" ht="24.95" customHeight="1" x14ac:dyDescent="0.2">
      <c r="B56" s="106" t="s">
        <v>89</v>
      </c>
      <c r="C56" s="171">
        <v>78964</v>
      </c>
      <c r="D56" s="171">
        <v>120</v>
      </c>
      <c r="E56" s="78">
        <v>8</v>
      </c>
      <c r="F56" s="79"/>
      <c r="G56" s="57">
        <f>SUM(C56:F56)</f>
        <v>79092</v>
      </c>
      <c r="H56" s="137"/>
    </row>
    <row r="57" spans="2:8" ht="24.95" customHeight="1" x14ac:dyDescent="0.2">
      <c r="B57" s="106" t="s">
        <v>90</v>
      </c>
      <c r="C57" s="61">
        <v>2770</v>
      </c>
      <c r="D57" s="78"/>
      <c r="E57" s="78"/>
      <c r="F57" s="79"/>
      <c r="G57" s="107">
        <f>SUM(C57:F57)</f>
        <v>2770</v>
      </c>
      <c r="H57" s="137"/>
    </row>
    <row r="58" spans="2:8" ht="24.95" customHeight="1" x14ac:dyDescent="0.2">
      <c r="B58" s="77" t="s">
        <v>91</v>
      </c>
      <c r="C58" s="78"/>
      <c r="D58" s="78"/>
      <c r="E58" s="78"/>
      <c r="F58" s="79"/>
      <c r="G58" s="107">
        <f t="shared" ref="G58:G63" si="2">SUM(C58:F58)</f>
        <v>0</v>
      </c>
      <c r="H58" s="137"/>
    </row>
    <row r="59" spans="2:8" ht="30.75" customHeight="1" x14ac:dyDescent="0.2">
      <c r="B59" s="53" t="s">
        <v>92</v>
      </c>
      <c r="C59" s="108">
        <f>SUM(C56:C58)</f>
        <v>81734</v>
      </c>
      <c r="D59" s="108">
        <f>SUM(D56:D58)</f>
        <v>120</v>
      </c>
      <c r="E59" s="108">
        <f>SUM(E56:E58)</f>
        <v>8</v>
      </c>
      <c r="F59" s="109">
        <f>SUM(F56:F58)</f>
        <v>0</v>
      </c>
      <c r="G59" s="107">
        <f t="shared" si="2"/>
        <v>81862</v>
      </c>
    </row>
    <row r="60" spans="2:8" ht="12.75" customHeight="1" x14ac:dyDescent="0.2">
      <c r="B60" s="27"/>
      <c r="C60" s="90"/>
      <c r="D60" s="90"/>
      <c r="E60" s="90"/>
      <c r="F60" s="110"/>
      <c r="G60" s="111">
        <f t="shared" si="2"/>
        <v>0</v>
      </c>
    </row>
    <row r="61" spans="2:8" ht="13.5" customHeight="1" x14ac:dyDescent="0.2">
      <c r="B61" s="112"/>
      <c r="C61" s="113"/>
      <c r="D61" s="113"/>
      <c r="E61" s="113"/>
      <c r="F61" s="114"/>
      <c r="G61" s="111">
        <f t="shared" si="2"/>
        <v>0</v>
      </c>
    </row>
    <row r="62" spans="2:8" ht="24.95" customHeight="1" x14ac:dyDescent="0.2">
      <c r="B62" s="115" t="s">
        <v>94</v>
      </c>
      <c r="C62" s="108">
        <f>SUM(C59:C61)</f>
        <v>81734</v>
      </c>
      <c r="D62" s="108">
        <f>SUM(D59+D61)</f>
        <v>120</v>
      </c>
      <c r="E62" s="108">
        <f>SUM(E59+E61)</f>
        <v>8</v>
      </c>
      <c r="F62" s="109">
        <f>SUM(F59+F61)</f>
        <v>0</v>
      </c>
      <c r="G62" s="107">
        <f t="shared" si="2"/>
        <v>81862</v>
      </c>
      <c r="H62" s="3"/>
    </row>
    <row r="63" spans="2:8" ht="15" customHeight="1" x14ac:dyDescent="0.2">
      <c r="B63" s="27" t="s">
        <v>93</v>
      </c>
      <c r="C63" s="150">
        <v>33366</v>
      </c>
      <c r="D63" s="70"/>
      <c r="E63" s="70"/>
      <c r="F63" s="71"/>
      <c r="G63" s="111">
        <f t="shared" si="2"/>
        <v>33366</v>
      </c>
    </row>
    <row r="64" spans="2:8" ht="24.95" customHeight="1" x14ac:dyDescent="0.2">
      <c r="B64" s="64" t="s">
        <v>95</v>
      </c>
      <c r="C64" s="65">
        <f>SUM(C54+C62+C63)</f>
        <v>369836</v>
      </c>
      <c r="D64" s="117">
        <f>SUM(D54+D62)</f>
        <v>52497</v>
      </c>
      <c r="E64" s="117">
        <f>SUM(E54+E62)</f>
        <v>41892</v>
      </c>
      <c r="F64" s="118">
        <f>SUM(F54+F62)</f>
        <v>5046</v>
      </c>
      <c r="G64" s="68">
        <f>G54+G62+G63</f>
        <v>370438</v>
      </c>
    </row>
    <row r="65" spans="2:7" ht="24.95" customHeight="1" x14ac:dyDescent="0.2">
      <c r="B65" s="116"/>
      <c r="C65" s="70"/>
      <c r="D65" s="70"/>
      <c r="E65" s="70"/>
      <c r="F65" s="71"/>
      <c r="G65" s="70"/>
    </row>
    <row r="66" spans="2:7" ht="24.95" customHeight="1" x14ac:dyDescent="0.2">
      <c r="B66" s="119"/>
      <c r="C66" s="119"/>
      <c r="D66" s="119"/>
      <c r="E66" s="119"/>
      <c r="F66" s="119"/>
      <c r="G66" s="120"/>
    </row>
    <row r="67" spans="2:7" ht="24.95" customHeight="1" x14ac:dyDescent="0.2">
      <c r="B67" s="121" t="s">
        <v>96</v>
      </c>
      <c r="C67" s="122">
        <f>SUM(C68)</f>
        <v>9</v>
      </c>
      <c r="D67" s="122">
        <v>9</v>
      </c>
      <c r="E67" s="122">
        <v>10</v>
      </c>
      <c r="F67" s="123">
        <v>1</v>
      </c>
      <c r="G67" s="124">
        <f>SUM(C67:F67)</f>
        <v>29</v>
      </c>
    </row>
    <row r="68" spans="2:7" ht="24.95" customHeight="1" x14ac:dyDescent="0.2">
      <c r="B68" s="125" t="s">
        <v>97</v>
      </c>
      <c r="C68" s="126">
        <v>9</v>
      </c>
      <c r="D68" s="126">
        <v>8</v>
      </c>
      <c r="E68" s="126">
        <v>10</v>
      </c>
      <c r="F68" s="127">
        <v>1</v>
      </c>
      <c r="G68" s="128">
        <f>SUM(C68:F68)</f>
        <v>28</v>
      </c>
    </row>
    <row r="69" spans="2:7" ht="24.95" customHeight="1" x14ac:dyDescent="0.2">
      <c r="B69" s="121" t="s">
        <v>133</v>
      </c>
      <c r="C69" s="122">
        <v>8</v>
      </c>
      <c r="D69" s="122">
        <v>9</v>
      </c>
      <c r="E69" s="122">
        <v>10</v>
      </c>
      <c r="F69" s="129">
        <v>1</v>
      </c>
      <c r="G69" s="130">
        <f>SUM(C69:F69)</f>
        <v>28</v>
      </c>
    </row>
    <row r="70" spans="2:7" ht="24.95" customHeight="1" x14ac:dyDescent="0.2">
      <c r="B70" s="125" t="s">
        <v>97</v>
      </c>
      <c r="C70" s="126">
        <v>8</v>
      </c>
      <c r="D70" s="126">
        <v>8</v>
      </c>
      <c r="E70" s="126">
        <v>10</v>
      </c>
      <c r="F70" s="131">
        <v>1</v>
      </c>
      <c r="G70" s="132">
        <f>SUM(C70:F70)</f>
        <v>27</v>
      </c>
    </row>
    <row r="71" spans="2:7" ht="24.95" customHeight="1" x14ac:dyDescent="0.2">
      <c r="B71" s="121" t="s">
        <v>98</v>
      </c>
      <c r="C71" s="122">
        <v>55</v>
      </c>
      <c r="D71" s="122">
        <v>0</v>
      </c>
      <c r="E71" s="122">
        <v>0</v>
      </c>
      <c r="F71" s="123">
        <v>0</v>
      </c>
      <c r="G71" s="124">
        <f>SUM(C71:F71)</f>
        <v>55</v>
      </c>
    </row>
    <row r="72" spans="2:7" ht="24.95" customHeight="1" x14ac:dyDescent="0.2"/>
    <row r="73" spans="2:7" ht="24.95" customHeight="1" x14ac:dyDescent="0.2"/>
    <row r="74" spans="2:7" ht="24.95" customHeight="1" x14ac:dyDescent="0.2"/>
    <row r="75" spans="2:7" ht="24.95" customHeight="1" x14ac:dyDescent="0.2"/>
  </sheetData>
  <mergeCells count="5">
    <mergeCell ref="B2:G2"/>
    <mergeCell ref="B4:G6"/>
    <mergeCell ref="B3:D3"/>
    <mergeCell ref="E3:G3"/>
    <mergeCell ref="A1:G1"/>
  </mergeCells>
  <phoneticPr fontId="23" type="noConversion"/>
  <printOptions horizontalCentered="1" verticalCentered="1"/>
  <pageMargins left="0" right="0" top="0.19685039370078741" bottom="0.19685039370078741" header="0.11811023622047245" footer="0.11811023622047245"/>
  <pageSetup paperSize="9" scale="62" orientation="landscape" horizontalDpi="300" verticalDpi="300" r:id="rId1"/>
  <headerFooter alignWithMargins="0">
    <oddFooter>&amp;R&amp;P</oddFooter>
  </headerFooter>
  <rowBreaks count="2" manualBreakCount="2">
    <brk id="32" max="16383" man="1"/>
    <brk id="65"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5"/>
  <sheetViews>
    <sheetView zoomScaleNormal="100" workbookViewId="0">
      <selection activeCell="A2" sqref="A2:M2"/>
    </sheetView>
  </sheetViews>
  <sheetFormatPr defaultColWidth="8.85546875" defaultRowHeight="12.75" x14ac:dyDescent="0.2"/>
  <cols>
    <col min="1" max="8" width="8.85546875" style="1" customWidth="1"/>
    <col min="9" max="9" width="16" style="1" customWidth="1"/>
    <col min="10" max="10" width="20.140625" style="1" customWidth="1"/>
    <col min="11" max="11" width="1.7109375" style="1" customWidth="1"/>
    <col min="12" max="12" width="21.7109375" style="1" customWidth="1"/>
    <col min="13" max="14" width="22.5703125" style="1" bestFit="1" customWidth="1"/>
    <col min="15" max="16384" width="8.85546875" style="1"/>
  </cols>
  <sheetData>
    <row r="1" spans="1:14" ht="15" x14ac:dyDescent="0.2">
      <c r="M1" s="286" t="s">
        <v>195</v>
      </c>
      <c r="N1" s="286"/>
    </row>
    <row r="2" spans="1:14" ht="15" x14ac:dyDescent="0.25">
      <c r="A2" s="277" t="s">
        <v>383</v>
      </c>
      <c r="B2" s="249"/>
      <c r="C2" s="249"/>
      <c r="D2" s="249"/>
      <c r="E2" s="249"/>
      <c r="F2" s="249"/>
      <c r="G2" s="249"/>
      <c r="H2" s="249"/>
      <c r="I2" s="249"/>
      <c r="J2" s="249"/>
      <c r="K2" s="249"/>
      <c r="L2" s="249"/>
      <c r="M2" s="249"/>
    </row>
    <row r="3" spans="1:14" ht="25.15" customHeight="1" x14ac:dyDescent="0.3">
      <c r="B3" s="287" t="s">
        <v>194</v>
      </c>
      <c r="C3" s="287"/>
      <c r="D3" s="287"/>
      <c r="E3" s="287"/>
      <c r="F3" s="287"/>
      <c r="G3" s="287"/>
      <c r="H3" s="287"/>
      <c r="I3" s="287"/>
      <c r="J3" s="287"/>
      <c r="K3" s="287"/>
      <c r="L3" s="287"/>
      <c r="N3" s="168">
        <f>SUM(M4:M34)</f>
        <v>152425014</v>
      </c>
    </row>
    <row r="4" spans="1:14" ht="25.15" customHeight="1" x14ac:dyDescent="0.25">
      <c r="B4" s="288" t="s">
        <v>193</v>
      </c>
      <c r="C4" s="277"/>
      <c r="D4" s="277"/>
      <c r="E4" s="277"/>
      <c r="F4" s="277"/>
      <c r="G4" s="277"/>
      <c r="H4" s="277"/>
      <c r="I4" s="277"/>
      <c r="J4" s="277"/>
      <c r="K4" s="277"/>
      <c r="L4" s="277"/>
      <c r="M4" s="2">
        <f>SUM(L5:L31)</f>
        <v>152425014</v>
      </c>
    </row>
    <row r="5" spans="1:14" ht="25.15" customHeight="1" x14ac:dyDescent="0.25">
      <c r="A5" s="162" t="s">
        <v>0</v>
      </c>
      <c r="B5" s="278" t="s">
        <v>199</v>
      </c>
      <c r="C5" s="279"/>
      <c r="D5" s="279"/>
      <c r="E5" s="279"/>
      <c r="F5" s="279"/>
      <c r="G5" s="279"/>
      <c r="H5" s="279"/>
      <c r="I5" s="279"/>
      <c r="J5" s="279"/>
      <c r="K5" s="167"/>
      <c r="L5" s="161">
        <f>SUM(J6:J13)</f>
        <v>62854126</v>
      </c>
    </row>
    <row r="6" spans="1:14" ht="25.15" customHeight="1" x14ac:dyDescent="0.2">
      <c r="B6" s="285" t="s">
        <v>192</v>
      </c>
      <c r="C6" s="285"/>
      <c r="D6" s="285"/>
      <c r="E6" s="285"/>
      <c r="F6" s="285"/>
      <c r="G6" s="285"/>
      <c r="H6" s="285"/>
      <c r="I6" s="285"/>
      <c r="J6" s="160">
        <v>30594400</v>
      </c>
      <c r="K6" s="281"/>
      <c r="L6" s="151"/>
    </row>
    <row r="7" spans="1:14" ht="25.15" customHeight="1" x14ac:dyDescent="0.2">
      <c r="B7" s="285" t="s">
        <v>191</v>
      </c>
      <c r="C7" s="285"/>
      <c r="D7" s="285"/>
      <c r="E7" s="285"/>
      <c r="F7" s="285"/>
      <c r="G7" s="285"/>
      <c r="H7" s="285"/>
      <c r="I7" s="285"/>
      <c r="J7" s="160">
        <f>SUM(I8:I12)</f>
        <v>26746396</v>
      </c>
      <c r="K7" s="282"/>
      <c r="L7" s="151"/>
    </row>
    <row r="8" spans="1:14" ht="25.15" customHeight="1" x14ac:dyDescent="0.25">
      <c r="B8" s="164" t="s">
        <v>2</v>
      </c>
      <c r="C8" s="283" t="s">
        <v>190</v>
      </c>
      <c r="D8" s="283"/>
      <c r="E8" s="283"/>
      <c r="F8" s="283"/>
      <c r="G8" s="283"/>
      <c r="H8" s="283"/>
      <c r="I8" s="163">
        <v>5938566</v>
      </c>
      <c r="J8" s="151"/>
      <c r="K8" s="282"/>
      <c r="L8" s="151"/>
    </row>
    <row r="9" spans="1:14" ht="25.15" customHeight="1" x14ac:dyDescent="0.25">
      <c r="B9" s="164" t="s">
        <v>3</v>
      </c>
      <c r="C9" s="280" t="s">
        <v>189</v>
      </c>
      <c r="D9" s="280"/>
      <c r="E9" s="280"/>
      <c r="F9" s="280"/>
      <c r="G9" s="280"/>
      <c r="H9" s="280"/>
      <c r="I9" s="163">
        <v>15104000</v>
      </c>
      <c r="J9" s="151"/>
      <c r="K9" s="282"/>
      <c r="L9" s="151"/>
    </row>
    <row r="10" spans="1:14" ht="25.15" customHeight="1" x14ac:dyDescent="0.25">
      <c r="B10" s="164" t="s">
        <v>4</v>
      </c>
      <c r="C10" s="280" t="s">
        <v>188</v>
      </c>
      <c r="D10" s="280"/>
      <c r="E10" s="280"/>
      <c r="F10" s="280"/>
      <c r="G10" s="280"/>
      <c r="H10" s="280"/>
      <c r="I10" s="163">
        <v>100000</v>
      </c>
      <c r="J10" s="151"/>
      <c r="K10" s="282"/>
      <c r="L10" s="151"/>
    </row>
    <row r="11" spans="1:14" ht="25.15" customHeight="1" x14ac:dyDescent="0.25">
      <c r="B11" s="164" t="s">
        <v>175</v>
      </c>
      <c r="C11" s="280" t="s">
        <v>187</v>
      </c>
      <c r="D11" s="280"/>
      <c r="E11" s="280"/>
      <c r="F11" s="280"/>
      <c r="G11" s="280"/>
      <c r="H11" s="280"/>
      <c r="I11" s="163">
        <v>4866880</v>
      </c>
      <c r="J11" s="151"/>
      <c r="K11" s="282"/>
      <c r="L11" s="151"/>
    </row>
    <row r="12" spans="1:14" ht="25.15" customHeight="1" x14ac:dyDescent="0.25">
      <c r="B12" s="164" t="s">
        <v>173</v>
      </c>
      <c r="C12" s="280" t="s">
        <v>12</v>
      </c>
      <c r="D12" s="280"/>
      <c r="E12" s="280"/>
      <c r="F12" s="280"/>
      <c r="G12" s="280"/>
      <c r="H12" s="280"/>
      <c r="I12" s="163">
        <v>736950</v>
      </c>
      <c r="J12" s="151"/>
      <c r="K12" s="282"/>
      <c r="L12" s="151"/>
    </row>
    <row r="13" spans="1:14" ht="25.15" customHeight="1" x14ac:dyDescent="0.2">
      <c r="B13" s="285" t="s">
        <v>186</v>
      </c>
      <c r="C13" s="285"/>
      <c r="D13" s="285"/>
      <c r="E13" s="285"/>
      <c r="F13" s="285"/>
      <c r="G13" s="285"/>
      <c r="H13" s="285"/>
      <c r="I13" s="285"/>
      <c r="J13" s="160">
        <v>5513330</v>
      </c>
      <c r="K13" s="282"/>
      <c r="L13" s="151"/>
    </row>
    <row r="14" spans="1:14" ht="25.15" customHeight="1" x14ac:dyDescent="0.25">
      <c r="A14" s="162" t="s">
        <v>5</v>
      </c>
      <c r="B14" s="278" t="s">
        <v>185</v>
      </c>
      <c r="C14" s="279"/>
      <c r="D14" s="279"/>
      <c r="E14" s="279"/>
      <c r="F14" s="279"/>
      <c r="G14" s="279"/>
      <c r="H14" s="279"/>
      <c r="I14" s="279"/>
      <c r="J14" s="279"/>
      <c r="K14" s="279"/>
      <c r="L14" s="161">
        <f>SUM(J15:J16)</f>
        <v>36582866</v>
      </c>
    </row>
    <row r="15" spans="1:14" ht="25.15" customHeight="1" x14ac:dyDescent="0.2">
      <c r="B15" s="285" t="s">
        <v>184</v>
      </c>
      <c r="C15" s="285"/>
      <c r="D15" s="285"/>
      <c r="E15" s="285"/>
      <c r="F15" s="285"/>
      <c r="G15" s="285"/>
      <c r="H15" s="285"/>
      <c r="I15" s="285"/>
      <c r="J15" s="160">
        <v>31636200</v>
      </c>
      <c r="K15" s="151"/>
      <c r="L15" s="151"/>
    </row>
    <row r="16" spans="1:14" ht="25.15" customHeight="1" x14ac:dyDescent="0.2">
      <c r="B16" s="285" t="s">
        <v>183</v>
      </c>
      <c r="C16" s="285"/>
      <c r="D16" s="285"/>
      <c r="E16" s="285"/>
      <c r="F16" s="285"/>
      <c r="G16" s="285"/>
      <c r="H16" s="285"/>
      <c r="I16" s="285"/>
      <c r="J16" s="160">
        <v>4946666</v>
      </c>
      <c r="K16" s="151"/>
      <c r="L16" s="151"/>
    </row>
    <row r="17" spans="1:12" ht="25.15" customHeight="1" x14ac:dyDescent="0.25">
      <c r="B17" s="166"/>
      <c r="C17" s="166"/>
      <c r="D17" s="166"/>
      <c r="E17" s="166"/>
      <c r="F17" s="166"/>
      <c r="G17" s="166"/>
      <c r="H17" s="166"/>
      <c r="I17" s="151"/>
      <c r="J17" s="160"/>
      <c r="K17" s="151"/>
      <c r="L17" s="151"/>
    </row>
    <row r="18" spans="1:12" ht="25.15" customHeight="1" x14ac:dyDescent="0.25">
      <c r="A18" s="162" t="s">
        <v>6</v>
      </c>
      <c r="B18" s="278" t="s">
        <v>182</v>
      </c>
      <c r="C18" s="279"/>
      <c r="D18" s="279"/>
      <c r="E18" s="279"/>
      <c r="F18" s="279"/>
      <c r="G18" s="279"/>
      <c r="H18" s="279"/>
      <c r="I18" s="279"/>
      <c r="J18" s="279"/>
      <c r="K18" s="279"/>
      <c r="L18" s="161">
        <f>SUM(J19:J27)</f>
        <v>41337689</v>
      </c>
    </row>
    <row r="19" spans="1:12" ht="25.15" customHeight="1" x14ac:dyDescent="0.25">
      <c r="A19" s="3"/>
      <c r="B19" s="284" t="s">
        <v>181</v>
      </c>
      <c r="C19" s="284"/>
      <c r="D19" s="284"/>
      <c r="E19" s="284"/>
      <c r="F19" s="284"/>
      <c r="G19" s="284"/>
      <c r="H19" s="284"/>
      <c r="I19" s="284"/>
      <c r="J19" s="169">
        <v>6256528</v>
      </c>
      <c r="K19" s="159"/>
      <c r="L19" s="158"/>
    </row>
    <row r="20" spans="1:12" ht="25.15" customHeight="1" x14ac:dyDescent="0.2">
      <c r="B20" s="284" t="s">
        <v>180</v>
      </c>
      <c r="C20" s="284"/>
      <c r="D20" s="284"/>
      <c r="E20" s="284"/>
      <c r="F20" s="284"/>
      <c r="G20" s="284"/>
      <c r="H20" s="284"/>
      <c r="I20" s="284"/>
      <c r="J20" s="160">
        <v>12868180</v>
      </c>
      <c r="K20" s="151"/>
      <c r="L20" s="165"/>
    </row>
    <row r="21" spans="1:12" ht="25.15" customHeight="1" x14ac:dyDescent="0.2">
      <c r="B21" s="284" t="s">
        <v>179</v>
      </c>
      <c r="C21" s="284"/>
      <c r="D21" s="284"/>
      <c r="E21" s="284"/>
      <c r="F21" s="284"/>
      <c r="G21" s="284"/>
      <c r="H21" s="284"/>
      <c r="I21" s="284"/>
      <c r="J21" s="160">
        <f>SUM(I22:I26)</f>
        <v>22119550</v>
      </c>
      <c r="K21" s="151"/>
      <c r="L21" s="151"/>
    </row>
    <row r="22" spans="1:12" ht="25.15" customHeight="1" x14ac:dyDescent="0.25">
      <c r="B22" s="164" t="s">
        <v>2</v>
      </c>
      <c r="C22" s="280" t="s">
        <v>178</v>
      </c>
      <c r="D22" s="280"/>
      <c r="E22" s="280"/>
      <c r="F22" s="280"/>
      <c r="G22" s="280"/>
      <c r="H22" s="280"/>
      <c r="I22" s="163">
        <v>924300</v>
      </c>
      <c r="J22" s="160"/>
      <c r="K22" s="151"/>
      <c r="L22" s="151"/>
    </row>
    <row r="23" spans="1:12" ht="25.15" customHeight="1" x14ac:dyDescent="0.25">
      <c r="B23" s="164" t="s">
        <v>3</v>
      </c>
      <c r="C23" s="283" t="s">
        <v>177</v>
      </c>
      <c r="D23" s="283"/>
      <c r="E23" s="283"/>
      <c r="F23" s="283"/>
      <c r="G23" s="283"/>
      <c r="H23" s="283"/>
      <c r="I23" s="163">
        <v>924300</v>
      </c>
      <c r="J23" s="160"/>
      <c r="K23" s="151"/>
      <c r="L23" s="151"/>
    </row>
    <row r="24" spans="1:12" ht="25.15" customHeight="1" x14ac:dyDescent="0.25">
      <c r="B24" s="164" t="s">
        <v>4</v>
      </c>
      <c r="C24" s="280" t="s">
        <v>176</v>
      </c>
      <c r="D24" s="280"/>
      <c r="E24" s="280"/>
      <c r="F24" s="280"/>
      <c r="G24" s="280"/>
      <c r="H24" s="280"/>
      <c r="I24" s="176">
        <v>664320</v>
      </c>
      <c r="J24" s="151"/>
      <c r="K24" s="151"/>
      <c r="L24" s="151"/>
    </row>
    <row r="25" spans="1:12" ht="25.15" customHeight="1" x14ac:dyDescent="0.25">
      <c r="B25" s="164" t="s">
        <v>175</v>
      </c>
      <c r="C25" s="280" t="s">
        <v>174</v>
      </c>
      <c r="D25" s="280"/>
      <c r="E25" s="280"/>
      <c r="F25" s="280"/>
      <c r="G25" s="280"/>
      <c r="H25" s="280"/>
      <c r="I25" s="176">
        <v>725000</v>
      </c>
      <c r="J25" s="151"/>
      <c r="K25" s="151"/>
      <c r="L25" s="151"/>
    </row>
    <row r="26" spans="1:12" ht="25.15" customHeight="1" x14ac:dyDescent="0.25">
      <c r="B26" s="164" t="s">
        <v>173</v>
      </c>
      <c r="C26" s="283" t="s">
        <v>172</v>
      </c>
      <c r="D26" s="283"/>
      <c r="E26" s="283"/>
      <c r="F26" s="283"/>
      <c r="G26" s="283"/>
      <c r="H26" s="283"/>
      <c r="I26" s="176">
        <v>18881630</v>
      </c>
      <c r="J26" s="151"/>
      <c r="K26" s="151"/>
      <c r="L26" s="151"/>
    </row>
    <row r="27" spans="1:12" ht="25.15" customHeight="1" x14ac:dyDescent="0.25">
      <c r="B27" s="284" t="s">
        <v>171</v>
      </c>
      <c r="C27" s="284"/>
      <c r="D27" s="284"/>
      <c r="E27" s="284"/>
      <c r="F27" s="284"/>
      <c r="G27" s="284"/>
      <c r="H27" s="284"/>
      <c r="I27" s="284"/>
      <c r="J27" s="169">
        <v>93431</v>
      </c>
      <c r="K27" s="151"/>
      <c r="L27" s="151"/>
    </row>
    <row r="28" spans="1:12" ht="25.15" customHeight="1" x14ac:dyDescent="0.2">
      <c r="B28" s="152"/>
      <c r="C28" s="152"/>
      <c r="D28" s="152"/>
      <c r="E28" s="152"/>
      <c r="F28" s="152"/>
      <c r="G28" s="152"/>
      <c r="H28" s="152"/>
      <c r="I28" s="152"/>
      <c r="J28" s="160"/>
      <c r="K28" s="151"/>
      <c r="L28" s="151"/>
    </row>
    <row r="29" spans="1:12" ht="25.15" customHeight="1" x14ac:dyDescent="0.25">
      <c r="A29" s="162" t="s">
        <v>7</v>
      </c>
      <c r="B29" s="278" t="s">
        <v>197</v>
      </c>
      <c r="C29" s="279"/>
      <c r="D29" s="279"/>
      <c r="E29" s="279"/>
      <c r="F29" s="279"/>
      <c r="G29" s="279"/>
      <c r="H29" s="279"/>
      <c r="I29" s="279"/>
      <c r="J29" s="279"/>
      <c r="K29" s="279"/>
      <c r="L29" s="161">
        <v>2667600</v>
      </c>
    </row>
    <row r="30" spans="1:12" ht="25.15" customHeight="1" x14ac:dyDescent="0.25">
      <c r="A30" s="162" t="s">
        <v>33</v>
      </c>
      <c r="B30" s="278" t="s">
        <v>198</v>
      </c>
      <c r="C30" s="279"/>
      <c r="D30" s="279"/>
      <c r="E30" s="279"/>
      <c r="F30" s="279"/>
      <c r="G30" s="279"/>
      <c r="H30" s="279"/>
      <c r="I30" s="279"/>
      <c r="J30" s="279"/>
      <c r="K30" s="279"/>
      <c r="L30" s="170">
        <v>5816155</v>
      </c>
    </row>
    <row r="31" spans="1:12" ht="25.15" customHeight="1" x14ac:dyDescent="0.25">
      <c r="A31" s="162" t="s">
        <v>36</v>
      </c>
      <c r="B31" s="278" t="s">
        <v>157</v>
      </c>
      <c r="C31" s="279"/>
      <c r="D31" s="279"/>
      <c r="E31" s="279"/>
      <c r="F31" s="279"/>
      <c r="G31" s="279"/>
      <c r="H31" s="279"/>
      <c r="I31" s="279"/>
      <c r="J31" s="279"/>
      <c r="K31" s="279"/>
      <c r="L31" s="161">
        <v>3166578</v>
      </c>
    </row>
    <row r="32" spans="1:12" ht="25.15" customHeight="1" x14ac:dyDescent="0.2">
      <c r="B32" s="152"/>
      <c r="C32" s="152"/>
      <c r="D32" s="152"/>
      <c r="E32" s="152"/>
      <c r="F32" s="152"/>
      <c r="G32" s="152"/>
      <c r="H32" s="152"/>
      <c r="I32" s="152"/>
      <c r="J32" s="160"/>
      <c r="K32" s="151"/>
      <c r="L32" s="151"/>
    </row>
    <row r="33" spans="2:16" ht="25.15" customHeight="1" x14ac:dyDescent="0.2">
      <c r="B33" s="152"/>
      <c r="C33" s="152"/>
      <c r="D33" s="152"/>
      <c r="E33" s="152"/>
      <c r="F33" s="152"/>
      <c r="G33" s="152"/>
      <c r="H33" s="152"/>
      <c r="I33" s="152"/>
      <c r="J33" s="160"/>
      <c r="K33" s="151"/>
      <c r="L33" s="151"/>
    </row>
    <row r="35" spans="2:16" ht="13.5" thickBot="1" x14ac:dyDescent="0.25">
      <c r="B35" s="157"/>
      <c r="C35" s="157"/>
      <c r="D35" s="157"/>
      <c r="E35" s="157"/>
      <c r="F35" s="157"/>
      <c r="G35" s="157"/>
      <c r="H35" s="157"/>
      <c r="I35" s="157"/>
      <c r="J35" s="157"/>
      <c r="K35" s="157"/>
      <c r="L35" s="157"/>
      <c r="M35" s="157"/>
      <c r="N35" s="157"/>
      <c r="O35" s="157"/>
      <c r="P35" s="157"/>
    </row>
  </sheetData>
  <mergeCells count="30">
    <mergeCell ref="C26:H26"/>
    <mergeCell ref="B7:I7"/>
    <mergeCell ref="B5:J5"/>
    <mergeCell ref="C10:H10"/>
    <mergeCell ref="M1:N1"/>
    <mergeCell ref="B15:I15"/>
    <mergeCell ref="C11:H11"/>
    <mergeCell ref="B13:I13"/>
    <mergeCell ref="B14:K14"/>
    <mergeCell ref="C9:H9"/>
    <mergeCell ref="C8:H8"/>
    <mergeCell ref="B3:L3"/>
    <mergeCell ref="B4:L4"/>
    <mergeCell ref="B6:I6"/>
    <mergeCell ref="B30:K30"/>
    <mergeCell ref="B31:K31"/>
    <mergeCell ref="A2:M2"/>
    <mergeCell ref="C12:H12"/>
    <mergeCell ref="K6:K13"/>
    <mergeCell ref="B29:K29"/>
    <mergeCell ref="C25:H25"/>
    <mergeCell ref="C23:H23"/>
    <mergeCell ref="B20:I20"/>
    <mergeCell ref="B21:I21"/>
    <mergeCell ref="B18:K18"/>
    <mergeCell ref="C22:H22"/>
    <mergeCell ref="B16:I16"/>
    <mergeCell ref="C24:H24"/>
    <mergeCell ref="B19:I19"/>
    <mergeCell ref="B27:I27"/>
  </mergeCells>
  <printOptions horizontalCentered="1" verticalCentered="1"/>
  <pageMargins left="0" right="0" top="0.98425196850393704" bottom="0.59055118110236227" header="0.51181102362204722" footer="0.11811023622047245"/>
  <pageSetup paperSize="9" scale="59"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68"/>
  <sheetViews>
    <sheetView topLeftCell="A2" zoomScaleNormal="100" workbookViewId="0">
      <selection activeCell="A2" sqref="A2:K2"/>
    </sheetView>
  </sheetViews>
  <sheetFormatPr defaultColWidth="8.85546875" defaultRowHeight="12.75" x14ac:dyDescent="0.2"/>
  <cols>
    <col min="1" max="1" width="5.85546875" style="1" customWidth="1"/>
    <col min="2" max="5" width="8.85546875" style="1" customWidth="1"/>
    <col min="6" max="6" width="11.85546875" style="1" customWidth="1"/>
    <col min="7" max="7" width="8.85546875" style="1" customWidth="1"/>
    <col min="8" max="8" width="17.5703125" style="1" customWidth="1"/>
    <col min="9" max="9" width="17.140625" style="1" customWidth="1"/>
    <col min="10" max="10" width="28.42578125" style="1" bestFit="1" customWidth="1"/>
    <col min="11" max="16384" width="8.85546875" style="1"/>
  </cols>
  <sheetData>
    <row r="2" spans="1:22" ht="15.75" x14ac:dyDescent="0.25">
      <c r="A2" s="289" t="s">
        <v>384</v>
      </c>
      <c r="B2" s="290"/>
      <c r="C2" s="290"/>
      <c r="D2" s="290"/>
      <c r="E2" s="290"/>
      <c r="F2" s="290"/>
      <c r="G2" s="290"/>
      <c r="H2" s="290"/>
      <c r="I2" s="290"/>
      <c r="J2" s="290"/>
      <c r="K2" s="290"/>
    </row>
    <row r="3" spans="1:22" ht="26.25" x14ac:dyDescent="0.4">
      <c r="B3" s="295" t="s">
        <v>131</v>
      </c>
      <c r="C3" s="295"/>
      <c r="D3" s="295"/>
      <c r="E3" s="295"/>
      <c r="F3" s="295"/>
      <c r="G3" s="295"/>
      <c r="H3" s="295"/>
      <c r="I3" s="295"/>
      <c r="J3" s="295"/>
      <c r="K3" s="295"/>
      <c r="L3" s="294"/>
      <c r="M3" s="294"/>
      <c r="N3" s="294"/>
      <c r="O3" s="294"/>
      <c r="P3" s="294"/>
      <c r="Q3" s="294"/>
      <c r="R3" s="294"/>
      <c r="S3" s="294"/>
      <c r="T3" s="294"/>
      <c r="U3" s="294"/>
      <c r="V3" s="294"/>
    </row>
    <row r="4" spans="1:22" ht="25.5" customHeight="1" x14ac:dyDescent="0.3">
      <c r="B4" s="296" t="s">
        <v>136</v>
      </c>
      <c r="C4" s="296"/>
      <c r="D4" s="296"/>
      <c r="E4" s="296"/>
      <c r="F4" s="296"/>
      <c r="G4" s="296"/>
      <c r="H4" s="296"/>
      <c r="I4" s="296"/>
      <c r="J4" s="296"/>
      <c r="K4" s="296"/>
    </row>
    <row r="5" spans="1:22" ht="24.95" customHeight="1" x14ac:dyDescent="0.25">
      <c r="A5" s="4" t="s">
        <v>0</v>
      </c>
      <c r="B5" s="291" t="s">
        <v>8</v>
      </c>
      <c r="C5" s="291"/>
      <c r="D5" s="291"/>
      <c r="E5" s="291"/>
      <c r="F5" s="291"/>
      <c r="G5" s="291"/>
      <c r="H5" s="291"/>
      <c r="I5" s="291"/>
      <c r="J5" s="5">
        <f>SUM(I6:I12)</f>
        <v>152425000</v>
      </c>
    </row>
    <row r="6" spans="1:22" ht="24.95" customHeight="1" x14ac:dyDescent="0.2">
      <c r="B6" s="6">
        <v>1</v>
      </c>
      <c r="C6" s="284" t="s">
        <v>1</v>
      </c>
      <c r="D6" s="284"/>
      <c r="E6" s="284"/>
      <c r="F6" s="284"/>
      <c r="G6" s="284"/>
      <c r="H6" s="284"/>
      <c r="I6" s="7">
        <v>62117000</v>
      </c>
    </row>
    <row r="7" spans="1:22" ht="24.95" customHeight="1" x14ac:dyDescent="0.2">
      <c r="B7" s="6">
        <v>2</v>
      </c>
      <c r="C7" s="284" t="s">
        <v>9</v>
      </c>
      <c r="D7" s="284"/>
      <c r="E7" s="284"/>
      <c r="F7" s="284"/>
      <c r="G7" s="284"/>
      <c r="H7" s="284"/>
      <c r="I7" s="7">
        <v>36582000</v>
      </c>
    </row>
    <row r="8" spans="1:22" ht="24.95" customHeight="1" x14ac:dyDescent="0.25">
      <c r="B8" s="6">
        <v>3</v>
      </c>
      <c r="C8" s="284" t="s">
        <v>10</v>
      </c>
      <c r="D8" s="284"/>
      <c r="E8" s="284"/>
      <c r="F8" s="284"/>
      <c r="G8" s="284"/>
      <c r="H8" s="284"/>
      <c r="I8" s="224">
        <v>41338000</v>
      </c>
      <c r="J8" s="137"/>
    </row>
    <row r="9" spans="1:22" ht="24.95" customHeight="1" x14ac:dyDescent="0.2">
      <c r="B9" s="6">
        <v>4</v>
      </c>
      <c r="C9" s="284" t="s">
        <v>11</v>
      </c>
      <c r="D9" s="284"/>
      <c r="E9" s="284"/>
      <c r="F9" s="284"/>
      <c r="G9" s="284"/>
      <c r="H9" s="284"/>
      <c r="I9" s="7">
        <v>2668000</v>
      </c>
      <c r="J9" s="137"/>
    </row>
    <row r="10" spans="1:22" ht="24.95" customHeight="1" x14ac:dyDescent="0.2">
      <c r="B10" s="6">
        <v>5</v>
      </c>
      <c r="C10" s="284" t="s">
        <v>12</v>
      </c>
      <c r="D10" s="284"/>
      <c r="E10" s="284"/>
      <c r="F10" s="284"/>
      <c r="G10" s="284"/>
      <c r="H10" s="284"/>
      <c r="I10" s="7">
        <v>737000</v>
      </c>
      <c r="J10" s="137"/>
    </row>
    <row r="11" spans="1:22" ht="24.95" customHeight="1" x14ac:dyDescent="0.25">
      <c r="B11" s="6">
        <v>6</v>
      </c>
      <c r="C11" s="284" t="s">
        <v>156</v>
      </c>
      <c r="D11" s="284"/>
      <c r="E11" s="284"/>
      <c r="F11" s="284"/>
      <c r="G11" s="284"/>
      <c r="H11" s="284"/>
      <c r="I11" s="224">
        <v>5816000</v>
      </c>
      <c r="J11" s="137"/>
    </row>
    <row r="12" spans="1:22" ht="24.95" customHeight="1" x14ac:dyDescent="0.2">
      <c r="B12" s="6">
        <v>7</v>
      </c>
      <c r="C12" s="284" t="s">
        <v>157</v>
      </c>
      <c r="D12" s="284"/>
      <c r="E12" s="284"/>
      <c r="F12" s="284"/>
      <c r="G12" s="284"/>
      <c r="H12" s="284"/>
      <c r="I12" s="7">
        <v>3167000</v>
      </c>
      <c r="J12" s="137"/>
    </row>
    <row r="13" spans="1:22" ht="24.95" customHeight="1" x14ac:dyDescent="0.25">
      <c r="A13" s="4" t="s">
        <v>5</v>
      </c>
      <c r="B13" s="291" t="s">
        <v>13</v>
      </c>
      <c r="C13" s="291"/>
      <c r="D13" s="291"/>
      <c r="E13" s="291"/>
      <c r="F13" s="291"/>
      <c r="G13" s="291"/>
      <c r="H13" s="291"/>
      <c r="I13" s="291"/>
      <c r="J13" s="5">
        <f>SUM(I14:I19)</f>
        <v>55583000</v>
      </c>
    </row>
    <row r="14" spans="1:22" ht="24.95" customHeight="1" x14ac:dyDescent="0.2">
      <c r="B14" s="6">
        <v>1</v>
      </c>
      <c r="C14" s="284" t="s">
        <v>14</v>
      </c>
      <c r="D14" s="284"/>
      <c r="E14" s="284"/>
      <c r="F14" s="284"/>
      <c r="G14" s="284"/>
      <c r="H14" s="284"/>
      <c r="I14" s="7">
        <v>4400000</v>
      </c>
      <c r="J14" s="137"/>
    </row>
    <row r="15" spans="1:22" ht="24.95" customHeight="1" x14ac:dyDescent="0.2">
      <c r="B15" s="6">
        <v>2</v>
      </c>
      <c r="C15" s="284" t="s">
        <v>15</v>
      </c>
      <c r="D15" s="284"/>
      <c r="E15" s="284"/>
      <c r="F15" s="284"/>
      <c r="G15" s="284"/>
      <c r="H15" s="284"/>
      <c r="I15" s="7">
        <v>2324000</v>
      </c>
      <c r="J15" s="137"/>
    </row>
    <row r="16" spans="1:22" ht="24.95" customHeight="1" x14ac:dyDescent="0.2">
      <c r="B16" s="6">
        <v>3</v>
      </c>
      <c r="C16" s="284" t="s">
        <v>16</v>
      </c>
      <c r="D16" s="284"/>
      <c r="E16" s="284"/>
      <c r="F16" s="284"/>
      <c r="G16" s="284"/>
      <c r="H16" s="284"/>
      <c r="I16" s="7">
        <v>0</v>
      </c>
      <c r="J16" s="137"/>
    </row>
    <row r="17" spans="1:10" ht="24.95" customHeight="1" x14ac:dyDescent="0.25">
      <c r="B17" s="6">
        <v>4</v>
      </c>
      <c r="C17" s="284" t="s">
        <v>129</v>
      </c>
      <c r="D17" s="284"/>
      <c r="E17" s="284"/>
      <c r="F17" s="284"/>
      <c r="G17" s="284"/>
      <c r="H17" s="284"/>
      <c r="I17" s="224">
        <v>46789000</v>
      </c>
      <c r="J17" s="137"/>
    </row>
    <row r="18" spans="1:10" ht="24.95" customHeight="1" x14ac:dyDescent="0.2">
      <c r="B18" s="6">
        <v>5</v>
      </c>
      <c r="C18" s="284" t="s">
        <v>161</v>
      </c>
      <c r="D18" s="284"/>
      <c r="E18" s="284"/>
      <c r="F18" s="284"/>
      <c r="G18" s="284"/>
      <c r="H18" s="284"/>
      <c r="I18" s="7">
        <v>581000</v>
      </c>
      <c r="J18" s="137"/>
    </row>
    <row r="19" spans="1:10" ht="24.95" customHeight="1" x14ac:dyDescent="0.2">
      <c r="B19" s="6">
        <v>6</v>
      </c>
      <c r="C19" s="284" t="s">
        <v>162</v>
      </c>
      <c r="D19" s="284"/>
      <c r="E19" s="284"/>
      <c r="F19" s="284"/>
      <c r="G19" s="284"/>
      <c r="H19" s="284"/>
      <c r="I19" s="7">
        <v>1489000</v>
      </c>
      <c r="J19" s="137"/>
    </row>
    <row r="20" spans="1:10" ht="24.95" customHeight="1" x14ac:dyDescent="0.25">
      <c r="A20" s="4" t="s">
        <v>6</v>
      </c>
      <c r="B20" s="291" t="s">
        <v>17</v>
      </c>
      <c r="C20" s="291"/>
      <c r="D20" s="291"/>
      <c r="E20" s="291"/>
      <c r="F20" s="291"/>
      <c r="G20" s="291"/>
      <c r="H20" s="291"/>
      <c r="I20" s="291"/>
      <c r="J20" s="5">
        <f>SUM(I21:I25)</f>
        <v>29350000</v>
      </c>
    </row>
    <row r="21" spans="1:10" ht="24.95" customHeight="1" x14ac:dyDescent="0.2">
      <c r="B21" s="6">
        <v>1</v>
      </c>
      <c r="C21" s="284" t="s">
        <v>18</v>
      </c>
      <c r="D21" s="284"/>
      <c r="E21" s="284"/>
      <c r="F21" s="284"/>
      <c r="G21" s="284"/>
      <c r="H21" s="284"/>
      <c r="I21" s="7">
        <v>3800000</v>
      </c>
      <c r="J21" s="137"/>
    </row>
    <row r="22" spans="1:10" ht="24.95" customHeight="1" x14ac:dyDescent="0.2">
      <c r="B22" s="6">
        <v>2</v>
      </c>
      <c r="C22" s="284" t="s">
        <v>19</v>
      </c>
      <c r="D22" s="284"/>
      <c r="E22" s="284"/>
      <c r="F22" s="284"/>
      <c r="G22" s="284"/>
      <c r="H22" s="284"/>
      <c r="I22" s="7">
        <v>24000000</v>
      </c>
      <c r="J22" s="137"/>
    </row>
    <row r="23" spans="1:10" ht="24.95" customHeight="1" x14ac:dyDescent="0.2">
      <c r="B23" s="6">
        <v>3</v>
      </c>
      <c r="C23" s="284" t="s">
        <v>20</v>
      </c>
      <c r="D23" s="284"/>
      <c r="E23" s="284"/>
      <c r="F23" s="284"/>
      <c r="G23" s="284"/>
      <c r="H23" s="284"/>
      <c r="I23" s="7">
        <v>500000</v>
      </c>
      <c r="J23" s="137"/>
    </row>
    <row r="24" spans="1:10" ht="24.95" customHeight="1" x14ac:dyDescent="0.2">
      <c r="B24" s="6">
        <v>4</v>
      </c>
      <c r="C24" s="284" t="s">
        <v>21</v>
      </c>
      <c r="D24" s="284"/>
      <c r="E24" s="284"/>
      <c r="F24" s="284"/>
      <c r="G24" s="284"/>
      <c r="H24" s="284"/>
      <c r="I24" s="7">
        <v>500000</v>
      </c>
      <c r="J24" s="137"/>
    </row>
    <row r="25" spans="1:10" ht="24.95" customHeight="1" x14ac:dyDescent="0.2">
      <c r="B25" s="6">
        <v>5</v>
      </c>
      <c r="C25" s="284" t="s">
        <v>22</v>
      </c>
      <c r="D25" s="284"/>
      <c r="E25" s="284"/>
      <c r="F25" s="284"/>
      <c r="G25" s="284"/>
      <c r="H25" s="284"/>
      <c r="I25" s="7">
        <v>550000</v>
      </c>
      <c r="J25" s="137"/>
    </row>
    <row r="26" spans="1:10" ht="24.95" customHeight="1" x14ac:dyDescent="0.25">
      <c r="A26" s="4" t="s">
        <v>7</v>
      </c>
      <c r="B26" s="291" t="s">
        <v>23</v>
      </c>
      <c r="C26" s="291"/>
      <c r="D26" s="291"/>
      <c r="E26" s="291"/>
      <c r="F26" s="291"/>
      <c r="G26" s="291"/>
      <c r="H26" s="291"/>
      <c r="I26" s="291"/>
      <c r="J26" s="5">
        <f>SUM(I27:I37)</f>
        <v>11823000</v>
      </c>
    </row>
    <row r="27" spans="1:10" ht="24.95" customHeight="1" x14ac:dyDescent="0.2">
      <c r="B27" s="6">
        <v>1</v>
      </c>
      <c r="C27" s="284" t="s">
        <v>24</v>
      </c>
      <c r="D27" s="284"/>
      <c r="E27" s="284"/>
      <c r="F27" s="284"/>
      <c r="G27" s="284"/>
      <c r="H27" s="284"/>
      <c r="I27" s="7">
        <v>257000</v>
      </c>
      <c r="J27" s="137"/>
    </row>
    <row r="28" spans="1:10" ht="24.95" customHeight="1" x14ac:dyDescent="0.2">
      <c r="B28" s="6">
        <v>2</v>
      </c>
      <c r="C28" s="284" t="s">
        <v>25</v>
      </c>
      <c r="D28" s="284"/>
      <c r="E28" s="284"/>
      <c r="F28" s="284"/>
      <c r="G28" s="284"/>
      <c r="H28" s="284"/>
      <c r="I28" s="7">
        <v>4940000</v>
      </c>
      <c r="J28" s="137"/>
    </row>
    <row r="29" spans="1:10" ht="24.95" customHeight="1" x14ac:dyDescent="0.2">
      <c r="B29" s="6">
        <v>3</v>
      </c>
      <c r="C29" s="284" t="s">
        <v>26</v>
      </c>
      <c r="D29" s="284"/>
      <c r="E29" s="284"/>
      <c r="F29" s="284"/>
      <c r="G29" s="284"/>
      <c r="H29" s="284"/>
      <c r="I29" s="7">
        <v>1000000</v>
      </c>
      <c r="J29" s="137"/>
    </row>
    <row r="30" spans="1:10" ht="24.95" customHeight="1" x14ac:dyDescent="0.2">
      <c r="B30" s="6">
        <v>4</v>
      </c>
      <c r="C30" s="284" t="s">
        <v>27</v>
      </c>
      <c r="D30" s="284"/>
      <c r="E30" s="284"/>
      <c r="F30" s="284"/>
      <c r="G30" s="284"/>
      <c r="H30" s="284"/>
      <c r="I30" s="7">
        <v>150000</v>
      </c>
      <c r="J30" s="137"/>
    </row>
    <row r="31" spans="1:10" ht="24.95" customHeight="1" x14ac:dyDescent="0.2">
      <c r="B31" s="6">
        <v>5</v>
      </c>
      <c r="C31" s="284" t="s">
        <v>28</v>
      </c>
      <c r="D31" s="284"/>
      <c r="E31" s="284"/>
      <c r="F31" s="284"/>
      <c r="G31" s="284"/>
      <c r="H31" s="284"/>
      <c r="I31" s="7">
        <f>SUM(H32:H35)</f>
        <v>4115000</v>
      </c>
      <c r="J31" s="137"/>
    </row>
    <row r="32" spans="1:10" ht="24.95" customHeight="1" x14ac:dyDescent="0.2">
      <c r="B32" s="6"/>
      <c r="C32" s="141" t="s">
        <v>2</v>
      </c>
      <c r="D32" s="284" t="s">
        <v>29</v>
      </c>
      <c r="E32" s="284"/>
      <c r="F32" s="284"/>
      <c r="G32" s="284"/>
      <c r="H32" s="8">
        <v>1770000</v>
      </c>
      <c r="I32" s="7"/>
      <c r="J32" s="137"/>
    </row>
    <row r="33" spans="1:10" ht="24.95" customHeight="1" x14ac:dyDescent="0.2">
      <c r="B33" s="6"/>
      <c r="C33" s="141" t="s">
        <v>3</v>
      </c>
      <c r="D33" s="284" t="s">
        <v>145</v>
      </c>
      <c r="E33" s="284"/>
      <c r="F33" s="284"/>
      <c r="G33" s="284"/>
      <c r="H33" s="8">
        <v>1690000</v>
      </c>
      <c r="I33" s="7"/>
      <c r="J33" s="137"/>
    </row>
    <row r="34" spans="1:10" ht="24.95" customHeight="1" x14ac:dyDescent="0.2">
      <c r="B34" s="6"/>
      <c r="C34" s="141" t="s">
        <v>4</v>
      </c>
      <c r="D34" s="284" t="s">
        <v>146</v>
      </c>
      <c r="E34" s="284"/>
      <c r="F34" s="284"/>
      <c r="G34" s="284"/>
      <c r="H34" s="8">
        <v>655000</v>
      </c>
      <c r="I34" s="7"/>
      <c r="J34" s="137"/>
    </row>
    <row r="35" spans="1:10" ht="24.95" customHeight="1" x14ac:dyDescent="0.2">
      <c r="B35" s="6"/>
      <c r="C35" s="141"/>
      <c r="D35" s="284"/>
      <c r="E35" s="284"/>
      <c r="F35" s="284"/>
      <c r="G35" s="284"/>
      <c r="H35" s="8"/>
      <c r="I35" s="7"/>
      <c r="J35" s="137"/>
    </row>
    <row r="36" spans="1:10" ht="24.95" customHeight="1" x14ac:dyDescent="0.2">
      <c r="B36" s="6">
        <v>6</v>
      </c>
      <c r="C36" s="284" t="s">
        <v>30</v>
      </c>
      <c r="D36" s="284"/>
      <c r="E36" s="284"/>
      <c r="F36" s="284"/>
      <c r="G36" s="284"/>
      <c r="H36" s="284"/>
      <c r="I36" s="7">
        <v>1111000</v>
      </c>
      <c r="J36" s="137"/>
    </row>
    <row r="37" spans="1:10" ht="24.95" customHeight="1" x14ac:dyDescent="0.2">
      <c r="B37" s="6">
        <v>7</v>
      </c>
      <c r="C37" s="284" t="s">
        <v>31</v>
      </c>
      <c r="D37" s="284"/>
      <c r="E37" s="284"/>
      <c r="F37" s="284"/>
      <c r="G37" s="284"/>
      <c r="H37" s="284"/>
      <c r="I37" s="7">
        <v>250000</v>
      </c>
      <c r="J37" s="137"/>
    </row>
    <row r="38" spans="1:10" ht="24.95" hidden="1" customHeight="1" x14ac:dyDescent="0.2">
      <c r="B38" s="6">
        <v>8</v>
      </c>
      <c r="C38" s="284" t="s">
        <v>32</v>
      </c>
      <c r="D38" s="284"/>
      <c r="E38" s="284"/>
      <c r="F38" s="284"/>
      <c r="G38" s="284"/>
      <c r="H38" s="284"/>
      <c r="I38" s="7">
        <v>0</v>
      </c>
      <c r="J38" s="137"/>
    </row>
    <row r="39" spans="1:10" ht="24.95" customHeight="1" x14ac:dyDescent="0.2">
      <c r="B39" s="137"/>
      <c r="C39" s="137"/>
      <c r="D39" s="137"/>
      <c r="E39" s="137"/>
      <c r="F39" s="137"/>
      <c r="G39" s="137"/>
      <c r="H39" s="137"/>
      <c r="I39" s="7"/>
      <c r="J39" s="137"/>
    </row>
    <row r="40" spans="1:10" ht="24.95" customHeight="1" x14ac:dyDescent="0.2">
      <c r="B40" s="137"/>
      <c r="C40" s="137"/>
      <c r="D40" s="137"/>
      <c r="E40" s="137"/>
      <c r="F40" s="137"/>
      <c r="G40" s="137"/>
      <c r="H40" s="137"/>
      <c r="I40" s="7"/>
      <c r="J40" s="137"/>
    </row>
    <row r="41" spans="1:10" ht="24.95" customHeight="1" x14ac:dyDescent="0.25">
      <c r="A41" s="4" t="s">
        <v>33</v>
      </c>
      <c r="B41" s="291" t="s">
        <v>34</v>
      </c>
      <c r="C41" s="291"/>
      <c r="D41" s="291"/>
      <c r="E41" s="291"/>
      <c r="F41" s="291"/>
      <c r="G41" s="291"/>
      <c r="H41" s="291"/>
      <c r="I41" s="291"/>
      <c r="J41" s="5">
        <f>SUM(I42:I47)</f>
        <v>64401000</v>
      </c>
    </row>
    <row r="42" spans="1:10" ht="24.95" customHeight="1" x14ac:dyDescent="0.2">
      <c r="B42" s="6">
        <v>1</v>
      </c>
      <c r="C42" s="284" t="s">
        <v>35</v>
      </c>
      <c r="D42" s="284"/>
      <c r="E42" s="284"/>
      <c r="F42" s="284"/>
      <c r="G42" s="284"/>
      <c r="H42" s="284"/>
      <c r="I42" s="7">
        <v>25362000</v>
      </c>
      <c r="J42" s="137"/>
    </row>
    <row r="43" spans="1:10" ht="24.95" customHeight="1" x14ac:dyDescent="0.25">
      <c r="B43" s="6">
        <v>2</v>
      </c>
      <c r="C43" s="284" t="s">
        <v>130</v>
      </c>
      <c r="D43" s="284"/>
      <c r="E43" s="284"/>
      <c r="F43" s="284"/>
      <c r="G43" s="284"/>
      <c r="H43" s="284"/>
      <c r="I43" s="224">
        <v>3695000</v>
      </c>
      <c r="J43" s="137"/>
    </row>
    <row r="44" spans="1:10" ht="24.95" customHeight="1" x14ac:dyDescent="0.2">
      <c r="B44" s="6">
        <v>3</v>
      </c>
      <c r="C44" s="284" t="s">
        <v>166</v>
      </c>
      <c r="D44" s="284"/>
      <c r="E44" s="284"/>
      <c r="F44" s="284"/>
      <c r="G44" s="284"/>
      <c r="H44" s="284"/>
      <c r="I44" s="7">
        <v>27354000</v>
      </c>
      <c r="J44" s="137"/>
    </row>
    <row r="45" spans="1:10" ht="24.95" customHeight="1" x14ac:dyDescent="0.2">
      <c r="B45" s="6">
        <v>4</v>
      </c>
      <c r="C45" s="284" t="s">
        <v>167</v>
      </c>
      <c r="D45" s="284"/>
      <c r="E45" s="284"/>
      <c r="F45" s="284"/>
      <c r="G45" s="284"/>
      <c r="H45" s="284"/>
      <c r="I45" s="7">
        <v>7990000</v>
      </c>
      <c r="J45" s="137"/>
    </row>
    <row r="46" spans="1:10" ht="24.95" hidden="1" customHeight="1" x14ac:dyDescent="0.2">
      <c r="B46" s="6">
        <v>5</v>
      </c>
      <c r="C46" s="284"/>
      <c r="D46" s="284"/>
      <c r="E46" s="284"/>
      <c r="F46" s="284"/>
      <c r="G46" s="284"/>
      <c r="H46" s="284"/>
      <c r="I46" s="7">
        <v>0</v>
      </c>
      <c r="J46" s="137"/>
    </row>
    <row r="47" spans="1:10" ht="24.95" hidden="1" customHeight="1" x14ac:dyDescent="0.2">
      <c r="B47" s="6">
        <v>6</v>
      </c>
      <c r="C47" s="137"/>
      <c r="D47" s="137"/>
      <c r="E47" s="137"/>
      <c r="F47" s="137"/>
      <c r="G47" s="137"/>
      <c r="H47" s="137"/>
      <c r="I47" s="7">
        <v>0</v>
      </c>
      <c r="J47" s="137"/>
    </row>
    <row r="48" spans="1:10" ht="24.95" customHeight="1" x14ac:dyDescent="0.25">
      <c r="A48" s="4" t="s">
        <v>36</v>
      </c>
      <c r="B48" s="291" t="s">
        <v>37</v>
      </c>
      <c r="C48" s="291"/>
      <c r="D48" s="291"/>
      <c r="E48" s="291"/>
      <c r="F48" s="291"/>
      <c r="G48" s="291"/>
      <c r="H48" s="291"/>
      <c r="I48" s="291"/>
      <c r="J48" s="5">
        <f>SUM(I49:I51)</f>
        <v>0</v>
      </c>
    </row>
    <row r="49" spans="1:11" ht="24.95" customHeight="1" x14ac:dyDescent="0.2">
      <c r="B49" s="6">
        <v>1</v>
      </c>
      <c r="C49" s="284"/>
      <c r="D49" s="284"/>
      <c r="E49" s="284"/>
      <c r="F49" s="284"/>
      <c r="G49" s="284"/>
      <c r="H49" s="284"/>
      <c r="I49" s="7"/>
      <c r="J49" s="137"/>
    </row>
    <row r="50" spans="1:11" ht="24.95" hidden="1" customHeight="1" x14ac:dyDescent="0.2">
      <c r="B50" s="6">
        <v>2</v>
      </c>
      <c r="C50" s="284"/>
      <c r="D50" s="284"/>
      <c r="E50" s="284"/>
      <c r="F50" s="284"/>
      <c r="G50" s="284"/>
      <c r="H50" s="284"/>
      <c r="I50" s="7">
        <v>0</v>
      </c>
      <c r="J50" s="137"/>
    </row>
    <row r="51" spans="1:11" ht="24.95" hidden="1" customHeight="1" x14ac:dyDescent="0.2">
      <c r="B51" s="6">
        <v>3</v>
      </c>
      <c r="C51" s="284"/>
      <c r="D51" s="284"/>
      <c r="E51" s="284"/>
      <c r="F51" s="284"/>
      <c r="G51" s="284"/>
      <c r="H51" s="284"/>
      <c r="I51" s="7">
        <v>0</v>
      </c>
      <c r="J51" s="137"/>
    </row>
    <row r="52" spans="1:11" ht="24.95" customHeight="1" x14ac:dyDescent="0.2">
      <c r="B52" s="137"/>
      <c r="C52" s="137"/>
      <c r="D52" s="137"/>
      <c r="E52" s="137"/>
      <c r="F52" s="137"/>
      <c r="G52" s="137"/>
      <c r="H52" s="137"/>
      <c r="I52" s="137"/>
      <c r="J52" s="137"/>
    </row>
    <row r="53" spans="1:11" ht="24.95" customHeight="1" x14ac:dyDescent="0.25">
      <c r="A53" s="4" t="s">
        <v>38</v>
      </c>
      <c r="B53" s="291" t="s">
        <v>39</v>
      </c>
      <c r="C53" s="291"/>
      <c r="D53" s="291"/>
      <c r="E53" s="291"/>
      <c r="F53" s="291"/>
      <c r="G53" s="291"/>
      <c r="H53" s="291"/>
      <c r="I53" s="291"/>
      <c r="J53" s="5">
        <f>SUM(I54:I57)</f>
        <v>56254000</v>
      </c>
    </row>
    <row r="54" spans="1:11" ht="24.95" customHeight="1" x14ac:dyDescent="0.2">
      <c r="B54" s="6">
        <v>1</v>
      </c>
      <c r="C54" s="284" t="s">
        <v>168</v>
      </c>
      <c r="D54" s="284"/>
      <c r="E54" s="284"/>
      <c r="F54" s="284"/>
      <c r="G54" s="284"/>
      <c r="H54" s="284"/>
      <c r="I54" s="7">
        <v>25376000</v>
      </c>
      <c r="J54" s="137"/>
    </row>
    <row r="55" spans="1:11" ht="24.95" customHeight="1" x14ac:dyDescent="0.2">
      <c r="B55" s="6">
        <v>2</v>
      </c>
      <c r="C55" s="284" t="s">
        <v>40</v>
      </c>
      <c r="D55" s="284"/>
      <c r="E55" s="284"/>
      <c r="F55" s="284"/>
      <c r="G55" s="284"/>
      <c r="H55" s="284"/>
      <c r="I55" s="7">
        <v>22888000</v>
      </c>
      <c r="J55" s="137"/>
    </row>
    <row r="56" spans="1:11" ht="24.95" customHeight="1" x14ac:dyDescent="0.2">
      <c r="B56" s="6">
        <v>3</v>
      </c>
      <c r="C56" s="284" t="s">
        <v>169</v>
      </c>
      <c r="D56" s="284"/>
      <c r="E56" s="284"/>
      <c r="F56" s="284"/>
      <c r="G56" s="284"/>
      <c r="H56" s="284"/>
      <c r="I56" s="7">
        <v>7990000</v>
      </c>
    </row>
    <row r="57" spans="1:11" ht="24.95" hidden="1" customHeight="1" x14ac:dyDescent="0.2">
      <c r="B57" s="6">
        <v>4</v>
      </c>
      <c r="I57" s="7">
        <v>0</v>
      </c>
    </row>
    <row r="58" spans="1:11" ht="24.95" customHeight="1" x14ac:dyDescent="0.35">
      <c r="A58" s="292" t="s">
        <v>137</v>
      </c>
      <c r="B58" s="293"/>
      <c r="C58" s="293"/>
      <c r="D58" s="293"/>
      <c r="E58" s="293"/>
      <c r="F58" s="293"/>
      <c r="G58" s="293"/>
      <c r="H58" s="293"/>
      <c r="I58" s="293"/>
      <c r="J58" s="9">
        <f>SUM(J5:J57)</f>
        <v>369836000</v>
      </c>
      <c r="K58" s="10"/>
    </row>
    <row r="59" spans="1:11" ht="24.95" customHeight="1" x14ac:dyDescent="0.2">
      <c r="A59" s="284" t="s">
        <v>159</v>
      </c>
      <c r="B59" s="284"/>
      <c r="C59" s="284"/>
      <c r="D59" s="284"/>
      <c r="E59" s="284"/>
      <c r="F59" s="284"/>
    </row>
    <row r="60" spans="1:11" ht="24.95" customHeight="1" x14ac:dyDescent="0.2"/>
    <row r="61" spans="1:11" ht="24.95" customHeight="1" x14ac:dyDescent="0.2"/>
    <row r="62" spans="1:11" ht="24.95" customHeight="1" x14ac:dyDescent="0.2"/>
    <row r="63" spans="1:11" ht="24.95" customHeight="1" x14ac:dyDescent="0.2"/>
    <row r="64" spans="1:11" ht="24.95" customHeight="1" x14ac:dyDescent="0.2"/>
    <row r="65" ht="24.95" customHeight="1" x14ac:dyDescent="0.2"/>
    <row r="66" ht="24.95" customHeight="1" x14ac:dyDescent="0.2"/>
    <row r="67" ht="24.95" customHeight="1" x14ac:dyDescent="0.2"/>
    <row r="68" ht="24.95" customHeight="1" x14ac:dyDescent="0.2"/>
  </sheetData>
  <mergeCells count="54">
    <mergeCell ref="A59:F59"/>
    <mergeCell ref="L3:V3"/>
    <mergeCell ref="B5:I5"/>
    <mergeCell ref="C6:H6"/>
    <mergeCell ref="C7:H7"/>
    <mergeCell ref="B3:K3"/>
    <mergeCell ref="B4:K4"/>
    <mergeCell ref="C8:H8"/>
    <mergeCell ref="C9:H9"/>
    <mergeCell ref="C23:H23"/>
    <mergeCell ref="C24:H24"/>
    <mergeCell ref="C17:H17"/>
    <mergeCell ref="B20:I20"/>
    <mergeCell ref="C21:H21"/>
    <mergeCell ref="C22:H22"/>
    <mergeCell ref="C42:H42"/>
    <mergeCell ref="C11:H11"/>
    <mergeCell ref="C12:H12"/>
    <mergeCell ref="B13:I13"/>
    <mergeCell ref="D33:G33"/>
    <mergeCell ref="C30:H30"/>
    <mergeCell ref="C18:H18"/>
    <mergeCell ref="C19:H19"/>
    <mergeCell ref="C15:H15"/>
    <mergeCell ref="C16:H16"/>
    <mergeCell ref="D32:G32"/>
    <mergeCell ref="C25:H25"/>
    <mergeCell ref="C45:H45"/>
    <mergeCell ref="A58:I58"/>
    <mergeCell ref="B48:I48"/>
    <mergeCell ref="C49:H49"/>
    <mergeCell ref="C50:H50"/>
    <mergeCell ref="C51:H51"/>
    <mergeCell ref="B53:I53"/>
    <mergeCell ref="C54:H54"/>
    <mergeCell ref="C55:H55"/>
    <mergeCell ref="C56:H56"/>
    <mergeCell ref="C46:H46"/>
    <mergeCell ref="A2:K2"/>
    <mergeCell ref="C44:H44"/>
    <mergeCell ref="C43:H43"/>
    <mergeCell ref="D34:G34"/>
    <mergeCell ref="C38:H38"/>
    <mergeCell ref="D35:G35"/>
    <mergeCell ref="C36:H36"/>
    <mergeCell ref="C10:H10"/>
    <mergeCell ref="C29:H29"/>
    <mergeCell ref="C31:H31"/>
    <mergeCell ref="C28:H28"/>
    <mergeCell ref="B26:I26"/>
    <mergeCell ref="C27:H27"/>
    <mergeCell ref="C14:H14"/>
    <mergeCell ref="C37:H37"/>
    <mergeCell ref="B41:I41"/>
  </mergeCells>
  <phoneticPr fontId="23" type="noConversion"/>
  <pageMargins left="0.75" right="0.75" top="1" bottom="1" header="0.5" footer="0.5"/>
  <pageSetup paperSize="9" scale="55"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5"/>
  <sheetViews>
    <sheetView zoomScaleNormal="100" workbookViewId="0">
      <selection activeCell="B2" sqref="B2:G3"/>
    </sheetView>
  </sheetViews>
  <sheetFormatPr defaultColWidth="8.85546875" defaultRowHeight="12.75" x14ac:dyDescent="0.2"/>
  <cols>
    <col min="1" max="1" width="3.5703125" style="1" customWidth="1"/>
    <col min="2" max="2" width="41.140625" style="1" customWidth="1"/>
    <col min="3" max="3" width="23.42578125" style="1" customWidth="1"/>
    <col min="4" max="4" width="22.42578125" style="1" customWidth="1"/>
    <col min="5" max="5" width="19.28515625" style="1" customWidth="1"/>
    <col min="6" max="6" width="10.5703125" style="1" customWidth="1"/>
    <col min="7" max="7" width="1.7109375" style="1" customWidth="1"/>
    <col min="8" max="16384" width="8.85546875" style="1"/>
  </cols>
  <sheetData>
    <row r="2" spans="1:7" x14ac:dyDescent="0.2">
      <c r="B2" s="297" t="s">
        <v>385</v>
      </c>
      <c r="C2" s="298"/>
      <c r="D2" s="298"/>
      <c r="E2" s="298"/>
      <c r="F2" s="299"/>
      <c r="G2" s="299"/>
    </row>
    <row r="3" spans="1:7" ht="12.75" customHeight="1" x14ac:dyDescent="0.2">
      <c r="B3" s="299"/>
      <c r="C3" s="299"/>
      <c r="D3" s="299"/>
      <c r="E3" s="299"/>
      <c r="F3" s="299"/>
      <c r="G3" s="299"/>
    </row>
    <row r="4" spans="1:7" ht="12.75" customHeight="1" x14ac:dyDescent="0.2">
      <c r="B4" s="300"/>
      <c r="C4" s="293"/>
      <c r="D4" s="293"/>
      <c r="E4" s="293"/>
      <c r="F4" s="293"/>
      <c r="G4" s="293"/>
    </row>
    <row r="5" spans="1:7" x14ac:dyDescent="0.2">
      <c r="B5" s="177"/>
      <c r="C5" s="177"/>
    </row>
    <row r="6" spans="1:7" ht="33" customHeight="1" x14ac:dyDescent="0.25">
      <c r="B6" s="301" t="s">
        <v>200</v>
      </c>
      <c r="C6" s="302"/>
      <c r="D6" s="302"/>
      <c r="E6" s="303"/>
    </row>
    <row r="7" spans="1:7" ht="52.5" customHeight="1" x14ac:dyDescent="0.2">
      <c r="B7" s="178" t="s">
        <v>201</v>
      </c>
      <c r="C7" s="178" t="s">
        <v>202</v>
      </c>
      <c r="D7" s="178" t="s">
        <v>203</v>
      </c>
      <c r="E7" s="178" t="s">
        <v>204</v>
      </c>
    </row>
    <row r="8" spans="1:7" ht="32.25" customHeight="1" x14ac:dyDescent="0.2">
      <c r="B8" s="133"/>
      <c r="C8" s="178" t="s">
        <v>205</v>
      </c>
      <c r="D8" s="178" t="s">
        <v>206</v>
      </c>
      <c r="E8" s="178" t="s">
        <v>205</v>
      </c>
    </row>
    <row r="9" spans="1:7" ht="32.25" customHeight="1" x14ac:dyDescent="0.2">
      <c r="A9" s="179"/>
      <c r="B9" s="180" t="s">
        <v>208</v>
      </c>
      <c r="C9" s="181">
        <f>SUM(C10:C12)</f>
        <v>0</v>
      </c>
      <c r="D9" s="134">
        <f>SUM(D10:D12)</f>
        <v>2491</v>
      </c>
      <c r="E9" s="134">
        <f>SUM(E10:E12)</f>
        <v>2491</v>
      </c>
    </row>
    <row r="10" spans="1:7" ht="24.95" customHeight="1" x14ac:dyDescent="0.2">
      <c r="A10" s="137"/>
      <c r="B10" s="133" t="s">
        <v>209</v>
      </c>
      <c r="C10" s="20"/>
      <c r="D10" s="182">
        <v>312</v>
      </c>
      <c r="E10" s="181">
        <f>C10+D10</f>
        <v>312</v>
      </c>
    </row>
    <row r="11" spans="1:7" ht="24.95" customHeight="1" x14ac:dyDescent="0.2">
      <c r="A11" s="137"/>
      <c r="B11" s="133" t="s">
        <v>210</v>
      </c>
      <c r="C11" s="20"/>
      <c r="D11" s="182">
        <v>1966</v>
      </c>
      <c r="E11" s="181">
        <f t="shared" ref="E11:E16" si="0">C11+D11</f>
        <v>1966</v>
      </c>
    </row>
    <row r="12" spans="1:7" ht="24.95" customHeight="1" x14ac:dyDescent="0.2">
      <c r="A12" s="137"/>
      <c r="B12" s="133" t="s">
        <v>211</v>
      </c>
      <c r="C12" s="20"/>
      <c r="D12" s="182">
        <v>213</v>
      </c>
      <c r="E12" s="181">
        <f t="shared" si="0"/>
        <v>213</v>
      </c>
    </row>
    <row r="13" spans="1:7" ht="24.95" customHeight="1" x14ac:dyDescent="0.2">
      <c r="A13" s="179"/>
      <c r="B13" s="180" t="s">
        <v>213</v>
      </c>
      <c r="C13" s="183">
        <f>SUM(C14:C15)</f>
        <v>0</v>
      </c>
      <c r="D13" s="183">
        <f>SUM(D14:D15)</f>
        <v>4550</v>
      </c>
      <c r="E13" s="183">
        <f>SUM(E14:E15)</f>
        <v>4550</v>
      </c>
    </row>
    <row r="14" spans="1:7" ht="24.95" customHeight="1" x14ac:dyDescent="0.2">
      <c r="A14" s="137"/>
      <c r="B14" s="133" t="s">
        <v>214</v>
      </c>
      <c r="C14" s="20"/>
      <c r="D14" s="187">
        <v>4550</v>
      </c>
      <c r="E14" s="181">
        <f t="shared" si="0"/>
        <v>4550</v>
      </c>
    </row>
    <row r="15" spans="1:7" ht="24.95" customHeight="1" x14ac:dyDescent="0.2">
      <c r="A15" s="137"/>
      <c r="B15" s="133" t="s">
        <v>215</v>
      </c>
      <c r="C15" s="20"/>
      <c r="D15" s="182"/>
      <c r="E15" s="181">
        <f t="shared" si="0"/>
        <v>0</v>
      </c>
    </row>
    <row r="16" spans="1:7" ht="35.1" customHeight="1" x14ac:dyDescent="0.2">
      <c r="A16" s="179"/>
      <c r="B16" s="189" t="s">
        <v>217</v>
      </c>
      <c r="C16" s="134">
        <v>0</v>
      </c>
      <c r="D16" s="20"/>
      <c r="E16" s="181">
        <f t="shared" si="0"/>
        <v>0</v>
      </c>
    </row>
    <row r="17" spans="1:5" ht="24.95" customHeight="1" x14ac:dyDescent="0.2">
      <c r="A17" s="179"/>
      <c r="B17" s="180" t="s">
        <v>219</v>
      </c>
      <c r="C17" s="134">
        <f>SUM(C18:C24)</f>
        <v>12573</v>
      </c>
      <c r="D17" s="134">
        <f t="shared" ref="D17:E17" si="1">SUM(D18:D24)</f>
        <v>150</v>
      </c>
      <c r="E17" s="134">
        <f t="shared" si="1"/>
        <v>12723</v>
      </c>
    </row>
    <row r="18" spans="1:5" ht="24.95" customHeight="1" x14ac:dyDescent="0.2">
      <c r="A18" s="137"/>
      <c r="B18" s="133" t="s">
        <v>220</v>
      </c>
      <c r="C18" s="20"/>
      <c r="D18" s="182">
        <v>150</v>
      </c>
      <c r="E18" s="182">
        <f t="shared" ref="E18:E24" si="2">SUM(C18:D18)</f>
        <v>150</v>
      </c>
    </row>
    <row r="19" spans="1:5" ht="30" customHeight="1" x14ac:dyDescent="0.2">
      <c r="A19" s="137"/>
      <c r="B19" s="184" t="s">
        <v>221</v>
      </c>
      <c r="C19" s="50">
        <v>2850</v>
      </c>
      <c r="D19" s="50"/>
      <c r="E19" s="182">
        <f t="shared" si="2"/>
        <v>2850</v>
      </c>
    </row>
    <row r="20" spans="1:5" ht="30" customHeight="1" x14ac:dyDescent="0.2">
      <c r="A20" s="137"/>
      <c r="B20" s="184" t="s">
        <v>222</v>
      </c>
      <c r="C20" s="185">
        <v>300</v>
      </c>
      <c r="D20" s="50"/>
      <c r="E20" s="182">
        <f t="shared" si="2"/>
        <v>300</v>
      </c>
    </row>
    <row r="21" spans="1:5" ht="30" customHeight="1" x14ac:dyDescent="0.2">
      <c r="A21" s="137"/>
      <c r="B21" s="184" t="s">
        <v>223</v>
      </c>
      <c r="C21" s="185">
        <v>2500</v>
      </c>
      <c r="D21" s="50"/>
      <c r="E21" s="182">
        <f t="shared" si="2"/>
        <v>2500</v>
      </c>
    </row>
    <row r="22" spans="1:5" ht="30" customHeight="1" x14ac:dyDescent="0.2">
      <c r="A22" s="137"/>
      <c r="B22" s="184" t="s">
        <v>224</v>
      </c>
      <c r="C22" s="185">
        <v>100</v>
      </c>
      <c r="D22" s="50"/>
      <c r="E22" s="182">
        <f t="shared" si="2"/>
        <v>100</v>
      </c>
    </row>
    <row r="23" spans="1:5" ht="30" customHeight="1" x14ac:dyDescent="0.2">
      <c r="B23" s="184" t="s">
        <v>226</v>
      </c>
      <c r="C23" s="188">
        <v>5555</v>
      </c>
      <c r="D23" s="186"/>
      <c r="E23" s="182">
        <f t="shared" si="2"/>
        <v>5555</v>
      </c>
    </row>
    <row r="24" spans="1:5" ht="30" customHeight="1" x14ac:dyDescent="0.2">
      <c r="B24" s="184" t="s">
        <v>227</v>
      </c>
      <c r="C24" s="188">
        <v>1268</v>
      </c>
      <c r="D24" s="186"/>
      <c r="E24" s="182">
        <f t="shared" si="2"/>
        <v>1268</v>
      </c>
    </row>
    <row r="25" spans="1:5" ht="35.1" customHeight="1" x14ac:dyDescent="0.2">
      <c r="B25" s="64" t="s">
        <v>225</v>
      </c>
      <c r="C25" s="65">
        <f>C9+C13+C17</f>
        <v>12573</v>
      </c>
      <c r="D25" s="65">
        <f>D9+D13+D17</f>
        <v>7191</v>
      </c>
      <c r="E25" s="65">
        <f>E9+E13+E17</f>
        <v>19764</v>
      </c>
    </row>
  </sheetData>
  <mergeCells count="3">
    <mergeCell ref="B2:G3"/>
    <mergeCell ref="B4:G4"/>
    <mergeCell ref="B6:E6"/>
  </mergeCells>
  <printOptions horizontalCentered="1" verticalCentered="1"/>
  <pageMargins left="0" right="0" top="0.19685039370078741" bottom="0.19685039370078741" header="0.11811023622047245" footer="0.11811023622047245"/>
  <pageSetup paperSize="9" scale="86"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2"/>
  <sheetViews>
    <sheetView topLeftCell="A2" zoomScaleNormal="100" workbookViewId="0">
      <selection activeCell="B2" sqref="B2:C2"/>
    </sheetView>
  </sheetViews>
  <sheetFormatPr defaultColWidth="8.85546875" defaultRowHeight="12.75" x14ac:dyDescent="0.2"/>
  <cols>
    <col min="1" max="1" width="8.85546875" style="1" customWidth="1"/>
    <col min="2" max="2" width="61" style="1" customWidth="1"/>
    <col min="3" max="3" width="34.28515625" style="1" customWidth="1"/>
    <col min="4" max="16384" width="8.85546875" style="1"/>
  </cols>
  <sheetData>
    <row r="2" spans="2:4" x14ac:dyDescent="0.2">
      <c r="B2" s="300" t="s">
        <v>386</v>
      </c>
      <c r="C2" s="306"/>
      <c r="D2" s="174"/>
    </row>
    <row r="5" spans="2:4" ht="24.95" customHeight="1" x14ac:dyDescent="0.3">
      <c r="B5" s="307" t="s">
        <v>310</v>
      </c>
      <c r="C5" s="308"/>
    </row>
    <row r="6" spans="2:4" ht="24.95" customHeight="1" x14ac:dyDescent="0.2">
      <c r="B6" s="309" t="s">
        <v>309</v>
      </c>
      <c r="C6" s="310"/>
    </row>
    <row r="7" spans="2:4" ht="24.95" customHeight="1" x14ac:dyDescent="0.2">
      <c r="B7" s="135"/>
      <c r="C7" s="16" t="s">
        <v>308</v>
      </c>
    </row>
    <row r="8" spans="2:4" ht="24.95" customHeight="1" x14ac:dyDescent="0.2">
      <c r="B8" s="81" t="s">
        <v>307</v>
      </c>
      <c r="C8" s="20">
        <v>1432</v>
      </c>
    </row>
    <row r="9" spans="2:4" ht="24.95" customHeight="1" x14ac:dyDescent="0.2">
      <c r="B9" s="223" t="s">
        <v>306</v>
      </c>
      <c r="C9" s="136">
        <v>211</v>
      </c>
    </row>
    <row r="10" spans="2:4" ht="24.95" customHeight="1" x14ac:dyDescent="0.2">
      <c r="B10" s="81" t="s">
        <v>305</v>
      </c>
      <c r="C10" s="20">
        <v>465</v>
      </c>
    </row>
    <row r="11" spans="2:4" ht="24.95" customHeight="1" x14ac:dyDescent="0.2">
      <c r="B11" s="223" t="s">
        <v>304</v>
      </c>
      <c r="C11" s="20">
        <v>275</v>
      </c>
    </row>
    <row r="12" spans="2:4" ht="24.95" customHeight="1" x14ac:dyDescent="0.2">
      <c r="B12" s="223" t="s">
        <v>314</v>
      </c>
      <c r="C12" s="225">
        <v>494</v>
      </c>
    </row>
    <row r="13" spans="2:4" ht="24.95" customHeight="1" x14ac:dyDescent="0.2">
      <c r="B13" s="223" t="s">
        <v>303</v>
      </c>
      <c r="C13" s="136">
        <v>2500</v>
      </c>
    </row>
    <row r="14" spans="2:4" ht="24.95" customHeight="1" x14ac:dyDescent="0.2">
      <c r="B14" s="81" t="s">
        <v>302</v>
      </c>
      <c r="C14" s="136">
        <v>120</v>
      </c>
    </row>
    <row r="15" spans="2:4" ht="24.95" customHeight="1" x14ac:dyDescent="0.2">
      <c r="B15" s="77" t="s">
        <v>301</v>
      </c>
      <c r="C15" s="61">
        <f>SUM(C8:C14)</f>
        <v>5497</v>
      </c>
    </row>
    <row r="16" spans="2:4" ht="24.95" customHeight="1" x14ac:dyDescent="0.2">
      <c r="B16" s="222"/>
      <c r="C16" s="221"/>
    </row>
    <row r="17" spans="2:10" ht="24.95" customHeight="1" x14ac:dyDescent="0.2">
      <c r="B17" s="311" t="s">
        <v>300</v>
      </c>
      <c r="C17" s="312"/>
    </row>
    <row r="18" spans="2:10" ht="24.95" customHeight="1" x14ac:dyDescent="0.2">
      <c r="B18" s="217" t="s">
        <v>299</v>
      </c>
      <c r="C18" s="218">
        <v>40</v>
      </c>
    </row>
    <row r="19" spans="2:10" ht="24.95" customHeight="1" x14ac:dyDescent="0.2">
      <c r="B19" s="220" t="s">
        <v>298</v>
      </c>
      <c r="C19" s="219">
        <v>100</v>
      </c>
    </row>
    <row r="20" spans="2:10" ht="24.95" customHeight="1" x14ac:dyDescent="0.2">
      <c r="B20" s="217" t="s">
        <v>297</v>
      </c>
      <c r="C20" s="218"/>
    </row>
    <row r="21" spans="2:10" ht="24.95" customHeight="1" x14ac:dyDescent="0.2">
      <c r="B21" s="217" t="s">
        <v>296</v>
      </c>
      <c r="C21" s="218"/>
    </row>
    <row r="22" spans="2:10" ht="24.95" customHeight="1" x14ac:dyDescent="0.2">
      <c r="B22" s="217" t="s">
        <v>295</v>
      </c>
      <c r="C22" s="218"/>
    </row>
    <row r="23" spans="2:10" ht="24.95" customHeight="1" x14ac:dyDescent="0.2">
      <c r="B23" s="217" t="s">
        <v>294</v>
      </c>
      <c r="C23" s="218"/>
    </row>
    <row r="24" spans="2:10" ht="24.95" customHeight="1" x14ac:dyDescent="0.2">
      <c r="B24" s="217" t="s">
        <v>293</v>
      </c>
      <c r="C24" s="218">
        <v>500</v>
      </c>
      <c r="J24" s="179"/>
    </row>
    <row r="25" spans="2:10" ht="24.95" customHeight="1" x14ac:dyDescent="0.2">
      <c r="B25" s="217" t="s">
        <v>292</v>
      </c>
      <c r="C25" s="219">
        <v>200</v>
      </c>
    </row>
    <row r="26" spans="2:10" ht="24.95" customHeight="1" x14ac:dyDescent="0.2">
      <c r="B26" s="217" t="s">
        <v>291</v>
      </c>
      <c r="C26" s="218">
        <v>80</v>
      </c>
    </row>
    <row r="27" spans="2:10" ht="24.95" customHeight="1" x14ac:dyDescent="0.2">
      <c r="B27" s="216" t="s">
        <v>290</v>
      </c>
      <c r="C27" s="215">
        <f>SUM(C18:C26)</f>
        <v>920</v>
      </c>
    </row>
    <row r="28" spans="2:10" ht="24.95" customHeight="1" x14ac:dyDescent="0.2">
      <c r="B28" s="217" t="s">
        <v>289</v>
      </c>
      <c r="C28" s="313"/>
    </row>
    <row r="29" spans="2:10" ht="24.95" customHeight="1" x14ac:dyDescent="0.2">
      <c r="B29" s="217"/>
      <c r="C29" s="313"/>
    </row>
    <row r="30" spans="2:10" ht="24.95" customHeight="1" x14ac:dyDescent="0.2">
      <c r="B30" s="304"/>
      <c r="C30" s="305"/>
    </row>
    <row r="31" spans="2:10" ht="24.95" customHeight="1" x14ac:dyDescent="0.2">
      <c r="B31" s="216" t="s">
        <v>288</v>
      </c>
      <c r="C31" s="215">
        <v>0</v>
      </c>
    </row>
    <row r="32" spans="2:10" ht="24.95" customHeight="1" x14ac:dyDescent="0.3">
      <c r="B32" s="175" t="s">
        <v>287</v>
      </c>
      <c r="C32" s="214">
        <f>C31+C27+C15</f>
        <v>6417</v>
      </c>
    </row>
  </sheetData>
  <mergeCells count="6">
    <mergeCell ref="B30:C30"/>
    <mergeCell ref="B2:C2"/>
    <mergeCell ref="B5:C5"/>
    <mergeCell ref="B6:C6"/>
    <mergeCell ref="B17:C17"/>
    <mergeCell ref="C28:C29"/>
  </mergeCells>
  <pageMargins left="0.75" right="0.75" top="1" bottom="1" header="0.5" footer="0.5"/>
  <pageSetup paperSize="9" scale="82"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9"/>
  <sheetViews>
    <sheetView tabSelected="1" view="pageBreakPreview" zoomScaleNormal="100" zoomScaleSheetLayoutView="100" workbookViewId="0">
      <selection activeCell="B2" sqref="B2:C2"/>
    </sheetView>
  </sheetViews>
  <sheetFormatPr defaultRowHeight="15" x14ac:dyDescent="0.25"/>
  <cols>
    <col min="2" max="2" width="80" customWidth="1"/>
    <col min="3" max="3" width="46.42578125" customWidth="1"/>
  </cols>
  <sheetData>
    <row r="2" spans="2:3" x14ac:dyDescent="0.25">
      <c r="B2" s="269" t="s">
        <v>387</v>
      </c>
      <c r="C2" s="249"/>
    </row>
    <row r="3" spans="2:3" ht="28.5" customHeight="1" x14ac:dyDescent="0.25">
      <c r="B3" s="316" t="s">
        <v>139</v>
      </c>
      <c r="C3" s="316"/>
    </row>
    <row r="4" spans="2:3" ht="18.75" x14ac:dyDescent="0.3">
      <c r="B4" s="307" t="s">
        <v>140</v>
      </c>
      <c r="C4" s="308"/>
    </row>
    <row r="5" spans="2:3" ht="15.75" x14ac:dyDescent="0.25">
      <c r="B5" s="309"/>
      <c r="C5" s="310"/>
    </row>
    <row r="6" spans="2:3" ht="15.75" x14ac:dyDescent="0.25">
      <c r="B6" s="135"/>
      <c r="C6" s="140" t="s">
        <v>154</v>
      </c>
    </row>
    <row r="7" spans="2:3" ht="24.95" customHeight="1" x14ac:dyDescent="0.25">
      <c r="B7" s="133" t="s">
        <v>148</v>
      </c>
      <c r="C7" s="20">
        <v>3576</v>
      </c>
    </row>
    <row r="8" spans="2:3" ht="24.95" customHeight="1" x14ac:dyDescent="0.25">
      <c r="B8" s="138" t="s">
        <v>138</v>
      </c>
      <c r="C8" s="136">
        <v>25359</v>
      </c>
    </row>
    <row r="9" spans="2:3" ht="24.95" customHeight="1" x14ac:dyDescent="0.25">
      <c r="B9" s="138" t="s">
        <v>141</v>
      </c>
      <c r="C9" s="20">
        <v>636</v>
      </c>
    </row>
    <row r="10" spans="2:3" ht="24.95" customHeight="1" x14ac:dyDescent="0.25">
      <c r="B10" s="138" t="s">
        <v>142</v>
      </c>
      <c r="C10" s="20">
        <v>105</v>
      </c>
    </row>
    <row r="11" spans="2:3" ht="24.95" customHeight="1" x14ac:dyDescent="0.25">
      <c r="B11" s="138" t="s">
        <v>143</v>
      </c>
      <c r="C11" s="20">
        <v>3500</v>
      </c>
    </row>
    <row r="12" spans="2:3" ht="24.95" customHeight="1" x14ac:dyDescent="0.25">
      <c r="B12" s="142" t="s">
        <v>312</v>
      </c>
      <c r="C12" s="20">
        <v>28354</v>
      </c>
    </row>
    <row r="13" spans="2:3" ht="24.95" customHeight="1" x14ac:dyDescent="0.25">
      <c r="B13" s="142" t="s">
        <v>165</v>
      </c>
      <c r="C13" s="20">
        <v>10125</v>
      </c>
    </row>
    <row r="14" spans="2:3" ht="24.95" customHeight="1" x14ac:dyDescent="0.25">
      <c r="B14" s="142" t="s">
        <v>311</v>
      </c>
      <c r="C14" s="147">
        <v>937</v>
      </c>
    </row>
    <row r="15" spans="2:3" ht="24.95" customHeight="1" x14ac:dyDescent="0.25">
      <c r="B15" s="142" t="s">
        <v>160</v>
      </c>
      <c r="C15" s="20">
        <v>300</v>
      </c>
    </row>
    <row r="16" spans="2:3" ht="24.95" customHeight="1" x14ac:dyDescent="0.25">
      <c r="B16" s="142" t="s">
        <v>170</v>
      </c>
      <c r="C16" s="20">
        <v>5495</v>
      </c>
    </row>
    <row r="17" spans="2:3" ht="24.95" customHeight="1" x14ac:dyDescent="0.25">
      <c r="B17" s="142" t="s">
        <v>196</v>
      </c>
      <c r="C17" s="20">
        <v>600</v>
      </c>
    </row>
    <row r="18" spans="2:3" ht="24.95" customHeight="1" x14ac:dyDescent="0.25">
      <c r="B18" s="138" t="s">
        <v>313</v>
      </c>
      <c r="C18" s="147">
        <v>105</v>
      </c>
    </row>
    <row r="19" spans="2:3" ht="24.95" customHeight="1" x14ac:dyDescent="0.25">
      <c r="B19" s="156"/>
      <c r="C19" s="134"/>
    </row>
    <row r="20" spans="2:3" ht="30" customHeight="1" x14ac:dyDescent="0.25">
      <c r="B20" s="64" t="s">
        <v>132</v>
      </c>
      <c r="C20" s="65">
        <f>SUM(C7:C19)</f>
        <v>79092</v>
      </c>
    </row>
    <row r="21" spans="2:3" ht="18.75" x14ac:dyDescent="0.3">
      <c r="B21" s="139"/>
      <c r="C21" s="139"/>
    </row>
    <row r="22" spans="2:3" ht="18.75" x14ac:dyDescent="0.3">
      <c r="B22" s="307" t="s">
        <v>150</v>
      </c>
      <c r="C22" s="308"/>
    </row>
    <row r="23" spans="2:3" ht="15.75" x14ac:dyDescent="0.25">
      <c r="B23" s="314" t="s">
        <v>153</v>
      </c>
      <c r="C23" s="315"/>
    </row>
    <row r="24" spans="2:3" ht="15.75" x14ac:dyDescent="0.25">
      <c r="B24" s="142" t="s">
        <v>151</v>
      </c>
      <c r="C24" s="134">
        <v>0</v>
      </c>
    </row>
    <row r="25" spans="2:3" ht="15.75" x14ac:dyDescent="0.25">
      <c r="B25" s="142" t="s">
        <v>155</v>
      </c>
      <c r="C25" s="134">
        <v>2220</v>
      </c>
    </row>
    <row r="26" spans="2:3" ht="15.75" x14ac:dyDescent="0.25">
      <c r="B26" s="142" t="s">
        <v>163</v>
      </c>
      <c r="C26" s="146">
        <v>550</v>
      </c>
    </row>
    <row r="27" spans="2:3" ht="18.75" x14ac:dyDescent="0.25">
      <c r="B27" s="64" t="s">
        <v>152</v>
      </c>
      <c r="C27" s="65">
        <f>SUM(C24:C26)</f>
        <v>2770</v>
      </c>
    </row>
    <row r="29" spans="2:3" x14ac:dyDescent="0.25">
      <c r="C29" s="155">
        <f>C20+C27</f>
        <v>81862</v>
      </c>
    </row>
  </sheetData>
  <mergeCells count="6">
    <mergeCell ref="B23:C23"/>
    <mergeCell ref="B2:C2"/>
    <mergeCell ref="B4:C4"/>
    <mergeCell ref="B5:C5"/>
    <mergeCell ref="B3:C3"/>
    <mergeCell ref="B22:C22"/>
  </mergeCells>
  <phoneticPr fontId="23" type="noConversion"/>
  <pageMargins left="0.75" right="0.75" top="1" bottom="1" header="0.5" footer="0.5"/>
  <pageSetup paperSize="9" scale="75"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136"/>
  <sheetViews>
    <sheetView view="pageBreakPreview" zoomScale="60" zoomScaleNormal="100" workbookViewId="0">
      <selection activeCell="E133" sqref="E133"/>
    </sheetView>
  </sheetViews>
  <sheetFormatPr defaultRowHeight="15" x14ac:dyDescent="0.25"/>
  <cols>
    <col min="1" max="1" width="54.140625" bestFit="1" customWidth="1"/>
    <col min="4" max="4" width="15.5703125" bestFit="1" customWidth="1"/>
    <col min="5" max="5" width="12" customWidth="1"/>
    <col min="6" max="6" width="13.5703125" customWidth="1"/>
    <col min="7" max="7" width="15" customWidth="1"/>
    <col min="8" max="8" width="13.7109375" customWidth="1"/>
    <col min="9" max="9" width="11.7109375" bestFit="1" customWidth="1"/>
    <col min="10" max="10" width="14.28515625" bestFit="1" customWidth="1"/>
    <col min="11" max="11" width="12.140625" customWidth="1"/>
    <col min="12" max="12" width="13.140625" customWidth="1"/>
    <col min="13" max="13" width="11.85546875" customWidth="1"/>
    <col min="14" max="14" width="11.140625" customWidth="1"/>
    <col min="15" max="15" width="12" bestFit="1" customWidth="1"/>
    <col min="16" max="18" width="12.5703125" bestFit="1" customWidth="1"/>
    <col min="19" max="19" width="12" bestFit="1" customWidth="1"/>
    <col min="20" max="20" width="14.28515625" bestFit="1" customWidth="1"/>
    <col min="21" max="21" width="12.7109375" bestFit="1" customWidth="1"/>
    <col min="22" max="22" width="10" customWidth="1"/>
  </cols>
  <sheetData>
    <row r="2" spans="1:22" x14ac:dyDescent="0.25">
      <c r="B2" s="249" t="s">
        <v>228</v>
      </c>
      <c r="C2" s="249"/>
      <c r="D2" s="249"/>
      <c r="E2" s="249"/>
      <c r="F2" s="249"/>
      <c r="G2" s="249"/>
      <c r="H2" s="249"/>
      <c r="I2" s="249"/>
      <c r="J2" s="249"/>
      <c r="K2" s="249"/>
      <c r="L2" s="249"/>
      <c r="M2" s="249"/>
      <c r="N2" s="249"/>
      <c r="O2" s="249"/>
      <c r="R2" s="269"/>
      <c r="S2" s="269"/>
      <c r="T2" s="269"/>
      <c r="U2" s="269"/>
      <c r="V2" s="269"/>
    </row>
    <row r="4" spans="1:22" x14ac:dyDescent="0.25">
      <c r="A4" s="347" t="s">
        <v>229</v>
      </c>
      <c r="B4" s="347"/>
      <c r="C4" s="347"/>
      <c r="D4" s="347"/>
      <c r="E4" s="347"/>
      <c r="F4" s="347"/>
      <c r="G4" s="347"/>
      <c r="H4" s="347"/>
      <c r="I4" s="347"/>
      <c r="J4" s="347"/>
      <c r="K4" s="347"/>
      <c r="L4" s="347"/>
      <c r="M4" s="347"/>
      <c r="N4" s="347"/>
      <c r="O4" s="347"/>
      <c r="P4" s="347"/>
      <c r="Q4" s="347"/>
      <c r="R4" s="347"/>
      <c r="S4" s="347"/>
      <c r="T4" s="347"/>
      <c r="U4" s="348"/>
    </row>
    <row r="5" spans="1:22" x14ac:dyDescent="0.25">
      <c r="A5" s="347"/>
      <c r="B5" s="347"/>
      <c r="C5" s="347"/>
      <c r="D5" s="347"/>
      <c r="E5" s="347"/>
      <c r="F5" s="347"/>
      <c r="G5" s="347"/>
      <c r="H5" s="347"/>
      <c r="I5" s="347"/>
      <c r="J5" s="347"/>
      <c r="K5" s="347"/>
      <c r="L5" s="347"/>
      <c r="M5" s="347"/>
      <c r="N5" s="347"/>
      <c r="O5" s="347"/>
      <c r="P5" s="347"/>
      <c r="Q5" s="347"/>
      <c r="R5" s="347"/>
      <c r="S5" s="347"/>
      <c r="T5" s="347"/>
      <c r="U5" s="348"/>
    </row>
    <row r="6" spans="1:22" x14ac:dyDescent="0.25">
      <c r="A6" s="349" t="s">
        <v>230</v>
      </c>
      <c r="B6" s="349"/>
      <c r="C6" s="349"/>
      <c r="D6" s="349"/>
      <c r="E6" s="349"/>
      <c r="F6" s="349"/>
      <c r="G6" s="349"/>
      <c r="H6" s="349"/>
      <c r="I6" s="349"/>
      <c r="J6" s="349"/>
      <c r="K6" s="349"/>
      <c r="L6" s="349"/>
      <c r="M6" s="349"/>
      <c r="N6" s="349"/>
      <c r="O6" s="349"/>
      <c r="P6" s="349"/>
      <c r="Q6" s="349"/>
      <c r="R6" s="349"/>
      <c r="S6" s="349"/>
      <c r="T6" s="349"/>
      <c r="U6" s="348"/>
    </row>
    <row r="7" spans="1:22" x14ac:dyDescent="0.25">
      <c r="A7" s="349"/>
      <c r="B7" s="349"/>
      <c r="C7" s="349"/>
      <c r="D7" s="349"/>
      <c r="E7" s="349"/>
      <c r="F7" s="349"/>
      <c r="G7" s="349"/>
      <c r="H7" s="349"/>
      <c r="I7" s="349"/>
      <c r="J7" s="349"/>
      <c r="K7" s="349"/>
      <c r="L7" s="349"/>
      <c r="M7" s="349"/>
      <c r="N7" s="349"/>
      <c r="O7" s="349"/>
      <c r="P7" s="349"/>
      <c r="Q7" s="349"/>
      <c r="R7" s="349"/>
      <c r="S7" s="349"/>
      <c r="T7" s="349"/>
      <c r="U7" s="348"/>
    </row>
    <row r="8" spans="1:22" ht="18.75" x14ac:dyDescent="0.3">
      <c r="A8" s="342" t="s">
        <v>231</v>
      </c>
      <c r="B8" s="324"/>
      <c r="C8" s="324"/>
      <c r="D8" s="324"/>
      <c r="E8" s="324"/>
      <c r="F8" s="324"/>
      <c r="G8" s="343"/>
      <c r="H8" s="343"/>
      <c r="I8" s="343"/>
      <c r="J8" s="343"/>
      <c r="K8" s="343"/>
      <c r="L8" s="343"/>
      <c r="M8" s="343"/>
      <c r="N8" s="343"/>
      <c r="O8" s="343"/>
      <c r="P8" s="343"/>
      <c r="Q8" s="343"/>
      <c r="R8" s="343"/>
      <c r="S8" s="344"/>
      <c r="T8" s="345"/>
      <c r="U8" s="190">
        <v>13</v>
      </c>
    </row>
    <row r="9" spans="1:22" ht="21" x14ac:dyDescent="0.35">
      <c r="A9" s="336" t="s">
        <v>232</v>
      </c>
      <c r="B9" s="337"/>
      <c r="C9" s="337"/>
      <c r="D9" s="337"/>
      <c r="E9" s="337"/>
      <c r="F9" s="337"/>
      <c r="G9" s="338" t="s">
        <v>233</v>
      </c>
      <c r="H9" s="339"/>
      <c r="I9" s="191" t="s">
        <v>234</v>
      </c>
      <c r="J9" s="191" t="s">
        <v>235</v>
      </c>
      <c r="K9" s="336" t="s">
        <v>236</v>
      </c>
      <c r="L9" s="337"/>
      <c r="M9" s="337"/>
      <c r="N9" s="337"/>
      <c r="O9" s="337"/>
      <c r="P9" s="337"/>
      <c r="Q9" s="338" t="s">
        <v>233</v>
      </c>
      <c r="R9" s="339"/>
      <c r="S9" s="191" t="s">
        <v>234</v>
      </c>
      <c r="T9" s="191" t="s">
        <v>235</v>
      </c>
      <c r="U9" s="192"/>
    </row>
    <row r="10" spans="1:22" ht="15.75" x14ac:dyDescent="0.25">
      <c r="A10" s="340" t="s">
        <v>237</v>
      </c>
      <c r="B10" s="341"/>
      <c r="C10" s="341"/>
      <c r="D10" s="341"/>
      <c r="E10" s="341"/>
      <c r="F10" s="341"/>
      <c r="G10" s="328">
        <f>J10+I10</f>
        <v>3365580</v>
      </c>
      <c r="H10" s="329"/>
      <c r="I10" s="193">
        <v>3365580</v>
      </c>
      <c r="J10" s="194">
        <v>0</v>
      </c>
      <c r="K10" s="340" t="s">
        <v>238</v>
      </c>
      <c r="L10" s="341"/>
      <c r="M10" s="341"/>
      <c r="N10" s="341"/>
      <c r="O10" s="341"/>
      <c r="P10" s="341"/>
      <c r="Q10" s="346">
        <f>T10+S10</f>
        <v>2965263</v>
      </c>
      <c r="R10" s="346"/>
      <c r="S10" s="191">
        <v>2965263</v>
      </c>
      <c r="T10" s="193">
        <v>0</v>
      </c>
      <c r="U10" s="195"/>
    </row>
    <row r="11" spans="1:22" ht="15.75" x14ac:dyDescent="0.25">
      <c r="A11" s="340" t="s">
        <v>239</v>
      </c>
      <c r="B11" s="341"/>
      <c r="C11" s="341"/>
      <c r="D11" s="341"/>
      <c r="E11" s="341"/>
      <c r="F11" s="341"/>
      <c r="G11" s="328">
        <f t="shared" ref="G11:G13" si="0">J11+I11</f>
        <v>0</v>
      </c>
      <c r="H11" s="329"/>
      <c r="I11" s="191">
        <v>0</v>
      </c>
      <c r="J11" s="196">
        <v>0</v>
      </c>
      <c r="K11" s="326" t="s">
        <v>240</v>
      </c>
      <c r="L11" s="327"/>
      <c r="M11" s="327"/>
      <c r="N11" s="327"/>
      <c r="O11" s="327"/>
      <c r="P11" s="327"/>
      <c r="Q11" s="346">
        <f t="shared" ref="Q11:Q13" si="1">T11+S11</f>
        <v>400317</v>
      </c>
      <c r="R11" s="346"/>
      <c r="S11" s="191">
        <v>400317</v>
      </c>
      <c r="T11" s="193">
        <v>0</v>
      </c>
      <c r="U11" s="195"/>
    </row>
    <row r="12" spans="1:22" ht="15.75" x14ac:dyDescent="0.25">
      <c r="A12" s="326" t="s">
        <v>241</v>
      </c>
      <c r="B12" s="327"/>
      <c r="C12" s="327"/>
      <c r="D12" s="327"/>
      <c r="E12" s="327"/>
      <c r="F12" s="327"/>
      <c r="G12" s="328">
        <f t="shared" si="0"/>
        <v>0</v>
      </c>
      <c r="H12" s="329"/>
      <c r="I12" s="191">
        <v>0</v>
      </c>
      <c r="J12" s="194">
        <v>0</v>
      </c>
      <c r="K12" s="326" t="s">
        <v>242</v>
      </c>
      <c r="L12" s="327"/>
      <c r="M12" s="327"/>
      <c r="N12" s="327"/>
      <c r="O12" s="327"/>
      <c r="P12" s="327"/>
      <c r="Q12" s="346">
        <f t="shared" si="1"/>
        <v>0</v>
      </c>
      <c r="R12" s="346"/>
      <c r="S12" s="191">
        <v>0</v>
      </c>
      <c r="T12" s="193">
        <v>0</v>
      </c>
      <c r="U12" s="195"/>
    </row>
    <row r="13" spans="1:22" ht="15.75" x14ac:dyDescent="0.25">
      <c r="A13" s="197" t="s">
        <v>243</v>
      </c>
      <c r="B13" s="198"/>
      <c r="C13" s="198"/>
      <c r="D13" s="198"/>
      <c r="E13" s="198"/>
      <c r="F13" s="198"/>
      <c r="G13" s="328">
        <f t="shared" si="0"/>
        <v>0</v>
      </c>
      <c r="H13" s="329"/>
      <c r="I13" s="191"/>
      <c r="J13" s="196">
        <v>0</v>
      </c>
      <c r="K13" s="326" t="s">
        <v>244</v>
      </c>
      <c r="L13" s="327"/>
      <c r="M13" s="327"/>
      <c r="N13" s="327"/>
      <c r="O13" s="327"/>
      <c r="P13" s="327"/>
      <c r="Q13" s="346">
        <f t="shared" si="1"/>
        <v>0</v>
      </c>
      <c r="R13" s="346"/>
      <c r="S13" s="191"/>
      <c r="T13" s="191">
        <v>0</v>
      </c>
      <c r="U13" s="195"/>
    </row>
    <row r="14" spans="1:22" ht="18.75" x14ac:dyDescent="0.3">
      <c r="A14" s="317" t="s">
        <v>245</v>
      </c>
      <c r="B14" s="318"/>
      <c r="C14" s="318"/>
      <c r="D14" s="318"/>
      <c r="E14" s="318"/>
      <c r="F14" s="319"/>
      <c r="G14" s="320">
        <f>SUM(G10:H13)</f>
        <v>3365580</v>
      </c>
      <c r="H14" s="321"/>
      <c r="I14" s="199">
        <f>SUM(I9:I12)</f>
        <v>3365580</v>
      </c>
      <c r="J14" s="200">
        <f>G14-I14</f>
        <v>0</v>
      </c>
      <c r="K14" s="317" t="s">
        <v>246</v>
      </c>
      <c r="L14" s="318"/>
      <c r="M14" s="318"/>
      <c r="N14" s="318"/>
      <c r="O14" s="318"/>
      <c r="P14" s="319"/>
      <c r="Q14" s="322">
        <f>SUM(Q10:R13)</f>
        <v>3365580</v>
      </c>
      <c r="R14" s="322"/>
      <c r="S14" s="199">
        <f>SUM(S9:S12)</f>
        <v>3365580</v>
      </c>
      <c r="T14" s="199">
        <f>SUM(T10:T13)</f>
        <v>0</v>
      </c>
      <c r="U14" s="195"/>
    </row>
    <row r="15" spans="1:22" ht="18.75" x14ac:dyDescent="0.3">
      <c r="A15" s="323" t="s">
        <v>247</v>
      </c>
      <c r="B15" s="324"/>
      <c r="C15" s="324"/>
      <c r="D15" s="324"/>
      <c r="E15" s="324"/>
      <c r="F15" s="325"/>
      <c r="G15" s="201"/>
      <c r="H15" s="201">
        <v>0</v>
      </c>
      <c r="I15" s="191">
        <v>0</v>
      </c>
      <c r="J15" s="196"/>
      <c r="K15" s="326"/>
      <c r="L15" s="327"/>
      <c r="M15" s="327"/>
      <c r="N15" s="327"/>
      <c r="O15" s="327"/>
      <c r="P15" s="327"/>
      <c r="Q15" s="328"/>
      <c r="R15" s="329"/>
      <c r="S15" s="191"/>
      <c r="T15" s="191"/>
      <c r="U15" s="195"/>
    </row>
    <row r="16" spans="1:22" x14ac:dyDescent="0.25">
      <c r="A16" s="202"/>
      <c r="B16" s="202"/>
      <c r="C16" s="202"/>
      <c r="D16" s="202"/>
      <c r="E16" s="202"/>
      <c r="F16" s="202"/>
      <c r="G16" s="202"/>
      <c r="H16" s="202"/>
      <c r="I16" s="202"/>
      <c r="J16" s="202"/>
      <c r="K16" s="202"/>
      <c r="L16" s="202"/>
      <c r="M16" s="202"/>
      <c r="N16" s="202"/>
      <c r="O16" s="202"/>
      <c r="P16" s="202"/>
      <c r="Q16" s="202"/>
      <c r="R16" s="202"/>
      <c r="S16" s="202"/>
      <c r="T16" s="202"/>
      <c r="U16" s="202"/>
    </row>
    <row r="17" spans="1:21" ht="18.75" x14ac:dyDescent="0.3">
      <c r="A17" s="342" t="s">
        <v>248</v>
      </c>
      <c r="B17" s="324"/>
      <c r="C17" s="324"/>
      <c r="D17" s="324"/>
      <c r="E17" s="324"/>
      <c r="F17" s="324"/>
      <c r="G17" s="343"/>
      <c r="H17" s="343"/>
      <c r="I17" s="343"/>
      <c r="J17" s="343"/>
      <c r="K17" s="343"/>
      <c r="L17" s="343"/>
      <c r="M17" s="343"/>
      <c r="N17" s="343"/>
      <c r="O17" s="343"/>
      <c r="P17" s="343"/>
      <c r="Q17" s="343"/>
      <c r="R17" s="343"/>
      <c r="S17" s="344"/>
      <c r="T17" s="345"/>
      <c r="U17" s="190">
        <v>6</v>
      </c>
    </row>
    <row r="18" spans="1:21" ht="21" x14ac:dyDescent="0.35">
      <c r="A18" s="336" t="s">
        <v>232</v>
      </c>
      <c r="B18" s="337"/>
      <c r="C18" s="337"/>
      <c r="D18" s="337"/>
      <c r="E18" s="337"/>
      <c r="F18" s="337"/>
      <c r="G18" s="338" t="s">
        <v>233</v>
      </c>
      <c r="H18" s="339"/>
      <c r="I18" s="191" t="s">
        <v>234</v>
      </c>
      <c r="J18" s="191" t="s">
        <v>235</v>
      </c>
      <c r="K18" s="336" t="s">
        <v>236</v>
      </c>
      <c r="L18" s="337"/>
      <c r="M18" s="337"/>
      <c r="N18" s="337"/>
      <c r="O18" s="337"/>
      <c r="P18" s="337"/>
      <c r="Q18" s="338" t="s">
        <v>233</v>
      </c>
      <c r="R18" s="339"/>
      <c r="S18" s="191" t="s">
        <v>234</v>
      </c>
      <c r="T18" s="191" t="s">
        <v>235</v>
      </c>
      <c r="U18" s="192"/>
    </row>
    <row r="19" spans="1:21" ht="15.75" x14ac:dyDescent="0.25">
      <c r="A19" s="340" t="s">
        <v>249</v>
      </c>
      <c r="B19" s="341"/>
      <c r="C19" s="341"/>
      <c r="D19" s="341"/>
      <c r="E19" s="341"/>
      <c r="F19" s="341"/>
      <c r="G19" s="328">
        <f>I19+J19</f>
        <v>1602218</v>
      </c>
      <c r="H19" s="329"/>
      <c r="I19" s="191">
        <v>1602218</v>
      </c>
      <c r="J19" s="196">
        <v>0</v>
      </c>
      <c r="K19" s="340" t="s">
        <v>238</v>
      </c>
      <c r="L19" s="341"/>
      <c r="M19" s="341"/>
      <c r="N19" s="341"/>
      <c r="O19" s="341"/>
      <c r="P19" s="341"/>
      <c r="Q19" s="346">
        <f>T19+S19</f>
        <v>1411370</v>
      </c>
      <c r="R19" s="346"/>
      <c r="S19" s="191">
        <v>1411370</v>
      </c>
      <c r="T19" s="191">
        <v>0</v>
      </c>
      <c r="U19" s="195"/>
    </row>
    <row r="20" spans="1:21" ht="15.75" x14ac:dyDescent="0.25">
      <c r="A20" s="340" t="s">
        <v>239</v>
      </c>
      <c r="B20" s="341"/>
      <c r="C20" s="341"/>
      <c r="D20" s="341"/>
      <c r="E20" s="341"/>
      <c r="F20" s="341"/>
      <c r="G20" s="328">
        <f t="shared" ref="G20:G22" si="2">I20+J20</f>
        <v>0</v>
      </c>
      <c r="H20" s="329"/>
      <c r="I20" s="191">
        <v>0</v>
      </c>
      <c r="J20" s="196">
        <v>0</v>
      </c>
      <c r="K20" s="326" t="s">
        <v>240</v>
      </c>
      <c r="L20" s="327"/>
      <c r="M20" s="327"/>
      <c r="N20" s="327"/>
      <c r="O20" s="327"/>
      <c r="P20" s="327"/>
      <c r="Q20" s="346">
        <f t="shared" ref="Q20:Q22" si="3">T20+S20</f>
        <v>190848</v>
      </c>
      <c r="R20" s="346"/>
      <c r="S20" s="191">
        <v>190848</v>
      </c>
      <c r="T20" s="191">
        <v>0</v>
      </c>
      <c r="U20" s="195"/>
    </row>
    <row r="21" spans="1:21" ht="15.75" x14ac:dyDescent="0.25">
      <c r="A21" s="326" t="s">
        <v>241</v>
      </c>
      <c r="B21" s="327"/>
      <c r="C21" s="327"/>
      <c r="D21" s="327"/>
      <c r="E21" s="327"/>
      <c r="F21" s="327"/>
      <c r="G21" s="328">
        <f t="shared" si="2"/>
        <v>0</v>
      </c>
      <c r="H21" s="329"/>
      <c r="I21" s="191">
        <v>0</v>
      </c>
      <c r="J21" s="196">
        <v>0</v>
      </c>
      <c r="K21" s="326" t="s">
        <v>242</v>
      </c>
      <c r="L21" s="327"/>
      <c r="M21" s="327"/>
      <c r="N21" s="327"/>
      <c r="O21" s="327"/>
      <c r="P21" s="327"/>
      <c r="Q21" s="346">
        <f t="shared" si="3"/>
        <v>0</v>
      </c>
      <c r="R21" s="346"/>
      <c r="S21" s="191">
        <v>0</v>
      </c>
      <c r="T21" s="191">
        <v>0</v>
      </c>
      <c r="U21" s="195"/>
    </row>
    <row r="22" spans="1:21" ht="15.75" x14ac:dyDescent="0.25">
      <c r="A22" s="197" t="s">
        <v>243</v>
      </c>
      <c r="B22" s="198"/>
      <c r="C22" s="198"/>
      <c r="D22" s="198"/>
      <c r="E22" s="198"/>
      <c r="F22" s="198"/>
      <c r="G22" s="328">
        <f t="shared" si="2"/>
        <v>0</v>
      </c>
      <c r="H22" s="329"/>
      <c r="I22" s="191"/>
      <c r="J22" s="196">
        <v>0</v>
      </c>
      <c r="K22" s="326" t="s">
        <v>244</v>
      </c>
      <c r="L22" s="327"/>
      <c r="M22" s="327"/>
      <c r="N22" s="327"/>
      <c r="O22" s="327"/>
      <c r="P22" s="327"/>
      <c r="Q22" s="346">
        <f t="shared" si="3"/>
        <v>0</v>
      </c>
      <c r="R22" s="346"/>
      <c r="S22" s="191"/>
      <c r="T22" s="191">
        <v>0</v>
      </c>
      <c r="U22" s="195"/>
    </row>
    <row r="23" spans="1:21" ht="18.75" x14ac:dyDescent="0.3">
      <c r="A23" s="317" t="s">
        <v>250</v>
      </c>
      <c r="B23" s="318"/>
      <c r="C23" s="318"/>
      <c r="D23" s="318"/>
      <c r="E23" s="318"/>
      <c r="F23" s="319"/>
      <c r="G23" s="320">
        <f>SUM(G19:H22)</f>
        <v>1602218</v>
      </c>
      <c r="H23" s="321"/>
      <c r="I23" s="199">
        <f>SUM(I18:I21)</f>
        <v>1602218</v>
      </c>
      <c r="J23" s="200">
        <f>G23-I23</f>
        <v>0</v>
      </c>
      <c r="K23" s="317" t="s">
        <v>246</v>
      </c>
      <c r="L23" s="318"/>
      <c r="M23" s="318"/>
      <c r="N23" s="318"/>
      <c r="O23" s="318"/>
      <c r="P23" s="319"/>
      <c r="Q23" s="322">
        <f>SUM(Q19:R22)</f>
        <v>1602218</v>
      </c>
      <c r="R23" s="322"/>
      <c r="S23" s="199">
        <f>SUM(S18:S21)</f>
        <v>1602218</v>
      </c>
      <c r="T23" s="199">
        <f>SUM(T19:T22)</f>
        <v>0</v>
      </c>
      <c r="U23" s="195"/>
    </row>
    <row r="24" spans="1:21" ht="18.75" x14ac:dyDescent="0.3">
      <c r="A24" s="323" t="s">
        <v>247</v>
      </c>
      <c r="B24" s="324"/>
      <c r="C24" s="324"/>
      <c r="D24" s="324"/>
      <c r="E24" s="324"/>
      <c r="F24" s="325"/>
      <c r="G24" s="201"/>
      <c r="H24" s="201">
        <v>0</v>
      </c>
      <c r="I24" s="191">
        <v>0</v>
      </c>
      <c r="J24" s="196"/>
      <c r="K24" s="326"/>
      <c r="L24" s="327"/>
      <c r="M24" s="327"/>
      <c r="N24" s="327"/>
      <c r="O24" s="327"/>
      <c r="P24" s="327"/>
      <c r="Q24" s="328"/>
      <c r="R24" s="329"/>
      <c r="S24" s="191"/>
      <c r="T24" s="191"/>
      <c r="U24" s="195"/>
    </row>
    <row r="25" spans="1:21" x14ac:dyDescent="0.25">
      <c r="A25" s="202"/>
      <c r="B25" s="202"/>
      <c r="C25" s="202"/>
      <c r="D25" s="202"/>
      <c r="E25" s="202"/>
      <c r="F25" s="202"/>
      <c r="G25" s="202"/>
      <c r="H25" s="202"/>
      <c r="I25" s="202"/>
      <c r="J25" s="202"/>
      <c r="K25" s="202"/>
      <c r="L25" s="202"/>
      <c r="M25" s="202"/>
      <c r="N25" s="202"/>
      <c r="O25" s="202"/>
      <c r="P25" s="202"/>
      <c r="Q25" s="202"/>
      <c r="R25" s="202"/>
      <c r="S25" s="202"/>
      <c r="T25" s="202"/>
      <c r="U25" s="202"/>
    </row>
    <row r="26" spans="1:21" ht="18.75" x14ac:dyDescent="0.3">
      <c r="A26" s="342" t="s">
        <v>251</v>
      </c>
      <c r="B26" s="324"/>
      <c r="C26" s="324"/>
      <c r="D26" s="324"/>
      <c r="E26" s="324"/>
      <c r="F26" s="324"/>
      <c r="G26" s="343"/>
      <c r="H26" s="343"/>
      <c r="I26" s="343"/>
      <c r="J26" s="343"/>
      <c r="K26" s="343"/>
      <c r="L26" s="343"/>
      <c r="M26" s="343"/>
      <c r="N26" s="343"/>
      <c r="O26" s="343"/>
      <c r="P26" s="343"/>
      <c r="Q26" s="343"/>
      <c r="R26" s="343"/>
      <c r="S26" s="344"/>
      <c r="T26" s="345"/>
      <c r="U26" s="190">
        <v>15</v>
      </c>
    </row>
    <row r="27" spans="1:21" ht="21" x14ac:dyDescent="0.35">
      <c r="A27" s="336" t="s">
        <v>232</v>
      </c>
      <c r="B27" s="337"/>
      <c r="C27" s="337"/>
      <c r="D27" s="337"/>
      <c r="E27" s="337"/>
      <c r="F27" s="337"/>
      <c r="G27" s="338" t="s">
        <v>233</v>
      </c>
      <c r="H27" s="339"/>
      <c r="I27" s="191" t="s">
        <v>234</v>
      </c>
      <c r="J27" s="191" t="s">
        <v>235</v>
      </c>
      <c r="K27" s="336" t="s">
        <v>236</v>
      </c>
      <c r="L27" s="337"/>
      <c r="M27" s="337"/>
      <c r="N27" s="337"/>
      <c r="O27" s="337"/>
      <c r="P27" s="337"/>
      <c r="Q27" s="338" t="s">
        <v>233</v>
      </c>
      <c r="R27" s="339"/>
      <c r="S27" s="191" t="s">
        <v>234</v>
      </c>
      <c r="T27" s="191" t="s">
        <v>235</v>
      </c>
      <c r="U27" s="192"/>
    </row>
    <row r="28" spans="1:21" ht="15.75" x14ac:dyDescent="0.25">
      <c r="A28" s="340" t="s">
        <v>252</v>
      </c>
      <c r="B28" s="341"/>
      <c r="C28" s="341"/>
      <c r="D28" s="341"/>
      <c r="E28" s="341"/>
      <c r="F28" s="341"/>
      <c r="G28" s="328">
        <f>J28+I28</f>
        <v>3606529</v>
      </c>
      <c r="H28" s="329"/>
      <c r="I28" s="191">
        <v>3606529</v>
      </c>
      <c r="J28" s="196">
        <v>0</v>
      </c>
      <c r="K28" s="340" t="s">
        <v>238</v>
      </c>
      <c r="L28" s="341"/>
      <c r="M28" s="341"/>
      <c r="N28" s="341"/>
      <c r="O28" s="341"/>
      <c r="P28" s="341"/>
      <c r="Q28" s="328">
        <f>S28+T28</f>
        <v>3179347</v>
      </c>
      <c r="R28" s="329"/>
      <c r="S28" s="191">
        <v>3179347</v>
      </c>
      <c r="T28" s="191">
        <v>0</v>
      </c>
      <c r="U28" s="195"/>
    </row>
    <row r="29" spans="1:21" ht="15.75" x14ac:dyDescent="0.25">
      <c r="A29" s="340" t="s">
        <v>239</v>
      </c>
      <c r="B29" s="341"/>
      <c r="C29" s="341"/>
      <c r="D29" s="341"/>
      <c r="E29" s="341"/>
      <c r="F29" s="341"/>
      <c r="G29" s="328">
        <f t="shared" ref="G29:G31" si="4">J29+I29</f>
        <v>0</v>
      </c>
      <c r="H29" s="329"/>
      <c r="I29" s="191">
        <v>0</v>
      </c>
      <c r="J29" s="196">
        <v>0</v>
      </c>
      <c r="K29" s="326" t="s">
        <v>240</v>
      </c>
      <c r="L29" s="327"/>
      <c r="M29" s="327"/>
      <c r="N29" s="327"/>
      <c r="O29" s="327"/>
      <c r="P29" s="327"/>
      <c r="Q29" s="328">
        <f t="shared" ref="Q29:Q31" si="5">S29+T29</f>
        <v>427182</v>
      </c>
      <c r="R29" s="329"/>
      <c r="S29" s="191">
        <v>427182</v>
      </c>
      <c r="T29" s="191">
        <v>0</v>
      </c>
      <c r="U29" s="195"/>
    </row>
    <row r="30" spans="1:21" ht="15.75" x14ac:dyDescent="0.25">
      <c r="A30" s="326" t="s">
        <v>241</v>
      </c>
      <c r="B30" s="327"/>
      <c r="C30" s="327"/>
      <c r="D30" s="327"/>
      <c r="E30" s="327"/>
      <c r="F30" s="327"/>
      <c r="G30" s="328">
        <f t="shared" si="4"/>
        <v>0</v>
      </c>
      <c r="H30" s="329"/>
      <c r="I30" s="191">
        <v>0</v>
      </c>
      <c r="J30" s="196">
        <v>0</v>
      </c>
      <c r="K30" s="326" t="s">
        <v>242</v>
      </c>
      <c r="L30" s="327"/>
      <c r="M30" s="327"/>
      <c r="N30" s="327"/>
      <c r="O30" s="327"/>
      <c r="P30" s="327"/>
      <c r="Q30" s="328">
        <f t="shared" si="5"/>
        <v>0</v>
      </c>
      <c r="R30" s="329"/>
      <c r="S30" s="191">
        <v>0</v>
      </c>
      <c r="T30" s="191">
        <v>0</v>
      </c>
      <c r="U30" s="195"/>
    </row>
    <row r="31" spans="1:21" ht="15.75" x14ac:dyDescent="0.25">
      <c r="A31" s="197" t="s">
        <v>243</v>
      </c>
      <c r="B31" s="198"/>
      <c r="C31" s="198"/>
      <c r="D31" s="198"/>
      <c r="E31" s="198"/>
      <c r="F31" s="198"/>
      <c r="G31" s="328">
        <f t="shared" si="4"/>
        <v>0</v>
      </c>
      <c r="H31" s="329"/>
      <c r="I31" s="191"/>
      <c r="J31" s="196">
        <v>0</v>
      </c>
      <c r="K31" s="326" t="s">
        <v>244</v>
      </c>
      <c r="L31" s="327"/>
      <c r="M31" s="327"/>
      <c r="N31" s="327"/>
      <c r="O31" s="327"/>
      <c r="P31" s="327"/>
      <c r="Q31" s="328">
        <f t="shared" si="5"/>
        <v>0</v>
      </c>
      <c r="R31" s="329"/>
      <c r="S31" s="191"/>
      <c r="T31" s="191">
        <v>0</v>
      </c>
      <c r="U31" s="195"/>
    </row>
    <row r="32" spans="1:21" ht="18.75" x14ac:dyDescent="0.3">
      <c r="A32" s="317" t="s">
        <v>253</v>
      </c>
      <c r="B32" s="318"/>
      <c r="C32" s="318"/>
      <c r="D32" s="318"/>
      <c r="E32" s="318"/>
      <c r="F32" s="319"/>
      <c r="G32" s="320">
        <f>SUM(G28:H31)</f>
        <v>3606529</v>
      </c>
      <c r="H32" s="321"/>
      <c r="I32" s="199">
        <f>SUM(I27:I30)</f>
        <v>3606529</v>
      </c>
      <c r="J32" s="200">
        <f>G32-I32</f>
        <v>0</v>
      </c>
      <c r="K32" s="317" t="s">
        <v>246</v>
      </c>
      <c r="L32" s="318"/>
      <c r="M32" s="318"/>
      <c r="N32" s="318"/>
      <c r="O32" s="318"/>
      <c r="P32" s="319"/>
      <c r="Q32" s="322">
        <f>SUM(Q28:R31)</f>
        <v>3606529</v>
      </c>
      <c r="R32" s="322"/>
      <c r="S32" s="199">
        <f>SUM(S27:S30)</f>
        <v>3606529</v>
      </c>
      <c r="T32" s="199">
        <f>SUM(T28:T31)</f>
        <v>0</v>
      </c>
      <c r="U32" s="195"/>
    </row>
    <row r="33" spans="1:21" ht="18.75" x14ac:dyDescent="0.3">
      <c r="A33" s="323" t="s">
        <v>247</v>
      </c>
      <c r="B33" s="324"/>
      <c r="C33" s="324"/>
      <c r="D33" s="324"/>
      <c r="E33" s="324"/>
      <c r="F33" s="325"/>
      <c r="G33" s="201"/>
      <c r="H33" s="201">
        <v>0</v>
      </c>
      <c r="I33" s="191">
        <v>0</v>
      </c>
      <c r="J33" s="196"/>
      <c r="K33" s="326"/>
      <c r="L33" s="327"/>
      <c r="M33" s="327"/>
      <c r="N33" s="327"/>
      <c r="O33" s="327"/>
      <c r="P33" s="327"/>
      <c r="Q33" s="328"/>
      <c r="R33" s="329"/>
      <c r="S33" s="191"/>
      <c r="T33" s="191"/>
      <c r="U33" s="195"/>
    </row>
    <row r="34" spans="1:21" x14ac:dyDescent="0.25">
      <c r="A34" s="202"/>
      <c r="B34" s="202"/>
      <c r="C34" s="202"/>
      <c r="D34" s="202"/>
      <c r="E34" s="202"/>
      <c r="F34" s="202"/>
      <c r="G34" s="202"/>
      <c r="H34" s="202"/>
      <c r="I34" s="202"/>
      <c r="J34" s="202"/>
      <c r="K34" s="202"/>
      <c r="L34" s="202"/>
      <c r="M34" s="202"/>
      <c r="N34" s="202"/>
      <c r="O34" s="202"/>
      <c r="P34" s="202"/>
      <c r="Q34" s="202"/>
      <c r="R34" s="202"/>
      <c r="S34" s="202"/>
      <c r="T34" s="202"/>
      <c r="U34" s="202"/>
    </row>
    <row r="35" spans="1:21" ht="18.75" x14ac:dyDescent="0.3">
      <c r="A35" s="342" t="s">
        <v>254</v>
      </c>
      <c r="B35" s="324"/>
      <c r="C35" s="324"/>
      <c r="D35" s="324"/>
      <c r="E35" s="324"/>
      <c r="F35" s="324"/>
      <c r="G35" s="343"/>
      <c r="H35" s="343"/>
      <c r="I35" s="343"/>
      <c r="J35" s="343"/>
      <c r="K35" s="343"/>
      <c r="L35" s="343"/>
      <c r="M35" s="343"/>
      <c r="N35" s="343"/>
      <c r="O35" s="343"/>
      <c r="P35" s="343"/>
      <c r="Q35" s="343"/>
      <c r="R35" s="343"/>
      <c r="S35" s="344"/>
      <c r="T35" s="345"/>
      <c r="U35" s="190">
        <v>15</v>
      </c>
    </row>
    <row r="36" spans="1:21" ht="21" x14ac:dyDescent="0.35">
      <c r="A36" s="336" t="s">
        <v>232</v>
      </c>
      <c r="B36" s="337"/>
      <c r="C36" s="337"/>
      <c r="D36" s="337"/>
      <c r="E36" s="337"/>
      <c r="F36" s="337"/>
      <c r="G36" s="338" t="s">
        <v>233</v>
      </c>
      <c r="H36" s="339"/>
      <c r="I36" s="191" t="s">
        <v>234</v>
      </c>
      <c r="J36" s="191" t="s">
        <v>235</v>
      </c>
      <c r="K36" s="336" t="s">
        <v>236</v>
      </c>
      <c r="L36" s="337"/>
      <c r="M36" s="337"/>
      <c r="N36" s="337"/>
      <c r="O36" s="337"/>
      <c r="P36" s="337"/>
      <c r="Q36" s="338" t="s">
        <v>233</v>
      </c>
      <c r="R36" s="339"/>
      <c r="S36" s="191" t="s">
        <v>234</v>
      </c>
      <c r="T36" s="191" t="s">
        <v>235</v>
      </c>
      <c r="U36" s="192"/>
    </row>
    <row r="37" spans="1:21" ht="15.75" x14ac:dyDescent="0.25">
      <c r="A37" s="340" t="s">
        <v>255</v>
      </c>
      <c r="B37" s="341"/>
      <c r="C37" s="341"/>
      <c r="D37" s="341"/>
      <c r="E37" s="341"/>
      <c r="F37" s="341"/>
      <c r="G37" s="328">
        <f>I37+J37</f>
        <v>4037435</v>
      </c>
      <c r="H37" s="329"/>
      <c r="I37" s="191">
        <v>4037435</v>
      </c>
      <c r="J37" s="196">
        <v>0</v>
      </c>
      <c r="K37" s="340" t="s">
        <v>238</v>
      </c>
      <c r="L37" s="341"/>
      <c r="M37" s="341"/>
      <c r="N37" s="341"/>
      <c r="O37" s="341"/>
      <c r="P37" s="341"/>
      <c r="Q37" s="328">
        <f>S37+T37</f>
        <v>3551828</v>
      </c>
      <c r="R37" s="329"/>
      <c r="S37" s="191">
        <v>3551828</v>
      </c>
      <c r="T37" s="191">
        <v>0</v>
      </c>
      <c r="U37" s="195"/>
    </row>
    <row r="38" spans="1:21" ht="15.75" x14ac:dyDescent="0.25">
      <c r="A38" s="340" t="s">
        <v>239</v>
      </c>
      <c r="B38" s="341"/>
      <c r="C38" s="341"/>
      <c r="D38" s="341"/>
      <c r="E38" s="341"/>
      <c r="F38" s="341"/>
      <c r="G38" s="328">
        <f t="shared" ref="G38:G40" si="6">I38+J38</f>
        <v>0</v>
      </c>
      <c r="H38" s="329"/>
      <c r="I38" s="191">
        <v>0</v>
      </c>
      <c r="J38" s="196">
        <v>0</v>
      </c>
      <c r="K38" s="326" t="s">
        <v>240</v>
      </c>
      <c r="L38" s="327"/>
      <c r="M38" s="327"/>
      <c r="N38" s="327"/>
      <c r="O38" s="327"/>
      <c r="P38" s="327"/>
      <c r="Q38" s="328">
        <f t="shared" ref="Q38:Q40" si="7">S38+T38</f>
        <v>485607</v>
      </c>
      <c r="R38" s="329"/>
      <c r="S38" s="191">
        <v>485607</v>
      </c>
      <c r="T38" s="191">
        <v>0</v>
      </c>
      <c r="U38" s="195"/>
    </row>
    <row r="39" spans="1:21" ht="15.75" x14ac:dyDescent="0.25">
      <c r="A39" s="326" t="s">
        <v>241</v>
      </c>
      <c r="B39" s="327"/>
      <c r="C39" s="327"/>
      <c r="D39" s="327"/>
      <c r="E39" s="327"/>
      <c r="F39" s="327"/>
      <c r="G39" s="328">
        <f t="shared" si="6"/>
        <v>0</v>
      </c>
      <c r="H39" s="329"/>
      <c r="I39" s="191">
        <v>0</v>
      </c>
      <c r="J39" s="196">
        <v>0</v>
      </c>
      <c r="K39" s="326" t="s">
        <v>242</v>
      </c>
      <c r="L39" s="327"/>
      <c r="M39" s="327"/>
      <c r="N39" s="327"/>
      <c r="O39" s="327"/>
      <c r="P39" s="327"/>
      <c r="Q39" s="328">
        <f t="shared" si="7"/>
        <v>0</v>
      </c>
      <c r="R39" s="329"/>
      <c r="S39" s="191">
        <v>0</v>
      </c>
      <c r="T39" s="191">
        <v>0</v>
      </c>
      <c r="U39" s="195"/>
    </row>
    <row r="40" spans="1:21" ht="15.75" x14ac:dyDescent="0.25">
      <c r="A40" s="197" t="s">
        <v>243</v>
      </c>
      <c r="B40" s="198"/>
      <c r="C40" s="198"/>
      <c r="D40" s="198"/>
      <c r="E40" s="198"/>
      <c r="F40" s="198"/>
      <c r="G40" s="328">
        <f t="shared" si="6"/>
        <v>0</v>
      </c>
      <c r="H40" s="329"/>
      <c r="I40" s="191"/>
      <c r="J40" s="196">
        <v>0</v>
      </c>
      <c r="K40" s="326" t="s">
        <v>244</v>
      </c>
      <c r="L40" s="327"/>
      <c r="M40" s="327"/>
      <c r="N40" s="327"/>
      <c r="O40" s="327"/>
      <c r="P40" s="327"/>
      <c r="Q40" s="328">
        <f t="shared" si="7"/>
        <v>0</v>
      </c>
      <c r="R40" s="329"/>
      <c r="S40" s="191"/>
      <c r="T40" s="191">
        <v>0</v>
      </c>
      <c r="U40" s="195"/>
    </row>
    <row r="41" spans="1:21" ht="18.75" x14ac:dyDescent="0.3">
      <c r="A41" s="317" t="s">
        <v>256</v>
      </c>
      <c r="B41" s="318"/>
      <c r="C41" s="318"/>
      <c r="D41" s="318"/>
      <c r="E41" s="318"/>
      <c r="F41" s="319"/>
      <c r="G41" s="320">
        <f>SUM(G37:H40)</f>
        <v>4037435</v>
      </c>
      <c r="H41" s="321"/>
      <c r="I41" s="199">
        <f>SUM(I36:I39)</f>
        <v>4037435</v>
      </c>
      <c r="J41" s="200">
        <f>G41-I41</f>
        <v>0</v>
      </c>
      <c r="K41" s="317" t="s">
        <v>246</v>
      </c>
      <c r="L41" s="318"/>
      <c r="M41" s="318"/>
      <c r="N41" s="318"/>
      <c r="O41" s="318"/>
      <c r="P41" s="319"/>
      <c r="Q41" s="322">
        <f>SUM(Q37:R40)</f>
        <v>4037435</v>
      </c>
      <c r="R41" s="322"/>
      <c r="S41" s="199">
        <f>SUM(S36:S39)</f>
        <v>4037435</v>
      </c>
      <c r="T41" s="199">
        <f>SUM(T37:T40)</f>
        <v>0</v>
      </c>
      <c r="U41" s="195"/>
    </row>
    <row r="42" spans="1:21" ht="18.75" x14ac:dyDescent="0.3">
      <c r="A42" s="323" t="s">
        <v>247</v>
      </c>
      <c r="B42" s="324"/>
      <c r="C42" s="324"/>
      <c r="D42" s="324"/>
      <c r="E42" s="324"/>
      <c r="F42" s="325"/>
      <c r="G42" s="201"/>
      <c r="H42" s="201">
        <v>0</v>
      </c>
      <c r="I42" s="191">
        <v>0</v>
      </c>
      <c r="J42" s="196"/>
      <c r="K42" s="326"/>
      <c r="L42" s="327"/>
      <c r="M42" s="327"/>
      <c r="N42" s="327"/>
      <c r="O42" s="327"/>
      <c r="P42" s="327"/>
      <c r="Q42" s="328"/>
      <c r="R42" s="329"/>
      <c r="S42" s="191"/>
      <c r="T42" s="191"/>
      <c r="U42" s="195"/>
    </row>
    <row r="43" spans="1:21" x14ac:dyDescent="0.25">
      <c r="A43" s="202"/>
      <c r="B43" s="202"/>
      <c r="C43" s="202"/>
      <c r="D43" s="202"/>
      <c r="E43" s="202"/>
      <c r="F43" s="202"/>
      <c r="G43" s="202"/>
      <c r="H43" s="202"/>
      <c r="I43" s="202"/>
      <c r="J43" s="202"/>
      <c r="K43" s="202"/>
      <c r="L43" s="202"/>
      <c r="M43" s="202"/>
      <c r="N43" s="202"/>
      <c r="O43" s="202"/>
      <c r="P43" s="202"/>
      <c r="Q43" s="202"/>
      <c r="R43" s="202"/>
      <c r="S43" s="202"/>
      <c r="T43" s="202"/>
      <c r="U43" s="202"/>
    </row>
    <row r="44" spans="1:21" ht="18.75" x14ac:dyDescent="0.3">
      <c r="A44" s="342" t="s">
        <v>257</v>
      </c>
      <c r="B44" s="324"/>
      <c r="C44" s="324"/>
      <c r="D44" s="324"/>
      <c r="E44" s="324"/>
      <c r="F44" s="324"/>
      <c r="G44" s="343"/>
      <c r="H44" s="343"/>
      <c r="I44" s="343"/>
      <c r="J44" s="343"/>
      <c r="K44" s="343"/>
      <c r="L44" s="343"/>
      <c r="M44" s="343"/>
      <c r="N44" s="343"/>
      <c r="O44" s="343"/>
      <c r="P44" s="343"/>
      <c r="Q44" s="343"/>
      <c r="R44" s="343"/>
      <c r="S44" s="344"/>
      <c r="T44" s="345"/>
      <c r="U44" s="190">
        <v>2</v>
      </c>
    </row>
    <row r="45" spans="1:21" ht="21" x14ac:dyDescent="0.35">
      <c r="A45" s="336" t="s">
        <v>232</v>
      </c>
      <c r="B45" s="337"/>
      <c r="C45" s="337"/>
      <c r="D45" s="337"/>
      <c r="E45" s="337"/>
      <c r="F45" s="337"/>
      <c r="G45" s="338" t="s">
        <v>233</v>
      </c>
      <c r="H45" s="339"/>
      <c r="I45" s="191" t="s">
        <v>234</v>
      </c>
      <c r="J45" s="191" t="s">
        <v>235</v>
      </c>
      <c r="K45" s="336" t="s">
        <v>236</v>
      </c>
      <c r="L45" s="337"/>
      <c r="M45" s="337"/>
      <c r="N45" s="337"/>
      <c r="O45" s="337"/>
      <c r="P45" s="337"/>
      <c r="Q45" s="338" t="s">
        <v>233</v>
      </c>
      <c r="R45" s="339"/>
      <c r="S45" s="191" t="s">
        <v>234</v>
      </c>
      <c r="T45" s="191" t="s">
        <v>235</v>
      </c>
      <c r="U45" s="192"/>
    </row>
    <row r="46" spans="1:21" ht="15.75" x14ac:dyDescent="0.25">
      <c r="A46" s="340" t="s">
        <v>258</v>
      </c>
      <c r="B46" s="341"/>
      <c r="C46" s="341"/>
      <c r="D46" s="341"/>
      <c r="E46" s="341"/>
      <c r="F46" s="341"/>
      <c r="G46" s="328">
        <f>I46+J46</f>
        <v>610257</v>
      </c>
      <c r="H46" s="329"/>
      <c r="I46" s="191">
        <v>610257</v>
      </c>
      <c r="J46" s="196">
        <v>0</v>
      </c>
      <c r="K46" s="340" t="s">
        <v>238</v>
      </c>
      <c r="L46" s="341"/>
      <c r="M46" s="341"/>
      <c r="N46" s="341"/>
      <c r="O46" s="341"/>
      <c r="P46" s="341"/>
      <c r="Q46" s="328">
        <f>S46+T46</f>
        <v>537670</v>
      </c>
      <c r="R46" s="329"/>
      <c r="S46" s="191">
        <v>537670</v>
      </c>
      <c r="T46" s="191">
        <v>0</v>
      </c>
      <c r="U46" s="195"/>
    </row>
    <row r="47" spans="1:21" ht="15.75" x14ac:dyDescent="0.25">
      <c r="A47" s="340" t="s">
        <v>239</v>
      </c>
      <c r="B47" s="341"/>
      <c r="C47" s="341"/>
      <c r="D47" s="341"/>
      <c r="E47" s="341"/>
      <c r="F47" s="341"/>
      <c r="G47" s="328">
        <f t="shared" ref="G47:G49" si="8">I47+J47</f>
        <v>0</v>
      </c>
      <c r="H47" s="329"/>
      <c r="I47" s="191">
        <v>0</v>
      </c>
      <c r="J47" s="196">
        <v>0</v>
      </c>
      <c r="K47" s="326" t="s">
        <v>240</v>
      </c>
      <c r="L47" s="327"/>
      <c r="M47" s="327"/>
      <c r="N47" s="327"/>
      <c r="O47" s="327"/>
      <c r="P47" s="327"/>
      <c r="Q47" s="328">
        <f t="shared" ref="Q47:Q49" si="9">S47+T47</f>
        <v>72587</v>
      </c>
      <c r="R47" s="329"/>
      <c r="S47" s="191">
        <v>72587</v>
      </c>
      <c r="T47" s="191">
        <v>0</v>
      </c>
      <c r="U47" s="195"/>
    </row>
    <row r="48" spans="1:21" ht="15.75" x14ac:dyDescent="0.25">
      <c r="A48" s="326" t="s">
        <v>241</v>
      </c>
      <c r="B48" s="327"/>
      <c r="C48" s="327"/>
      <c r="D48" s="327"/>
      <c r="E48" s="327"/>
      <c r="F48" s="327"/>
      <c r="G48" s="328">
        <f t="shared" si="8"/>
        <v>0</v>
      </c>
      <c r="H48" s="329"/>
      <c r="I48" s="191">
        <v>0</v>
      </c>
      <c r="J48" s="196">
        <v>0</v>
      </c>
      <c r="K48" s="326" t="s">
        <v>242</v>
      </c>
      <c r="L48" s="327"/>
      <c r="M48" s="327"/>
      <c r="N48" s="327"/>
      <c r="O48" s="327"/>
      <c r="P48" s="327"/>
      <c r="Q48" s="328">
        <f t="shared" si="9"/>
        <v>0</v>
      </c>
      <c r="R48" s="329"/>
      <c r="S48" s="191">
        <v>0</v>
      </c>
      <c r="T48" s="191">
        <v>0</v>
      </c>
      <c r="U48" s="195"/>
    </row>
    <row r="49" spans="1:21" ht="15.75" x14ac:dyDescent="0.25">
      <c r="A49" s="197" t="s">
        <v>243</v>
      </c>
      <c r="B49" s="198"/>
      <c r="C49" s="198"/>
      <c r="D49" s="198"/>
      <c r="E49" s="198"/>
      <c r="F49" s="198"/>
      <c r="G49" s="328">
        <f t="shared" si="8"/>
        <v>0</v>
      </c>
      <c r="H49" s="329"/>
      <c r="I49" s="191">
        <v>0</v>
      </c>
      <c r="J49" s="196">
        <v>0</v>
      </c>
      <c r="K49" s="326" t="s">
        <v>244</v>
      </c>
      <c r="L49" s="327"/>
      <c r="M49" s="327"/>
      <c r="N49" s="327"/>
      <c r="O49" s="327"/>
      <c r="P49" s="327"/>
      <c r="Q49" s="328">
        <f t="shared" si="9"/>
        <v>0</v>
      </c>
      <c r="R49" s="329"/>
      <c r="S49" s="191">
        <v>0</v>
      </c>
      <c r="T49" s="191">
        <v>0</v>
      </c>
      <c r="U49" s="195"/>
    </row>
    <row r="50" spans="1:21" ht="18.75" x14ac:dyDescent="0.3">
      <c r="A50" s="317" t="s">
        <v>259</v>
      </c>
      <c r="B50" s="318"/>
      <c r="C50" s="318"/>
      <c r="D50" s="318"/>
      <c r="E50" s="318"/>
      <c r="F50" s="319"/>
      <c r="G50" s="320">
        <f>SUM(G46:H49)</f>
        <v>610257</v>
      </c>
      <c r="H50" s="321"/>
      <c r="I50" s="199">
        <f>SUM(I45:I49)</f>
        <v>610257</v>
      </c>
      <c r="J50" s="200">
        <f>G50-I50</f>
        <v>0</v>
      </c>
      <c r="K50" s="317" t="s">
        <v>246</v>
      </c>
      <c r="L50" s="318"/>
      <c r="M50" s="318"/>
      <c r="N50" s="318"/>
      <c r="O50" s="318"/>
      <c r="P50" s="319"/>
      <c r="Q50" s="322">
        <f>SUM(Q46:R49)</f>
        <v>610257</v>
      </c>
      <c r="R50" s="322"/>
      <c r="S50" s="199">
        <f>SUM(S45:S49)</f>
        <v>610257</v>
      </c>
      <c r="T50" s="199">
        <f>SUM(T46:T49)</f>
        <v>0</v>
      </c>
      <c r="U50" s="195"/>
    </row>
    <row r="51" spans="1:21" ht="18.75" x14ac:dyDescent="0.3">
      <c r="A51" s="323" t="s">
        <v>247</v>
      </c>
      <c r="B51" s="324"/>
      <c r="C51" s="324"/>
      <c r="D51" s="324"/>
      <c r="E51" s="324"/>
      <c r="F51" s="325"/>
      <c r="G51" s="201"/>
      <c r="H51" s="201">
        <v>0</v>
      </c>
      <c r="I51" s="191">
        <v>0</v>
      </c>
      <c r="J51" s="196"/>
      <c r="K51" s="326"/>
      <c r="L51" s="327"/>
      <c r="M51" s="327"/>
      <c r="N51" s="327"/>
      <c r="O51" s="327"/>
      <c r="P51" s="327"/>
      <c r="Q51" s="328"/>
      <c r="R51" s="329"/>
      <c r="S51" s="191"/>
      <c r="T51" s="191"/>
      <c r="U51" s="195"/>
    </row>
    <row r="53" spans="1:21" ht="18.75" x14ac:dyDescent="0.3">
      <c r="A53" s="331" t="s">
        <v>260</v>
      </c>
      <c r="B53" s="332"/>
      <c r="C53" s="332"/>
      <c r="D53" s="332"/>
      <c r="E53" s="332"/>
      <c r="F53" s="332"/>
      <c r="G53" s="333"/>
      <c r="H53" s="333"/>
      <c r="I53" s="333"/>
      <c r="J53" s="333"/>
      <c r="K53" s="333"/>
      <c r="L53" s="333"/>
      <c r="M53" s="333"/>
      <c r="N53" s="333"/>
      <c r="O53" s="333"/>
      <c r="P53" s="333"/>
      <c r="Q53" s="333"/>
      <c r="R53" s="333"/>
      <c r="S53" s="334"/>
      <c r="T53" s="335"/>
      <c r="U53" s="190">
        <v>9</v>
      </c>
    </row>
    <row r="54" spans="1:21" ht="21" x14ac:dyDescent="0.35">
      <c r="A54" s="336" t="s">
        <v>232</v>
      </c>
      <c r="B54" s="337"/>
      <c r="C54" s="337"/>
      <c r="D54" s="337"/>
      <c r="E54" s="337"/>
      <c r="F54" s="337"/>
      <c r="G54" s="338" t="s">
        <v>233</v>
      </c>
      <c r="H54" s="339"/>
      <c r="I54" s="191" t="s">
        <v>234</v>
      </c>
      <c r="J54" s="191" t="s">
        <v>235</v>
      </c>
      <c r="K54" s="336" t="s">
        <v>236</v>
      </c>
      <c r="L54" s="337"/>
      <c r="M54" s="337"/>
      <c r="N54" s="337"/>
      <c r="O54" s="337"/>
      <c r="P54" s="337"/>
      <c r="Q54" s="338" t="s">
        <v>233</v>
      </c>
      <c r="R54" s="339"/>
      <c r="S54" s="191" t="s">
        <v>234</v>
      </c>
      <c r="T54" s="191" t="s">
        <v>235</v>
      </c>
      <c r="U54" s="192"/>
    </row>
    <row r="55" spans="1:21" ht="15.75" x14ac:dyDescent="0.25">
      <c r="A55" s="340" t="s">
        <v>261</v>
      </c>
      <c r="B55" s="341"/>
      <c r="C55" s="341"/>
      <c r="D55" s="341"/>
      <c r="E55" s="341"/>
      <c r="F55" s="341"/>
      <c r="G55" s="328">
        <f>I55+J55</f>
        <v>3017757</v>
      </c>
      <c r="H55" s="329"/>
      <c r="I55" s="191">
        <v>3017757</v>
      </c>
      <c r="J55" s="196">
        <v>0</v>
      </c>
      <c r="K55" s="340" t="s">
        <v>238</v>
      </c>
      <c r="L55" s="341"/>
      <c r="M55" s="341"/>
      <c r="N55" s="341"/>
      <c r="O55" s="341"/>
      <c r="P55" s="341"/>
      <c r="Q55" s="328">
        <f>S55+T55</f>
        <v>2649021</v>
      </c>
      <c r="R55" s="329"/>
      <c r="S55" s="191">
        <v>2649021</v>
      </c>
      <c r="T55" s="191">
        <v>0</v>
      </c>
      <c r="U55" s="195"/>
    </row>
    <row r="56" spans="1:21" ht="15.75" x14ac:dyDescent="0.25">
      <c r="A56" s="340" t="s">
        <v>239</v>
      </c>
      <c r="B56" s="341"/>
      <c r="C56" s="341"/>
      <c r="D56" s="341"/>
      <c r="E56" s="341"/>
      <c r="F56" s="341"/>
      <c r="G56" s="328">
        <f t="shared" ref="G56:G58" si="10">I56+J56</f>
        <v>0</v>
      </c>
      <c r="H56" s="329"/>
      <c r="I56" s="191">
        <v>0</v>
      </c>
      <c r="J56" s="196">
        <v>0</v>
      </c>
      <c r="K56" s="326" t="s">
        <v>240</v>
      </c>
      <c r="L56" s="327"/>
      <c r="M56" s="327"/>
      <c r="N56" s="327"/>
      <c r="O56" s="327"/>
      <c r="P56" s="327"/>
      <c r="Q56" s="328">
        <f t="shared" ref="Q56:Q58" si="11">S56+T56</f>
        <v>368736</v>
      </c>
      <c r="R56" s="329"/>
      <c r="S56" s="191">
        <v>368736</v>
      </c>
      <c r="T56" s="191">
        <v>0</v>
      </c>
      <c r="U56" s="195"/>
    </row>
    <row r="57" spans="1:21" ht="15.75" x14ac:dyDescent="0.25">
      <c r="A57" s="326" t="s">
        <v>262</v>
      </c>
      <c r="B57" s="327"/>
      <c r="C57" s="327"/>
      <c r="D57" s="327"/>
      <c r="E57" s="327"/>
      <c r="F57" s="327"/>
      <c r="G57" s="328">
        <f t="shared" si="10"/>
        <v>0</v>
      </c>
      <c r="H57" s="329"/>
      <c r="I57" s="191">
        <v>0</v>
      </c>
      <c r="J57" s="196">
        <v>0</v>
      </c>
      <c r="K57" s="326" t="s">
        <v>242</v>
      </c>
      <c r="L57" s="327"/>
      <c r="M57" s="327"/>
      <c r="N57" s="327"/>
      <c r="O57" s="327"/>
      <c r="P57" s="327"/>
      <c r="Q57" s="328">
        <f t="shared" si="11"/>
        <v>0</v>
      </c>
      <c r="R57" s="329"/>
      <c r="S57" s="191">
        <v>0</v>
      </c>
      <c r="T57" s="191">
        <v>0</v>
      </c>
      <c r="U57" s="195"/>
    </row>
    <row r="58" spans="1:21" ht="15.75" x14ac:dyDescent="0.25">
      <c r="A58" s="197" t="s">
        <v>243</v>
      </c>
      <c r="B58" s="198"/>
      <c r="C58" s="198"/>
      <c r="D58" s="198"/>
      <c r="E58" s="198"/>
      <c r="F58" s="198"/>
      <c r="G58" s="328">
        <f t="shared" si="10"/>
        <v>76500</v>
      </c>
      <c r="H58" s="329"/>
      <c r="I58" s="191">
        <v>76500</v>
      </c>
      <c r="J58" s="196">
        <v>0</v>
      </c>
      <c r="K58" s="326" t="s">
        <v>244</v>
      </c>
      <c r="L58" s="327"/>
      <c r="M58" s="327"/>
      <c r="N58" s="327"/>
      <c r="O58" s="327"/>
      <c r="P58" s="327"/>
      <c r="Q58" s="328">
        <f t="shared" si="11"/>
        <v>76500</v>
      </c>
      <c r="R58" s="329"/>
      <c r="S58" s="191">
        <v>76500</v>
      </c>
      <c r="T58" s="191">
        <v>0</v>
      </c>
      <c r="U58" s="195"/>
    </row>
    <row r="59" spans="1:21" ht="18.75" x14ac:dyDescent="0.3">
      <c r="A59" s="317" t="s">
        <v>263</v>
      </c>
      <c r="B59" s="318"/>
      <c r="C59" s="318"/>
      <c r="D59" s="318"/>
      <c r="E59" s="318"/>
      <c r="F59" s="319"/>
      <c r="G59" s="320">
        <f>SUM(G55:H58)</f>
        <v>3094257</v>
      </c>
      <c r="H59" s="321"/>
      <c r="I59" s="199">
        <f>SUM(I54:I58)</f>
        <v>3094257</v>
      </c>
      <c r="J59" s="200">
        <f>G59-I59</f>
        <v>0</v>
      </c>
      <c r="K59" s="317" t="s">
        <v>246</v>
      </c>
      <c r="L59" s="318"/>
      <c r="M59" s="318"/>
      <c r="N59" s="318"/>
      <c r="O59" s="318"/>
      <c r="P59" s="319"/>
      <c r="Q59" s="322">
        <f>SUM(Q55:R58)</f>
        <v>3094257</v>
      </c>
      <c r="R59" s="322"/>
      <c r="S59" s="199">
        <f>SUM(S54:S58)</f>
        <v>3094257</v>
      </c>
      <c r="T59" s="199">
        <f>SUM(T55:T58)</f>
        <v>0</v>
      </c>
      <c r="U59" s="195"/>
    </row>
    <row r="60" spans="1:21" ht="18.75" x14ac:dyDescent="0.3">
      <c r="A60" s="323" t="s">
        <v>247</v>
      </c>
      <c r="B60" s="324"/>
      <c r="C60" s="324"/>
      <c r="D60" s="324"/>
      <c r="E60" s="324"/>
      <c r="F60" s="325"/>
      <c r="G60" s="201"/>
      <c r="H60" s="201">
        <v>0</v>
      </c>
      <c r="I60" s="191">
        <v>0</v>
      </c>
      <c r="J60" s="196"/>
      <c r="K60" s="326"/>
      <c r="L60" s="327"/>
      <c r="M60" s="327"/>
      <c r="N60" s="327"/>
      <c r="O60" s="327"/>
      <c r="P60" s="327"/>
      <c r="Q60" s="328"/>
      <c r="R60" s="329"/>
      <c r="S60" s="191"/>
      <c r="T60" s="191"/>
      <c r="U60" s="195"/>
    </row>
    <row r="61" spans="1:21" ht="18.75" x14ac:dyDescent="0.3">
      <c r="A61" s="203"/>
      <c r="B61" s="204"/>
      <c r="C61" s="204"/>
      <c r="D61" s="204"/>
      <c r="E61" s="204"/>
      <c r="F61" s="204"/>
      <c r="G61" s="205"/>
      <c r="H61" s="205"/>
      <c r="I61" s="206"/>
      <c r="J61" s="206"/>
      <c r="K61" s="207"/>
      <c r="L61" s="207"/>
      <c r="M61" s="207"/>
      <c r="N61" s="207"/>
      <c r="O61" s="207"/>
      <c r="P61" s="207"/>
      <c r="Q61" s="206"/>
      <c r="R61" s="206"/>
      <c r="S61" s="206"/>
      <c r="T61" s="206"/>
      <c r="U61" s="208"/>
    </row>
    <row r="62" spans="1:21" ht="18.75" x14ac:dyDescent="0.3">
      <c r="A62" s="331" t="s">
        <v>264</v>
      </c>
      <c r="B62" s="332"/>
      <c r="C62" s="332"/>
      <c r="D62" s="332"/>
      <c r="E62" s="332"/>
      <c r="F62" s="332"/>
      <c r="G62" s="333"/>
      <c r="H62" s="333"/>
      <c r="I62" s="333"/>
      <c r="J62" s="333"/>
      <c r="K62" s="333"/>
      <c r="L62" s="333"/>
      <c r="M62" s="333"/>
      <c r="N62" s="333"/>
      <c r="O62" s="333"/>
      <c r="P62" s="333"/>
      <c r="Q62" s="333"/>
      <c r="R62" s="333"/>
      <c r="S62" s="334"/>
      <c r="T62" s="335"/>
      <c r="U62" s="190">
        <v>15</v>
      </c>
    </row>
    <row r="63" spans="1:21" ht="21" x14ac:dyDescent="0.35">
      <c r="A63" s="336" t="s">
        <v>232</v>
      </c>
      <c r="B63" s="337"/>
      <c r="C63" s="337"/>
      <c r="D63" s="337"/>
      <c r="E63" s="337"/>
      <c r="F63" s="337"/>
      <c r="G63" s="338" t="s">
        <v>233</v>
      </c>
      <c r="H63" s="339"/>
      <c r="I63" s="191" t="s">
        <v>234</v>
      </c>
      <c r="J63" s="191" t="s">
        <v>235</v>
      </c>
      <c r="K63" s="336" t="s">
        <v>236</v>
      </c>
      <c r="L63" s="337"/>
      <c r="M63" s="337"/>
      <c r="N63" s="337"/>
      <c r="O63" s="337"/>
      <c r="P63" s="337"/>
      <c r="Q63" s="338" t="s">
        <v>233</v>
      </c>
      <c r="R63" s="339"/>
      <c r="S63" s="191" t="s">
        <v>234</v>
      </c>
      <c r="T63" s="191" t="s">
        <v>235</v>
      </c>
      <c r="U63" s="192"/>
    </row>
    <row r="64" spans="1:21" ht="15.75" x14ac:dyDescent="0.25">
      <c r="A64" s="340" t="s">
        <v>265</v>
      </c>
      <c r="B64" s="341"/>
      <c r="C64" s="341"/>
      <c r="D64" s="341"/>
      <c r="E64" s="341"/>
      <c r="F64" s="341"/>
      <c r="G64" s="328">
        <f>I64+J64</f>
        <v>16217783</v>
      </c>
      <c r="H64" s="329"/>
      <c r="I64" s="191">
        <v>13514445</v>
      </c>
      <c r="J64" s="196">
        <v>2703338</v>
      </c>
      <c r="K64" s="340" t="s">
        <v>238</v>
      </c>
      <c r="L64" s="341"/>
      <c r="M64" s="341"/>
      <c r="N64" s="341"/>
      <c r="O64" s="341"/>
      <c r="P64" s="341"/>
      <c r="Q64" s="328">
        <f>S64+T64</f>
        <v>14288796</v>
      </c>
      <c r="R64" s="329"/>
      <c r="S64" s="191">
        <v>11907000</v>
      </c>
      <c r="T64" s="191">
        <v>2381796</v>
      </c>
      <c r="U64" s="195"/>
    </row>
    <row r="65" spans="1:21" ht="15.75" x14ac:dyDescent="0.25">
      <c r="A65" s="340" t="s">
        <v>239</v>
      </c>
      <c r="B65" s="341"/>
      <c r="C65" s="341"/>
      <c r="D65" s="341"/>
      <c r="E65" s="341"/>
      <c r="F65" s="341"/>
      <c r="G65" s="328">
        <f t="shared" ref="G65:G67" si="12">I65+J65</f>
        <v>0</v>
      </c>
      <c r="H65" s="329"/>
      <c r="I65" s="191">
        <v>0</v>
      </c>
      <c r="J65" s="196">
        <v>0</v>
      </c>
      <c r="K65" s="326" t="s">
        <v>240</v>
      </c>
      <c r="L65" s="327"/>
      <c r="M65" s="327"/>
      <c r="N65" s="327"/>
      <c r="O65" s="327"/>
      <c r="P65" s="327"/>
      <c r="Q65" s="328">
        <f t="shared" ref="Q65:Q67" si="13">S65+T65</f>
        <v>1928987</v>
      </c>
      <c r="R65" s="329"/>
      <c r="S65" s="191">
        <v>1607445</v>
      </c>
      <c r="T65" s="191">
        <v>321542</v>
      </c>
      <c r="U65" s="195"/>
    </row>
    <row r="66" spans="1:21" ht="15.75" x14ac:dyDescent="0.25">
      <c r="A66" s="326" t="s">
        <v>241</v>
      </c>
      <c r="B66" s="327"/>
      <c r="C66" s="327"/>
      <c r="D66" s="327"/>
      <c r="E66" s="327"/>
      <c r="F66" s="327"/>
      <c r="G66" s="328">
        <f t="shared" si="12"/>
        <v>0</v>
      </c>
      <c r="H66" s="329"/>
      <c r="I66" s="191">
        <v>0</v>
      </c>
      <c r="J66" s="196">
        <v>0</v>
      </c>
      <c r="K66" s="326" t="s">
        <v>242</v>
      </c>
      <c r="L66" s="327"/>
      <c r="M66" s="327"/>
      <c r="N66" s="327"/>
      <c r="O66" s="327"/>
      <c r="P66" s="327"/>
      <c r="Q66" s="328">
        <f t="shared" si="13"/>
        <v>0</v>
      </c>
      <c r="R66" s="329"/>
      <c r="S66" s="191"/>
      <c r="T66" s="191">
        <v>0</v>
      </c>
      <c r="U66" s="195"/>
    </row>
    <row r="67" spans="1:21" ht="15.75" x14ac:dyDescent="0.25">
      <c r="A67" s="197" t="s">
        <v>243</v>
      </c>
      <c r="B67" s="198"/>
      <c r="C67" s="198"/>
      <c r="D67" s="198"/>
      <c r="E67" s="198"/>
      <c r="F67" s="198"/>
      <c r="G67" s="328">
        <f t="shared" si="12"/>
        <v>3499997</v>
      </c>
      <c r="H67" s="329"/>
      <c r="I67" s="191">
        <v>3499997</v>
      </c>
      <c r="J67" s="196">
        <v>0</v>
      </c>
      <c r="K67" s="326" t="s">
        <v>244</v>
      </c>
      <c r="L67" s="327"/>
      <c r="M67" s="327"/>
      <c r="N67" s="327"/>
      <c r="O67" s="327"/>
      <c r="P67" s="327"/>
      <c r="Q67" s="328">
        <f t="shared" si="13"/>
        <v>3499997</v>
      </c>
      <c r="R67" s="329"/>
      <c r="S67" s="191">
        <v>3499997</v>
      </c>
      <c r="T67" s="191">
        <v>0</v>
      </c>
      <c r="U67" s="195"/>
    </row>
    <row r="68" spans="1:21" ht="18.75" x14ac:dyDescent="0.3">
      <c r="A68" s="317" t="s">
        <v>263</v>
      </c>
      <c r="B68" s="318"/>
      <c r="C68" s="318"/>
      <c r="D68" s="318"/>
      <c r="E68" s="318"/>
      <c r="F68" s="319"/>
      <c r="G68" s="320">
        <f>SUM(G64:H67)</f>
        <v>19717780</v>
      </c>
      <c r="H68" s="321"/>
      <c r="I68" s="199">
        <f>SUM(I63:I67)</f>
        <v>17014442</v>
      </c>
      <c r="J68" s="200">
        <f>G68-I68</f>
        <v>2703338</v>
      </c>
      <c r="K68" s="317" t="s">
        <v>246</v>
      </c>
      <c r="L68" s="318"/>
      <c r="M68" s="318"/>
      <c r="N68" s="318"/>
      <c r="O68" s="318"/>
      <c r="P68" s="319"/>
      <c r="Q68" s="322">
        <f>SUM(Q64:R67)</f>
        <v>19717780</v>
      </c>
      <c r="R68" s="322"/>
      <c r="S68" s="199">
        <f>SUM(S63:S67)</f>
        <v>17014442</v>
      </c>
      <c r="T68" s="199">
        <f>SUM(T64:T67)</f>
        <v>2703338</v>
      </c>
      <c r="U68" s="195"/>
    </row>
    <row r="69" spans="1:21" ht="18.75" x14ac:dyDescent="0.3">
      <c r="A69" s="323" t="s">
        <v>282</v>
      </c>
      <c r="B69" s="324"/>
      <c r="C69" s="324"/>
      <c r="D69" s="324"/>
      <c r="E69" s="324"/>
      <c r="F69" s="325"/>
      <c r="G69" s="201"/>
      <c r="H69" s="201">
        <v>-2713241</v>
      </c>
      <c r="I69" s="191">
        <v>0</v>
      </c>
      <c r="J69" s="196"/>
      <c r="K69" s="326"/>
      <c r="L69" s="327"/>
      <c r="M69" s="327"/>
      <c r="N69" s="327"/>
      <c r="O69" s="327"/>
      <c r="P69" s="327"/>
      <c r="Q69" s="328"/>
      <c r="R69" s="329"/>
      <c r="S69" s="191"/>
      <c r="T69" s="191"/>
      <c r="U69" s="195"/>
    </row>
    <row r="70" spans="1:21" ht="18.75" x14ac:dyDescent="0.3">
      <c r="A70" s="203"/>
      <c r="B70" s="204"/>
      <c r="C70" s="204"/>
      <c r="D70" s="204"/>
      <c r="E70" s="204"/>
      <c r="F70" s="204"/>
      <c r="G70" s="205"/>
      <c r="H70" s="205"/>
      <c r="I70" s="206"/>
      <c r="J70" s="206"/>
      <c r="K70" s="207"/>
      <c r="L70" s="207"/>
      <c r="M70" s="207"/>
      <c r="N70" s="207"/>
      <c r="O70" s="207"/>
      <c r="P70" s="207"/>
      <c r="Q70" s="206"/>
      <c r="R70" s="206"/>
      <c r="S70" s="206"/>
      <c r="T70" s="206"/>
      <c r="U70" s="208"/>
    </row>
    <row r="71" spans="1:21" ht="18.75" x14ac:dyDescent="0.3">
      <c r="A71" s="331" t="s">
        <v>267</v>
      </c>
      <c r="B71" s="332"/>
      <c r="C71" s="332"/>
      <c r="D71" s="332"/>
      <c r="E71" s="332"/>
      <c r="F71" s="332"/>
      <c r="G71" s="333"/>
      <c r="H71" s="333"/>
      <c r="I71" s="333"/>
      <c r="J71" s="333"/>
      <c r="K71" s="333"/>
      <c r="L71" s="333"/>
      <c r="M71" s="333"/>
      <c r="N71" s="333"/>
      <c r="O71" s="333"/>
      <c r="P71" s="333"/>
      <c r="Q71" s="333"/>
      <c r="R71" s="333"/>
      <c r="S71" s="334"/>
      <c r="T71" s="335"/>
      <c r="U71" s="190">
        <v>5</v>
      </c>
    </row>
    <row r="72" spans="1:21" ht="21" x14ac:dyDescent="0.35">
      <c r="A72" s="336" t="s">
        <v>232</v>
      </c>
      <c r="B72" s="337"/>
      <c r="C72" s="337"/>
      <c r="D72" s="337"/>
      <c r="E72" s="337"/>
      <c r="F72" s="337"/>
      <c r="G72" s="338" t="s">
        <v>233</v>
      </c>
      <c r="H72" s="339"/>
      <c r="I72" s="191" t="s">
        <v>234</v>
      </c>
      <c r="J72" s="191" t="s">
        <v>235</v>
      </c>
      <c r="K72" s="336" t="s">
        <v>236</v>
      </c>
      <c r="L72" s="337"/>
      <c r="M72" s="337"/>
      <c r="N72" s="337"/>
      <c r="O72" s="337"/>
      <c r="P72" s="337"/>
      <c r="Q72" s="338" t="s">
        <v>233</v>
      </c>
      <c r="R72" s="339"/>
      <c r="S72" s="191" t="s">
        <v>234</v>
      </c>
      <c r="T72" s="191" t="s">
        <v>235</v>
      </c>
      <c r="U72" s="192"/>
    </row>
    <row r="73" spans="1:21" ht="15.75" x14ac:dyDescent="0.25">
      <c r="A73" s="340" t="s">
        <v>265</v>
      </c>
      <c r="B73" s="341"/>
      <c r="C73" s="341"/>
      <c r="D73" s="341"/>
      <c r="E73" s="341"/>
      <c r="F73" s="341"/>
      <c r="G73" s="328">
        <f>I73+J73</f>
        <v>2593135</v>
      </c>
      <c r="H73" s="329"/>
      <c r="I73" s="191">
        <v>2593135</v>
      </c>
      <c r="J73" s="196">
        <v>0</v>
      </c>
      <c r="K73" s="340" t="s">
        <v>238</v>
      </c>
      <c r="L73" s="341"/>
      <c r="M73" s="341"/>
      <c r="N73" s="341"/>
      <c r="O73" s="341"/>
      <c r="P73" s="341"/>
      <c r="Q73" s="328">
        <f>S73+T73</f>
        <v>2284700</v>
      </c>
      <c r="R73" s="329"/>
      <c r="S73" s="191">
        <v>2284700</v>
      </c>
      <c r="T73" s="191"/>
      <c r="U73" s="195"/>
    </row>
    <row r="74" spans="1:21" ht="15.75" x14ac:dyDescent="0.25">
      <c r="A74" s="340" t="s">
        <v>239</v>
      </c>
      <c r="B74" s="341"/>
      <c r="C74" s="341"/>
      <c r="D74" s="341"/>
      <c r="E74" s="341"/>
      <c r="F74" s="341"/>
      <c r="G74" s="328">
        <f t="shared" ref="G74:G76" si="14">I74+J74</f>
        <v>0</v>
      </c>
      <c r="H74" s="329"/>
      <c r="I74" s="191"/>
      <c r="J74" s="196">
        <v>0</v>
      </c>
      <c r="K74" s="326" t="s">
        <v>240</v>
      </c>
      <c r="L74" s="327"/>
      <c r="M74" s="327"/>
      <c r="N74" s="327"/>
      <c r="O74" s="327"/>
      <c r="P74" s="327"/>
      <c r="Q74" s="328">
        <f t="shared" ref="Q74:Q76" si="15">S74+T74</f>
        <v>308435</v>
      </c>
      <c r="R74" s="329"/>
      <c r="S74" s="191">
        <v>308435</v>
      </c>
      <c r="T74" s="191"/>
      <c r="U74" s="195"/>
    </row>
    <row r="75" spans="1:21" ht="15.75" x14ac:dyDescent="0.25">
      <c r="A75" s="326" t="s">
        <v>241</v>
      </c>
      <c r="B75" s="327"/>
      <c r="C75" s="327"/>
      <c r="D75" s="327"/>
      <c r="E75" s="327"/>
      <c r="F75" s="327"/>
      <c r="G75" s="328">
        <f t="shared" si="14"/>
        <v>224804</v>
      </c>
      <c r="H75" s="329"/>
      <c r="I75" s="191">
        <v>224804</v>
      </c>
      <c r="J75" s="196">
        <v>0</v>
      </c>
      <c r="K75" s="326" t="s">
        <v>242</v>
      </c>
      <c r="L75" s="327"/>
      <c r="M75" s="327"/>
      <c r="N75" s="327"/>
      <c r="O75" s="327"/>
      <c r="P75" s="327"/>
      <c r="Q75" s="328">
        <f t="shared" si="15"/>
        <v>224804</v>
      </c>
      <c r="R75" s="329"/>
      <c r="S75" s="191">
        <v>224804</v>
      </c>
      <c r="T75" s="191"/>
      <c r="U75" s="195"/>
    </row>
    <row r="76" spans="1:21" ht="15.75" x14ac:dyDescent="0.25">
      <c r="A76" s="197" t="s">
        <v>243</v>
      </c>
      <c r="B76" s="198"/>
      <c r="C76" s="198"/>
      <c r="D76" s="198"/>
      <c r="E76" s="198"/>
      <c r="F76" s="198"/>
      <c r="G76" s="328">
        <f t="shared" si="14"/>
        <v>0</v>
      </c>
      <c r="H76" s="329"/>
      <c r="I76" s="191"/>
      <c r="J76" s="196">
        <v>0</v>
      </c>
      <c r="K76" s="326" t="s">
        <v>244</v>
      </c>
      <c r="L76" s="327"/>
      <c r="M76" s="327"/>
      <c r="N76" s="327"/>
      <c r="O76" s="327"/>
      <c r="P76" s="327"/>
      <c r="Q76" s="328">
        <f t="shared" si="15"/>
        <v>0</v>
      </c>
      <c r="R76" s="329"/>
      <c r="S76" s="191"/>
      <c r="T76" s="191">
        <v>0</v>
      </c>
      <c r="U76" s="195"/>
    </row>
    <row r="77" spans="1:21" ht="18.75" x14ac:dyDescent="0.3">
      <c r="A77" s="317" t="s">
        <v>263</v>
      </c>
      <c r="B77" s="318"/>
      <c r="C77" s="318"/>
      <c r="D77" s="318"/>
      <c r="E77" s="318"/>
      <c r="F77" s="319"/>
      <c r="G77" s="320">
        <f>SUM(G73:H76)</f>
        <v>2817939</v>
      </c>
      <c r="H77" s="321"/>
      <c r="I77" s="199">
        <f>SUM(I72:I76)</f>
        <v>2817939</v>
      </c>
      <c r="J77" s="200">
        <f>G77-I77</f>
        <v>0</v>
      </c>
      <c r="K77" s="317" t="s">
        <v>246</v>
      </c>
      <c r="L77" s="318"/>
      <c r="M77" s="318"/>
      <c r="N77" s="318"/>
      <c r="O77" s="318"/>
      <c r="P77" s="319"/>
      <c r="Q77" s="322">
        <f>SUM(Q73:R76)</f>
        <v>2817939</v>
      </c>
      <c r="R77" s="322"/>
      <c r="S77" s="199">
        <f>SUM(S72:S76)</f>
        <v>2817939</v>
      </c>
      <c r="T77" s="199">
        <f>SUM(T73:T76)</f>
        <v>0</v>
      </c>
      <c r="U77" s="195"/>
    </row>
    <row r="78" spans="1:21" ht="18.75" x14ac:dyDescent="0.3">
      <c r="A78" s="323" t="s">
        <v>266</v>
      </c>
      <c r="B78" s="324"/>
      <c r="C78" s="324"/>
      <c r="D78" s="324"/>
      <c r="E78" s="324"/>
      <c r="F78" s="325"/>
      <c r="G78" s="201"/>
      <c r="H78" s="201">
        <v>0</v>
      </c>
      <c r="I78" s="191">
        <v>0</v>
      </c>
      <c r="J78" s="196"/>
      <c r="K78" s="326"/>
      <c r="L78" s="327"/>
      <c r="M78" s="327"/>
      <c r="N78" s="327"/>
      <c r="O78" s="327"/>
      <c r="P78" s="327"/>
      <c r="Q78" s="328"/>
      <c r="R78" s="329"/>
      <c r="S78" s="191"/>
      <c r="T78" s="191"/>
      <c r="U78" s="195"/>
    </row>
    <row r="79" spans="1:21" ht="18.75" x14ac:dyDescent="0.3">
      <c r="A79" s="203"/>
      <c r="B79" s="204"/>
      <c r="C79" s="204"/>
      <c r="D79" s="204"/>
      <c r="E79" s="204"/>
      <c r="F79" s="204"/>
      <c r="G79" s="205"/>
      <c r="H79" s="205"/>
      <c r="I79" s="206"/>
      <c r="J79" s="206"/>
      <c r="K79" s="207"/>
      <c r="L79" s="207"/>
      <c r="M79" s="207"/>
      <c r="N79" s="207"/>
      <c r="O79" s="207"/>
      <c r="P79" s="207"/>
      <c r="Q79" s="206"/>
      <c r="R79" s="206"/>
      <c r="S79" s="206"/>
      <c r="T79" s="206"/>
      <c r="U79" s="208"/>
    </row>
    <row r="80" spans="1:21" ht="18.75" x14ac:dyDescent="0.3">
      <c r="A80" s="331" t="s">
        <v>268</v>
      </c>
      <c r="B80" s="332"/>
      <c r="C80" s="332"/>
      <c r="D80" s="332"/>
      <c r="E80" s="332"/>
      <c r="F80" s="332"/>
      <c r="G80" s="333"/>
      <c r="H80" s="333"/>
      <c r="I80" s="333"/>
      <c r="J80" s="333"/>
      <c r="K80" s="333"/>
      <c r="L80" s="333"/>
      <c r="M80" s="333"/>
      <c r="N80" s="333"/>
      <c r="O80" s="333"/>
      <c r="P80" s="333"/>
      <c r="Q80" s="333"/>
      <c r="R80" s="333"/>
      <c r="S80" s="334"/>
      <c r="T80" s="335"/>
      <c r="U80" s="190">
        <v>6</v>
      </c>
    </row>
    <row r="81" spans="1:21" ht="21" x14ac:dyDescent="0.35">
      <c r="A81" s="336" t="s">
        <v>232</v>
      </c>
      <c r="B81" s="337"/>
      <c r="C81" s="337"/>
      <c r="D81" s="337"/>
      <c r="E81" s="337"/>
      <c r="F81" s="337"/>
      <c r="G81" s="338" t="s">
        <v>233</v>
      </c>
      <c r="H81" s="339"/>
      <c r="I81" s="191" t="s">
        <v>234</v>
      </c>
      <c r="J81" s="191" t="s">
        <v>235</v>
      </c>
      <c r="K81" s="336" t="s">
        <v>236</v>
      </c>
      <c r="L81" s="337"/>
      <c r="M81" s="337"/>
      <c r="N81" s="337"/>
      <c r="O81" s="337"/>
      <c r="P81" s="337"/>
      <c r="Q81" s="338" t="s">
        <v>233</v>
      </c>
      <c r="R81" s="339"/>
      <c r="S81" s="191" t="s">
        <v>234</v>
      </c>
      <c r="T81" s="191" t="s">
        <v>235</v>
      </c>
      <c r="U81" s="192"/>
    </row>
    <row r="82" spans="1:21" ht="15.75" x14ac:dyDescent="0.25">
      <c r="A82" s="340" t="s">
        <v>265</v>
      </c>
      <c r="B82" s="341"/>
      <c r="C82" s="341"/>
      <c r="D82" s="341"/>
      <c r="E82" s="341"/>
      <c r="F82" s="341"/>
      <c r="G82" s="328">
        <f>I82+J82</f>
        <v>3163752</v>
      </c>
      <c r="H82" s="329"/>
      <c r="I82" s="191">
        <v>3163752</v>
      </c>
      <c r="J82" s="196">
        <v>0</v>
      </c>
      <c r="K82" s="340" t="s">
        <v>238</v>
      </c>
      <c r="L82" s="341"/>
      <c r="M82" s="341"/>
      <c r="N82" s="341"/>
      <c r="O82" s="341"/>
      <c r="P82" s="341"/>
      <c r="Q82" s="328">
        <f>S82+T82</f>
        <v>2787447</v>
      </c>
      <c r="R82" s="329"/>
      <c r="S82" s="191">
        <v>2787447</v>
      </c>
      <c r="T82" s="191"/>
      <c r="U82" s="195"/>
    </row>
    <row r="83" spans="1:21" ht="15.75" x14ac:dyDescent="0.25">
      <c r="A83" s="340" t="s">
        <v>239</v>
      </c>
      <c r="B83" s="341"/>
      <c r="C83" s="341"/>
      <c r="D83" s="341"/>
      <c r="E83" s="341"/>
      <c r="F83" s="341"/>
      <c r="G83" s="328">
        <f t="shared" ref="G83:G85" si="16">I83+J83</f>
        <v>0</v>
      </c>
      <c r="H83" s="329"/>
      <c r="I83" s="191"/>
      <c r="J83" s="196">
        <v>0</v>
      </c>
      <c r="K83" s="326" t="s">
        <v>240</v>
      </c>
      <c r="L83" s="327"/>
      <c r="M83" s="327"/>
      <c r="N83" s="327"/>
      <c r="O83" s="327"/>
      <c r="P83" s="327"/>
      <c r="Q83" s="328">
        <f t="shared" ref="Q83:Q85" si="17">S83+T83</f>
        <v>376305</v>
      </c>
      <c r="R83" s="329"/>
      <c r="S83" s="191">
        <v>376305</v>
      </c>
      <c r="T83" s="191"/>
      <c r="U83" s="195"/>
    </row>
    <row r="84" spans="1:21" ht="15.75" x14ac:dyDescent="0.25">
      <c r="A84" s="326" t="s">
        <v>241</v>
      </c>
      <c r="B84" s="327"/>
      <c r="C84" s="327"/>
      <c r="D84" s="327"/>
      <c r="E84" s="327"/>
      <c r="F84" s="327"/>
      <c r="G84" s="328">
        <f t="shared" si="16"/>
        <v>298933</v>
      </c>
      <c r="H84" s="329"/>
      <c r="I84" s="191">
        <v>298933</v>
      </c>
      <c r="J84" s="196">
        <v>0</v>
      </c>
      <c r="K84" s="326" t="s">
        <v>242</v>
      </c>
      <c r="L84" s="327"/>
      <c r="M84" s="327"/>
      <c r="N84" s="327"/>
      <c r="O84" s="327"/>
      <c r="P84" s="327"/>
      <c r="Q84" s="328">
        <f t="shared" si="17"/>
        <v>298933</v>
      </c>
      <c r="R84" s="329"/>
      <c r="S84" s="191">
        <v>298933</v>
      </c>
      <c r="T84" s="191"/>
      <c r="U84" s="195"/>
    </row>
    <row r="85" spans="1:21" ht="15.75" x14ac:dyDescent="0.25">
      <c r="A85" s="197" t="s">
        <v>243</v>
      </c>
      <c r="B85" s="198"/>
      <c r="C85" s="198"/>
      <c r="D85" s="198"/>
      <c r="E85" s="198"/>
      <c r="F85" s="198"/>
      <c r="G85" s="328">
        <f t="shared" si="16"/>
        <v>0</v>
      </c>
      <c r="H85" s="329"/>
      <c r="I85" s="191"/>
      <c r="J85" s="196">
        <v>0</v>
      </c>
      <c r="K85" s="326" t="s">
        <v>244</v>
      </c>
      <c r="L85" s="327"/>
      <c r="M85" s="327"/>
      <c r="N85" s="327"/>
      <c r="O85" s="327"/>
      <c r="P85" s="327"/>
      <c r="Q85" s="328">
        <f t="shared" si="17"/>
        <v>0</v>
      </c>
      <c r="R85" s="329"/>
      <c r="S85" s="191"/>
      <c r="T85" s="191">
        <v>0</v>
      </c>
      <c r="U85" s="195"/>
    </row>
    <row r="86" spans="1:21" ht="18.75" x14ac:dyDescent="0.3">
      <c r="A86" s="317" t="s">
        <v>263</v>
      </c>
      <c r="B86" s="318"/>
      <c r="C86" s="318"/>
      <c r="D86" s="318"/>
      <c r="E86" s="318"/>
      <c r="F86" s="319"/>
      <c r="G86" s="320">
        <f>SUM(G82:H85)</f>
        <v>3462685</v>
      </c>
      <c r="H86" s="321"/>
      <c r="I86" s="199">
        <f>SUM(I81:I85)</f>
        <v>3462685</v>
      </c>
      <c r="J86" s="200">
        <f>G86-I86</f>
        <v>0</v>
      </c>
      <c r="K86" s="317" t="s">
        <v>246</v>
      </c>
      <c r="L86" s="318"/>
      <c r="M86" s="318"/>
      <c r="N86" s="318"/>
      <c r="O86" s="318"/>
      <c r="P86" s="319"/>
      <c r="Q86" s="322">
        <f>SUM(Q82:R85)</f>
        <v>3462685</v>
      </c>
      <c r="R86" s="322"/>
      <c r="S86" s="199">
        <f>SUM(S81:S85)</f>
        <v>3462685</v>
      </c>
      <c r="T86" s="199">
        <f>SUM(T82:T85)</f>
        <v>0</v>
      </c>
      <c r="U86" s="195"/>
    </row>
    <row r="87" spans="1:21" ht="18.75" x14ac:dyDescent="0.3">
      <c r="A87" s="323" t="s">
        <v>247</v>
      </c>
      <c r="B87" s="324"/>
      <c r="C87" s="324"/>
      <c r="D87" s="324"/>
      <c r="E87" s="324"/>
      <c r="F87" s="325"/>
      <c r="G87" s="201"/>
      <c r="H87" s="201">
        <v>0</v>
      </c>
      <c r="I87" s="191">
        <v>0</v>
      </c>
      <c r="J87" s="196"/>
      <c r="K87" s="326"/>
      <c r="L87" s="327"/>
      <c r="M87" s="327"/>
      <c r="N87" s="327"/>
      <c r="O87" s="327"/>
      <c r="P87" s="327"/>
      <c r="Q87" s="328"/>
      <c r="R87" s="329"/>
      <c r="S87" s="191"/>
      <c r="T87" s="191"/>
      <c r="U87" s="195"/>
    </row>
    <row r="88" spans="1:21" ht="18.75" x14ac:dyDescent="0.3">
      <c r="A88" s="203"/>
      <c r="B88" s="204"/>
      <c r="C88" s="204"/>
      <c r="D88" s="204"/>
      <c r="E88" s="204"/>
      <c r="F88" s="204"/>
      <c r="G88" s="205"/>
      <c r="H88" s="205"/>
      <c r="I88" s="206"/>
      <c r="J88" s="206"/>
      <c r="K88" s="207"/>
      <c r="L88" s="207"/>
      <c r="M88" s="207"/>
      <c r="N88" s="207"/>
      <c r="O88" s="207"/>
      <c r="P88" s="207"/>
      <c r="Q88" s="206"/>
      <c r="R88" s="206"/>
      <c r="S88" s="206"/>
      <c r="T88" s="206"/>
      <c r="U88" s="208"/>
    </row>
    <row r="89" spans="1:21" ht="18.75" x14ac:dyDescent="0.3">
      <c r="A89" s="331" t="s">
        <v>269</v>
      </c>
      <c r="B89" s="332"/>
      <c r="C89" s="332"/>
      <c r="D89" s="332"/>
      <c r="E89" s="332"/>
      <c r="F89" s="332"/>
      <c r="G89" s="333"/>
      <c r="H89" s="333"/>
      <c r="I89" s="333"/>
      <c r="J89" s="333"/>
      <c r="K89" s="333"/>
      <c r="L89" s="333"/>
      <c r="M89" s="333"/>
      <c r="N89" s="333"/>
      <c r="O89" s="333"/>
      <c r="P89" s="333"/>
      <c r="Q89" s="333"/>
      <c r="R89" s="333"/>
      <c r="S89" s="334"/>
      <c r="T89" s="335"/>
      <c r="U89" s="190">
        <v>9</v>
      </c>
    </row>
    <row r="90" spans="1:21" ht="21" x14ac:dyDescent="0.35">
      <c r="A90" s="336" t="s">
        <v>232</v>
      </c>
      <c r="B90" s="337"/>
      <c r="C90" s="337"/>
      <c r="D90" s="337"/>
      <c r="E90" s="337"/>
      <c r="F90" s="337"/>
      <c r="G90" s="338" t="s">
        <v>233</v>
      </c>
      <c r="H90" s="339"/>
      <c r="I90" s="191" t="s">
        <v>234</v>
      </c>
      <c r="J90" s="191" t="s">
        <v>235</v>
      </c>
      <c r="K90" s="336" t="s">
        <v>236</v>
      </c>
      <c r="L90" s="337"/>
      <c r="M90" s="337"/>
      <c r="N90" s="337"/>
      <c r="O90" s="337"/>
      <c r="P90" s="337"/>
      <c r="Q90" s="338" t="s">
        <v>233</v>
      </c>
      <c r="R90" s="339"/>
      <c r="S90" s="191" t="s">
        <v>234</v>
      </c>
      <c r="T90" s="191" t="s">
        <v>235</v>
      </c>
      <c r="U90" s="192"/>
    </row>
    <row r="91" spans="1:21" ht="15.75" x14ac:dyDescent="0.25">
      <c r="A91" s="340" t="s">
        <v>265</v>
      </c>
      <c r="B91" s="341"/>
      <c r="C91" s="341"/>
      <c r="D91" s="341"/>
      <c r="E91" s="341"/>
      <c r="F91" s="341"/>
      <c r="G91" s="328">
        <f>I91+J91</f>
        <v>5158458</v>
      </c>
      <c r="H91" s="329"/>
      <c r="I91" s="191">
        <v>5158458</v>
      </c>
      <c r="J91" s="196">
        <v>0</v>
      </c>
      <c r="K91" s="340" t="s">
        <v>238</v>
      </c>
      <c r="L91" s="341"/>
      <c r="M91" s="341"/>
      <c r="N91" s="341"/>
      <c r="O91" s="341"/>
      <c r="P91" s="341"/>
      <c r="Q91" s="328">
        <f>S91+T91</f>
        <v>4544900</v>
      </c>
      <c r="R91" s="329"/>
      <c r="S91" s="191">
        <v>4544900</v>
      </c>
      <c r="T91" s="191"/>
      <c r="U91" s="195"/>
    </row>
    <row r="92" spans="1:21" ht="15.75" x14ac:dyDescent="0.25">
      <c r="A92" s="340" t="s">
        <v>239</v>
      </c>
      <c r="B92" s="341"/>
      <c r="C92" s="341"/>
      <c r="D92" s="341"/>
      <c r="E92" s="341"/>
      <c r="F92" s="341"/>
      <c r="G92" s="328">
        <f t="shared" ref="G92:G94" si="18">I92+J92</f>
        <v>0</v>
      </c>
      <c r="H92" s="329"/>
      <c r="I92" s="191"/>
      <c r="J92" s="196">
        <v>0</v>
      </c>
      <c r="K92" s="326" t="s">
        <v>240</v>
      </c>
      <c r="L92" s="327"/>
      <c r="M92" s="327"/>
      <c r="N92" s="327"/>
      <c r="O92" s="327"/>
      <c r="P92" s="327"/>
      <c r="Q92" s="328">
        <f t="shared" ref="Q92:Q94" si="19">S92+T92</f>
        <v>613558</v>
      </c>
      <c r="R92" s="329"/>
      <c r="S92" s="191">
        <v>613558</v>
      </c>
      <c r="T92" s="191"/>
      <c r="U92" s="195"/>
    </row>
    <row r="93" spans="1:21" ht="15.75" x14ac:dyDescent="0.25">
      <c r="A93" s="326" t="s">
        <v>241</v>
      </c>
      <c r="B93" s="327"/>
      <c r="C93" s="327"/>
      <c r="D93" s="327"/>
      <c r="E93" s="327"/>
      <c r="F93" s="327"/>
      <c r="G93" s="328">
        <f t="shared" si="18"/>
        <v>453745</v>
      </c>
      <c r="H93" s="329"/>
      <c r="I93" s="191">
        <v>453745</v>
      </c>
      <c r="J93" s="196">
        <v>0</v>
      </c>
      <c r="K93" s="326" t="s">
        <v>242</v>
      </c>
      <c r="L93" s="327"/>
      <c r="M93" s="327"/>
      <c r="N93" s="327"/>
      <c r="O93" s="327"/>
      <c r="P93" s="327"/>
      <c r="Q93" s="328">
        <f t="shared" si="19"/>
        <v>453745</v>
      </c>
      <c r="R93" s="329"/>
      <c r="S93" s="191">
        <v>453745</v>
      </c>
      <c r="T93" s="191"/>
      <c r="U93" s="195"/>
    </row>
    <row r="94" spans="1:21" ht="15.75" x14ac:dyDescent="0.25">
      <c r="A94" s="197" t="s">
        <v>243</v>
      </c>
      <c r="B94" s="198"/>
      <c r="C94" s="198"/>
      <c r="D94" s="198"/>
      <c r="E94" s="198"/>
      <c r="F94" s="198"/>
      <c r="G94" s="328">
        <f t="shared" si="18"/>
        <v>0</v>
      </c>
      <c r="H94" s="329"/>
      <c r="I94" s="191"/>
      <c r="J94" s="196">
        <v>0</v>
      </c>
      <c r="K94" s="326" t="s">
        <v>244</v>
      </c>
      <c r="L94" s="327"/>
      <c r="M94" s="327"/>
      <c r="N94" s="327"/>
      <c r="O94" s="327"/>
      <c r="P94" s="327"/>
      <c r="Q94" s="328">
        <f t="shared" si="19"/>
        <v>0</v>
      </c>
      <c r="R94" s="329"/>
      <c r="S94" s="191"/>
      <c r="T94" s="191">
        <v>0</v>
      </c>
      <c r="U94" s="195"/>
    </row>
    <row r="95" spans="1:21" ht="18.75" x14ac:dyDescent="0.3">
      <c r="A95" s="317" t="s">
        <v>263</v>
      </c>
      <c r="B95" s="318"/>
      <c r="C95" s="318"/>
      <c r="D95" s="318"/>
      <c r="E95" s="318"/>
      <c r="F95" s="319"/>
      <c r="G95" s="320">
        <f>SUM(G91:H94)</f>
        <v>5612203</v>
      </c>
      <c r="H95" s="321"/>
      <c r="I95" s="199">
        <f>SUM(I90:I94)</f>
        <v>5612203</v>
      </c>
      <c r="J95" s="200">
        <f>G95-I95</f>
        <v>0</v>
      </c>
      <c r="K95" s="317" t="s">
        <v>246</v>
      </c>
      <c r="L95" s="318"/>
      <c r="M95" s="318"/>
      <c r="N95" s="318"/>
      <c r="O95" s="318"/>
      <c r="P95" s="319"/>
      <c r="Q95" s="322">
        <f>SUM(Q91:R94)</f>
        <v>5612203</v>
      </c>
      <c r="R95" s="322"/>
      <c r="S95" s="199">
        <f>SUM(S90:S94)</f>
        <v>5612203</v>
      </c>
      <c r="T95" s="199">
        <f>SUM(T91:T94)</f>
        <v>0</v>
      </c>
      <c r="U95" s="195"/>
    </row>
    <row r="96" spans="1:21" ht="18.75" x14ac:dyDescent="0.3">
      <c r="A96" s="323" t="s">
        <v>247</v>
      </c>
      <c r="B96" s="324"/>
      <c r="C96" s="324"/>
      <c r="D96" s="324"/>
      <c r="E96" s="324"/>
      <c r="F96" s="325"/>
      <c r="G96" s="201"/>
      <c r="H96" s="201">
        <v>0</v>
      </c>
      <c r="I96" s="191">
        <v>0</v>
      </c>
      <c r="J96" s="196"/>
      <c r="K96" s="326"/>
      <c r="L96" s="327"/>
      <c r="M96" s="327"/>
      <c r="N96" s="327"/>
      <c r="O96" s="327"/>
      <c r="P96" s="327"/>
      <c r="Q96" s="328"/>
      <c r="R96" s="329"/>
      <c r="S96" s="191"/>
      <c r="T96" s="191"/>
      <c r="U96" s="195"/>
    </row>
    <row r="97" spans="1:21" ht="18.75" x14ac:dyDescent="0.3">
      <c r="A97" s="203"/>
      <c r="B97" s="204"/>
      <c r="C97" s="204"/>
      <c r="D97" s="204"/>
      <c r="E97" s="204"/>
      <c r="F97" s="204"/>
      <c r="G97" s="205"/>
      <c r="H97" s="205"/>
      <c r="I97" s="206"/>
      <c r="J97" s="206"/>
      <c r="K97" s="207"/>
      <c r="L97" s="207"/>
      <c r="M97" s="207"/>
      <c r="N97" s="207"/>
      <c r="O97" s="207"/>
      <c r="P97" s="207"/>
      <c r="Q97" s="206"/>
      <c r="R97" s="206"/>
      <c r="S97" s="206"/>
      <c r="T97" s="206"/>
      <c r="U97" s="208"/>
    </row>
    <row r="98" spans="1:21" ht="18.75" x14ac:dyDescent="0.3">
      <c r="A98" s="331" t="s">
        <v>270</v>
      </c>
      <c r="B98" s="332"/>
      <c r="C98" s="332"/>
      <c r="D98" s="332"/>
      <c r="E98" s="332"/>
      <c r="F98" s="332"/>
      <c r="G98" s="333"/>
      <c r="H98" s="333"/>
      <c r="I98" s="333"/>
      <c r="J98" s="333"/>
      <c r="K98" s="333"/>
      <c r="L98" s="333"/>
      <c r="M98" s="333"/>
      <c r="N98" s="333"/>
      <c r="O98" s="333"/>
      <c r="P98" s="333"/>
      <c r="Q98" s="333"/>
      <c r="R98" s="333"/>
      <c r="S98" s="334"/>
      <c r="T98" s="335"/>
      <c r="U98" s="190">
        <v>2</v>
      </c>
    </row>
    <row r="99" spans="1:21" ht="21" x14ac:dyDescent="0.35">
      <c r="A99" s="336" t="s">
        <v>232</v>
      </c>
      <c r="B99" s="337"/>
      <c r="C99" s="337"/>
      <c r="D99" s="337"/>
      <c r="E99" s="337"/>
      <c r="F99" s="337"/>
      <c r="G99" s="338" t="s">
        <v>233</v>
      </c>
      <c r="H99" s="339"/>
      <c r="I99" s="191" t="s">
        <v>234</v>
      </c>
      <c r="J99" s="191" t="s">
        <v>235</v>
      </c>
      <c r="K99" s="336" t="s">
        <v>236</v>
      </c>
      <c r="L99" s="337"/>
      <c r="M99" s="337"/>
      <c r="N99" s="337"/>
      <c r="O99" s="337"/>
      <c r="P99" s="337"/>
      <c r="Q99" s="338" t="s">
        <v>233</v>
      </c>
      <c r="R99" s="339"/>
      <c r="S99" s="191" t="s">
        <v>234</v>
      </c>
      <c r="T99" s="191" t="s">
        <v>235</v>
      </c>
      <c r="U99" s="192"/>
    </row>
    <row r="100" spans="1:21" ht="15.75" x14ac:dyDescent="0.25">
      <c r="A100" s="340" t="s">
        <v>265</v>
      </c>
      <c r="B100" s="341"/>
      <c r="C100" s="341"/>
      <c r="D100" s="341"/>
      <c r="E100" s="341"/>
      <c r="F100" s="341"/>
      <c r="G100" s="328">
        <f>I100+J100</f>
        <v>457372</v>
      </c>
      <c r="H100" s="329"/>
      <c r="I100" s="191">
        <v>457372</v>
      </c>
      <c r="J100" s="196">
        <v>0</v>
      </c>
      <c r="K100" s="340" t="s">
        <v>238</v>
      </c>
      <c r="L100" s="341"/>
      <c r="M100" s="341"/>
      <c r="N100" s="341"/>
      <c r="O100" s="341"/>
      <c r="P100" s="341"/>
      <c r="Q100" s="328">
        <f>S100+T100</f>
        <v>402971</v>
      </c>
      <c r="R100" s="329"/>
      <c r="S100" s="191">
        <v>402971</v>
      </c>
      <c r="T100" s="191"/>
      <c r="U100" s="195"/>
    </row>
    <row r="101" spans="1:21" ht="15.75" x14ac:dyDescent="0.25">
      <c r="A101" s="340" t="s">
        <v>239</v>
      </c>
      <c r="B101" s="341"/>
      <c r="C101" s="341"/>
      <c r="D101" s="341"/>
      <c r="E101" s="341"/>
      <c r="F101" s="341"/>
      <c r="G101" s="328">
        <f t="shared" ref="G101:G103" si="20">I101+J101</f>
        <v>0</v>
      </c>
      <c r="H101" s="329"/>
      <c r="I101" s="191"/>
      <c r="J101" s="196">
        <v>0</v>
      </c>
      <c r="K101" s="326" t="s">
        <v>240</v>
      </c>
      <c r="L101" s="327"/>
      <c r="M101" s="327"/>
      <c r="N101" s="327"/>
      <c r="O101" s="327"/>
      <c r="P101" s="327"/>
      <c r="Q101" s="328">
        <f t="shared" ref="Q101:Q103" si="21">S101+T101</f>
        <v>54401</v>
      </c>
      <c r="R101" s="329"/>
      <c r="S101" s="191">
        <v>54401</v>
      </c>
      <c r="T101" s="191"/>
      <c r="U101" s="195"/>
    </row>
    <row r="102" spans="1:21" ht="15.75" x14ac:dyDescent="0.25">
      <c r="A102" s="326" t="s">
        <v>241</v>
      </c>
      <c r="B102" s="327"/>
      <c r="C102" s="327"/>
      <c r="D102" s="327"/>
      <c r="E102" s="327"/>
      <c r="F102" s="327"/>
      <c r="G102" s="328"/>
      <c r="H102" s="329"/>
      <c r="I102" s="191"/>
      <c r="J102" s="196">
        <v>0</v>
      </c>
      <c r="K102" s="326" t="s">
        <v>242</v>
      </c>
      <c r="L102" s="327"/>
      <c r="M102" s="327"/>
      <c r="N102" s="327"/>
      <c r="O102" s="327"/>
      <c r="P102" s="327"/>
      <c r="Q102" s="328">
        <f t="shared" si="21"/>
        <v>0</v>
      </c>
      <c r="R102" s="329"/>
      <c r="S102" s="191">
        <v>0</v>
      </c>
      <c r="T102" s="191"/>
      <c r="U102" s="195"/>
    </row>
    <row r="103" spans="1:21" ht="15.75" x14ac:dyDescent="0.25">
      <c r="A103" s="197" t="s">
        <v>243</v>
      </c>
      <c r="B103" s="198"/>
      <c r="C103" s="198"/>
      <c r="D103" s="198"/>
      <c r="E103" s="198"/>
      <c r="F103" s="198"/>
      <c r="G103" s="328">
        <f t="shared" si="20"/>
        <v>0</v>
      </c>
      <c r="H103" s="329"/>
      <c r="I103" s="191"/>
      <c r="J103" s="196">
        <v>0</v>
      </c>
      <c r="K103" s="326" t="s">
        <v>244</v>
      </c>
      <c r="L103" s="327"/>
      <c r="M103" s="327"/>
      <c r="N103" s="327"/>
      <c r="O103" s="327"/>
      <c r="P103" s="327"/>
      <c r="Q103" s="328">
        <f t="shared" si="21"/>
        <v>0</v>
      </c>
      <c r="R103" s="329"/>
      <c r="S103" s="191"/>
      <c r="T103" s="191">
        <v>0</v>
      </c>
      <c r="U103" s="195"/>
    </row>
    <row r="104" spans="1:21" ht="18.75" x14ac:dyDescent="0.3">
      <c r="A104" s="317" t="s">
        <v>263</v>
      </c>
      <c r="B104" s="318"/>
      <c r="C104" s="318"/>
      <c r="D104" s="318"/>
      <c r="E104" s="318"/>
      <c r="F104" s="319"/>
      <c r="G104" s="320">
        <f>SUM(G100:H103)</f>
        <v>457372</v>
      </c>
      <c r="H104" s="321"/>
      <c r="I104" s="199">
        <f>SUM(I99:I103)</f>
        <v>457372</v>
      </c>
      <c r="J104" s="200">
        <f>G104-I104</f>
        <v>0</v>
      </c>
      <c r="K104" s="317" t="s">
        <v>246</v>
      </c>
      <c r="L104" s="318"/>
      <c r="M104" s="318"/>
      <c r="N104" s="318"/>
      <c r="O104" s="318"/>
      <c r="P104" s="319"/>
      <c r="Q104" s="322">
        <f>SUM(Q100:R103)</f>
        <v>457372</v>
      </c>
      <c r="R104" s="322"/>
      <c r="S104" s="199">
        <f>SUM(S99:S103)</f>
        <v>457372</v>
      </c>
      <c r="T104" s="199">
        <f>SUM(T100:T103)</f>
        <v>0</v>
      </c>
      <c r="U104" s="195"/>
    </row>
    <row r="105" spans="1:21" ht="18.75" x14ac:dyDescent="0.3">
      <c r="A105" s="323" t="s">
        <v>247</v>
      </c>
      <c r="B105" s="324"/>
      <c r="C105" s="324"/>
      <c r="D105" s="324"/>
      <c r="E105" s="324"/>
      <c r="F105" s="325"/>
      <c r="G105" s="201"/>
      <c r="H105" s="201">
        <v>0</v>
      </c>
      <c r="I105" s="191">
        <v>0</v>
      </c>
      <c r="J105" s="196"/>
      <c r="K105" s="326"/>
      <c r="L105" s="327"/>
      <c r="M105" s="327"/>
      <c r="N105" s="327"/>
      <c r="O105" s="327"/>
      <c r="P105" s="327"/>
      <c r="Q105" s="328"/>
      <c r="R105" s="329"/>
      <c r="S105" s="191"/>
      <c r="T105" s="191"/>
      <c r="U105" s="195"/>
    </row>
    <row r="106" spans="1:21" ht="18.75" x14ac:dyDescent="0.3">
      <c r="A106" s="203"/>
      <c r="B106" s="204"/>
      <c r="C106" s="204"/>
      <c r="D106" s="204"/>
      <c r="E106" s="204"/>
      <c r="F106" s="204"/>
      <c r="G106" s="205"/>
      <c r="H106" s="205"/>
      <c r="I106" s="206"/>
      <c r="J106" s="206"/>
      <c r="K106" s="207"/>
      <c r="L106" s="207"/>
      <c r="M106" s="207"/>
      <c r="N106" s="207"/>
      <c r="O106" s="207"/>
      <c r="P106" s="207"/>
      <c r="Q106" s="206"/>
      <c r="R106" s="206"/>
      <c r="S106" s="206"/>
      <c r="T106" s="206"/>
      <c r="U106" s="208"/>
    </row>
    <row r="107" spans="1:21" ht="18.75" x14ac:dyDescent="0.3">
      <c r="A107" s="331" t="s">
        <v>271</v>
      </c>
      <c r="B107" s="332"/>
      <c r="C107" s="332"/>
      <c r="D107" s="332"/>
      <c r="E107" s="332"/>
      <c r="F107" s="332"/>
      <c r="G107" s="333"/>
      <c r="H107" s="333"/>
      <c r="I107" s="333"/>
      <c r="J107" s="333"/>
      <c r="K107" s="333"/>
      <c r="L107" s="333"/>
      <c r="M107" s="333"/>
      <c r="N107" s="333"/>
      <c r="O107" s="333"/>
      <c r="P107" s="333"/>
      <c r="Q107" s="333"/>
      <c r="R107" s="333"/>
      <c r="S107" s="334"/>
      <c r="T107" s="335"/>
      <c r="U107" s="190">
        <v>8</v>
      </c>
    </row>
    <row r="108" spans="1:21" ht="21" x14ac:dyDescent="0.35">
      <c r="A108" s="336" t="s">
        <v>232</v>
      </c>
      <c r="B108" s="337"/>
      <c r="C108" s="337"/>
      <c r="D108" s="337"/>
      <c r="E108" s="337"/>
      <c r="F108" s="337"/>
      <c r="G108" s="338" t="s">
        <v>233</v>
      </c>
      <c r="H108" s="339"/>
      <c r="I108" s="191" t="s">
        <v>234</v>
      </c>
      <c r="J108" s="191" t="s">
        <v>235</v>
      </c>
      <c r="K108" s="336" t="s">
        <v>236</v>
      </c>
      <c r="L108" s="337"/>
      <c r="M108" s="337"/>
      <c r="N108" s="337"/>
      <c r="O108" s="337"/>
      <c r="P108" s="337"/>
      <c r="Q108" s="338" t="s">
        <v>233</v>
      </c>
      <c r="R108" s="339"/>
      <c r="S108" s="191" t="s">
        <v>234</v>
      </c>
      <c r="T108" s="191" t="s">
        <v>235</v>
      </c>
      <c r="U108" s="192"/>
    </row>
    <row r="109" spans="1:21" ht="15.75" x14ac:dyDescent="0.25">
      <c r="A109" s="340" t="s">
        <v>265</v>
      </c>
      <c r="B109" s="341"/>
      <c r="C109" s="341"/>
      <c r="D109" s="341"/>
      <c r="E109" s="341"/>
      <c r="F109" s="341"/>
      <c r="G109" s="328">
        <f>I109+J109</f>
        <v>2874912</v>
      </c>
      <c r="H109" s="329"/>
      <c r="I109" s="191">
        <v>2874912</v>
      </c>
      <c r="J109" s="196">
        <v>0</v>
      </c>
      <c r="K109" s="340" t="s">
        <v>238</v>
      </c>
      <c r="L109" s="341"/>
      <c r="M109" s="341"/>
      <c r="N109" s="341"/>
      <c r="O109" s="341"/>
      <c r="P109" s="341"/>
      <c r="Q109" s="328">
        <f>S109+T109</f>
        <v>2532962</v>
      </c>
      <c r="R109" s="329"/>
      <c r="S109" s="191">
        <v>2532962</v>
      </c>
      <c r="T109" s="191"/>
      <c r="U109" s="195"/>
    </row>
    <row r="110" spans="1:21" ht="15.75" x14ac:dyDescent="0.25">
      <c r="A110" s="340" t="s">
        <v>239</v>
      </c>
      <c r="B110" s="341"/>
      <c r="C110" s="341"/>
      <c r="D110" s="341"/>
      <c r="E110" s="341"/>
      <c r="F110" s="341"/>
      <c r="G110" s="328">
        <f t="shared" ref="G110" si="22">I110+J110</f>
        <v>0</v>
      </c>
      <c r="H110" s="329"/>
      <c r="I110" s="191"/>
      <c r="J110" s="196">
        <v>0</v>
      </c>
      <c r="K110" s="326" t="s">
        <v>240</v>
      </c>
      <c r="L110" s="327"/>
      <c r="M110" s="327"/>
      <c r="N110" s="327"/>
      <c r="O110" s="327"/>
      <c r="P110" s="327"/>
      <c r="Q110" s="328">
        <f t="shared" ref="Q110:Q112" si="23">S110+T110</f>
        <v>341950</v>
      </c>
      <c r="R110" s="329"/>
      <c r="S110" s="191">
        <v>341950</v>
      </c>
      <c r="T110" s="191"/>
      <c r="U110" s="195"/>
    </row>
    <row r="111" spans="1:21" ht="15.75" x14ac:dyDescent="0.25">
      <c r="A111" s="326" t="s">
        <v>241</v>
      </c>
      <c r="B111" s="327"/>
      <c r="C111" s="327"/>
      <c r="D111" s="327"/>
      <c r="E111" s="327"/>
      <c r="F111" s="327"/>
      <c r="G111" s="328"/>
      <c r="H111" s="329"/>
      <c r="I111" s="191"/>
      <c r="J111" s="196">
        <v>0</v>
      </c>
      <c r="K111" s="326" t="s">
        <v>242</v>
      </c>
      <c r="L111" s="327"/>
      <c r="M111" s="327"/>
      <c r="N111" s="327"/>
      <c r="O111" s="327"/>
      <c r="P111" s="327"/>
      <c r="Q111" s="328">
        <f t="shared" si="23"/>
        <v>0</v>
      </c>
      <c r="R111" s="329"/>
      <c r="S111" s="191">
        <v>0</v>
      </c>
      <c r="T111" s="191"/>
      <c r="U111" s="195"/>
    </row>
    <row r="112" spans="1:21" ht="15.75" x14ac:dyDescent="0.25">
      <c r="A112" s="197" t="s">
        <v>243</v>
      </c>
      <c r="B112" s="198"/>
      <c r="C112" s="198"/>
      <c r="D112" s="198"/>
      <c r="E112" s="198"/>
      <c r="F112" s="198"/>
      <c r="G112" s="328">
        <f t="shared" ref="G112" si="24">I112+J112</f>
        <v>0</v>
      </c>
      <c r="H112" s="329"/>
      <c r="I112" s="191"/>
      <c r="J112" s="196">
        <v>0</v>
      </c>
      <c r="K112" s="326" t="s">
        <v>244</v>
      </c>
      <c r="L112" s="327"/>
      <c r="M112" s="327"/>
      <c r="N112" s="327"/>
      <c r="O112" s="327"/>
      <c r="P112" s="327"/>
      <c r="Q112" s="328">
        <f t="shared" si="23"/>
        <v>0</v>
      </c>
      <c r="R112" s="329"/>
      <c r="S112" s="191"/>
      <c r="T112" s="191">
        <v>0</v>
      </c>
      <c r="U112" s="195"/>
    </row>
    <row r="113" spans="1:21" ht="18.75" x14ac:dyDescent="0.3">
      <c r="A113" s="317" t="s">
        <v>263</v>
      </c>
      <c r="B113" s="318"/>
      <c r="C113" s="318"/>
      <c r="D113" s="318"/>
      <c r="E113" s="318"/>
      <c r="F113" s="319"/>
      <c r="G113" s="320">
        <f>SUM(G109:H112)</f>
        <v>2874912</v>
      </c>
      <c r="H113" s="321"/>
      <c r="I113" s="199">
        <f>SUM(I108:I112)</f>
        <v>2874912</v>
      </c>
      <c r="J113" s="200">
        <f>G113-I113</f>
        <v>0</v>
      </c>
      <c r="K113" s="317" t="s">
        <v>246</v>
      </c>
      <c r="L113" s="318"/>
      <c r="M113" s="318"/>
      <c r="N113" s="318"/>
      <c r="O113" s="318"/>
      <c r="P113" s="319"/>
      <c r="Q113" s="322">
        <f>SUM(Q109:R112)</f>
        <v>2874912</v>
      </c>
      <c r="R113" s="322"/>
      <c r="S113" s="199">
        <f>SUM(S108:S112)</f>
        <v>2874912</v>
      </c>
      <c r="T113" s="199">
        <f>SUM(T109:T112)</f>
        <v>0</v>
      </c>
      <c r="U113" s="195"/>
    </row>
    <row r="114" spans="1:21" ht="18.75" x14ac:dyDescent="0.3">
      <c r="A114" s="323" t="s">
        <v>282</v>
      </c>
      <c r="B114" s="324"/>
      <c r="C114" s="324"/>
      <c r="D114" s="324"/>
      <c r="E114" s="324"/>
      <c r="F114" s="325"/>
      <c r="G114" s="201"/>
      <c r="H114" s="201">
        <v>479152</v>
      </c>
      <c r="I114" s="191">
        <v>0</v>
      </c>
      <c r="J114" s="196"/>
      <c r="K114" s="326"/>
      <c r="L114" s="327"/>
      <c r="M114" s="327"/>
      <c r="N114" s="327"/>
      <c r="O114" s="327"/>
      <c r="P114" s="327"/>
      <c r="Q114" s="328"/>
      <c r="R114" s="329"/>
      <c r="S114" s="191"/>
      <c r="T114" s="191"/>
      <c r="U114" s="195"/>
    </row>
    <row r="115" spans="1:21" ht="18.75" x14ac:dyDescent="0.3">
      <c r="A115" s="203"/>
      <c r="B115" s="204"/>
      <c r="C115" s="204"/>
      <c r="D115" s="204"/>
      <c r="E115" s="204"/>
      <c r="F115" s="204"/>
      <c r="G115" s="205"/>
      <c r="H115" s="205"/>
      <c r="I115" s="206"/>
      <c r="J115" s="206"/>
      <c r="K115" s="207"/>
      <c r="L115" s="207"/>
      <c r="M115" s="207"/>
      <c r="N115" s="207"/>
      <c r="O115" s="207"/>
      <c r="P115" s="207"/>
      <c r="Q115" s="206"/>
      <c r="R115" s="206"/>
      <c r="S115" s="206"/>
      <c r="T115" s="206"/>
      <c r="U115" s="208"/>
    </row>
    <row r="116" spans="1:21" ht="18.75" x14ac:dyDescent="0.3">
      <c r="A116" s="331" t="s">
        <v>283</v>
      </c>
      <c r="B116" s="332"/>
      <c r="C116" s="332"/>
      <c r="D116" s="332"/>
      <c r="E116" s="332"/>
      <c r="F116" s="332"/>
      <c r="G116" s="333"/>
      <c r="H116" s="333"/>
      <c r="I116" s="333"/>
      <c r="J116" s="333"/>
      <c r="K116" s="333"/>
      <c r="L116" s="333"/>
      <c r="M116" s="333"/>
      <c r="N116" s="333"/>
      <c r="O116" s="333"/>
      <c r="P116" s="333"/>
      <c r="Q116" s="333"/>
      <c r="R116" s="333"/>
      <c r="S116" s="334"/>
      <c r="T116" s="335"/>
      <c r="U116" s="190">
        <v>10</v>
      </c>
    </row>
    <row r="117" spans="1:21" ht="21" x14ac:dyDescent="0.35">
      <c r="A117" s="336" t="s">
        <v>232</v>
      </c>
      <c r="B117" s="337"/>
      <c r="C117" s="337"/>
      <c r="D117" s="337"/>
      <c r="E117" s="337"/>
      <c r="F117" s="337"/>
      <c r="G117" s="338" t="s">
        <v>233</v>
      </c>
      <c r="H117" s="339"/>
      <c r="I117" s="191" t="s">
        <v>234</v>
      </c>
      <c r="J117" s="191" t="s">
        <v>235</v>
      </c>
      <c r="K117" s="336" t="s">
        <v>236</v>
      </c>
      <c r="L117" s="337"/>
      <c r="M117" s="337"/>
      <c r="N117" s="337"/>
      <c r="O117" s="337"/>
      <c r="P117" s="337"/>
      <c r="Q117" s="338" t="s">
        <v>233</v>
      </c>
      <c r="R117" s="339"/>
      <c r="S117" s="191" t="s">
        <v>234</v>
      </c>
      <c r="T117" s="191" t="s">
        <v>235</v>
      </c>
      <c r="U117" s="192"/>
    </row>
    <row r="118" spans="1:21" ht="15.75" x14ac:dyDescent="0.25">
      <c r="A118" s="340" t="s">
        <v>265</v>
      </c>
      <c r="B118" s="341"/>
      <c r="C118" s="341"/>
      <c r="D118" s="341"/>
      <c r="E118" s="341"/>
      <c r="F118" s="341"/>
      <c r="G118" s="328">
        <f t="shared" ref="G118" si="25">I118+J118</f>
        <v>7144500</v>
      </c>
      <c r="H118" s="329"/>
      <c r="I118" s="191">
        <v>893062</v>
      </c>
      <c r="J118" s="196">
        <v>6251438</v>
      </c>
      <c r="K118" s="340" t="s">
        <v>238</v>
      </c>
      <c r="L118" s="341"/>
      <c r="M118" s="341"/>
      <c r="N118" s="341"/>
      <c r="O118" s="341"/>
      <c r="P118" s="341"/>
      <c r="Q118" s="328">
        <f>S118+T118</f>
        <v>6294714</v>
      </c>
      <c r="R118" s="329"/>
      <c r="S118" s="191">
        <v>786839</v>
      </c>
      <c r="T118" s="191">
        <v>5507875</v>
      </c>
      <c r="U118" s="195"/>
    </row>
    <row r="119" spans="1:21" ht="15.75" x14ac:dyDescent="0.25">
      <c r="A119" s="340" t="s">
        <v>239</v>
      </c>
      <c r="B119" s="341"/>
      <c r="C119" s="341"/>
      <c r="D119" s="341"/>
      <c r="E119" s="341"/>
      <c r="F119" s="341"/>
      <c r="G119" s="328">
        <f t="shared" ref="G119:G120" si="26">I119+J119</f>
        <v>49664</v>
      </c>
      <c r="H119" s="329"/>
      <c r="I119" s="191">
        <v>49664</v>
      </c>
      <c r="J119" s="196">
        <v>0</v>
      </c>
      <c r="K119" s="326" t="s">
        <v>240</v>
      </c>
      <c r="L119" s="327"/>
      <c r="M119" s="327"/>
      <c r="N119" s="327"/>
      <c r="O119" s="327"/>
      <c r="P119" s="327"/>
      <c r="Q119" s="328">
        <f t="shared" ref="Q119:Q121" si="27">S119+T119</f>
        <v>849786</v>
      </c>
      <c r="R119" s="329"/>
      <c r="S119" s="191">
        <v>106223</v>
      </c>
      <c r="T119" s="191">
        <v>743563</v>
      </c>
      <c r="U119" s="195"/>
    </row>
    <row r="120" spans="1:21" ht="15.75" x14ac:dyDescent="0.25">
      <c r="A120" s="326" t="s">
        <v>241</v>
      </c>
      <c r="B120" s="327"/>
      <c r="C120" s="327"/>
      <c r="D120" s="327"/>
      <c r="E120" s="327"/>
      <c r="F120" s="327"/>
      <c r="G120" s="328">
        <f t="shared" si="26"/>
        <v>866748</v>
      </c>
      <c r="H120" s="329"/>
      <c r="I120" s="191">
        <v>866748</v>
      </c>
      <c r="J120" s="196">
        <v>0</v>
      </c>
      <c r="K120" s="326" t="s">
        <v>242</v>
      </c>
      <c r="L120" s="327"/>
      <c r="M120" s="327"/>
      <c r="N120" s="327"/>
      <c r="O120" s="327"/>
      <c r="P120" s="327"/>
      <c r="Q120" s="328">
        <f t="shared" si="27"/>
        <v>916412</v>
      </c>
      <c r="R120" s="329"/>
      <c r="S120" s="191">
        <v>916412</v>
      </c>
      <c r="T120" s="191"/>
      <c r="U120" s="195"/>
    </row>
    <row r="121" spans="1:21" ht="15.75" x14ac:dyDescent="0.25">
      <c r="A121" s="197" t="s">
        <v>243</v>
      </c>
      <c r="B121" s="198"/>
      <c r="C121" s="198"/>
      <c r="D121" s="198"/>
      <c r="E121" s="198"/>
      <c r="F121" s="198"/>
      <c r="G121" s="328">
        <f t="shared" ref="G121" si="28">I121+J121</f>
        <v>118816</v>
      </c>
      <c r="H121" s="329"/>
      <c r="I121" s="191">
        <v>118816</v>
      </c>
      <c r="J121" s="196">
        <v>0</v>
      </c>
      <c r="K121" s="326" t="s">
        <v>244</v>
      </c>
      <c r="L121" s="327"/>
      <c r="M121" s="327"/>
      <c r="N121" s="327"/>
      <c r="O121" s="327"/>
      <c r="P121" s="327"/>
      <c r="Q121" s="328">
        <f t="shared" si="27"/>
        <v>118816</v>
      </c>
      <c r="R121" s="329"/>
      <c r="S121" s="191">
        <v>118816</v>
      </c>
      <c r="T121" s="191">
        <v>0</v>
      </c>
      <c r="U121" s="195"/>
    </row>
    <row r="122" spans="1:21" ht="18.75" x14ac:dyDescent="0.3">
      <c r="A122" s="317" t="s">
        <v>263</v>
      </c>
      <c r="B122" s="318"/>
      <c r="C122" s="318"/>
      <c r="D122" s="318"/>
      <c r="E122" s="318"/>
      <c r="F122" s="319"/>
      <c r="G122" s="320">
        <f>SUM(G118:H121)</f>
        <v>8179728</v>
      </c>
      <c r="H122" s="321"/>
      <c r="I122" s="199">
        <f>SUM(I117:I121)</f>
        <v>1928290</v>
      </c>
      <c r="J122" s="200">
        <f>G122-I122</f>
        <v>6251438</v>
      </c>
      <c r="K122" s="317" t="s">
        <v>246</v>
      </c>
      <c r="L122" s="318"/>
      <c r="M122" s="318"/>
      <c r="N122" s="318"/>
      <c r="O122" s="318"/>
      <c r="P122" s="319"/>
      <c r="Q122" s="322">
        <f>SUM(Q118:R121)</f>
        <v>8179728</v>
      </c>
      <c r="R122" s="322"/>
      <c r="S122" s="199">
        <f>SUM(S117:S121)</f>
        <v>1928290</v>
      </c>
      <c r="T122" s="199">
        <f>SUM(T118:T121)</f>
        <v>6251438</v>
      </c>
      <c r="U122" s="195"/>
    </row>
    <row r="123" spans="1:21" ht="18.75" x14ac:dyDescent="0.3">
      <c r="A123" s="323" t="s">
        <v>284</v>
      </c>
      <c r="B123" s="324"/>
      <c r="C123" s="324"/>
      <c r="D123" s="324"/>
      <c r="E123" s="324"/>
      <c r="F123" s="325"/>
      <c r="G123" s="201"/>
      <c r="H123" s="201">
        <v>-1796820</v>
      </c>
      <c r="I123" s="191">
        <v>0</v>
      </c>
      <c r="J123" s="196"/>
      <c r="K123" s="326"/>
      <c r="L123" s="327"/>
      <c r="M123" s="327"/>
      <c r="N123" s="327"/>
      <c r="O123" s="327"/>
      <c r="P123" s="327"/>
      <c r="Q123" s="328"/>
      <c r="R123" s="329"/>
      <c r="S123" s="191"/>
      <c r="T123" s="191"/>
      <c r="U123" s="195"/>
    </row>
    <row r="124" spans="1:21" ht="18.75" x14ac:dyDescent="0.3">
      <c r="A124" s="203"/>
      <c r="B124" s="204"/>
      <c r="C124" s="204"/>
      <c r="D124" s="204"/>
      <c r="E124" s="204"/>
      <c r="F124" s="204"/>
      <c r="G124" s="205"/>
      <c r="H124" s="205"/>
      <c r="I124" s="206"/>
      <c r="J124" s="206"/>
      <c r="K124" s="207"/>
      <c r="L124" s="207"/>
      <c r="M124" s="207"/>
      <c r="N124" s="207"/>
      <c r="O124" s="207"/>
      <c r="P124" s="207"/>
      <c r="Q124" s="206"/>
      <c r="R124" s="206"/>
      <c r="S124" s="206"/>
      <c r="T124" s="206"/>
      <c r="U124" s="208"/>
    </row>
    <row r="125" spans="1:21" ht="18.75" x14ac:dyDescent="0.3">
      <c r="A125" s="203"/>
      <c r="B125" s="204"/>
      <c r="C125" s="204"/>
      <c r="D125" s="204"/>
      <c r="E125" s="204"/>
      <c r="F125" s="204"/>
      <c r="G125" s="205"/>
      <c r="H125" s="205"/>
      <c r="I125" s="206"/>
      <c r="J125" s="206"/>
      <c r="K125" s="207"/>
      <c r="L125" s="207"/>
      <c r="M125" s="207"/>
      <c r="N125" s="207"/>
      <c r="O125" s="207"/>
      <c r="P125" s="207"/>
      <c r="Q125" s="206"/>
      <c r="R125" s="206"/>
      <c r="S125" s="206"/>
      <c r="T125" s="206"/>
      <c r="U125" s="208"/>
    </row>
    <row r="126" spans="1:21" ht="18.75" x14ac:dyDescent="0.3">
      <c r="A126" s="203"/>
      <c r="B126" s="204"/>
      <c r="C126" s="204"/>
      <c r="D126" s="204"/>
      <c r="E126" s="204"/>
      <c r="F126" s="204"/>
      <c r="G126" s="205"/>
      <c r="H126" s="205"/>
      <c r="I126" s="206"/>
      <c r="J126" s="206"/>
      <c r="K126" s="207"/>
      <c r="L126" s="207"/>
      <c r="M126" s="207"/>
      <c r="N126" s="207"/>
      <c r="O126" s="207"/>
      <c r="P126" s="207"/>
      <c r="Q126" s="206"/>
      <c r="R126" s="206"/>
      <c r="S126" s="206"/>
      <c r="T126" s="206"/>
      <c r="U126" s="208"/>
    </row>
    <row r="127" spans="1:21" ht="18.75" x14ac:dyDescent="0.3">
      <c r="A127" s="203"/>
      <c r="B127" s="204"/>
      <c r="C127" s="204"/>
      <c r="D127" s="204"/>
      <c r="E127" s="204"/>
      <c r="F127" s="204"/>
      <c r="G127" s="205"/>
      <c r="H127" s="205"/>
      <c r="I127" s="206"/>
      <c r="J127" s="206"/>
      <c r="K127" s="207"/>
      <c r="L127" s="207"/>
      <c r="M127" s="207"/>
      <c r="N127" s="207"/>
      <c r="O127" s="207"/>
      <c r="P127" s="207"/>
      <c r="Q127" s="206"/>
      <c r="R127" s="206"/>
      <c r="S127" s="206"/>
      <c r="T127" s="206"/>
      <c r="U127" s="208"/>
    </row>
    <row r="128" spans="1:21" ht="35.1" customHeight="1" x14ac:dyDescent="0.35">
      <c r="A128" s="213" t="s">
        <v>286</v>
      </c>
      <c r="B128" s="330" t="s">
        <v>272</v>
      </c>
      <c r="C128" s="330"/>
      <c r="D128" s="209">
        <f>H15+H24+H33+H42+H51+H60+H69+H78+H87+H96+H105+H114+H123</f>
        <v>-4030909</v>
      </c>
      <c r="H128" s="210"/>
      <c r="I128" s="210" t="s">
        <v>273</v>
      </c>
      <c r="J128" s="210" t="s">
        <v>274</v>
      </c>
      <c r="K128" s="212" t="s">
        <v>275</v>
      </c>
      <c r="L128" s="212" t="s">
        <v>275</v>
      </c>
      <c r="M128" s="210"/>
      <c r="N128" s="210"/>
      <c r="O128" s="210"/>
      <c r="P128" s="210"/>
      <c r="Q128" s="210"/>
      <c r="R128" s="210"/>
      <c r="S128" s="210"/>
      <c r="T128" s="210"/>
    </row>
    <row r="129" spans="6:12" ht="35.1" customHeight="1" x14ac:dyDescent="0.25">
      <c r="F129" s="155"/>
      <c r="H129" s="211" t="s">
        <v>276</v>
      </c>
      <c r="I129" s="155">
        <v>17432671</v>
      </c>
      <c r="J129" s="155">
        <f>I14+I23+I32+I41+I50+I59</f>
        <v>16316276</v>
      </c>
      <c r="K129" s="155">
        <f>I14+I23+I32+I41+I50+I59+I68+I77+I86+I95+I104+I113</f>
        <v>48555829</v>
      </c>
      <c r="L129" s="155">
        <f>K129+I122</f>
        <v>50484119</v>
      </c>
    </row>
    <row r="130" spans="6:12" ht="35.1" customHeight="1" x14ac:dyDescent="0.25">
      <c r="H130" t="s">
        <v>277</v>
      </c>
      <c r="I130" s="155">
        <v>15468380</v>
      </c>
      <c r="J130" s="155">
        <f>S10+S19+S28+S37+S46+S55</f>
        <v>14294499</v>
      </c>
      <c r="K130" s="155">
        <f>S10+S19+S28+S37+S46+S55+S64+S73+S82+S91+S100+S109</f>
        <v>38754479</v>
      </c>
      <c r="L130" s="155">
        <f>K130+S118</f>
        <v>39541318</v>
      </c>
    </row>
    <row r="131" spans="6:12" x14ac:dyDescent="0.25">
      <c r="H131" t="s">
        <v>278</v>
      </c>
      <c r="I131" s="155">
        <v>1887791</v>
      </c>
      <c r="J131" s="155">
        <f>S11+S20+S38+S47+S56+S29</f>
        <v>1945277</v>
      </c>
      <c r="K131" s="155">
        <f>S11+S20+S29+S38+S47+S56+S65+S74+S83+S92+S101+S110</f>
        <v>5247371</v>
      </c>
      <c r="L131" s="155">
        <f>K131+S119</f>
        <v>5353594</v>
      </c>
    </row>
    <row r="132" spans="6:12" x14ac:dyDescent="0.25">
      <c r="H132" t="s">
        <v>279</v>
      </c>
      <c r="I132" s="155"/>
      <c r="J132" s="155"/>
      <c r="K132" s="155">
        <f>S12+S21+S30+S39+S48+S57+S66+S75+S84+S93+S102</f>
        <v>977482</v>
      </c>
      <c r="L132" s="155">
        <f>K132+S120</f>
        <v>1893894</v>
      </c>
    </row>
    <row r="133" spans="6:12" x14ac:dyDescent="0.25">
      <c r="H133" t="s">
        <v>280</v>
      </c>
      <c r="I133" s="155">
        <v>76500</v>
      </c>
      <c r="J133">
        <v>76500</v>
      </c>
      <c r="K133" s="155">
        <f>S13+S22+S31+S40+S49+S58+S67+S76+S85+S94+S103</f>
        <v>3576497</v>
      </c>
      <c r="L133" s="155">
        <f>K133+Q121</f>
        <v>3695313</v>
      </c>
    </row>
    <row r="134" spans="6:12" x14ac:dyDescent="0.25">
      <c r="I134" s="155"/>
    </row>
    <row r="135" spans="6:12" x14ac:dyDescent="0.25">
      <c r="H135" s="211" t="s">
        <v>281</v>
      </c>
      <c r="I135" s="155">
        <f>SUM(I130:I133)</f>
        <v>17432671</v>
      </c>
      <c r="J135" s="155">
        <f>SUM(J130:J133)</f>
        <v>16316276</v>
      </c>
      <c r="K135" s="155">
        <f>SUM(K130:K133)</f>
        <v>48555829</v>
      </c>
      <c r="L135" s="155">
        <f>SUM(L130:L133)</f>
        <v>50484119</v>
      </c>
    </row>
    <row r="136" spans="6:12" x14ac:dyDescent="0.25">
      <c r="H136" t="s">
        <v>285</v>
      </c>
      <c r="K136" s="155">
        <f>K135-I135</f>
        <v>31123158</v>
      </c>
      <c r="L136" s="155">
        <f>L135-K135</f>
        <v>1928290</v>
      </c>
    </row>
  </sheetData>
  <mergeCells count="356">
    <mergeCell ref="A10:F10"/>
    <mergeCell ref="G10:H10"/>
    <mergeCell ref="K10:P10"/>
    <mergeCell ref="Q10:R10"/>
    <mergeCell ref="A11:F11"/>
    <mergeCell ref="G11:H11"/>
    <mergeCell ref="K11:P11"/>
    <mergeCell ref="Q11:R11"/>
    <mergeCell ref="B2:O2"/>
    <mergeCell ref="R2:V2"/>
    <mergeCell ref="A4:U5"/>
    <mergeCell ref="A6:U7"/>
    <mergeCell ref="A8:T8"/>
    <mergeCell ref="A9:F9"/>
    <mergeCell ref="G9:H9"/>
    <mergeCell ref="K9:P9"/>
    <mergeCell ref="Q9:R9"/>
    <mergeCell ref="A14:F14"/>
    <mergeCell ref="G14:H14"/>
    <mergeCell ref="K14:P14"/>
    <mergeCell ref="Q14:R14"/>
    <mergeCell ref="A15:F15"/>
    <mergeCell ref="K15:P15"/>
    <mergeCell ref="Q15:R15"/>
    <mergeCell ref="A12:F12"/>
    <mergeCell ref="G12:H12"/>
    <mergeCell ref="K12:P12"/>
    <mergeCell ref="Q12:R12"/>
    <mergeCell ref="G13:H13"/>
    <mergeCell ref="K13:P13"/>
    <mergeCell ref="Q13:R13"/>
    <mergeCell ref="A17:T17"/>
    <mergeCell ref="A18:F18"/>
    <mergeCell ref="G18:H18"/>
    <mergeCell ref="K18:P18"/>
    <mergeCell ref="Q18:R18"/>
    <mergeCell ref="A19:F19"/>
    <mergeCell ref="G19:H19"/>
    <mergeCell ref="K19:P19"/>
    <mergeCell ref="Q19:R19"/>
    <mergeCell ref="G22:H22"/>
    <mergeCell ref="K22:P22"/>
    <mergeCell ref="Q22:R22"/>
    <mergeCell ref="A23:F23"/>
    <mergeCell ref="G23:H23"/>
    <mergeCell ref="K23:P23"/>
    <mergeCell ref="Q23:R23"/>
    <mergeCell ref="A20:F20"/>
    <mergeCell ref="G20:H20"/>
    <mergeCell ref="K20:P20"/>
    <mergeCell ref="Q20:R20"/>
    <mergeCell ref="A21:F21"/>
    <mergeCell ref="G21:H21"/>
    <mergeCell ref="K21:P21"/>
    <mergeCell ref="Q21:R21"/>
    <mergeCell ref="A28:F28"/>
    <mergeCell ref="G28:H28"/>
    <mergeCell ref="K28:P28"/>
    <mergeCell ref="Q28:R28"/>
    <mergeCell ref="A29:F29"/>
    <mergeCell ref="G29:H29"/>
    <mergeCell ref="K29:P29"/>
    <mergeCell ref="Q29:R29"/>
    <mergeCell ref="A24:F24"/>
    <mergeCell ref="K24:P24"/>
    <mergeCell ref="Q24:R24"/>
    <mergeCell ref="A26:T26"/>
    <mergeCell ref="A27:F27"/>
    <mergeCell ref="G27:H27"/>
    <mergeCell ref="K27:P27"/>
    <mergeCell ref="Q27:R27"/>
    <mergeCell ref="A32:F32"/>
    <mergeCell ref="G32:H32"/>
    <mergeCell ref="K32:P32"/>
    <mergeCell ref="Q32:R32"/>
    <mergeCell ref="A33:F33"/>
    <mergeCell ref="K33:P33"/>
    <mergeCell ref="Q33:R33"/>
    <mergeCell ref="A30:F30"/>
    <mergeCell ref="G30:H30"/>
    <mergeCell ref="K30:P30"/>
    <mergeCell ref="Q30:R30"/>
    <mergeCell ref="G31:H31"/>
    <mergeCell ref="K31:P31"/>
    <mergeCell ref="Q31:R31"/>
    <mergeCell ref="A35:T35"/>
    <mergeCell ref="A36:F36"/>
    <mergeCell ref="G36:H36"/>
    <mergeCell ref="K36:P36"/>
    <mergeCell ref="Q36:R36"/>
    <mergeCell ref="A37:F37"/>
    <mergeCell ref="G37:H37"/>
    <mergeCell ref="K37:P37"/>
    <mergeCell ref="Q37:R37"/>
    <mergeCell ref="G40:H40"/>
    <mergeCell ref="K40:P40"/>
    <mergeCell ref="Q40:R40"/>
    <mergeCell ref="A41:F41"/>
    <mergeCell ref="G41:H41"/>
    <mergeCell ref="K41:P41"/>
    <mergeCell ref="Q41:R41"/>
    <mergeCell ref="A38:F38"/>
    <mergeCell ref="G38:H38"/>
    <mergeCell ref="K38:P38"/>
    <mergeCell ref="Q38:R38"/>
    <mergeCell ref="A39:F39"/>
    <mergeCell ref="G39:H39"/>
    <mergeCell ref="K39:P39"/>
    <mergeCell ref="Q39:R39"/>
    <mergeCell ref="A46:F46"/>
    <mergeCell ref="G46:H46"/>
    <mergeCell ref="K46:P46"/>
    <mergeCell ref="Q46:R46"/>
    <mergeCell ref="A47:F47"/>
    <mergeCell ref="G47:H47"/>
    <mergeCell ref="K47:P47"/>
    <mergeCell ref="Q47:R47"/>
    <mergeCell ref="A42:F42"/>
    <mergeCell ref="K42:P42"/>
    <mergeCell ref="Q42:R42"/>
    <mergeCell ref="A44:T44"/>
    <mergeCell ref="A45:F45"/>
    <mergeCell ref="G45:H45"/>
    <mergeCell ref="K45:P45"/>
    <mergeCell ref="Q45:R45"/>
    <mergeCell ref="A50:F50"/>
    <mergeCell ref="G50:H50"/>
    <mergeCell ref="K50:P50"/>
    <mergeCell ref="Q50:R50"/>
    <mergeCell ref="A51:F51"/>
    <mergeCell ref="K51:P51"/>
    <mergeCell ref="Q51:R51"/>
    <mergeCell ref="A48:F48"/>
    <mergeCell ref="G48:H48"/>
    <mergeCell ref="K48:P48"/>
    <mergeCell ref="Q48:R48"/>
    <mergeCell ref="G49:H49"/>
    <mergeCell ref="K49:P49"/>
    <mergeCell ref="Q49:R49"/>
    <mergeCell ref="A53:T53"/>
    <mergeCell ref="A54:F54"/>
    <mergeCell ref="G54:H54"/>
    <mergeCell ref="K54:P54"/>
    <mergeCell ref="Q54:R54"/>
    <mergeCell ref="A55:F55"/>
    <mergeCell ref="G55:H55"/>
    <mergeCell ref="K55:P55"/>
    <mergeCell ref="Q55:R55"/>
    <mergeCell ref="G58:H58"/>
    <mergeCell ref="K58:P58"/>
    <mergeCell ref="Q58:R58"/>
    <mergeCell ref="A59:F59"/>
    <mergeCell ref="G59:H59"/>
    <mergeCell ref="K59:P59"/>
    <mergeCell ref="Q59:R59"/>
    <mergeCell ref="A56:F56"/>
    <mergeCell ref="G56:H56"/>
    <mergeCell ref="K56:P56"/>
    <mergeCell ref="Q56:R56"/>
    <mergeCell ref="A57:F57"/>
    <mergeCell ref="G57:H57"/>
    <mergeCell ref="K57:P57"/>
    <mergeCell ref="Q57:R57"/>
    <mergeCell ref="A64:F64"/>
    <mergeCell ref="G64:H64"/>
    <mergeCell ref="K64:P64"/>
    <mergeCell ref="Q64:R64"/>
    <mergeCell ref="A65:F65"/>
    <mergeCell ref="G65:H65"/>
    <mergeCell ref="K65:P65"/>
    <mergeCell ref="Q65:R65"/>
    <mergeCell ref="A60:F60"/>
    <mergeCell ref="K60:P60"/>
    <mergeCell ref="Q60:R60"/>
    <mergeCell ref="A62:T62"/>
    <mergeCell ref="A63:F63"/>
    <mergeCell ref="G63:H63"/>
    <mergeCell ref="K63:P63"/>
    <mergeCell ref="Q63:R63"/>
    <mergeCell ref="A68:F68"/>
    <mergeCell ref="G68:H68"/>
    <mergeCell ref="K68:P68"/>
    <mergeCell ref="Q68:R68"/>
    <mergeCell ref="A69:F69"/>
    <mergeCell ref="K69:P69"/>
    <mergeCell ref="Q69:R69"/>
    <mergeCell ref="A66:F66"/>
    <mergeCell ref="G66:H66"/>
    <mergeCell ref="K66:P66"/>
    <mergeCell ref="Q66:R66"/>
    <mergeCell ref="G67:H67"/>
    <mergeCell ref="K67:P67"/>
    <mergeCell ref="Q67:R67"/>
    <mergeCell ref="A71:T71"/>
    <mergeCell ref="A72:F72"/>
    <mergeCell ref="G72:H72"/>
    <mergeCell ref="K72:P72"/>
    <mergeCell ref="Q72:R72"/>
    <mergeCell ref="A73:F73"/>
    <mergeCell ref="G73:H73"/>
    <mergeCell ref="K73:P73"/>
    <mergeCell ref="Q73:R73"/>
    <mergeCell ref="G76:H76"/>
    <mergeCell ref="K76:P76"/>
    <mergeCell ref="Q76:R76"/>
    <mergeCell ref="A77:F77"/>
    <mergeCell ref="G77:H77"/>
    <mergeCell ref="K77:P77"/>
    <mergeCell ref="Q77:R77"/>
    <mergeCell ref="A74:F74"/>
    <mergeCell ref="G74:H74"/>
    <mergeCell ref="K74:P74"/>
    <mergeCell ref="Q74:R74"/>
    <mergeCell ref="A75:F75"/>
    <mergeCell ref="G75:H75"/>
    <mergeCell ref="K75:P75"/>
    <mergeCell ref="Q75:R75"/>
    <mergeCell ref="A82:F82"/>
    <mergeCell ref="G82:H82"/>
    <mergeCell ref="K82:P82"/>
    <mergeCell ref="Q82:R82"/>
    <mergeCell ref="A83:F83"/>
    <mergeCell ref="G83:H83"/>
    <mergeCell ref="K83:P83"/>
    <mergeCell ref="Q83:R83"/>
    <mergeCell ref="A78:F78"/>
    <mergeCell ref="K78:P78"/>
    <mergeCell ref="Q78:R78"/>
    <mergeCell ref="A80:T80"/>
    <mergeCell ref="A81:F81"/>
    <mergeCell ref="G81:H81"/>
    <mergeCell ref="K81:P81"/>
    <mergeCell ref="Q81:R81"/>
    <mergeCell ref="A86:F86"/>
    <mergeCell ref="G86:H86"/>
    <mergeCell ref="K86:P86"/>
    <mergeCell ref="Q86:R86"/>
    <mergeCell ref="A87:F87"/>
    <mergeCell ref="K87:P87"/>
    <mergeCell ref="Q87:R87"/>
    <mergeCell ref="A84:F84"/>
    <mergeCell ref="G84:H84"/>
    <mergeCell ref="K84:P84"/>
    <mergeCell ref="Q84:R84"/>
    <mergeCell ref="G85:H85"/>
    <mergeCell ref="K85:P85"/>
    <mergeCell ref="Q85:R85"/>
    <mergeCell ref="A89:T89"/>
    <mergeCell ref="A90:F90"/>
    <mergeCell ref="G90:H90"/>
    <mergeCell ref="K90:P90"/>
    <mergeCell ref="Q90:R90"/>
    <mergeCell ref="A91:F91"/>
    <mergeCell ref="G91:H91"/>
    <mergeCell ref="K91:P91"/>
    <mergeCell ref="Q91:R91"/>
    <mergeCell ref="G94:H94"/>
    <mergeCell ref="K94:P94"/>
    <mergeCell ref="Q94:R94"/>
    <mergeCell ref="A95:F95"/>
    <mergeCell ref="G95:H95"/>
    <mergeCell ref="K95:P95"/>
    <mergeCell ref="Q95:R95"/>
    <mergeCell ref="A92:F92"/>
    <mergeCell ref="G92:H92"/>
    <mergeCell ref="K92:P92"/>
    <mergeCell ref="Q92:R92"/>
    <mergeCell ref="A93:F93"/>
    <mergeCell ref="G93:H93"/>
    <mergeCell ref="K93:P93"/>
    <mergeCell ref="Q93:R93"/>
    <mergeCell ref="A100:F100"/>
    <mergeCell ref="G100:H100"/>
    <mergeCell ref="K100:P100"/>
    <mergeCell ref="Q100:R100"/>
    <mergeCell ref="A101:F101"/>
    <mergeCell ref="G101:H101"/>
    <mergeCell ref="K101:P101"/>
    <mergeCell ref="Q101:R101"/>
    <mergeCell ref="A96:F96"/>
    <mergeCell ref="K96:P96"/>
    <mergeCell ref="Q96:R96"/>
    <mergeCell ref="A98:T98"/>
    <mergeCell ref="A99:F99"/>
    <mergeCell ref="G99:H99"/>
    <mergeCell ref="K99:P99"/>
    <mergeCell ref="Q99:R99"/>
    <mergeCell ref="A104:F104"/>
    <mergeCell ref="G104:H104"/>
    <mergeCell ref="K104:P104"/>
    <mergeCell ref="Q104:R104"/>
    <mergeCell ref="A105:F105"/>
    <mergeCell ref="K105:P105"/>
    <mergeCell ref="Q105:R105"/>
    <mergeCell ref="A102:F102"/>
    <mergeCell ref="G102:H102"/>
    <mergeCell ref="K102:P102"/>
    <mergeCell ref="Q102:R102"/>
    <mergeCell ref="G103:H103"/>
    <mergeCell ref="K103:P103"/>
    <mergeCell ref="Q103:R103"/>
    <mergeCell ref="A110:F110"/>
    <mergeCell ref="G110:H110"/>
    <mergeCell ref="K110:P110"/>
    <mergeCell ref="Q110:R110"/>
    <mergeCell ref="A111:F111"/>
    <mergeCell ref="G111:H111"/>
    <mergeCell ref="K111:P111"/>
    <mergeCell ref="Q111:R111"/>
    <mergeCell ref="A107:T107"/>
    <mergeCell ref="A108:F108"/>
    <mergeCell ref="G108:H108"/>
    <mergeCell ref="K108:P108"/>
    <mergeCell ref="Q108:R108"/>
    <mergeCell ref="A109:F109"/>
    <mergeCell ref="G109:H109"/>
    <mergeCell ref="K109:P109"/>
    <mergeCell ref="Q109:R109"/>
    <mergeCell ref="B128:C128"/>
    <mergeCell ref="A116:T116"/>
    <mergeCell ref="A117:F117"/>
    <mergeCell ref="G117:H117"/>
    <mergeCell ref="K117:P117"/>
    <mergeCell ref="Q117:R117"/>
    <mergeCell ref="A118:F118"/>
    <mergeCell ref="G112:H112"/>
    <mergeCell ref="K112:P112"/>
    <mergeCell ref="Q112:R112"/>
    <mergeCell ref="A113:F113"/>
    <mergeCell ref="G113:H113"/>
    <mergeCell ref="K113:P113"/>
    <mergeCell ref="Q113:R113"/>
    <mergeCell ref="G118:H118"/>
    <mergeCell ref="K118:P118"/>
    <mergeCell ref="Q118:R118"/>
    <mergeCell ref="A119:F119"/>
    <mergeCell ref="G119:H119"/>
    <mergeCell ref="K119:P119"/>
    <mergeCell ref="Q119:R119"/>
    <mergeCell ref="A114:F114"/>
    <mergeCell ref="K114:P114"/>
    <mergeCell ref="Q114:R114"/>
    <mergeCell ref="A122:F122"/>
    <mergeCell ref="G122:H122"/>
    <mergeCell ref="K122:P122"/>
    <mergeCell ref="Q122:R122"/>
    <mergeCell ref="A123:F123"/>
    <mergeCell ref="K123:P123"/>
    <mergeCell ref="Q123:R123"/>
    <mergeCell ref="A120:F120"/>
    <mergeCell ref="G120:H120"/>
    <mergeCell ref="K120:P120"/>
    <mergeCell ref="Q120:R120"/>
    <mergeCell ref="G121:H121"/>
    <mergeCell ref="K121:P121"/>
    <mergeCell ref="Q121:R121"/>
  </mergeCells>
  <printOptions horizontalCentered="1" verticalCentered="1"/>
  <pageMargins left="0" right="0" top="0.74803149606299213" bottom="0.74803149606299213" header="0.31496062992125984" footer="0.31496062992125984"/>
  <pageSetup paperSize="9" scale="49" orientation="landscape" horizontalDpi="300" verticalDpi="300" r:id="rId1"/>
  <rowBreaks count="2" manualBreakCount="2">
    <brk id="51" max="20" man="1"/>
    <brk id="105" max="20" man="1"/>
  </rowBreaks>
  <colBreaks count="1" manualBreakCount="1">
    <brk id="21" max="6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11</vt:i4>
      </vt:variant>
      <vt:variant>
        <vt:lpstr>Névvel ellátott tartományok</vt:lpstr>
      </vt:variant>
      <vt:variant>
        <vt:i4>5</vt:i4>
      </vt:variant>
    </vt:vector>
  </HeadingPairs>
  <TitlesOfParts>
    <vt:vector size="16" baseType="lpstr">
      <vt:lpstr>Indokolás</vt:lpstr>
      <vt:lpstr>1. Ktgv.mérlege</vt:lpstr>
      <vt:lpstr>2. Ktgv.egys.</vt:lpstr>
      <vt:lpstr>3.államházt.belüli tám.</vt:lpstr>
      <vt:lpstr>4.önk.ktgv.várh.bevételek</vt:lpstr>
      <vt:lpstr>5.Lak.szoc.</vt:lpstr>
      <vt:lpstr>6. Önk.nyújt tám</vt:lpstr>
      <vt:lpstr>7.Beruházások feladatonként</vt:lpstr>
      <vt:lpstr>8. Közfoglalkztatás</vt:lpstr>
      <vt:lpstr>Munka2</vt:lpstr>
      <vt:lpstr>Munka3</vt:lpstr>
      <vt:lpstr>'2. Ktgv.egys.'!Nyomtatási_cím</vt:lpstr>
      <vt:lpstr>'4.önk.ktgv.várh.bevételek'!Nyomtatási_terület</vt:lpstr>
      <vt:lpstr>'5.Lak.szoc.'!Nyomtatási_terület</vt:lpstr>
      <vt:lpstr>'8. Közfoglalkztatás'!Nyomtatási_terület</vt:lpstr>
      <vt:lpstr>Indokolás!Nyomtatási_terület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2014-03-25T09:13:04Z</cp:lastPrinted>
  <dcterms:created xsi:type="dcterms:W3CDTF">2006-09-16T00:00:00Z</dcterms:created>
  <dcterms:modified xsi:type="dcterms:W3CDTF">2015-11-18T11:10:35Z</dcterms:modified>
</cp:coreProperties>
</file>