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checkCompatibility="1" defaultThemeVersion="124226"/>
  <bookViews>
    <workbookView xWindow="240" yWindow="195" windowWidth="19440" windowHeight="7185" activeTab="9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 " sheetId="8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.sz.mell" sheetId="15" r:id="rId12"/>
    <sheet name="9.2.sz.mell" sheetId="16" r:id="rId13"/>
    <sheet name="10.sz.mell" sheetId="17" r:id="rId14"/>
    <sheet name="10.1.sz.mell" sheetId="21" r:id="rId15"/>
    <sheet name="10.2.sz.mell" sheetId="19" r:id="rId16"/>
    <sheet name="11.sz.mell" sheetId="23" r:id="rId17"/>
    <sheet name="12.sz.mell" sheetId="26" r:id="rId18"/>
    <sheet name="13.sz.mell" sheetId="29" r:id="rId19"/>
    <sheet name="14.sz.mell" sheetId="25" r:id="rId20"/>
    <sheet name="15.sz.mell" sheetId="28" r:id="rId21"/>
    <sheet name="16.sz.mell" sheetId="24" r:id="rId22"/>
    <sheet name="17.sz.mell" sheetId="30" r:id="rId23"/>
    <sheet name="18. sz.mell" sheetId="31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1Excel_BuiltIn_Print_Area_1_1" localSheetId="14">#REF!</definedName>
    <definedName name="_1Excel_BuiltIn_Print_Area_1_1" localSheetId="15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4">#REF!,#REF!</definedName>
    <definedName name="Állami" localSheetId="15">#REF!,#REF!</definedName>
    <definedName name="Állami" localSheetId="10">#REF!,#REF!</definedName>
    <definedName name="Állami">#REF!,#REF!</definedName>
    <definedName name="anyád" localSheetId="14">#REF!</definedName>
    <definedName name="anyád" localSheetId="15">#REF!</definedName>
    <definedName name="anyád" localSheetId="10">#REF!</definedName>
    <definedName name="anyád">#REF!</definedName>
    <definedName name="apád" localSheetId="14">#REF!</definedName>
    <definedName name="apád" localSheetId="15">#REF!</definedName>
    <definedName name="apád" localSheetId="10">#REF!</definedName>
    <definedName name="apád">#REF!</definedName>
    <definedName name="b" localSheetId="14">#REF!</definedName>
    <definedName name="b" localSheetId="15">#REF!</definedName>
    <definedName name="b" localSheetId="10">#REF!</definedName>
    <definedName name="b">#REF!</definedName>
    <definedName name="bbbbbb" localSheetId="14">#REF!</definedName>
    <definedName name="bbbbbb" localSheetId="15">#REF!</definedName>
    <definedName name="bbbbbb" localSheetId="10">#REF!</definedName>
    <definedName name="bbbbbb">#REF!</definedName>
    <definedName name="bbbbbbbbbbbbbbbbbb" localSheetId="14">#REF!</definedName>
    <definedName name="bbbbbbbbbbbbbbbbbb" localSheetId="15">#REF!</definedName>
    <definedName name="bbbbbbbbbbbbbbbbbb" localSheetId="10">#REF!</definedName>
    <definedName name="bbbbbbbbbbbbbbbbbb">#REF!</definedName>
    <definedName name="bhgtz" localSheetId="14">#REF!</definedName>
    <definedName name="bhgtz" localSheetId="15">#REF!</definedName>
    <definedName name="bhgtz" localSheetId="10">#REF!</definedName>
    <definedName name="bhgtz">#REF!</definedName>
    <definedName name="cccc" localSheetId="14">#REF!</definedName>
    <definedName name="cccc" localSheetId="15">#REF!</definedName>
    <definedName name="cccc" localSheetId="10">#REF!</definedName>
    <definedName name="cccc">#REF!</definedName>
    <definedName name="css" localSheetId="14">#REF!</definedName>
    <definedName name="css" localSheetId="15">#REF!</definedName>
    <definedName name="css" localSheetId="10">#REF!</definedName>
    <definedName name="css">#REF!</definedName>
    <definedName name="css_k">[2]Családsegítés!$C$27:$C$86</definedName>
    <definedName name="css_k_" localSheetId="14">#REF!</definedName>
    <definedName name="css_k_" localSheetId="15">#REF!</definedName>
    <definedName name="css_k_" localSheetId="10">#REF!</definedName>
    <definedName name="css_k_">#REF!</definedName>
    <definedName name="dddd" localSheetId="14">#REF!</definedName>
    <definedName name="dddd" localSheetId="15">#REF!</definedName>
    <definedName name="dddd" localSheetId="10">#REF!</definedName>
    <definedName name="dddd">#REF!</definedName>
    <definedName name="ddddd" localSheetId="14">#REF!,#REF!</definedName>
    <definedName name="ddddd" localSheetId="15">#REF!,#REF!</definedName>
    <definedName name="ddddd" localSheetId="10">#REF!,#REF!</definedName>
    <definedName name="ddddd">#REF!,#REF!</definedName>
    <definedName name="dddddd" localSheetId="14">#REF!</definedName>
    <definedName name="dddddd" localSheetId="15">#REF!</definedName>
    <definedName name="dddddd" localSheetId="10">#REF!</definedName>
    <definedName name="dddddd">#REF!</definedName>
    <definedName name="ddddddd" localSheetId="14">#REF!</definedName>
    <definedName name="ddddddd" localSheetId="15">#REF!</definedName>
    <definedName name="ddddddd" localSheetId="10">#REF!</definedName>
    <definedName name="ddddddd">#REF!</definedName>
    <definedName name="dfghhhhhjjdjertje" localSheetId="14">#REF!,#REF!</definedName>
    <definedName name="dfghhhhhjjdjertje" localSheetId="15">#REF!,#REF!</definedName>
    <definedName name="dfghhhhhjjdjertje" localSheetId="10">#REF!,#REF!</definedName>
    <definedName name="dfghhhhhjjdjertje">#REF!,#REF!</definedName>
    <definedName name="dsgjsg" localSheetId="14">#REF!</definedName>
    <definedName name="dsgjsg" localSheetId="15">#REF!</definedName>
    <definedName name="dsgjsg" localSheetId="10">#REF!</definedName>
    <definedName name="dsgjsg">#REF!</definedName>
    <definedName name="edba" localSheetId="14">#REF!</definedName>
    <definedName name="edba" localSheetId="15">#REF!</definedName>
    <definedName name="edba" localSheetId="10">#REF!</definedName>
    <definedName name="edba">#REF!</definedName>
    <definedName name="edcvfrtgb" localSheetId="14">#REF!</definedName>
    <definedName name="edcvfrtgb" localSheetId="15">#REF!</definedName>
    <definedName name="edcvfrtgb" localSheetId="10">#REF!</definedName>
    <definedName name="edcvfrtgb">#REF!</definedName>
    <definedName name="EDSE" localSheetId="14">#REF!</definedName>
    <definedName name="EDSE" localSheetId="15">#REF!</definedName>
    <definedName name="EDSE" localSheetId="10">#REF!</definedName>
    <definedName name="EDSE">#REF!</definedName>
    <definedName name="ee" localSheetId="14">#REF!</definedName>
    <definedName name="ee" localSheetId="15">#REF!</definedName>
    <definedName name="ee" localSheetId="10">#REF!</definedName>
    <definedName name="ee">#REF!</definedName>
    <definedName name="eee" localSheetId="14">#REF!</definedName>
    <definedName name="eee" localSheetId="15">#REF!</definedName>
    <definedName name="eee" localSheetId="10">#REF!</definedName>
    <definedName name="eee">#REF!</definedName>
    <definedName name="ééééééééé" localSheetId="14">#REF!</definedName>
    <definedName name="ééééééééé" localSheetId="15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4">#REF!</definedName>
    <definedName name="eus" localSheetId="15">#REF!</definedName>
    <definedName name="eus" localSheetId="10">#REF!</definedName>
    <definedName name="eus">#REF!</definedName>
    <definedName name="excel" localSheetId="14">#REF!,#REF!</definedName>
    <definedName name="excel" localSheetId="15">#REF!,#REF!</definedName>
    <definedName name="excel" localSheetId="10">#REF!,#REF!</definedName>
    <definedName name="excel">#REF!,#REF!</definedName>
    <definedName name="Excel_BuiltIn_Print_Area_1" localSheetId="14">#REF!</definedName>
    <definedName name="Excel_BuiltIn_Print_Area_1" localSheetId="15">#REF!</definedName>
    <definedName name="Excel_BuiltIn_Print_Area_1" localSheetId="10">#REF!</definedName>
    <definedName name="Excel_BuiltIn_Print_Area_1">#REF!</definedName>
    <definedName name="Excel_BuiltIn_Print_Titles_26" localSheetId="14">#REF!,#REF!</definedName>
    <definedName name="Excel_BuiltIn_Print_Titles_26" localSheetId="15">#REF!,#REF!</definedName>
    <definedName name="Excel_BuiltIn_Print_Titles_26" localSheetId="10">#REF!,#REF!</definedName>
    <definedName name="Excel_BuiltIn_Print_Titles_26">#REF!,#REF!</definedName>
    <definedName name="ff" localSheetId="14">#REF!</definedName>
    <definedName name="ff" localSheetId="15">#REF!</definedName>
    <definedName name="ff" localSheetId="10">#REF!</definedName>
    <definedName name="ff">#REF!</definedName>
    <definedName name="ffd" localSheetId="14">#REF!,#REF!</definedName>
    <definedName name="ffd" localSheetId="15">#REF!,#REF!</definedName>
    <definedName name="ffd" localSheetId="10">#REF!,#REF!</definedName>
    <definedName name="ffd">#REF!,#REF!</definedName>
    <definedName name="ffféé">[1]Háttéradatok!$C$29:$AG$32</definedName>
    <definedName name="ffff" localSheetId="14">#REF!</definedName>
    <definedName name="ffff" localSheetId="15">#REF!</definedName>
    <definedName name="ffff" localSheetId="10">#REF!</definedName>
    <definedName name="ffff">#REF!</definedName>
    <definedName name="fffff">[1]Háttéradatok!$C$29:$AG$32</definedName>
    <definedName name="fghigh_jifj" localSheetId="14">#REF!,#REF!</definedName>
    <definedName name="fghigh_jifj" localSheetId="15">#REF!,#REF!</definedName>
    <definedName name="fghigh_jifj" localSheetId="10">#REF!,#REF!</definedName>
    <definedName name="fghigh_jifj">#REF!,#REF!</definedName>
    <definedName name="Fiumei" localSheetId="14">#REF!</definedName>
    <definedName name="Fiumei" localSheetId="15">#REF!</definedName>
    <definedName name="Fiumei" localSheetId="10">#REF!</definedName>
    <definedName name="Fiumei">#REF!</definedName>
    <definedName name="fjkfjkdhdhdghdghj" localSheetId="14">#REF!,#REF!</definedName>
    <definedName name="fjkfjkdhdhdghdghj" localSheetId="15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4">#REF!</definedName>
    <definedName name="gaga" localSheetId="15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4">#REF!,#REF!</definedName>
    <definedName name="ggg" localSheetId="15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4">#REF!,#REF!</definedName>
    <definedName name="ggggggggggggggg" localSheetId="15">#REF!,#REF!</definedName>
    <definedName name="ggggggggggggggg" localSheetId="10">#REF!,#REF!</definedName>
    <definedName name="ggggggggggggggg">#REF!,#REF!</definedName>
    <definedName name="gh" localSheetId="14">#REF!</definedName>
    <definedName name="gh" localSheetId="15">#REF!</definedName>
    <definedName name="gh" localSheetId="10">#REF!</definedName>
    <definedName name="gh">#REF!</definedName>
    <definedName name="gyj" localSheetId="14">#REF!</definedName>
    <definedName name="gyj" localSheetId="15">#REF!</definedName>
    <definedName name="gyj" localSheetId="10">#REF!</definedName>
    <definedName name="gyj">#REF!</definedName>
    <definedName name="gyj_k">[2]Gyermekjóléti!$C$27:$C$86</definedName>
    <definedName name="gyj_k_" localSheetId="14">#REF!</definedName>
    <definedName name="gyj_k_" localSheetId="15">#REF!</definedName>
    <definedName name="gyj_k_" localSheetId="10">#REF!</definedName>
    <definedName name="gyj_k_">#REF!</definedName>
    <definedName name="gyjk" localSheetId="14">#REF!</definedName>
    <definedName name="gyjk" localSheetId="15">#REF!</definedName>
    <definedName name="gyjk" localSheetId="10">#REF!</definedName>
    <definedName name="gyjk">#REF!</definedName>
    <definedName name="hh" localSheetId="14">#REF!</definedName>
    <definedName name="hh" localSheetId="15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4">#REF!</definedName>
    <definedName name="jj" localSheetId="15">#REF!</definedName>
    <definedName name="jj" localSheetId="10">#REF!</definedName>
    <definedName name="jj">#REF!</definedName>
    <definedName name="jjjjj" localSheetId="14">#REF!,#REF!</definedName>
    <definedName name="jjjjj" localSheetId="15">#REF!,#REF!</definedName>
    <definedName name="jjjjj" localSheetId="10">#REF!,#REF!</definedName>
    <definedName name="jjjjj">#REF!,#REF!</definedName>
    <definedName name="jjjjjjjjjjjjjjjjjjjjjj" localSheetId="14">#REF!</definedName>
    <definedName name="jjjjjjjjjjjjjjjjjjjjjj" localSheetId="15">#REF!</definedName>
    <definedName name="jjjjjjjjjjjjjjjjjjjjjj" localSheetId="10">#REF!</definedName>
    <definedName name="jjjjjjjjjjjjjjjjjjjjjj">#REF!</definedName>
    <definedName name="k" localSheetId="14">#REF!</definedName>
    <definedName name="k" localSheetId="15">#REF!</definedName>
    <definedName name="k" localSheetId="10">#REF!</definedName>
    <definedName name="k">#REF!</definedName>
    <definedName name="kill" localSheetId="14">#REF!</definedName>
    <definedName name="kill" localSheetId="15">#REF!</definedName>
    <definedName name="kill" localSheetId="10">#REF!</definedName>
    <definedName name="kill">#REF!</definedName>
    <definedName name="kiskuta" localSheetId="14">#REF!</definedName>
    <definedName name="kiskuta" localSheetId="15">#REF!</definedName>
    <definedName name="kiskuta" localSheetId="10">#REF!</definedName>
    <definedName name="kiskuta">#REF!</definedName>
    <definedName name="kistérség" localSheetId="14">#REF!</definedName>
    <definedName name="kistérség" localSheetId="15">#REF!</definedName>
    <definedName name="kistérség" localSheetId="10">#REF!</definedName>
    <definedName name="kistérség">#REF!</definedName>
    <definedName name="kjz" localSheetId="14">#REF!</definedName>
    <definedName name="kjz" localSheetId="15">#REF!</definedName>
    <definedName name="kjz" localSheetId="10">#REF!</definedName>
    <definedName name="kjz">#REF!</definedName>
    <definedName name="kjz_k">[2]körjegyzőség!$C$9:$C$28</definedName>
    <definedName name="kjz_k_" localSheetId="14">#REF!</definedName>
    <definedName name="kjz_k_" localSheetId="15">#REF!</definedName>
    <definedName name="kjz_k_" localSheetId="10">#REF!</definedName>
    <definedName name="kjz_k_">#REF!</definedName>
    <definedName name="kjz_sz">[9]kd!$Q$2:$Q$3152</definedName>
    <definedName name="klll" localSheetId="14">#REF!</definedName>
    <definedName name="klll" localSheetId="15">#REF!</definedName>
    <definedName name="klll" localSheetId="10">#REF!</definedName>
    <definedName name="klll">#REF!</definedName>
    <definedName name="Kodály" localSheetId="14">#REF!</definedName>
    <definedName name="Kodály" localSheetId="15">#REF!</definedName>
    <definedName name="Kodály" localSheetId="10">#REF!</definedName>
    <definedName name="Kodály">#REF!</definedName>
    <definedName name="l" localSheetId="14">#REF!</definedName>
    <definedName name="l" localSheetId="15">#REF!</definedName>
    <definedName name="l" localSheetId="10">#REF!</definedName>
    <definedName name="l">#REF!</definedName>
    <definedName name="lkjjghdk" localSheetId="14">#REF!</definedName>
    <definedName name="lkjjghdk" localSheetId="15">#REF!</definedName>
    <definedName name="lkjjghdk" localSheetId="10">#REF!</definedName>
    <definedName name="lkjjghdk">#REF!</definedName>
    <definedName name="llllll" localSheetId="14">#REF!</definedName>
    <definedName name="llllll" localSheetId="15">#REF!</definedName>
    <definedName name="llllll" localSheetId="10">#REF!</definedName>
    <definedName name="llllll">#REF!</definedName>
    <definedName name="llllllll" localSheetId="14">#REF!</definedName>
    <definedName name="llllllll" localSheetId="15">#REF!</definedName>
    <definedName name="llllllll" localSheetId="10">#REF!</definedName>
    <definedName name="llllllll">#REF!</definedName>
    <definedName name="lllllllllll" localSheetId="14">#REF!,#REF!</definedName>
    <definedName name="lllllllllll" localSheetId="15">#REF!,#REF!</definedName>
    <definedName name="lllllllllll" localSheetId="10">#REF!,#REF!</definedName>
    <definedName name="lllllllllll">#REF!,#REF!</definedName>
    <definedName name="llllllllllllllll" localSheetId="14">#REF!</definedName>
    <definedName name="llllllllllllllll" localSheetId="15">#REF!</definedName>
    <definedName name="llllllllllllllll" localSheetId="10">#REF!</definedName>
    <definedName name="llllllllllllllll">#REF!</definedName>
    <definedName name="m" localSheetId="14">#REF!</definedName>
    <definedName name="m" localSheetId="15">#REF!</definedName>
    <definedName name="m" localSheetId="10">#REF!</definedName>
    <definedName name="m">#REF!</definedName>
    <definedName name="más" localSheetId="14">#REF!,#REF!</definedName>
    <definedName name="más" localSheetId="15">#REF!,#REF!</definedName>
    <definedName name="más" localSheetId="10">#REF!,#REF!</definedName>
    <definedName name="más">#REF!,#REF!</definedName>
    <definedName name="másik" localSheetId="14">#REF!,#REF!</definedName>
    <definedName name="másik" localSheetId="15">#REF!,#REF!</definedName>
    <definedName name="másik" localSheetId="10">#REF!,#REF!</definedName>
    <definedName name="másik">#REF!,#REF!</definedName>
    <definedName name="mmm" localSheetId="14">#REF!</definedName>
    <definedName name="mmm" localSheetId="15">#REF!</definedName>
    <definedName name="mmm" localSheetId="10">#REF!</definedName>
    <definedName name="mmm">#REF!</definedName>
    <definedName name="mnb" localSheetId="14">#REF!</definedName>
    <definedName name="mnb" localSheetId="15">#REF!</definedName>
    <definedName name="mnb" localSheetId="10">#REF!</definedName>
    <definedName name="mnb">#REF!</definedName>
    <definedName name="mnbvc" localSheetId="14">#REF!</definedName>
    <definedName name="mnbvc" localSheetId="15">#REF!</definedName>
    <definedName name="mnbvc" localSheetId="10">#REF!</definedName>
    <definedName name="mnbvc">#REF!</definedName>
    <definedName name="mskfas" localSheetId="14">#REF!,#REF!</definedName>
    <definedName name="mskfas" localSheetId="15">#REF!,#REF!</definedName>
    <definedName name="mskfas" localSheetId="10">#REF!,#REF!</definedName>
    <definedName name="mskfas">#REF!,#REF!</definedName>
    <definedName name="n" localSheetId="14">#REF!</definedName>
    <definedName name="n" localSheetId="15">#REF!</definedName>
    <definedName name="n" localSheetId="10">#REF!</definedName>
    <definedName name="n">#REF!</definedName>
    <definedName name="nb" localSheetId="14">#REF!</definedName>
    <definedName name="nb" localSheetId="15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4">#REF!</definedName>
    <definedName name="nev_c" localSheetId="15">#REF!</definedName>
    <definedName name="nev_c" localSheetId="10">#REF!</definedName>
    <definedName name="nev_c">#REF!</definedName>
    <definedName name="nev_g" localSheetId="14">#REF!</definedName>
    <definedName name="nev_g" localSheetId="15">#REF!</definedName>
    <definedName name="nev_g" localSheetId="10">#REF!</definedName>
    <definedName name="nev_g">#REF!</definedName>
    <definedName name="nev_k" localSheetId="14">#REF!</definedName>
    <definedName name="nev_k" localSheetId="15">#REF!</definedName>
    <definedName name="nev_k" localSheetId="10">#REF!</definedName>
    <definedName name="nev_k">#REF!</definedName>
    <definedName name="név_k" localSheetId="14">#REF!</definedName>
    <definedName name="név_k" localSheetId="15">#REF!</definedName>
    <definedName name="név_k" localSheetId="10">#REF!</definedName>
    <definedName name="név_k">#REF!</definedName>
    <definedName name="nnn" localSheetId="14">#REF!</definedName>
    <definedName name="nnn" localSheetId="15">#REF!</definedName>
    <definedName name="nnn" localSheetId="10">#REF!</definedName>
    <definedName name="nnn">#REF!</definedName>
    <definedName name="nnnnnnnnnnnnnnnnnnnnnnnnnnnnnnnnnnnnn" localSheetId="14">#REF!</definedName>
    <definedName name="nnnnnnnnnnnnnnnnnnnnnnnnnnnnnnnnnnnnn" localSheetId="15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13">'10.sz.mell'!$1:$4</definedName>
    <definedName name="_xlnm.Print_Titles" localSheetId="4">'3.sz.mell'!$3:$4</definedName>
    <definedName name="_xlnm.Print_Titles" localSheetId="10">'9.sz.mell.'!$4:$5</definedName>
    <definedName name="_xlnm.Print_Area" localSheetId="1">'1.sz.mell.'!$A$1:$D$118</definedName>
    <definedName name="_xlnm.Print_Area" localSheetId="19">'14.sz.mell'!$A$1:$C$19</definedName>
    <definedName name="_xlnm.Print_Area" localSheetId="2">'2.1.sz.mell  '!$A$1:$E$23</definedName>
    <definedName name="_xlnm.Print_Area" localSheetId="4">'3.sz.mell'!$A$1:$F$69</definedName>
    <definedName name="_xlnm.Print_Area" localSheetId="5">'4. sz.mell '!$A$1:$N$22</definedName>
    <definedName name="_xlnm.Print_Area" localSheetId="8">'7.sz.mell.'!$A$1:$J$9</definedName>
    <definedName name="_xlnm.Print_Area" localSheetId="10">'9.sz.mell.'!$A$1:$F$115</definedName>
    <definedName name="okod">[9]kd!$F$2:$I$3368</definedName>
    <definedName name="oooooooooooooooooooooo" localSheetId="14">#REF!</definedName>
    <definedName name="oooooooooooooooooooooo" localSheetId="15">#REF!</definedName>
    <definedName name="oooooooooooooooooooooo" localSheetId="10">#REF!</definedName>
    <definedName name="oooooooooooooooooooooo">#REF!</definedName>
    <definedName name="ovi" localSheetId="14">#REF!</definedName>
    <definedName name="ovi" localSheetId="15">#REF!</definedName>
    <definedName name="ovi" localSheetId="10">#REF!</definedName>
    <definedName name="ovi">#REF!</definedName>
    <definedName name="óvoda">#REF!</definedName>
    <definedName name="ő" localSheetId="14">#REF!</definedName>
    <definedName name="ő" localSheetId="15">#REF!</definedName>
    <definedName name="ő" localSheetId="10">#REF!</definedName>
    <definedName name="ő">#REF!</definedName>
    <definedName name="önk">[9]kd!$F$2:$F$3176</definedName>
    <definedName name="önkbercsényi">#REF!</definedName>
    <definedName name="önkbölcsőde">#REF!</definedName>
    <definedName name="önkegymi">#REF!</definedName>
    <definedName name="önkgondkp">#REF!</definedName>
    <definedName name="önkhunyadi">#REF!</definedName>
    <definedName name="önkkodály">#REF!</definedName>
    <definedName name="önkkonyha">#REF!</definedName>
    <definedName name="önkkölcsey">#REF!</definedName>
    <definedName name="önkkönyvtár">#REF!</definedName>
    <definedName name="önkktgvtám">#REF!</definedName>
    <definedName name="önklábassy">#REF!</definedName>
    <definedName name="önkműkbev">#REF!</definedName>
    <definedName name="önkóvoda">#REF!</definedName>
    <definedName name="önkpbo">#REF!</definedName>
    <definedName name="önkpetőfi">#REF!</definedName>
    <definedName name="önksajátos1">#REF!</definedName>
    <definedName name="önkszékács">#REF!</definedName>
    <definedName name="önkvmk">#REF!</definedName>
    <definedName name="őőőőőőőőőőőőő" localSheetId="14">#REF!</definedName>
    <definedName name="őőőőőőőőőőőőő" localSheetId="15">#REF!</definedName>
    <definedName name="őőőőőőőőőőőőő" localSheetId="10">#REF!</definedName>
    <definedName name="őőőőőőőőőőőőő">#REF!</definedName>
    <definedName name="őpoiuztr" localSheetId="14">#REF!</definedName>
    <definedName name="őpoiuztr" localSheetId="15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>#REF!</definedName>
    <definedName name="pálybev1">#REF!</definedName>
    <definedName name="pbo">#REF!</definedName>
    <definedName name="pénzeszkátad">#REF!</definedName>
    <definedName name="pénzfognélk1">#REF!</definedName>
    <definedName name="pénzforgnélk1">#REF!</definedName>
    <definedName name="pénzforgnélkül">#REF!</definedName>
    <definedName name="pénzm">#REF!</definedName>
    <definedName name="pénzügyibef">#REF!</definedName>
    <definedName name="pénzügyibef1">#REF!</definedName>
    <definedName name="peszkátad4">#REF!</definedName>
    <definedName name="petőfi">#REF!</definedName>
    <definedName name="phdologi">#REF!</definedName>
    <definedName name="phműkbev">#REF!</definedName>
    <definedName name="phműkbev1">#REF!</definedName>
    <definedName name="phműkc1">#REF!</definedName>
    <definedName name="phsajbev">[11]Munka6!$C$21</definedName>
    <definedName name="phszoc">#REF!</definedName>
    <definedName name="pm">#REF!</definedName>
    <definedName name="pótl">[11]Munka6!$C$20</definedName>
    <definedName name="pótlék">#REF!</definedName>
    <definedName name="ppppppppppppppp" localSheetId="14">#REF!,#REF!</definedName>
    <definedName name="ppppppppppppppp" localSheetId="15">#REF!,#REF!</definedName>
    <definedName name="ppppppppppppppp" localSheetId="10">#REF!,#REF!</definedName>
    <definedName name="ppppppppppppppp">#REF!,#REF!</definedName>
    <definedName name="Q" localSheetId="14">#REF!</definedName>
    <definedName name="Q" localSheetId="15">#REF!</definedName>
    <definedName name="Q" localSheetId="10">#REF!</definedName>
    <definedName name="Q">#REF!</definedName>
    <definedName name="qaywsx" localSheetId="14">#REF!,#REF!</definedName>
    <definedName name="qaywsx" localSheetId="15">#REF!,#REF!</definedName>
    <definedName name="qaywsx" localSheetId="10">#REF!,#REF!</definedName>
    <definedName name="qaywsx">#REF!,#REF!</definedName>
    <definedName name="QQ" localSheetId="14">#REF!</definedName>
    <definedName name="QQ" localSheetId="15">#REF!</definedName>
    <definedName name="QQ" localSheetId="10">#REF!</definedName>
    <definedName name="QQ">#REF!</definedName>
    <definedName name="qqqq" localSheetId="14">#REF!</definedName>
    <definedName name="qqqq" localSheetId="15">#REF!</definedName>
    <definedName name="qqqq" localSheetId="10">#REF!</definedName>
    <definedName name="qqqq">#REF!</definedName>
    <definedName name="qqqqq" localSheetId="14">#REF!</definedName>
    <definedName name="qqqqq" localSheetId="15">#REF!</definedName>
    <definedName name="qqqqq" localSheetId="10">#REF!</definedName>
    <definedName name="qqqqq">#REF!</definedName>
    <definedName name="qqqqqq" localSheetId="14">#REF!,#REF!</definedName>
    <definedName name="qqqqqq" localSheetId="15">#REF!,#REF!</definedName>
    <definedName name="qqqqqq" localSheetId="10">#REF!,#REF!</definedName>
    <definedName name="qqqqqq">#REF!,#REF!</definedName>
    <definedName name="qqqqqqqq" localSheetId="14">#REF!</definedName>
    <definedName name="qqqqqqqq" localSheetId="15">#REF!</definedName>
    <definedName name="qqqqqqqq" localSheetId="10">#REF!</definedName>
    <definedName name="qqqqqqqq">#REF!</definedName>
    <definedName name="qqqqqqqqq" localSheetId="14">#REF!</definedName>
    <definedName name="qqqqqqqqq" localSheetId="15">#REF!</definedName>
    <definedName name="qqqqqqqqq" localSheetId="10">#REF!</definedName>
    <definedName name="qqqqqqqqq">#REF!</definedName>
    <definedName name="qqqqqqqqqq" localSheetId="14">#REF!</definedName>
    <definedName name="qqqqqqqqqq" localSheetId="15">#REF!</definedName>
    <definedName name="qqqqqqqqqq" localSheetId="10">#REF!</definedName>
    <definedName name="qqqqqqqqqq">#REF!</definedName>
    <definedName name="qqqqqqqqqqq" localSheetId="14">#REF!</definedName>
    <definedName name="qqqqqqqqqqq" localSheetId="15">#REF!</definedName>
    <definedName name="qqqqqqqqqqq" localSheetId="10">#REF!</definedName>
    <definedName name="qqqqqqqqqqq">#REF!</definedName>
    <definedName name="qqqqqqqqqqqqq" localSheetId="14">#REF!</definedName>
    <definedName name="qqqqqqqqqqqqq" localSheetId="15">#REF!</definedName>
    <definedName name="qqqqqqqqqqqqq" localSheetId="10">#REF!</definedName>
    <definedName name="qqqqqqqqqqqqq">#REF!</definedName>
    <definedName name="qqqqqqqqqqqqqqq" localSheetId="14">#REF!,#REF!</definedName>
    <definedName name="qqqqqqqqqqqqqqq" localSheetId="15">#REF!,#REF!</definedName>
    <definedName name="qqqqqqqqqqqqqqq" localSheetId="10">#REF!,#REF!</definedName>
    <definedName name="qqqqqqqqqqqqqqq">#REF!,#REF!</definedName>
    <definedName name="qqqqqqqqqqqqqqqq" localSheetId="14">#REF!</definedName>
    <definedName name="qqqqqqqqqqqqqqqq" localSheetId="15">#REF!</definedName>
    <definedName name="qqqqqqqqqqqqqqqq" localSheetId="10">#REF!</definedName>
    <definedName name="qqqqqqqqqqqqqqqq">#REF!</definedName>
    <definedName name="qqqqqqqqqqqqqqqqq" localSheetId="14">#REF!</definedName>
    <definedName name="qqqqqqqqqqqqqqqqq" localSheetId="15">#REF!</definedName>
    <definedName name="qqqqqqqqqqqqqqqqq" localSheetId="10">#REF!</definedName>
    <definedName name="qqqqqqqqqqqqqqqqq">#REF!</definedName>
    <definedName name="retzijk" localSheetId="14">#REF!</definedName>
    <definedName name="retzijk" localSheetId="15">#REF!</definedName>
    <definedName name="retzijk" localSheetId="10">#REF!</definedName>
    <definedName name="retzijk">#REF!</definedName>
    <definedName name="rr" localSheetId="14">#REF!</definedName>
    <definedName name="rr" localSheetId="15">#REF!</definedName>
    <definedName name="rr" localSheetId="10">#REF!</definedName>
    <definedName name="rr">#REF!</definedName>
    <definedName name="rrr" localSheetId="14">#REF!</definedName>
    <definedName name="rrr" localSheetId="15">#REF!</definedName>
    <definedName name="rrr" localSheetId="10">#REF!</definedName>
    <definedName name="rrr">#REF!</definedName>
    <definedName name="rrrr" localSheetId="14">#REF!</definedName>
    <definedName name="rrrr" localSheetId="15">#REF!</definedName>
    <definedName name="rrrr" localSheetId="10">#REF!</definedName>
    <definedName name="rrrr">#REF!</definedName>
    <definedName name="rrrrr" localSheetId="14">#REF!</definedName>
    <definedName name="rrrrr" localSheetId="15">#REF!</definedName>
    <definedName name="rrrrr" localSheetId="10">#REF!</definedName>
    <definedName name="rrrrr">#REF!</definedName>
    <definedName name="rrrrrr" localSheetId="14">#REF!</definedName>
    <definedName name="rrrrrr" localSheetId="15">#REF!</definedName>
    <definedName name="rrrrrr" localSheetId="10">#REF!</definedName>
    <definedName name="rrrrrr">#REF!</definedName>
    <definedName name="rrrrrrrr" localSheetId="14">#REF!,#REF!</definedName>
    <definedName name="rrrrrrrr" localSheetId="15">#REF!,#REF!</definedName>
    <definedName name="rrrrrrrr" localSheetId="10">#REF!,#REF!</definedName>
    <definedName name="rrrrrrrr">#REF!,#REF!</definedName>
    <definedName name="rrrrrrrrrr" localSheetId="14">#REF!</definedName>
    <definedName name="rrrrrrrrrr" localSheetId="15">#REF!</definedName>
    <definedName name="rrrrrrrrrr" localSheetId="10">#REF!</definedName>
    <definedName name="rrrrrrrrrr">#REF!</definedName>
    <definedName name="rrrrrrrrrrrr" localSheetId="14">#REF!</definedName>
    <definedName name="rrrrrrrrrrrr" localSheetId="15">#REF!</definedName>
    <definedName name="rrrrrrrrrrrr" localSheetId="10">#REF!</definedName>
    <definedName name="rrrrrrrrrrrr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>'[13]4. bevételek int-ként'!#REF!</definedName>
    <definedName name="semmi9">'[13]4. bevételek int-ként'!#REF!</definedName>
    <definedName name="ssscx" localSheetId="14">#REF!</definedName>
    <definedName name="ssscx" localSheetId="15">#REF!</definedName>
    <definedName name="ssscx" localSheetId="10">#REF!</definedName>
    <definedName name="ssscx">#REF!</definedName>
    <definedName name="sssss">[1]Háttéradatok!$C$29:$AG$32</definedName>
    <definedName name="sue" localSheetId="14">#REF!</definedName>
    <definedName name="sue" localSheetId="15">#REF!</definedName>
    <definedName name="sue" localSheetId="10">#REF!</definedName>
    <definedName name="sue">#REF!</definedName>
    <definedName name="szabsbírság">[11]Munka6!$C$19</definedName>
    <definedName name="szabsért">#REF!</definedName>
    <definedName name="székács">#REF!</definedName>
    <definedName name="szemckö4">#REF!</definedName>
    <definedName name="szemegy8.12">#REF!</definedName>
    <definedName name="szemegy8.13">#REF!</definedName>
    <definedName name="személyiph">#REF!</definedName>
    <definedName name="szemjutt">#REF!</definedName>
    <definedName name="szemjutt4">#REF!</definedName>
    <definedName name="szemkist4">#REF!</definedName>
    <definedName name="szemph">#REF!</definedName>
    <definedName name="szemph5">#REF!</definedName>
    <definedName name="szemph8.12">#REF!</definedName>
    <definedName name="szjahelyben">#REF!</definedName>
    <definedName name="szjahelyben1">#REF!</definedName>
    <definedName name="szjahelybenm">[11]Munka6!$C$7</definedName>
    <definedName name="szjajövkül">#REF!</definedName>
    <definedName name="szjajövkül1">#REF!</definedName>
    <definedName name="szjakül">[11]Munka6!$C$8</definedName>
    <definedName name="szocátv">#REF!</definedName>
    <definedName name="szocph">#REF!</definedName>
    <definedName name="szocph5">#REF!</definedName>
    <definedName name="szocsegélyph">#REF!</definedName>
    <definedName name="t" localSheetId="14">#REF!,#REF!</definedName>
    <definedName name="t" localSheetId="15">#REF!,#REF!</definedName>
    <definedName name="t" localSheetId="10">#REF!,#REF!</definedName>
    <definedName name="t">#REF!,#REF!</definedName>
    <definedName name="talajt">#REF!</definedName>
    <definedName name="támkölcs1">#REF!</definedName>
    <definedName name="támkölcsön">#REF!</definedName>
    <definedName name="támogatások">#REF!</definedName>
    <definedName name="támogatások1">#REF!</definedName>
    <definedName name="tárgyi">#REF!</definedName>
    <definedName name="tárgyi1">#REF!</definedName>
    <definedName name="tartalék4">#REF!</definedName>
    <definedName name="termőf">#REF!</definedName>
    <definedName name="termőfbérbe">[11]Munka6!$C$17</definedName>
    <definedName name="termőföld1">#REF!</definedName>
    <definedName name="Tűzoltóság">[14]Háttéradatok!$C$29:$AG$32</definedName>
    <definedName name="újsablon" localSheetId="14">#REF!</definedName>
    <definedName name="újsablon" localSheetId="15">#REF!</definedName>
    <definedName name="újsablon" localSheetId="10">#REF!</definedName>
    <definedName name="újsablon">#REF!</definedName>
    <definedName name="uuuuu" localSheetId="14">#REF!</definedName>
    <definedName name="uuuuu" localSheetId="15">#REF!</definedName>
    <definedName name="uuuuu" localSheetId="10">#REF!</definedName>
    <definedName name="uuuuu">#REF!</definedName>
    <definedName name="v" localSheetId="14">#REF!</definedName>
    <definedName name="v" localSheetId="15">#REF!</definedName>
    <definedName name="v" localSheetId="10">#REF!</definedName>
    <definedName name="v">#REF!</definedName>
    <definedName name="vizikátv">#REF!</definedName>
    <definedName name="vizikátv1">#REF!</definedName>
    <definedName name="vizikfelh3">'[10]7. felhalm.kiad.'!#REF!</definedName>
    <definedName name="vmk">#REF!</definedName>
    <definedName name="vv" localSheetId="14">#REF!</definedName>
    <definedName name="vv" localSheetId="15">#REF!</definedName>
    <definedName name="vv" localSheetId="10">#REF!</definedName>
    <definedName name="vv">#REF!</definedName>
    <definedName name="x" localSheetId="14">#REF!</definedName>
    <definedName name="x" localSheetId="15">#REF!</definedName>
    <definedName name="x" localSheetId="10">#REF!</definedName>
    <definedName name="x">#REF!</definedName>
    <definedName name="xcvbnm" localSheetId="14">#REF!</definedName>
    <definedName name="xcvbnm" localSheetId="15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14">#REF!</definedName>
    <definedName name="xxxxxxxxxxxxxxxxxxxxxxxxxxx" localSheetId="15">#REF!</definedName>
    <definedName name="xxxxxxxxxxxxxxxxxxxxxxxxxxx" localSheetId="10">#REF!</definedName>
    <definedName name="xxxxxxxxxxxxxxxxxxxxxxxxxxx">#REF!</definedName>
    <definedName name="y" localSheetId="14">#REF!,#REF!</definedName>
    <definedName name="y" localSheetId="15">#REF!,#REF!</definedName>
    <definedName name="y" localSheetId="10">#REF!,#REF!</definedName>
    <definedName name="y">#REF!,#REF!</definedName>
    <definedName name="ycxd" localSheetId="14">#REF!</definedName>
    <definedName name="ycxd" localSheetId="15">#REF!</definedName>
    <definedName name="ycxd" localSheetId="10">#REF!</definedName>
    <definedName name="ycxd">#REF!</definedName>
    <definedName name="yxc" localSheetId="14">#REF!</definedName>
    <definedName name="yxc" localSheetId="15">#REF!</definedName>
    <definedName name="yxc" localSheetId="10">#REF!</definedName>
    <definedName name="yxc">#REF!</definedName>
    <definedName name="zzz">[1]Háttéradatok!$B$22:$AG$28</definedName>
  </definedNames>
  <calcPr calcId="144525"/>
</workbook>
</file>

<file path=xl/calcChain.xml><?xml version="1.0" encoding="utf-8"?>
<calcChain xmlns="http://schemas.openxmlformats.org/spreadsheetml/2006/main">
  <c r="D93" i="1" l="1"/>
  <c r="D86" i="1" s="1"/>
  <c r="E72" i="14"/>
  <c r="D72" i="1" l="1"/>
  <c r="D96" i="1"/>
  <c r="D33" i="1"/>
  <c r="E22" i="28" l="1"/>
  <c r="F22" i="28"/>
  <c r="F26" i="28" s="1"/>
  <c r="E26" i="28"/>
  <c r="E28" i="28" s="1"/>
  <c r="D6" i="29"/>
  <c r="E6" i="29"/>
  <c r="F6" i="29"/>
  <c r="G6" i="29"/>
  <c r="C6" i="29"/>
  <c r="H5" i="29"/>
  <c r="H4" i="29"/>
  <c r="H6" i="29" s="1"/>
  <c r="D7" i="11"/>
  <c r="F7" i="11"/>
  <c r="H7" i="11"/>
  <c r="J6" i="11"/>
  <c r="E6" i="11" s="1"/>
  <c r="E7" i="11" s="1"/>
  <c r="I6" i="11" l="1"/>
  <c r="I7" i="11" s="1"/>
  <c r="G6" i="11"/>
  <c r="G7" i="11" s="1"/>
  <c r="C6" i="11"/>
  <c r="E37" i="14"/>
  <c r="D37" i="14"/>
  <c r="F6" i="14" l="1"/>
  <c r="E112" i="14"/>
  <c r="E105" i="14"/>
  <c r="E95" i="14"/>
  <c r="E75" i="14"/>
  <c r="E66" i="14"/>
  <c r="E57" i="14"/>
  <c r="E45" i="14"/>
  <c r="F7" i="14"/>
  <c r="F8" i="14"/>
  <c r="F9" i="14"/>
  <c r="F10" i="14"/>
  <c r="F11" i="14"/>
  <c r="F13" i="14"/>
  <c r="F15" i="14"/>
  <c r="F16" i="14"/>
  <c r="F17" i="14"/>
  <c r="F18" i="14"/>
  <c r="F19" i="14"/>
  <c r="F20" i="14"/>
  <c r="F21" i="14"/>
  <c r="F23" i="14"/>
  <c r="F25" i="14"/>
  <c r="F26" i="14"/>
  <c r="F27" i="14"/>
  <c r="F28" i="14"/>
  <c r="F29" i="14"/>
  <c r="F30" i="14"/>
  <c r="F32" i="14"/>
  <c r="F34" i="14"/>
  <c r="F35" i="14"/>
  <c r="F36" i="14"/>
  <c r="F38" i="14"/>
  <c r="F39" i="14"/>
  <c r="F40" i="14"/>
  <c r="F42" i="14"/>
  <c r="F43" i="14"/>
  <c r="F44" i="14"/>
  <c r="F46" i="14"/>
  <c r="F47" i="14"/>
  <c r="F48" i="14"/>
  <c r="F49" i="14"/>
  <c r="F50" i="14"/>
  <c r="F51" i="14"/>
  <c r="F52" i="14"/>
  <c r="F53" i="14"/>
  <c r="F54" i="14"/>
  <c r="F55" i="14"/>
  <c r="F56" i="14"/>
  <c r="F58" i="14"/>
  <c r="F59" i="14"/>
  <c r="F60" i="14"/>
  <c r="F61" i="14"/>
  <c r="F62" i="14"/>
  <c r="F64" i="14"/>
  <c r="F65" i="14"/>
  <c r="F67" i="14"/>
  <c r="F68" i="14"/>
  <c r="F71" i="14"/>
  <c r="F73" i="14"/>
  <c r="F74" i="14"/>
  <c r="F77" i="14"/>
  <c r="F78" i="14"/>
  <c r="F81" i="14"/>
  <c r="F82" i="14"/>
  <c r="F83" i="14"/>
  <c r="F84" i="14"/>
  <c r="F86" i="14"/>
  <c r="F87" i="14"/>
  <c r="F88" i="14"/>
  <c r="F89" i="14"/>
  <c r="F90" i="14"/>
  <c r="F91" i="14"/>
  <c r="F93" i="14"/>
  <c r="F96" i="14"/>
  <c r="F97" i="14"/>
  <c r="F99" i="14"/>
  <c r="F100" i="14"/>
  <c r="F101" i="14"/>
  <c r="F102" i="14"/>
  <c r="F103" i="14"/>
  <c r="F104" i="14"/>
  <c r="F108" i="14"/>
  <c r="F109" i="14"/>
  <c r="F110" i="14"/>
  <c r="F111" i="14"/>
  <c r="E14" i="14"/>
  <c r="E12" i="14"/>
  <c r="E22" i="14" l="1"/>
  <c r="E70" i="14" s="1"/>
  <c r="E76" i="14" s="1"/>
  <c r="F37" i="14"/>
  <c r="F72" i="14"/>
  <c r="E106" i="14"/>
  <c r="E113" i="14" s="1"/>
  <c r="M6" i="19"/>
  <c r="M7" i="19"/>
  <c r="M8" i="19"/>
  <c r="M9" i="19"/>
  <c r="M10" i="19"/>
  <c r="M5" i="19"/>
  <c r="M11" i="19" s="1"/>
  <c r="K6" i="21"/>
  <c r="F18" i="8"/>
  <c r="F19" i="8" s="1"/>
  <c r="G18" i="8"/>
  <c r="G19" i="8" s="1"/>
  <c r="H18" i="8"/>
  <c r="H19" i="8" s="1"/>
  <c r="I18" i="8"/>
  <c r="I19" i="8" s="1"/>
  <c r="J18" i="8"/>
  <c r="J19" i="8" s="1"/>
  <c r="K18" i="8"/>
  <c r="K19" i="8" s="1"/>
  <c r="L18" i="8"/>
  <c r="L19" i="8" s="1"/>
  <c r="E18" i="8"/>
  <c r="E19" i="8" s="1"/>
  <c r="D14" i="14"/>
  <c r="F14" i="14" s="1"/>
  <c r="M9" i="16"/>
  <c r="M12" i="16"/>
  <c r="M13" i="16"/>
  <c r="M14" i="16"/>
  <c r="M15" i="16"/>
  <c r="M16" i="16"/>
  <c r="M6" i="16"/>
  <c r="M7" i="16"/>
  <c r="M8" i="16"/>
  <c r="M10" i="16"/>
  <c r="M11" i="16"/>
  <c r="K6" i="15"/>
  <c r="K7" i="15"/>
  <c r="K8" i="15"/>
  <c r="K9" i="15"/>
  <c r="K10" i="15"/>
  <c r="K11" i="15"/>
  <c r="K12" i="15"/>
  <c r="K13" i="15"/>
  <c r="F59" i="7"/>
  <c r="D37" i="1"/>
  <c r="D12" i="1"/>
  <c r="D22" i="1" s="1"/>
  <c r="E9" i="5" l="1"/>
  <c r="E19" i="6"/>
  <c r="E12" i="6"/>
  <c r="D7" i="6"/>
  <c r="D8" i="6"/>
  <c r="D6" i="6"/>
  <c r="C18" i="5"/>
  <c r="C17" i="5"/>
  <c r="C14" i="5"/>
  <c r="B17" i="5"/>
  <c r="B16" i="5"/>
  <c r="B14" i="5"/>
  <c r="E8" i="5"/>
  <c r="E10" i="5"/>
  <c r="E7" i="5"/>
  <c r="E6" i="5"/>
  <c r="D7" i="5"/>
  <c r="D8" i="5"/>
  <c r="D9" i="5"/>
  <c r="D10" i="5"/>
  <c r="D6" i="5"/>
  <c r="E13" i="5" l="1"/>
  <c r="E20" i="9"/>
  <c r="E22" i="9" l="1"/>
  <c r="E23" i="9" s="1"/>
  <c r="C32" i="13"/>
  <c r="D32" i="13"/>
  <c r="E32" i="13"/>
  <c r="E24" i="31" l="1"/>
  <c r="D24" i="31"/>
  <c r="C24" i="31"/>
  <c r="E18" i="31"/>
  <c r="D18" i="31"/>
  <c r="C18" i="31"/>
  <c r="E16" i="31"/>
  <c r="D16" i="31"/>
  <c r="C16" i="31"/>
  <c r="C25" i="31" l="1"/>
  <c r="C11" i="32"/>
  <c r="E25" i="31"/>
  <c r="D25" i="31"/>
  <c r="C22" i="30"/>
  <c r="C14" i="30"/>
  <c r="C12" i="30"/>
  <c r="C13" i="30" s="1"/>
  <c r="C30" i="30" l="1"/>
  <c r="C31" i="30" s="1"/>
  <c r="F18" i="13" l="1"/>
  <c r="F19" i="13"/>
  <c r="F20" i="13"/>
  <c r="F21" i="13"/>
  <c r="F22" i="13"/>
  <c r="F17" i="13"/>
  <c r="D24" i="13"/>
  <c r="E24" i="13"/>
  <c r="F27" i="13"/>
  <c r="F28" i="13"/>
  <c r="F29" i="13"/>
  <c r="F30" i="13"/>
  <c r="F31" i="13"/>
  <c r="F26" i="13"/>
  <c r="F32" i="13" l="1"/>
  <c r="F24" i="13"/>
  <c r="D94" i="14"/>
  <c r="D92" i="14" l="1"/>
  <c r="F92" i="14" s="1"/>
  <c r="F94" i="14"/>
  <c r="F39" i="17"/>
  <c r="F38" i="17"/>
  <c r="E37" i="17" l="1"/>
  <c r="F37" i="17"/>
  <c r="D37" i="17"/>
  <c r="F28" i="28" l="1"/>
  <c r="D22" i="28"/>
  <c r="D26" i="28" s="1"/>
  <c r="D28" i="28" s="1"/>
  <c r="C22" i="28"/>
  <c r="C26" i="28" s="1"/>
  <c r="C28" i="28" s="1"/>
  <c r="F13" i="28"/>
  <c r="F15" i="28" s="1"/>
  <c r="E13" i="28"/>
  <c r="E15" i="28" s="1"/>
  <c r="D13" i="28"/>
  <c r="D15" i="28" s="1"/>
  <c r="C13" i="28"/>
  <c r="C15" i="28" s="1"/>
  <c r="D17" i="26"/>
  <c r="C17" i="26"/>
  <c r="C17" i="25"/>
  <c r="C8" i="25"/>
  <c r="C18" i="25" l="1"/>
  <c r="H9" i="24"/>
  <c r="G9" i="24"/>
  <c r="F9" i="24"/>
  <c r="E9" i="24"/>
  <c r="B9" i="24"/>
  <c r="I9" i="24"/>
  <c r="D9" i="24"/>
  <c r="D107" i="14" s="1"/>
  <c r="F107" i="14" s="1"/>
  <c r="N23" i="23" l="1"/>
  <c r="M23" i="23"/>
  <c r="L23" i="23"/>
  <c r="K23" i="23"/>
  <c r="J23" i="23"/>
  <c r="I23" i="23"/>
  <c r="H23" i="23"/>
  <c r="G23" i="23"/>
  <c r="F23" i="23"/>
  <c r="E23" i="23"/>
  <c r="D23" i="23"/>
  <c r="C23" i="23"/>
  <c r="O22" i="23"/>
  <c r="O21" i="23"/>
  <c r="O20" i="23"/>
  <c r="O19" i="23"/>
  <c r="O18" i="23"/>
  <c r="O17" i="23"/>
  <c r="O16" i="23"/>
  <c r="O15" i="23"/>
  <c r="O14" i="23"/>
  <c r="N12" i="23"/>
  <c r="M12" i="23"/>
  <c r="M24" i="23" s="1"/>
  <c r="L12" i="23"/>
  <c r="K12" i="23"/>
  <c r="J12" i="23"/>
  <c r="I12" i="23"/>
  <c r="I24" i="23" s="1"/>
  <c r="H12" i="23"/>
  <c r="H24" i="23" s="1"/>
  <c r="G12" i="23"/>
  <c r="G24" i="23" s="1"/>
  <c r="F12" i="23"/>
  <c r="E12" i="23"/>
  <c r="E24" i="23" s="1"/>
  <c r="D12" i="23"/>
  <c r="C12" i="23"/>
  <c r="O11" i="23"/>
  <c r="O10" i="23"/>
  <c r="O9" i="23"/>
  <c r="O8" i="23"/>
  <c r="O7" i="23"/>
  <c r="O6" i="23"/>
  <c r="O5" i="23"/>
  <c r="J8" i="21"/>
  <c r="I8" i="21"/>
  <c r="H8" i="21"/>
  <c r="G8" i="21"/>
  <c r="F8" i="21"/>
  <c r="E8" i="21"/>
  <c r="D8" i="21"/>
  <c r="K7" i="21"/>
  <c r="K5" i="21"/>
  <c r="D24" i="23" l="1"/>
  <c r="L24" i="23"/>
  <c r="F24" i="23"/>
  <c r="J24" i="23"/>
  <c r="K24" i="23"/>
  <c r="N24" i="23"/>
  <c r="O23" i="23"/>
  <c r="C24" i="23"/>
  <c r="K8" i="21"/>
  <c r="O12" i="23"/>
  <c r="L11" i="19"/>
  <c r="K11" i="19"/>
  <c r="J11" i="19"/>
  <c r="I11" i="19"/>
  <c r="H11" i="19"/>
  <c r="G11" i="19"/>
  <c r="F11" i="19"/>
  <c r="E11" i="19"/>
  <c r="D11" i="19"/>
  <c r="E59" i="17"/>
  <c r="D59" i="17"/>
  <c r="F58" i="17"/>
  <c r="F59" i="17" s="1"/>
  <c r="E56" i="17"/>
  <c r="D56" i="17"/>
  <c r="F55" i="17"/>
  <c r="F54" i="17"/>
  <c r="F53" i="17"/>
  <c r="E52" i="17"/>
  <c r="E57" i="17" s="1"/>
  <c r="E60" i="17" s="1"/>
  <c r="D52" i="17"/>
  <c r="F51" i="17"/>
  <c r="F50" i="17"/>
  <c r="F49" i="17"/>
  <c r="F48" i="17"/>
  <c r="F47" i="17"/>
  <c r="F36" i="17"/>
  <c r="F35" i="17"/>
  <c r="E34" i="17"/>
  <c r="E40" i="17" s="1"/>
  <c r="E41" i="17" s="1"/>
  <c r="D34" i="17"/>
  <c r="D40" i="17" s="1"/>
  <c r="D41" i="17" s="1"/>
  <c r="F32" i="17"/>
  <c r="F31" i="17"/>
  <c r="F30" i="17"/>
  <c r="F28" i="17"/>
  <c r="F27" i="17"/>
  <c r="F26" i="17"/>
  <c r="F25" i="17"/>
  <c r="F24" i="17"/>
  <c r="F23" i="17"/>
  <c r="F22" i="17"/>
  <c r="F21" i="17"/>
  <c r="F20" i="17"/>
  <c r="F19" i="17"/>
  <c r="E18" i="17"/>
  <c r="E29" i="17" s="1"/>
  <c r="D18" i="17"/>
  <c r="D29" i="17" s="1"/>
  <c r="F17" i="17"/>
  <c r="F16" i="17"/>
  <c r="E15" i="17"/>
  <c r="D15" i="17"/>
  <c r="F14" i="17"/>
  <c r="F13" i="17"/>
  <c r="F12" i="17"/>
  <c r="F11" i="17"/>
  <c r="E10" i="17"/>
  <c r="D10" i="17"/>
  <c r="F9" i="17"/>
  <c r="F8" i="17"/>
  <c r="F7" i="17"/>
  <c r="F6" i="17"/>
  <c r="K17" i="16"/>
  <c r="J17" i="16"/>
  <c r="I17" i="16"/>
  <c r="H17" i="16"/>
  <c r="G17" i="16"/>
  <c r="E17" i="16"/>
  <c r="D17" i="16"/>
  <c r="L17" i="16"/>
  <c r="M5" i="16"/>
  <c r="M17" i="16" s="1"/>
  <c r="F17" i="16"/>
  <c r="J14" i="15"/>
  <c r="I14" i="15"/>
  <c r="H14" i="15"/>
  <c r="G14" i="15"/>
  <c r="F14" i="15"/>
  <c r="E14" i="15"/>
  <c r="D14" i="15"/>
  <c r="K5" i="15"/>
  <c r="D112" i="14"/>
  <c r="F112" i="14" s="1"/>
  <c r="D98" i="14"/>
  <c r="F98" i="14" s="1"/>
  <c r="D79" i="14"/>
  <c r="D72" i="14"/>
  <c r="D69" i="14"/>
  <c r="F69" i="14" s="1"/>
  <c r="D66" i="14"/>
  <c r="F66" i="14" s="1"/>
  <c r="D63" i="14"/>
  <c r="F63" i="14" s="1"/>
  <c r="D57" i="14"/>
  <c r="F57" i="14" s="1"/>
  <c r="D41" i="14"/>
  <c r="F41" i="14" s="1"/>
  <c r="D33" i="14"/>
  <c r="F33" i="14" s="1"/>
  <c r="D24" i="14"/>
  <c r="D12" i="14"/>
  <c r="F12" i="14" s="1"/>
  <c r="C33" i="13"/>
  <c r="B33" i="13"/>
  <c r="B32" i="13"/>
  <c r="C24" i="13"/>
  <c r="B24" i="13"/>
  <c r="C15" i="13"/>
  <c r="B15" i="13"/>
  <c r="D9" i="11"/>
  <c r="B7" i="11"/>
  <c r="F33" i="13" l="1"/>
  <c r="D31" i="14"/>
  <c r="F31" i="14" s="1"/>
  <c r="F24" i="14"/>
  <c r="O24" i="23"/>
  <c r="D95" i="14"/>
  <c r="F95" i="14" s="1"/>
  <c r="F85" i="14"/>
  <c r="D75" i="14"/>
  <c r="F75" i="14" s="1"/>
  <c r="F15" i="13"/>
  <c r="D22" i="14" s="1"/>
  <c r="F22" i="14" s="1"/>
  <c r="D45" i="14"/>
  <c r="F45" i="14" s="1"/>
  <c r="F52" i="17"/>
  <c r="F18" i="17"/>
  <c r="F29" i="17" s="1"/>
  <c r="F34" i="17"/>
  <c r="F40" i="17" s="1"/>
  <c r="F41" i="17" s="1"/>
  <c r="F56" i="17"/>
  <c r="F15" i="17"/>
  <c r="D57" i="17"/>
  <c r="D60" i="17" s="1"/>
  <c r="D33" i="17"/>
  <c r="D42" i="17" s="1"/>
  <c r="F10" i="17"/>
  <c r="E33" i="17"/>
  <c r="E42" i="17" s="1"/>
  <c r="K14" i="15"/>
  <c r="B9" i="11"/>
  <c r="F9" i="11"/>
  <c r="J8" i="11"/>
  <c r="J7" i="11"/>
  <c r="E8" i="11" l="1"/>
  <c r="G8" i="11"/>
  <c r="C8" i="11"/>
  <c r="D70" i="14"/>
  <c r="F57" i="17"/>
  <c r="F60" i="17" s="1"/>
  <c r="F33" i="17"/>
  <c r="F42" i="17" s="1"/>
  <c r="J9" i="11"/>
  <c r="E9" i="11" s="1"/>
  <c r="G9" i="11" l="1"/>
  <c r="C9" i="11"/>
  <c r="D76" i="14"/>
  <c r="F76" i="14" s="1"/>
  <c r="F70" i="14"/>
  <c r="D105" i="14" l="1"/>
  <c r="F32" i="7"/>
  <c r="F19" i="7"/>
  <c r="D106" i="14" l="1"/>
  <c r="F106" i="14" s="1"/>
  <c r="F105" i="14"/>
  <c r="F20" i="7"/>
  <c r="F35" i="7" s="1"/>
  <c r="F55" i="7"/>
  <c r="D113" i="14" l="1"/>
  <c r="F113" i="14" s="1"/>
  <c r="F60" i="7"/>
  <c r="E17" i="6"/>
  <c r="C14" i="6"/>
  <c r="C17" i="6" s="1"/>
  <c r="C12" i="6"/>
  <c r="C19" i="6" s="1"/>
  <c r="E4" i="6"/>
  <c r="E19" i="5"/>
  <c r="B18" i="5"/>
  <c r="C15" i="5"/>
  <c r="C19" i="5" s="1"/>
  <c r="E4" i="5"/>
  <c r="E20" i="5" l="1"/>
  <c r="C18" i="6"/>
  <c r="E18" i="6"/>
  <c r="C20" i="6" s="1"/>
  <c r="D112" i="1"/>
  <c r="D106" i="1"/>
  <c r="D80" i="1"/>
  <c r="D69" i="1"/>
  <c r="D66" i="1"/>
  <c r="C10" i="5" s="1"/>
  <c r="D63" i="1"/>
  <c r="D57" i="1"/>
  <c r="C9" i="5" s="1"/>
  <c r="D31" i="1"/>
  <c r="C7" i="5"/>
  <c r="D45" i="1" l="1"/>
  <c r="E20" i="6"/>
  <c r="D76" i="1"/>
  <c r="D118" i="1" s="1"/>
  <c r="C6" i="5"/>
  <c r="C13" i="5" s="1"/>
  <c r="E22" i="5" s="1"/>
  <c r="D107" i="1"/>
  <c r="D113" i="1" s="1"/>
  <c r="D70" i="1" l="1"/>
  <c r="D77" i="1" s="1"/>
  <c r="C22" i="5"/>
  <c r="E21" i="5"/>
  <c r="C21" i="5"/>
  <c r="C20" i="5"/>
  <c r="D117" i="1" l="1"/>
</calcChain>
</file>

<file path=xl/sharedStrings.xml><?xml version="1.0" encoding="utf-8"?>
<sst xmlns="http://schemas.openxmlformats.org/spreadsheetml/2006/main" count="1701" uniqueCount="758">
  <si>
    <t>B E V É T E L E K</t>
  </si>
  <si>
    <t>adatok Ft-ban</t>
  </si>
  <si>
    <t>Sor-
szám</t>
  </si>
  <si>
    <t>Bevételi jogcím</t>
  </si>
  <si>
    <t>Rovatszám</t>
  </si>
  <si>
    <t>2017. évi eredeti előirányzat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</si>
  <si>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</si>
  <si>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</si>
  <si>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</si>
  <si>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</si>
  <si>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</si>
  <si>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</si>
  <si>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</si>
  <si>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</si>
  <si>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</si>
  <si>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</si>
  <si>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</si>
  <si>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</si>
  <si>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</si>
  <si>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</si>
  <si>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</si>
  <si>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</si>
  <si>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</si>
  <si>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</si>
  <si>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</si>
  <si>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</si>
  <si>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</si>
  <si>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</si>
  <si>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</si>
  <si>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</si>
  <si>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</si>
  <si>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</si>
  <si>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</si>
  <si>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</si>
  <si>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</si>
  <si>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</si>
  <si>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</si>
  <si>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</si>
  <si>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</si>
  <si>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</si>
  <si>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</si>
  <si>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</si>
  <si>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</si>
  <si>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</si>
  <si>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</si>
  <si>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</si>
  <si>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</si>
  <si>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</si>
  <si>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</si>
  <si>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</si>
  <si>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</si>
  <si>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</si>
  <si>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</si>
  <si>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</si>
  <si>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</si>
  <si>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</si>
  <si>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</si>
  <si>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</si>
  <si>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</si>
  <si>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</si>
  <si>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</si>
  <si>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</si>
  <si>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</si>
  <si>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</si>
  <si>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</si>
  <si>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</si>
  <si>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</si>
  <si>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</si>
  <si>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</si>
  <si>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</si>
  <si>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</si>
  <si>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</si>
  <si>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</si>
  <si>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</si>
  <si>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</si>
  <si>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</si>
  <si>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</si>
  <si>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</si>
  <si>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</si>
  <si>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</si>
  <si>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</si>
  <si>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</si>
  <si>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</si>
  <si>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</si>
  <si>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</si>
  <si>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</si>
  <si>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</si>
  <si>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</si>
  <si>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</si>
  <si>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</si>
  <si>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</si>
  <si>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</si>
  <si>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</si>
  <si>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</si>
  <si>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</si>
  <si>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</si>
  <si>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</si>
  <si>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</si>
  <si>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</si>
  <si>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</si>
  <si>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</si>
  <si>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</si>
  <si>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</si>
  <si>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</si>
  <si>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</si>
  <si>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</si>
  <si>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</si>
  <si>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</si>
  <si>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</si>
  <si>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</si>
  <si>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</si>
  <si>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</si>
  <si>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</si>
  <si>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</si>
  <si>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</si>
  <si>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</si>
  <si>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</si>
  <si>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</si>
  <si>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</si>
  <si>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</si>
  <si>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</si>
  <si>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</si>
  <si>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</si>
  <si>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</si>
  <si>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</si>
  <si>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</si>
  <si>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</si>
  <si>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</si>
  <si>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</si>
  <si>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</si>
  <si>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</si>
  <si>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</si>
  <si>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</si>
  <si>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</si>
  <si>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</si>
  <si>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</si>
  <si>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</si>
  <si>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</si>
  <si>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</si>
  <si>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</si>
  <si>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</si>
  <si>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</si>
  <si>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</si>
  <si>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</si>
  <si>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</si>
  <si>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</si>
  <si>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</si>
  <si>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</si>
  <si>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</si>
  <si>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</si>
  <si>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</si>
  <si>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</si>
  <si>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</si>
  <si>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</si>
  <si>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</si>
  <si>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</si>
  <si>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</si>
  <si>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</si>
  <si>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</si>
  <si>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</si>
  <si>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</si>
  <si>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</si>
  <si>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</si>
  <si>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</si>
  <si>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</si>
  <si>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</si>
  <si>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</si>
  <si>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</si>
  <si>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</si>
  <si>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</si>
  <si>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</si>
  <si>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</si>
  <si>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</si>
  <si>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</si>
  <si>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</si>
  <si>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</si>
  <si>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</si>
  <si>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</si>
  <si>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</si>
  <si>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</si>
  <si>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</si>
  <si>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</si>
  <si>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</si>
  <si>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</si>
  <si>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</si>
  <si>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</si>
  <si>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</si>
  <si>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</si>
  <si>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</si>
  <si>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</si>
  <si>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</si>
  <si>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</si>
  <si>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</si>
  <si>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</si>
  <si>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</si>
  <si>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</si>
  <si>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</si>
  <si>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</si>
  <si>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</si>
  <si>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</si>
  <si>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</si>
  <si>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</si>
  <si>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</si>
  <si>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</si>
  <si>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</si>
  <si>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</si>
  <si>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</si>
  <si>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</si>
  <si>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</si>
  <si>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</si>
  <si>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</si>
  <si>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</si>
  <si>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</si>
  <si>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</si>
  <si>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</si>
  <si>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</si>
  <si>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</si>
  <si>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</si>
  <si>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</si>
  <si>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</si>
  <si>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</si>
  <si>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</si>
  <si>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</si>
  <si>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</si>
  <si>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</si>
  <si>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</si>
  <si>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</si>
  <si>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</si>
  <si>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</si>
  <si>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</si>
  <si>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</si>
  <si>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</si>
  <si>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</si>
  <si>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</si>
  <si>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</si>
  <si>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</si>
  <si>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</si>
  <si>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</si>
  <si>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</si>
  <si>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</si>
  <si>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</si>
  <si>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</si>
  <si>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</si>
  <si>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</si>
  <si>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</si>
  <si>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</si>
  <si>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</si>
  <si>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</si>
  <si>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</si>
  <si>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</si>
  <si>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</si>
  <si>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</si>
  <si>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</si>
  <si>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</si>
  <si>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</si>
  <si>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</si>
  <si>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</si>
  <si>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</si>
  <si>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</si>
  <si>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</si>
  <si>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</si>
  <si>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</si>
  <si>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</si>
  <si>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</si>
  <si>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</si>
  <si>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Finanszírozási bevételek, kiadások egyenlege
(finanszírozási bevételek 70. sor - finanszírozási kiadások 31. sor)
 (+/-)</t>
  </si>
  <si>
    <t>Bevételek</t>
  </si>
  <si>
    <t>Kiadások</t>
  </si>
  <si>
    <t>Megnevezés</t>
  </si>
  <si>
    <t>2017. évi előirányzat</t>
  </si>
  <si>
    <t>E</t>
  </si>
  <si>
    <t>ebből   -  Működési általános tartalék</t>
  </si>
  <si>
    <t xml:space="preserve"> - Működési cél tartalék</t>
  </si>
  <si>
    <t>Költségvetési kiadások összesen (1+….+5)</t>
  </si>
  <si>
    <t>Értékpapír vásárlása, visszavásárlása</t>
  </si>
  <si>
    <t>Hitelek, kölcsönök törlesztése</t>
  </si>
  <si>
    <t>10.1.</t>
  </si>
  <si>
    <t>Lekötött betétek elhelyezése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</si>
  <si>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</si>
  <si>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</si>
  <si>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</si>
  <si>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</si>
  <si>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</si>
  <si>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ebből   -  Felhalmozási általános tartalék</t>
  </si>
  <si>
    <t xml:space="preserve"> - Felhalmozási cél tartalék</t>
  </si>
  <si>
    <t>Költségvetési kiadások összesen: (1.+...+4.)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</si>
  <si>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</si>
  <si>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</si>
  <si>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</si>
  <si>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</si>
  <si>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</si>
  <si>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</si>
  <si>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</si>
  <si>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BEVÉTEL ÖSSZESEN (7.+10.)</t>
  </si>
  <si>
    <t>KIADÁSOK ÖSSZESEN (7.+10.)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</si>
  <si>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</si>
  <si>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</si>
  <si>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</si>
  <si>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</si>
  <si>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</si>
  <si>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</si>
  <si>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</si>
  <si>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</si>
  <si>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</si>
  <si>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</si>
  <si>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</si>
  <si>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</si>
  <si>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</si>
  <si>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</si>
  <si>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</si>
  <si>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</si>
  <si>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</si>
  <si>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</si>
  <si>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</si>
  <si>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</si>
  <si>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</si>
  <si>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</si>
  <si>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</si>
  <si>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</si>
  <si>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</si>
  <si>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</si>
  <si>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</si>
  <si>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</si>
  <si>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</si>
  <si>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</si>
  <si>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</si>
  <si>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</si>
  <si>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</si>
  <si>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</si>
  <si>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</si>
  <si>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</si>
  <si>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</si>
  <si>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</si>
  <si>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</si>
  <si>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</si>
  <si>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</si>
  <si>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</si>
  <si>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</si>
  <si>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</si>
  <si>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</si>
  <si>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</si>
  <si>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</si>
  <si>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</si>
  <si>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</si>
  <si>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>II.2. (8) 1</t>
  </si>
  <si>
    <t>II.2. (1)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</si>
  <si>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</si>
  <si>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</si>
  <si>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</si>
  <si>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</si>
  <si>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 xml:space="preserve"> alapfokozatú végzettségű pedagógus II. kategóriába sorolt óvodapedagógusok kiegészítő támogatása - akik a minősítést 2014. december 31-éig szerezték meg </t>
  </si>
  <si>
    <t>II.4.b (1)</t>
  </si>
  <si>
    <t xml:space="preserve"> alapfokozatú végzettségű pedagógus II. kategóriába sorolt óvodapedagógusok kiegészítő támogatása - akik a minősítést 2015. évben szerezték meg 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</si>
  <si>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</si>
  <si>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</si>
  <si>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</si>
  <si>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</si>
  <si>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</si>
  <si>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</si>
  <si>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</si>
  <si>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</si>
  <si>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</si>
  <si>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</si>
  <si>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</si>
  <si>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</si>
  <si>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</si>
  <si>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</si>
  <si>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</si>
  <si>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</si>
  <si>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</si>
  <si>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</si>
  <si>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</si>
  <si>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</si>
  <si>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</si>
  <si>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</si>
  <si>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</si>
  <si>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</si>
  <si>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</si>
  <si>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</si>
  <si>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</si>
  <si>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</si>
  <si>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</si>
  <si>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</si>
  <si>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</si>
  <si>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</si>
  <si>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</si>
  <si>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</si>
  <si>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</si>
  <si>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</si>
  <si>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</si>
  <si>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</si>
  <si>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</si>
  <si>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</si>
  <si>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</si>
  <si>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</si>
  <si>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</si>
  <si>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</si>
  <si>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</si>
  <si>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</si>
  <si>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</si>
  <si>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</si>
  <si>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</si>
  <si>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</si>
  <si>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</si>
  <si>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A 2016. évről áthúzódó bérkompenzáció támogatása</t>
  </si>
  <si>
    <t>2017. évi állami támogatás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</si>
  <si>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</si>
  <si>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</si>
  <si>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</si>
  <si>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</si>
  <si>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</si>
  <si>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</si>
  <si>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adatok ezer Ft-ban</t>
  </si>
  <si>
    <t>Bevétel összesen</t>
  </si>
  <si>
    <t>Saját bevétel</t>
  </si>
  <si>
    <t>Megoszlás     %</t>
  </si>
  <si>
    <t>Működési célú átvett pénzeszközök</t>
  </si>
  <si>
    <t>Állami hozzájárulás</t>
  </si>
  <si>
    <t>Önkormányzati támogatás</t>
  </si>
  <si>
    <t>Kötött felhasználású támogatás</t>
  </si>
  <si>
    <t>Működtetés általános támogatása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</si>
  <si>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</si>
  <si>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</si>
  <si>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</si>
  <si>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</si>
  <si>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</si>
  <si>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</si>
  <si>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</si>
  <si>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</si>
  <si>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</si>
  <si>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</si>
  <si>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</si>
  <si>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</si>
  <si>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</si>
  <si>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</si>
  <si>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Pénzmaradvány</t>
  </si>
  <si>
    <t>Egyéb forrás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</si>
  <si>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</si>
  <si>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</si>
  <si>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</si>
  <si>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</si>
  <si>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</si>
  <si>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</si>
  <si>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</si>
  <si>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</si>
  <si>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</si>
  <si>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</si>
  <si>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</si>
  <si>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</si>
  <si>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</si>
  <si>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</si>
  <si>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</si>
  <si>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</si>
  <si>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</si>
  <si>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</si>
  <si>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</si>
  <si>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</si>
  <si>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</si>
  <si>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</si>
  <si>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</si>
  <si>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</si>
  <si>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</si>
  <si>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</si>
  <si>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</si>
  <si>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</si>
  <si>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</si>
  <si>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</si>
  <si>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</si>
  <si>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</si>
  <si>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</si>
  <si>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</si>
  <si>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</si>
  <si>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</si>
  <si>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</si>
  <si>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</si>
  <si>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</si>
  <si>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</si>
  <si>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</si>
  <si>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</si>
  <si>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</si>
  <si>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</si>
  <si>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</si>
  <si>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</si>
  <si>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</si>
  <si>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</si>
  <si>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</si>
  <si>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</si>
  <si>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</si>
  <si>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</si>
  <si>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</si>
  <si>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</si>
  <si>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</si>
  <si>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</si>
  <si>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</si>
  <si>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</si>
  <si>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</si>
  <si>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</si>
  <si>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</si>
  <si>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</si>
  <si>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</si>
  <si>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</si>
  <si>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</si>
  <si>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>2017. évi terv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</si>
  <si>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</si>
  <si>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</si>
  <si>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</si>
  <si>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</si>
  <si>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</si>
  <si>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</si>
  <si>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</si>
  <si>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</si>
  <si>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</si>
  <si>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</si>
  <si>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</si>
  <si>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</si>
  <si>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</si>
  <si>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</si>
  <si>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</si>
  <si>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</si>
  <si>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</si>
  <si>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</si>
  <si>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</si>
  <si>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</si>
  <si>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</si>
  <si>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</si>
  <si>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</si>
  <si>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</si>
  <si>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</si>
  <si>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</si>
  <si>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</si>
  <si>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</si>
  <si>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</si>
  <si>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</si>
  <si>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</si>
  <si>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</si>
  <si>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2017. évi költelezettség</t>
  </si>
  <si>
    <t>2018. évi kötelezettség</t>
  </si>
  <si>
    <t>2019. évi kötelezettség</t>
  </si>
  <si>
    <t>Tőke</t>
  </si>
  <si>
    <t>Kamat</t>
  </si>
  <si>
    <t>I. Általános tartalék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</si>
  <si>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</si>
  <si>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</si>
  <si>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</si>
  <si>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</si>
  <si>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</si>
  <si>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Előre nem tervezett fejlesztési, beruházási célú kiadások</t>
  </si>
  <si>
    <t>Általános és céltartalék mindösszesen</t>
  </si>
  <si>
    <t>Kedvezmény nélkül elérhető bevétel</t>
  </si>
  <si>
    <t>Kedvezmények összege</t>
  </si>
  <si>
    <t>Eredeti előirányzat</t>
  </si>
  <si>
    <t>BEVÉTELEK</t>
  </si>
  <si>
    <t>2017.</t>
  </si>
  <si>
    <t>2018.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</si>
  <si>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</si>
  <si>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</si>
  <si>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</si>
  <si>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</si>
  <si>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</si>
  <si>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</si>
  <si>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</si>
  <si>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>KÖLTSÉGVETÉSI BEVÉTELEK ÖSSZESEN: (1+…+7)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</si>
  <si>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</si>
  <si>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</si>
  <si>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</si>
  <si>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</si>
  <si>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</si>
  <si>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</si>
  <si>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</si>
  <si>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</si>
  <si>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</si>
  <si>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</si>
  <si>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</si>
  <si>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</si>
  <si>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</si>
  <si>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</si>
  <si>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</si>
  <si>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</si>
  <si>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</si>
  <si>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</si>
  <si>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</si>
  <si>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</si>
  <si>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2019. év</t>
  </si>
  <si>
    <t>Önkormányzati saját erő (támogatott műszaki tartalom)</t>
  </si>
  <si>
    <t>Önkormányzati saját erő (nem támogatott műszaki tartalom)</t>
  </si>
  <si>
    <t>Konzorciumi partner:</t>
  </si>
  <si>
    <t>Projekt bruttó összköltsége:</t>
  </si>
  <si>
    <t>sor-szám</t>
  </si>
  <si>
    <t>Helyi adók</t>
  </si>
  <si>
    <t>Osztalékok 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</si>
  <si>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</si>
  <si>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</si>
  <si>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</si>
  <si>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privatizációból származó bevételek</t>
  </si>
  <si>
    <t>Kezességvállalással kapcs. megtérülés</t>
  </si>
  <si>
    <t>Saját bevétel (1-7)</t>
  </si>
  <si>
    <t>Saját bevételek (8) 50 %-a</t>
  </si>
  <si>
    <t>Előző években keletk. tárgyévet terhelő fizetési kötelezettség (11-17)</t>
  </si>
  <si>
    <t>Felvett,átvállalt hitel és annak tőketartozása</t>
  </si>
  <si>
    <t>Felvett,átvállalt kölcsön tőketertozása</t>
  </si>
  <si>
    <t>Hitelviszonyt megtestesítő értékpapír</t>
  </si>
  <si>
    <t>Adott váltó</t>
  </si>
  <si>
    <t>Pénzügyi lizing</t>
  </si>
  <si>
    <t>Halasztott fizetés</t>
  </si>
  <si>
    <t>Kezességvállalásból eredő fiz.kötelezettség</t>
  </si>
  <si>
    <t>Tárgyévben keletkezett tárgyévet terhelő fiz. Kötelezettség (19-25)</t>
  </si>
  <si>
    <t>Felvett, átvállalt hitel és annak tőketarozása</t>
  </si>
  <si>
    <t>Felvett, átvállalt kölcsön és annak tőketartozása</t>
  </si>
  <si>
    <t>Kezességvállalásból eredő fizetési kötelezettség</t>
  </si>
  <si>
    <t>Fizetési kötelezettség összesen (10+18)</t>
  </si>
  <si>
    <t>Fizetési kötelezettséggel csökkentett saját bevétel (9 - 26)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</si>
  <si>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</si>
  <si>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</si>
  <si>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</si>
  <si>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</si>
  <si>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</si>
  <si>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</si>
  <si>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A 2017. évi fejlesztések várható kiadása</t>
  </si>
  <si>
    <t>A 2017. évi fejlesztésekhezhez kapcsolódó önerő</t>
  </si>
  <si>
    <t>Támogatások összesen</t>
  </si>
  <si>
    <t>Cím száma</t>
  </si>
  <si>
    <t>Alcím száma</t>
  </si>
  <si>
    <t>Cím/alcím neve</t>
  </si>
  <si>
    <t>I.</t>
  </si>
  <si>
    <t>II.</t>
  </si>
  <si>
    <t>Gazdasági szervezettel nem rendelkező költségvetési szerv</t>
  </si>
  <si>
    <t>Ellátás jogcíme</t>
  </si>
  <si>
    <t xml:space="preserve"> Egyéb felhalmozási célú kiadások (Lakástámogatás)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</si>
  <si>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</si>
  <si>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</si>
  <si>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</si>
  <si>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</si>
  <si>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</si>
  <si>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>2017.év</t>
  </si>
  <si>
    <t>2018. év és azt követő évek</t>
  </si>
  <si>
    <t xml:space="preserve">Előző  években felhasznált összeg </t>
  </si>
  <si>
    <t>2018.  év és azt követő évek javaslata</t>
  </si>
  <si>
    <t>Felhalmozási forrás</t>
  </si>
  <si>
    <t>Önkormányzati saját bevétel</t>
  </si>
  <si>
    <t>éve</t>
  </si>
  <si>
    <t>Ebből 2017. évi kiadáshoz szükséges támogatás</t>
  </si>
  <si>
    <t>2016. évben utalt támogatás</t>
  </si>
  <si>
    <t>Beruházási kiadások összesen</t>
  </si>
  <si>
    <t>Felújítási kiadások összesen</t>
  </si>
  <si>
    <t>Lekötött betét megszüntetése</t>
  </si>
  <si>
    <t>B817</t>
  </si>
  <si>
    <t>72.</t>
  </si>
  <si>
    <t>KÖLTSÉGVETÉSI ÉS FINANSZÍROZÁSI BEVÉTELEK ÖSSZESEN: (65.+71.)</t>
  </si>
  <si>
    <t>B1-B8</t>
  </si>
  <si>
    <t>FINANSZÍROZÁSI BEVÉTELEK ÖSSZESEN: (66.+67.+70.)</t>
  </si>
  <si>
    <t>Költségvetési bevételek összesen(1.+…+5.)</t>
  </si>
  <si>
    <t>Fehalmozási bevételek</t>
  </si>
  <si>
    <t>Felhalmozási célú átvett pénzeszözök</t>
  </si>
  <si>
    <t>Költségvetési bevételek összesen: (1.+...+3.)</t>
  </si>
  <si>
    <t>Költségvetési hiány:</t>
  </si>
  <si>
    <t>Költségvetési többlet:</t>
  </si>
  <si>
    <t>Tárgyévi  hiány:</t>
  </si>
  <si>
    <t>Tárgyévi  többlet:</t>
  </si>
  <si>
    <t>Címrend
Mezőhék Község Önkormányzata 2017. évi költségvetéséhez</t>
  </si>
  <si>
    <t>Mezőhék Község Önkormányzata</t>
  </si>
  <si>
    <t>Mezőhék Község Önkormányzata
2017. évi költségvetésének összevont mérlege</t>
  </si>
  <si>
    <t>Mezőhéki Óvoda és Konyha</t>
  </si>
  <si>
    <t>Mezőhék Község Önkormányzatának
2017. évi állami támogatások  jogcímei és összegei</t>
  </si>
  <si>
    <t>V.Info 2</t>
  </si>
  <si>
    <t>Nem teljesült beszámítás/szolidaritási hozzájárulás alapja</t>
  </si>
  <si>
    <t>SZH</t>
  </si>
  <si>
    <t>Szolidaritási hozzájárulás</t>
  </si>
  <si>
    <t>I.5.</t>
  </si>
  <si>
    <t>Óvoda napi nyitvatrtási ideje eléri a nyolc órát</t>
  </si>
  <si>
    <t>Óvoda napi nyitvatartási ideje eléri a nyolc órát</t>
  </si>
  <si>
    <t>II.2. (6) 2</t>
  </si>
  <si>
    <t>Óvoda napi nyitvatrtási ideje nem éri el a nyolc órát, de eléri a hat órát</t>
  </si>
  <si>
    <t>Óvoda napi nyitvatartási ideje nem éri el a nyolc órát, de eléri a hat órát</t>
  </si>
  <si>
    <t>III.3.e</t>
  </si>
  <si>
    <t xml:space="preserve">falugondnoki vagy tanyagondnoki szolgáltatás összesen </t>
  </si>
  <si>
    <t>működési hó</t>
  </si>
  <si>
    <t>Mezőhék Község  Önkormányzata
2017. évi és további évekre áthúzódó Beruházási és felújítási kiadások feladatonként</t>
  </si>
  <si>
    <t>Mezőhék Község Önkormányzata
által 2017. évben nyújtott működési és felhalmozási  támogatások</t>
  </si>
  <si>
    <t xml:space="preserve">Bursa Hungarica pályázat </t>
  </si>
  <si>
    <t xml:space="preserve">Lakosságnak nyújtott visszatéritendő kölcsön </t>
  </si>
  <si>
    <t>Mezőhék Község  Önkormányzata
által 2017. évben folyósított ellátottak pénzbeli juttatásai</t>
  </si>
  <si>
    <t>Települési támogatás</t>
  </si>
  <si>
    <t>Tüzelőanyag pályázat kiadása ( 2016. évben kapott)</t>
  </si>
  <si>
    <t>Mezőhék Község Önkormányzatának
 Európai Uniós támogatással megvalósuló projektjei</t>
  </si>
  <si>
    <t>"NEMLEGES"</t>
  </si>
  <si>
    <t>Mezőhék Község Önkormányzatának
2017. évi bevételei  feladatonként</t>
  </si>
  <si>
    <t>Önkormányzatok elszámolásai a központi költségvetéssel</t>
  </si>
  <si>
    <t>018010</t>
  </si>
  <si>
    <t>Támogatási célú finanszírozási célú műveletek</t>
  </si>
  <si>
    <t>018030</t>
  </si>
  <si>
    <t>Hosszabb időtartamú közfoglalkoztatás</t>
  </si>
  <si>
    <t>041233</t>
  </si>
  <si>
    <t>Növénytermesztés, állattenyésztés és kapcs. Szolg.</t>
  </si>
  <si>
    <t>042130</t>
  </si>
  <si>
    <t>Város-, községgazdálkodási egyéb szolgáltatások</t>
  </si>
  <si>
    <t>066020</t>
  </si>
  <si>
    <t>Háziorvosi alapellátás</t>
  </si>
  <si>
    <t>072111</t>
  </si>
  <si>
    <t>Ifjúság-egészségügyi gondozás</t>
  </si>
  <si>
    <t>074032</t>
  </si>
  <si>
    <t>Falugondnoki, tanyagondnoki szolgáltatás</t>
  </si>
  <si>
    <t>107055</t>
  </si>
  <si>
    <t>Önkormányzatok funkcióra nem sor.bev. Áht. Kív.</t>
  </si>
  <si>
    <t>900020</t>
  </si>
  <si>
    <t>Mezőhék Község Önkormányzatának
2017. évi kiadásai  feladatonként</t>
  </si>
  <si>
    <t>-----</t>
  </si>
  <si>
    <t>Önkormányzatok és önk hivatok jogalkotó és ált ig. t.</t>
  </si>
  <si>
    <t>011130</t>
  </si>
  <si>
    <t>Támogatási c. finanszírozási kiadások</t>
  </si>
  <si>
    <t>Közvilágítűs</t>
  </si>
  <si>
    <t>064010</t>
  </si>
  <si>
    <t>Közművelődés-hagyományos köz.kult. Ért. Gond.</t>
  </si>
  <si>
    <t>082092</t>
  </si>
  <si>
    <t>Lakásfenntartással, lakhatással összefüggő ellátás</t>
  </si>
  <si>
    <t>106020</t>
  </si>
  <si>
    <t>Egyéb szociális pénzbeli és term.beni ell., tám.</t>
  </si>
  <si>
    <t>107060</t>
  </si>
  <si>
    <t>Mezőhék Község Önkormányzatának
2017. évi bevételi és kiadási előirányzatai</t>
  </si>
  <si>
    <t>Önkormányzati épületek</t>
  </si>
  <si>
    <t>Mezőhéki Óvoda és Konyha
2017. évi bevételi és kiadási előirányzatai</t>
  </si>
  <si>
    <t>-------</t>
  </si>
  <si>
    <t>Támogatási c. fin. Műveletek</t>
  </si>
  <si>
    <t>Központi, irányító szervi  támogatásai</t>
  </si>
  <si>
    <t>Munkahelyi étk. Köznev. Int.</t>
  </si>
  <si>
    <t>096025</t>
  </si>
  <si>
    <t>Szociális étkeztetés</t>
  </si>
  <si>
    <t>107051</t>
  </si>
  <si>
    <t>Mezőhéki Óvoda és Konyha
2017. évi bevételei  feladatonként</t>
  </si>
  <si>
    <t>Mezőhéki Óvoda és Konyha
2017. évi kiadásai  feladatonként</t>
  </si>
  <si>
    <t>adatok  Ft-ban</t>
  </si>
  <si>
    <t>------</t>
  </si>
  <si>
    <t>Óvodai nev. Szakmai fel.</t>
  </si>
  <si>
    <t>Sajátos nev. i. gy. Ell-</t>
  </si>
  <si>
    <t>091110</t>
  </si>
  <si>
    <t>091120</t>
  </si>
  <si>
    <t>Óvodai nev. Ell. Működt.</t>
  </si>
  <si>
    <t>091140</t>
  </si>
  <si>
    <t>Gyermekétkeztetés</t>
  </si>
  <si>
    <t>096015</t>
  </si>
  <si>
    <t>Munk. Étk. Köznev. Int.</t>
  </si>
  <si>
    <t>Mezőhék Község  Önkormányzat
2017. évi költségvetésében a működési célú bevételek és kiadások összevont mérlege</t>
  </si>
  <si>
    <t>Mezőhék Község Önkormányzat
 2017. évi költségvetésében a felhalmozási célú bevételek és kiadások összevont mérlege</t>
  </si>
  <si>
    <t>Támogatás megelőlegezés visszafizetése</t>
  </si>
  <si>
    <t>Mezőhék Község Önkormányzata
2017. évi működési költségvetési bevételeinek forrásösszetétele</t>
  </si>
  <si>
    <t>Mezőhék Község Önkormányzata
által megkötött, több éves kihatással járó, adósságot keletkeztető ügyletek fizetési kötelezettségeinek bemutatása a lejáratig</t>
  </si>
  <si>
    <t>Mezőhék Község Önkormányzata
saját bevételeinek részletezése az adósságot keletkeztető ügyletből származó tárgyévi fizetési kötelezettség megállapításához</t>
  </si>
  <si>
    <t xml:space="preserve">Mezőhék Község Önkormányzat
2017. évi adósságot keletkeztető fejlesztési céljai </t>
  </si>
  <si>
    <t>Mezőhék Község Önkormányzatának működési bevételei</t>
  </si>
  <si>
    <t>Mezőhék Község Önkormányzata
2017. évi Előirányzat-felhasználási terve havi bontásban</t>
  </si>
  <si>
    <t>Mezőhék Község Önkormányzata
által 2017. évben adott közvetett támogatások</t>
  </si>
  <si>
    <t>Mezőhék KözségÖnkormányzata
2017. évi engedélyezett létszámkerete</t>
  </si>
  <si>
    <t>Mezőhéki Óvoda és Konya</t>
  </si>
  <si>
    <t>Mezőhék Község  Önkormányzata
2017. évi általános és céltartalékai</t>
  </si>
  <si>
    <t>Mezőhék Község Önkormányzata
költségvetési évet követő három év tervezett előirányzatainak keretszámai</t>
  </si>
  <si>
    <t>Vállalkozási tevékenység</t>
  </si>
  <si>
    <t>900090</t>
  </si>
  <si>
    <t>Önkormányzati építmények</t>
  </si>
  <si>
    <t>Mezőtúri Közös Önkormányzati Hivatal műk. ( 2016-2017 )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</si>
</sst>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</numFmts>
  <fonts count="11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u/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name val="Times New Roman"/>
      <family val="1"/>
      <charset val="238"/>
    </font>
    <font>
      <sz val="9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79">
    <xf numFmtId="0" fontId="0" fillId="0" borderId="0"/>
    <xf numFmtId="0" fontId="6" fillId="0" borderId="0"/>
    <xf numFmtId="0" fontId="2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39" applyNumberFormat="0" applyAlignment="0" applyProtection="0"/>
    <xf numFmtId="0" fontId="33" fillId="21" borderId="40" applyNumberFormat="0" applyAlignment="0" applyProtection="0"/>
    <xf numFmtId="0" fontId="34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7" fillId="4" borderId="0" applyNumberFormat="0" applyBorder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40" fillId="0" borderId="43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39" applyNumberFormat="0" applyAlignment="0" applyProtection="0"/>
    <xf numFmtId="0" fontId="42" fillId="0" borderId="44" applyNumberFormat="0" applyFill="0" applyAlignment="0" applyProtection="0"/>
    <xf numFmtId="0" fontId="43" fillId="22" borderId="0" applyNumberFormat="0" applyBorder="0" applyAlignment="0" applyProtection="0"/>
    <xf numFmtId="0" fontId="36" fillId="0" borderId="0"/>
    <xf numFmtId="0" fontId="5" fillId="0" borderId="0"/>
    <xf numFmtId="0" fontId="5" fillId="0" borderId="0"/>
    <xf numFmtId="0" fontId="20" fillId="0" borderId="0"/>
    <xf numFmtId="0" fontId="36" fillId="0" borderId="0"/>
    <xf numFmtId="0" fontId="44" fillId="0" borderId="0"/>
    <xf numFmtId="0" fontId="4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36" fillId="0" borderId="0"/>
    <xf numFmtId="0" fontId="5" fillId="0" borderId="0"/>
    <xf numFmtId="0" fontId="46" fillId="0" borderId="0"/>
    <xf numFmtId="0" fontId="44" fillId="0" borderId="0"/>
    <xf numFmtId="0" fontId="35" fillId="0" borderId="0"/>
    <xf numFmtId="0" fontId="36" fillId="0" borderId="0"/>
    <xf numFmtId="0" fontId="20" fillId="0" borderId="0"/>
    <xf numFmtId="0" fontId="10" fillId="0" borderId="0"/>
    <xf numFmtId="0" fontId="47" fillId="0" borderId="0"/>
    <xf numFmtId="0" fontId="48" fillId="0" borderId="0"/>
    <xf numFmtId="0" fontId="47" fillId="0" borderId="0"/>
    <xf numFmtId="0" fontId="49" fillId="0" borderId="0"/>
    <xf numFmtId="0" fontId="29" fillId="23" borderId="45" applyNumberFormat="0" applyFont="0" applyAlignment="0" applyProtection="0"/>
    <xf numFmtId="0" fontId="50" fillId="20" borderId="46" applyNumberFormat="0" applyAlignment="0" applyProtection="0"/>
    <xf numFmtId="9" fontId="3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7" applyNumberFormat="0" applyFill="0" applyAlignment="0" applyProtection="0"/>
    <xf numFmtId="0" fontId="53" fillId="0" borderId="0" applyNumberFormat="0" applyFill="0" applyBorder="0" applyAlignment="0" applyProtection="0"/>
    <xf numFmtId="0" fontId="6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76" fillId="12" borderId="0" applyNumberFormat="0" applyBorder="0" applyAlignment="0" applyProtection="0"/>
    <xf numFmtId="0" fontId="76" fillId="9" borderId="0" applyNumberFormat="0" applyBorder="0" applyAlignment="0" applyProtection="0"/>
    <xf numFmtId="0" fontId="76" fillId="10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5" borderId="0" applyNumberFormat="0" applyBorder="0" applyAlignment="0" applyProtection="0"/>
    <xf numFmtId="0" fontId="77" fillId="7" borderId="39" applyNumberFormat="0" applyAlignment="0" applyProtection="0"/>
    <xf numFmtId="0" fontId="78" fillId="0" borderId="0" applyNumberFormat="0" applyFill="0" applyBorder="0" applyAlignment="0" applyProtection="0"/>
    <xf numFmtId="0" fontId="79" fillId="0" borderId="41" applyNumberFormat="0" applyFill="0" applyAlignment="0" applyProtection="0"/>
    <xf numFmtId="0" fontId="80" fillId="0" borderId="42" applyNumberFormat="0" applyFill="0" applyAlignment="0" applyProtection="0"/>
    <xf numFmtId="0" fontId="81" fillId="0" borderId="43" applyNumberFormat="0" applyFill="0" applyAlignment="0" applyProtection="0"/>
    <xf numFmtId="0" fontId="81" fillId="0" borderId="0" applyNumberFormat="0" applyFill="0" applyBorder="0" applyAlignment="0" applyProtection="0"/>
    <xf numFmtId="0" fontId="82" fillId="21" borderId="40" applyNumberFormat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44" applyNumberFormat="0" applyFill="0" applyAlignment="0" applyProtection="0"/>
    <xf numFmtId="0" fontId="35" fillId="23" borderId="45" applyNumberFormat="0" applyFont="0" applyAlignment="0" applyProtection="0"/>
    <xf numFmtId="0" fontId="76" fillId="16" borderId="0" applyNumberFormat="0" applyBorder="0" applyAlignment="0" applyProtection="0"/>
    <xf numFmtId="0" fontId="76" fillId="17" borderId="0" applyNumberFormat="0" applyBorder="0" applyAlignment="0" applyProtection="0"/>
    <xf numFmtId="0" fontId="76" fillId="18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9" borderId="0" applyNumberFormat="0" applyBorder="0" applyAlignment="0" applyProtection="0"/>
    <xf numFmtId="0" fontId="86" fillId="4" borderId="0" applyNumberFormat="0" applyBorder="0" applyAlignment="0" applyProtection="0"/>
    <xf numFmtId="0" fontId="87" fillId="20" borderId="46" applyNumberFormat="0" applyAlignment="0" applyProtection="0"/>
    <xf numFmtId="0" fontId="88" fillId="0" borderId="0" applyNumberFormat="0" applyFill="0" applyBorder="0" applyAlignment="0" applyProtection="0"/>
    <xf numFmtId="0" fontId="36" fillId="0" borderId="0"/>
    <xf numFmtId="0" fontId="36" fillId="0" borderId="0"/>
    <xf numFmtId="0" fontId="8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36" fillId="0" borderId="0"/>
    <xf numFmtId="0" fontId="36" fillId="0" borderId="0"/>
    <xf numFmtId="0" fontId="15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8" fillId="0" borderId="0"/>
    <xf numFmtId="0" fontId="15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20" fillId="0" borderId="0"/>
    <xf numFmtId="0" fontId="15" fillId="0" borderId="0"/>
    <xf numFmtId="0" fontId="90" fillId="0" borderId="47" applyNumberFormat="0" applyFill="0" applyAlignment="0" applyProtection="0"/>
    <xf numFmtId="44" fontId="10" fillId="0" borderId="0" applyFont="0" applyFill="0" applyBorder="0" applyAlignment="0" applyProtection="0"/>
    <xf numFmtId="0" fontId="91" fillId="3" borderId="0" applyNumberFormat="0" applyBorder="0" applyAlignment="0" applyProtection="0"/>
    <xf numFmtId="0" fontId="92" fillId="22" borderId="0" applyNumberFormat="0" applyBorder="0" applyAlignment="0" applyProtection="0"/>
    <xf numFmtId="0" fontId="89" fillId="0" borderId="0"/>
    <xf numFmtId="0" fontId="93" fillId="20" borderId="39" applyNumberFormat="0" applyAlignment="0" applyProtection="0"/>
    <xf numFmtId="9" fontId="2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6" fillId="0" borderId="0"/>
    <xf numFmtId="0" fontId="3" fillId="0" borderId="0"/>
    <xf numFmtId="0" fontId="2" fillId="0" borderId="0"/>
    <xf numFmtId="0" fontId="20" fillId="0" borderId="0"/>
    <xf numFmtId="0" fontId="1" fillId="0" borderId="0"/>
    <xf numFmtId="0" fontId="29" fillId="0" borderId="0"/>
    <xf numFmtId="43" fontId="29" fillId="0" borderId="0" applyFont="0" applyFill="0" applyBorder="0" applyAlignment="0" applyProtection="0"/>
    <xf numFmtId="0" fontId="20" fillId="0" borderId="0"/>
  </cellStyleXfs>
  <cellXfs count="1197">
    <xf numFmtId="0" fontId="0" fillId="0" borderId="0" xfId="0"/>
    <xf numFmtId="0" fontId="6" fillId="0" borderId="0" xfId="1" applyFill="1" applyProtection="1"/>
    <xf numFmtId="164" fontId="9" fillId="0" borderId="0" xfId="1" applyNumberFormat="1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right" vertical="center"/>
    </xf>
    <xf numFmtId="0" fontId="12" fillId="0" borderId="1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0" fontId="13" fillId="0" borderId="0" xfId="1" applyFont="1" applyFill="1" applyProtection="1"/>
    <xf numFmtId="49" fontId="14" fillId="0" borderId="4" xfId="1" applyNumberFormat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4" fillId="0" borderId="7" xfId="1" applyNumberFormat="1" applyFont="1" applyFill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left" vertical="center" wrapText="1"/>
    </xf>
    <xf numFmtId="0" fontId="15" fillId="0" borderId="8" xfId="0" applyFont="1" applyBorder="1" applyAlignment="1" applyProtection="1">
      <alignment horizontal="center" vertical="center" wrapText="1"/>
    </xf>
    <xf numFmtId="49" fontId="16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left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 applyProtection="1">
      <alignment horizontal="left" vertical="center" wrapText="1"/>
    </xf>
    <xf numFmtId="0" fontId="17" fillId="0" borderId="8" xfId="0" applyFont="1" applyBorder="1" applyAlignment="1" applyProtection="1">
      <alignment horizontal="left" vertical="center" wrapText="1" indent="6"/>
    </xf>
    <xf numFmtId="49" fontId="14" fillId="0" borderId="10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</xf>
    <xf numFmtId="49" fontId="12" fillId="0" borderId="1" xfId="1" applyNumberFormat="1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left" vertical="center" wrapText="1"/>
    </xf>
    <xf numFmtId="0" fontId="19" fillId="0" borderId="2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wrapText="1"/>
    </xf>
    <xf numFmtId="0" fontId="15" fillId="0" borderId="8" xfId="0" applyFont="1" applyBorder="1" applyAlignment="1" applyProtection="1">
      <alignment horizontal="left" wrapText="1"/>
    </xf>
    <xf numFmtId="0" fontId="17" fillId="0" borderId="8" xfId="0" applyFont="1" applyBorder="1" applyAlignment="1" applyProtection="1">
      <alignment horizontal="left" vertical="center" wrapText="1" indent="7"/>
    </xf>
    <xf numFmtId="0" fontId="17" fillId="0" borderId="11" xfId="0" applyFont="1" applyBorder="1" applyAlignment="1" applyProtection="1">
      <alignment horizontal="left" vertical="center" wrapText="1" indent="7"/>
    </xf>
    <xf numFmtId="49" fontId="16" fillId="0" borderId="1" xfId="1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</xf>
    <xf numFmtId="49" fontId="14" fillId="0" borderId="13" xfId="1" applyNumberFormat="1" applyFont="1" applyFill="1" applyBorder="1" applyAlignment="1" applyProtection="1">
      <alignment horizontal="center" vertical="center" wrapText="1"/>
    </xf>
    <xf numFmtId="0" fontId="14" fillId="0" borderId="14" xfId="1" applyFont="1" applyFill="1" applyBorder="1" applyAlignment="1" applyProtection="1">
      <alignment horizontal="left" vertical="center" wrapText="1"/>
    </xf>
    <xf numFmtId="0" fontId="14" fillId="0" borderId="14" xfId="1" applyFont="1" applyFill="1" applyBorder="1" applyAlignment="1" applyProtection="1">
      <alignment horizontal="center" vertical="center" wrapText="1"/>
    </xf>
    <xf numFmtId="16" fontId="17" fillId="0" borderId="8" xfId="2" applyNumberFormat="1" applyFont="1" applyFill="1" applyBorder="1" applyAlignment="1">
      <alignment horizontal="left" vertical="center" indent="5"/>
    </xf>
    <xf numFmtId="0" fontId="17" fillId="0" borderId="8" xfId="0" applyFont="1" applyBorder="1" applyAlignment="1" applyProtection="1">
      <alignment horizontal="center" vertical="center" wrapText="1"/>
    </xf>
    <xf numFmtId="0" fontId="17" fillId="0" borderId="8" xfId="2" applyFont="1" applyFill="1" applyBorder="1" applyAlignment="1">
      <alignment horizontal="left" vertical="center" indent="5"/>
    </xf>
    <xf numFmtId="0" fontId="15" fillId="0" borderId="8" xfId="2" applyFont="1" applyFill="1" applyBorder="1" applyAlignment="1">
      <alignment horizontal="left"/>
    </xf>
    <xf numFmtId="0" fontId="17" fillId="0" borderId="8" xfId="2" applyFont="1" applyFill="1" applyBorder="1" applyAlignment="1">
      <alignment horizontal="left" indent="5"/>
    </xf>
    <xf numFmtId="0" fontId="15" fillId="0" borderId="8" xfId="2" applyFont="1" applyFill="1" applyBorder="1" applyAlignment="1">
      <alignment horizontal="left" wrapText="1"/>
    </xf>
    <xf numFmtId="49" fontId="14" fillId="0" borderId="16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wrapText="1"/>
    </xf>
    <xf numFmtId="0" fontId="15" fillId="0" borderId="14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center" wrapText="1"/>
    </xf>
    <xf numFmtId="0" fontId="15" fillId="0" borderId="11" xfId="0" applyFont="1" applyBorder="1" applyAlignment="1" applyProtection="1">
      <alignment horizontal="left" vertical="center" wrapText="1"/>
    </xf>
    <xf numFmtId="0" fontId="12" fillId="0" borderId="2" xfId="1" applyFont="1" applyFill="1" applyBorder="1" applyAlignment="1" applyProtection="1">
      <alignment horizontal="left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4" xfId="1" applyNumberFormat="1" applyFont="1" applyFill="1" applyBorder="1" applyAlignment="1" applyProtection="1">
      <alignment horizontal="left" vertical="center" wrapText="1" indent="1"/>
    </xf>
    <xf numFmtId="0" fontId="15" fillId="0" borderId="5" xfId="0" applyFont="1" applyBorder="1" applyAlignment="1" applyProtection="1">
      <alignment horizontal="center" wrapText="1"/>
    </xf>
    <xf numFmtId="49" fontId="14" fillId="0" borderId="7" xfId="1" applyNumberFormat="1" applyFont="1" applyFill="1" applyBorder="1" applyAlignment="1" applyProtection="1">
      <alignment horizontal="left" vertical="center" wrapText="1" indent="1"/>
    </xf>
    <xf numFmtId="49" fontId="14" fillId="0" borderId="10" xfId="1" applyNumberFormat="1" applyFont="1" applyFill="1" applyBorder="1" applyAlignment="1" applyProtection="1">
      <alignment horizontal="left" vertical="center" wrapText="1" indent="1"/>
    </xf>
    <xf numFmtId="0" fontId="15" fillId="0" borderId="2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left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0" fontId="17" fillId="0" borderId="8" xfId="0" applyFont="1" applyBorder="1" applyAlignment="1" applyProtection="1">
      <alignment horizontal="left" wrapText="1" indent="5"/>
    </xf>
    <xf numFmtId="0" fontId="19" fillId="0" borderId="2" xfId="0" applyFont="1" applyBorder="1" applyAlignment="1" applyProtection="1">
      <alignment wrapText="1"/>
    </xf>
    <xf numFmtId="0" fontId="19" fillId="0" borderId="2" xfId="0" applyFont="1" applyBorder="1" applyAlignment="1" applyProtection="1">
      <alignment horizontal="center" wrapText="1"/>
    </xf>
    <xf numFmtId="0" fontId="6" fillId="0" borderId="0" xfId="1" applyFill="1" applyAlignment="1" applyProtection="1"/>
    <xf numFmtId="0" fontId="14" fillId="0" borderId="5" xfId="1" applyFont="1" applyFill="1" applyBorder="1" applyAlignment="1" applyProtection="1">
      <alignment horizontal="left" vertical="center" wrapText="1"/>
    </xf>
    <xf numFmtId="0" fontId="14" fillId="0" borderId="5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22" fillId="0" borderId="8" xfId="1" applyFont="1" applyFill="1" applyBorder="1" applyAlignment="1" applyProtection="1">
      <alignment horizontal="left" vertical="center" wrapText="1" indent="5"/>
    </xf>
    <xf numFmtId="0" fontId="22" fillId="0" borderId="8" xfId="1" applyFont="1" applyFill="1" applyBorder="1" applyAlignment="1" applyProtection="1">
      <alignment horizontal="left" indent="5"/>
    </xf>
    <xf numFmtId="0" fontId="22" fillId="0" borderId="8" xfId="1" applyFont="1" applyFill="1" applyBorder="1" applyAlignment="1" applyProtection="1">
      <alignment horizontal="center" vertical="center" wrapText="1"/>
    </xf>
    <xf numFmtId="0" fontId="22" fillId="0" borderId="11" xfId="1" applyFont="1" applyFill="1" applyBorder="1" applyAlignment="1" applyProtection="1">
      <alignment horizontal="left" vertical="center" wrapText="1" indent="11"/>
    </xf>
    <xf numFmtId="0" fontId="22" fillId="0" borderId="11" xfId="1" applyFont="1" applyFill="1" applyBorder="1" applyAlignment="1" applyProtection="1">
      <alignment horizontal="center" vertical="center" wrapText="1"/>
    </xf>
    <xf numFmtId="49" fontId="16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vertical="center" wrapText="1"/>
    </xf>
    <xf numFmtId="0" fontId="14" fillId="0" borderId="8" xfId="1" applyFont="1" applyFill="1" applyBorder="1" applyAlignment="1" applyProtection="1">
      <alignment horizontal="left" vertical="center" wrapText="1" indent="5"/>
    </xf>
    <xf numFmtId="49" fontId="14" fillId="0" borderId="16" xfId="1" applyNumberFormat="1" applyFont="1" applyFill="1" applyBorder="1" applyAlignment="1" applyProtection="1">
      <alignment horizontal="left" vertical="center" wrapText="1" indent="1"/>
    </xf>
    <xf numFmtId="0" fontId="14" fillId="0" borderId="11" xfId="1" applyFont="1" applyFill="1" applyBorder="1" applyAlignment="1" applyProtection="1">
      <alignment horizontal="left" vertical="center" wrapText="1" indent="5"/>
    </xf>
    <xf numFmtId="49" fontId="16" fillId="0" borderId="20" xfId="1" applyNumberFormat="1" applyFont="1" applyFill="1" applyBorder="1" applyAlignment="1" applyProtection="1">
      <alignment horizontal="center" vertical="center" wrapText="1"/>
    </xf>
    <xf numFmtId="49" fontId="14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left" vertical="center" wrapText="1"/>
    </xf>
    <xf numFmtId="0" fontId="14" fillId="0" borderId="7" xfId="1" applyFont="1" applyFill="1" applyBorder="1" applyAlignment="1" applyProtection="1">
      <alignment horizontal="left" vertical="center" wrapText="1" indent="1"/>
    </xf>
    <xf numFmtId="49" fontId="12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9" fillId="0" borderId="3" xfId="0" quotePrefix="1" applyNumberFormat="1" applyFont="1" applyBorder="1" applyAlignment="1" applyProtection="1">
      <alignment horizontal="right" vertical="center" wrapText="1" indent="1"/>
    </xf>
    <xf numFmtId="0" fontId="23" fillId="0" borderId="0" xfId="1" applyFont="1" applyFill="1" applyProtection="1"/>
    <xf numFmtId="0" fontId="12" fillId="0" borderId="1" xfId="1" applyFont="1" applyFill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0" fontId="6" fillId="0" borderId="0" xfId="1" applyFont="1" applyFill="1" applyProtection="1"/>
    <xf numFmtId="0" fontId="6" fillId="0" borderId="0" xfId="1" applyFont="1" applyFill="1" applyAlignment="1" applyProtection="1">
      <alignment horizontal="right" vertical="center" indent="1"/>
    </xf>
    <xf numFmtId="0" fontId="21" fillId="0" borderId="0" xfId="0" applyFont="1" applyFill="1" applyBorder="1" applyAlignment="1" applyProtection="1">
      <alignment horizontal="right" vertical="center"/>
    </xf>
    <xf numFmtId="0" fontId="12" fillId="0" borderId="13" xfId="1" applyFont="1" applyFill="1" applyBorder="1" applyAlignment="1" applyProtection="1">
      <alignment horizontal="left" vertical="center" wrapText="1" inden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vertical="center" wrapTex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0" fontId="12" fillId="0" borderId="22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center" vertical="center" wrapText="1"/>
    </xf>
    <xf numFmtId="0" fontId="12" fillId="0" borderId="18" xfId="1" applyFont="1" applyFill="1" applyBorder="1" applyAlignment="1" applyProtection="1">
      <alignment vertical="center" wrapText="1"/>
    </xf>
    <xf numFmtId="164" fontId="12" fillId="0" borderId="23" xfId="1" applyNumberFormat="1" applyFont="1" applyFill="1" applyBorder="1" applyAlignment="1" applyProtection="1">
      <alignment horizontal="right" vertical="center" wrapText="1" indent="1"/>
    </xf>
    <xf numFmtId="0" fontId="22" fillId="0" borderId="8" xfId="1" applyFont="1" applyFill="1" applyBorder="1" applyAlignment="1" applyProtection="1">
      <alignment horizontal="center" vertical="center"/>
    </xf>
    <xf numFmtId="164" fontId="22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right"/>
    </xf>
    <xf numFmtId="164" fontId="16" fillId="0" borderId="28" xfId="0" applyNumberFormat="1" applyFont="1" applyFill="1" applyBorder="1" applyAlignment="1" applyProtection="1">
      <alignment horizontal="center" vertical="center" wrapText="1"/>
    </xf>
    <xf numFmtId="164" fontId="16" fillId="0" borderId="29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vertical="center" wrapText="1"/>
    </xf>
    <xf numFmtId="164" fontId="16" fillId="0" borderId="20" xfId="0" applyNumberFormat="1" applyFont="1" applyFill="1" applyBorder="1" applyAlignment="1" applyProtection="1">
      <alignment horizontal="center" vertical="center" wrapText="1"/>
    </xf>
    <xf numFmtId="164" fontId="16" fillId="0" borderId="25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30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22" fillId="0" borderId="32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4"/>
    </xf>
    <xf numFmtId="164" fontId="0" fillId="0" borderId="34" xfId="0" applyNumberFormat="1" applyFont="1" applyFill="1" applyBorder="1" applyAlignment="1" applyProtection="1">
      <alignment horizontal="left" vertical="center" wrapText="1" indent="1"/>
    </xf>
    <xf numFmtId="164" fontId="0" fillId="0" borderId="35" xfId="0" applyNumberFormat="1" applyFont="1" applyFill="1" applyBorder="1" applyAlignment="1" applyProtection="1">
      <alignment horizontal="left" vertical="center" wrapText="1" indent="1"/>
    </xf>
    <xf numFmtId="164" fontId="0" fillId="0" borderId="34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8"/>
    </xf>
    <xf numFmtId="164" fontId="16" fillId="0" borderId="20" xfId="0" applyNumberFormat="1" applyFont="1" applyFill="1" applyBorder="1" applyAlignment="1" applyProtection="1">
      <alignment horizontal="left" vertical="center" wrapText="1" indent="1"/>
    </xf>
    <xf numFmtId="164" fontId="16" fillId="0" borderId="25" xfId="0" applyNumberFormat="1" applyFont="1" applyFill="1" applyBorder="1" applyAlignment="1" applyProtection="1">
      <alignment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 indent="1"/>
    </xf>
    <xf numFmtId="164" fontId="22" fillId="0" borderId="37" xfId="0" applyNumberFormat="1" applyFont="1" applyFill="1" applyBorder="1" applyAlignment="1" applyProtection="1">
      <alignment vertical="center" wrapText="1"/>
    </xf>
    <xf numFmtId="164" fontId="0" fillId="0" borderId="37" xfId="0" applyNumberFormat="1" applyFont="1" applyFill="1" applyBorder="1" applyAlignment="1" applyProtection="1">
      <alignment vertical="center" wrapText="1"/>
      <protection locked="0"/>
    </xf>
    <xf numFmtId="164" fontId="0" fillId="0" borderId="38" xfId="0" applyNumberFormat="1" applyFont="1" applyFill="1" applyBorder="1" applyAlignment="1" applyProtection="1">
      <alignment horizontal="left" vertical="center" wrapText="1" indent="1"/>
    </xf>
    <xf numFmtId="49" fontId="0" fillId="0" borderId="36" xfId="0" applyNumberFormat="1" applyFont="1" applyFill="1" applyBorder="1" applyAlignment="1" applyProtection="1">
      <alignment horizontal="left" vertical="center" wrapText="1" indent="1"/>
    </xf>
    <xf numFmtId="0" fontId="22" fillId="0" borderId="37" xfId="1" applyFont="1" applyFill="1" applyBorder="1" applyAlignment="1" applyProtection="1">
      <alignment horizontal="left" vertical="center" wrapText="1" indent="3"/>
    </xf>
    <xf numFmtId="164" fontId="0" fillId="0" borderId="20" xfId="0" applyNumberFormat="1" applyFont="1" applyFill="1" applyBorder="1" applyAlignment="1" applyProtection="1">
      <alignment horizontal="left" vertical="center" wrapText="1" indent="1"/>
    </xf>
    <xf numFmtId="164" fontId="28" fillId="0" borderId="0" xfId="0" applyNumberFormat="1" applyFont="1" applyFill="1" applyAlignment="1" applyProtection="1">
      <alignment vertical="center" wrapText="1"/>
    </xf>
    <xf numFmtId="164" fontId="16" fillId="0" borderId="48" xfId="0" applyNumberFormat="1" applyFont="1" applyFill="1" applyBorder="1" applyAlignment="1" applyProtection="1">
      <alignment horizontal="center" vertical="center" wrapText="1"/>
    </xf>
    <xf numFmtId="164" fontId="27" fillId="0" borderId="25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center" vertical="center" wrapText="1"/>
    </xf>
    <xf numFmtId="0" fontId="22" fillId="0" borderId="49" xfId="1" applyFont="1" applyFill="1" applyBorder="1" applyAlignment="1" applyProtection="1">
      <alignment horizontal="left" vertical="center" wrapText="1" indent="8"/>
    </xf>
    <xf numFmtId="164" fontId="0" fillId="0" borderId="49" xfId="0" applyNumberFormat="1" applyFont="1" applyFill="1" applyBorder="1" applyAlignment="1" applyProtection="1">
      <alignment horizontal="center" vertical="center" wrapText="1"/>
    </xf>
    <xf numFmtId="164" fontId="0" fillId="0" borderId="49" xfId="0" applyNumberFormat="1" applyFont="1" applyFill="1" applyBorder="1" applyAlignment="1" applyProtection="1">
      <alignment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 indent="1"/>
    </xf>
    <xf numFmtId="164" fontId="54" fillId="0" borderId="0" xfId="0" applyNumberFormat="1" applyFont="1" applyFill="1" applyAlignment="1" applyProtection="1">
      <alignment textRotation="180" wrapText="1"/>
    </xf>
    <xf numFmtId="164" fontId="16" fillId="0" borderId="0" xfId="0" applyNumberFormat="1" applyFont="1" applyFill="1" applyAlignment="1" applyProtection="1">
      <alignment vertical="center" wrapText="1"/>
    </xf>
    <xf numFmtId="164" fontId="54" fillId="0" borderId="37" xfId="0" applyNumberFormat="1" applyFont="1" applyFill="1" applyBorder="1" applyAlignment="1" applyProtection="1">
      <alignment horizontal="right" vertical="center" wrapText="1"/>
    </xf>
    <xf numFmtId="164" fontId="0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32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right" vertical="center" wrapText="1"/>
    </xf>
    <xf numFmtId="0" fontId="15" fillId="0" borderId="0" xfId="51" applyFont="1" applyAlignment="1">
      <alignment horizontal="center"/>
    </xf>
    <xf numFmtId="0" fontId="15" fillId="0" borderId="0" xfId="51" applyFont="1"/>
    <xf numFmtId="0" fontId="55" fillId="0" borderId="0" xfId="51" applyFont="1"/>
    <xf numFmtId="3" fontId="15" fillId="0" borderId="0" xfId="51" applyNumberFormat="1" applyFont="1"/>
    <xf numFmtId="0" fontId="19" fillId="0" borderId="14" xfId="51" applyFont="1" applyBorder="1" applyAlignment="1">
      <alignment horizontal="center" vertical="center"/>
    </xf>
    <xf numFmtId="3" fontId="19" fillId="0" borderId="0" xfId="51" applyNumberFormat="1" applyFont="1"/>
    <xf numFmtId="0" fontId="19" fillId="0" borderId="0" xfId="51" applyFont="1"/>
    <xf numFmtId="0" fontId="19" fillId="0" borderId="18" xfId="51" applyFont="1" applyBorder="1" applyAlignment="1">
      <alignment horizontal="center" vertical="center" wrapText="1"/>
    </xf>
    <xf numFmtId="0" fontId="19" fillId="0" borderId="23" xfId="51" applyFont="1" applyBorder="1" applyAlignment="1">
      <alignment horizontal="center" vertical="center"/>
    </xf>
    <xf numFmtId="0" fontId="19" fillId="0" borderId="0" xfId="51" applyFont="1" applyAlignment="1">
      <alignment horizontal="center" vertical="center"/>
    </xf>
    <xf numFmtId="3" fontId="60" fillId="0" borderId="0" xfId="51" applyNumberFormat="1" applyFont="1"/>
    <xf numFmtId="0" fontId="15" fillId="0" borderId="0" xfId="51" applyFont="1" applyFill="1"/>
    <xf numFmtId="0" fontId="19" fillId="0" borderId="1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 wrapText="1"/>
    </xf>
    <xf numFmtId="0" fontId="19" fillId="0" borderId="2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/>
    </xf>
    <xf numFmtId="3" fontId="19" fillId="0" borderId="3" xfId="51" applyNumberFormat="1" applyFont="1" applyFill="1" applyBorder="1" applyAlignment="1">
      <alignment vertical="center"/>
    </xf>
    <xf numFmtId="0" fontId="19" fillId="0" borderId="7" xfId="51" applyFont="1" applyFill="1" applyBorder="1" applyAlignment="1">
      <alignment horizontal="center" vertical="center"/>
    </xf>
    <xf numFmtId="0" fontId="19" fillId="0" borderId="8" xfId="51" applyFont="1" applyFill="1" applyBorder="1" applyAlignment="1">
      <alignment vertical="center" wrapText="1"/>
    </xf>
    <xf numFmtId="0" fontId="19" fillId="0" borderId="8" xfId="51" applyFont="1" applyFill="1" applyBorder="1" applyAlignment="1">
      <alignment horizontal="center" vertical="center"/>
    </xf>
    <xf numFmtId="0" fontId="15" fillId="0" borderId="4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 wrapText="1"/>
    </xf>
    <xf numFmtId="0" fontId="15" fillId="0" borderId="5" xfId="51" applyFont="1" applyFill="1" applyBorder="1" applyAlignment="1">
      <alignment horizontal="center" vertical="center" wrapText="1"/>
    </xf>
    <xf numFmtId="4" fontId="15" fillId="0" borderId="5" xfId="51" applyNumberFormat="1" applyFont="1" applyFill="1" applyBorder="1" applyAlignment="1">
      <alignment vertical="center"/>
    </xf>
    <xf numFmtId="3" fontId="15" fillId="0" borderId="5" xfId="51" applyNumberFormat="1" applyFont="1" applyFill="1" applyBorder="1" applyAlignment="1">
      <alignment vertical="center"/>
    </xf>
    <xf numFmtId="3" fontId="56" fillId="0" borderId="6" xfId="51" applyNumberFormat="1" applyFont="1" applyFill="1" applyBorder="1" applyAlignment="1">
      <alignment vertical="center"/>
    </xf>
    <xf numFmtId="0" fontId="15" fillId="0" borderId="38" xfId="51" applyFont="1" applyFill="1" applyBorder="1" applyAlignment="1">
      <alignment horizontal="center" vertical="center" wrapText="1"/>
    </xf>
    <xf numFmtId="0" fontId="15" fillId="0" borderId="50" xfId="51" applyFont="1" applyFill="1" applyBorder="1" applyAlignment="1">
      <alignment vertical="center" wrapText="1"/>
    </xf>
    <xf numFmtId="0" fontId="15" fillId="0" borderId="8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/>
    </xf>
    <xf numFmtId="3" fontId="57" fillId="0" borderId="9" xfId="51" applyNumberFormat="1" applyFont="1" applyFill="1" applyBorder="1" applyAlignment="1">
      <alignment vertical="center"/>
    </xf>
    <xf numFmtId="0" fontId="17" fillId="0" borderId="7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 wrapText="1"/>
    </xf>
    <xf numFmtId="0" fontId="17" fillId="0" borderId="8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/>
    </xf>
    <xf numFmtId="3" fontId="17" fillId="0" borderId="8" xfId="51" applyNumberFormat="1" applyFont="1" applyFill="1" applyBorder="1" applyAlignment="1">
      <alignment vertical="center"/>
    </xf>
    <xf numFmtId="3" fontId="17" fillId="0" borderId="9" xfId="51" applyNumberFormat="1" applyFont="1" applyFill="1" applyBorder="1" applyAlignment="1">
      <alignment vertical="center"/>
    </xf>
    <xf numFmtId="3" fontId="58" fillId="0" borderId="9" xfId="51" applyNumberFormat="1" applyFont="1" applyFill="1" applyBorder="1" applyAlignment="1">
      <alignment vertical="center"/>
    </xf>
    <xf numFmtId="0" fontId="15" fillId="0" borderId="7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 wrapText="1"/>
    </xf>
    <xf numFmtId="3" fontId="15" fillId="0" borderId="8" xfId="51" applyNumberFormat="1" applyFont="1" applyFill="1" applyBorder="1" applyAlignment="1">
      <alignment vertical="center"/>
    </xf>
    <xf numFmtId="3" fontId="15" fillId="0" borderId="9" xfId="51" applyNumberFormat="1" applyFont="1" applyFill="1" applyBorder="1" applyAlignment="1">
      <alignment vertical="center"/>
    </xf>
    <xf numFmtId="0" fontId="15" fillId="0" borderId="8" xfId="51" applyFont="1" applyFill="1" applyBorder="1" applyAlignment="1">
      <alignment horizontal="center" vertical="center" wrapText="1"/>
    </xf>
    <xf numFmtId="4" fontId="15" fillId="0" borderId="8" xfId="51" applyNumberFormat="1" applyFont="1" applyFill="1" applyBorder="1" applyAlignment="1">
      <alignment vertical="center"/>
    </xf>
    <xf numFmtId="0" fontId="19" fillId="0" borderId="8" xfId="51" applyFont="1" applyFill="1" applyBorder="1" applyAlignment="1">
      <alignment vertical="center"/>
    </xf>
    <xf numFmtId="3" fontId="59" fillId="0" borderId="9" xfId="51" applyNumberFormat="1" applyFont="1" applyFill="1" applyBorder="1" applyAlignment="1">
      <alignment vertical="center"/>
    </xf>
    <xf numFmtId="0" fontId="19" fillId="0" borderId="10" xfId="51" applyFont="1" applyFill="1" applyBorder="1" applyAlignment="1">
      <alignment horizontal="center" vertical="center"/>
    </xf>
    <xf numFmtId="0" fontId="19" fillId="0" borderId="11" xfId="51" applyFont="1" applyFill="1" applyBorder="1" applyAlignment="1">
      <alignment vertical="center"/>
    </xf>
    <xf numFmtId="0" fontId="19" fillId="0" borderId="11" xfId="51" applyFont="1" applyFill="1" applyBorder="1" applyAlignment="1">
      <alignment horizontal="center" vertical="center"/>
    </xf>
    <xf numFmtId="3" fontId="19" fillId="0" borderId="12" xfId="51" applyNumberFormat="1" applyFont="1" applyFill="1" applyBorder="1" applyAlignment="1">
      <alignment vertical="center"/>
    </xf>
    <xf numFmtId="0" fontId="15" fillId="0" borderId="5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/>
    </xf>
    <xf numFmtId="3" fontId="15" fillId="0" borderId="6" xfId="51" applyNumberFormat="1" applyFont="1" applyFill="1" applyBorder="1" applyAlignment="1">
      <alignment vertical="center"/>
    </xf>
    <xf numFmtId="165" fontId="17" fillId="0" borderId="8" xfId="51" applyNumberFormat="1" applyFont="1" applyFill="1" applyBorder="1" applyAlignment="1">
      <alignment vertical="center"/>
    </xf>
    <xf numFmtId="0" fontId="15" fillId="0" borderId="10" xfId="51" applyFont="1" applyFill="1" applyBorder="1" applyAlignment="1">
      <alignment horizontal="center" vertical="center"/>
    </xf>
    <xf numFmtId="0" fontId="15" fillId="0" borderId="11" xfId="51" applyFont="1" applyFill="1" applyBorder="1" applyAlignment="1">
      <alignment vertical="center" wrapText="1"/>
    </xf>
    <xf numFmtId="0" fontId="15" fillId="0" borderId="11" xfId="51" applyFont="1" applyFill="1" applyBorder="1" applyAlignment="1">
      <alignment horizontal="center" vertical="center"/>
    </xf>
    <xf numFmtId="3" fontId="15" fillId="0" borderId="12" xfId="51" applyNumberFormat="1" applyFont="1" applyFill="1" applyBorder="1" applyAlignment="1">
      <alignment vertical="center"/>
    </xf>
    <xf numFmtId="0" fontId="19" fillId="0" borderId="5" xfId="51" applyFont="1" applyFill="1" applyBorder="1" applyAlignment="1">
      <alignment horizontal="center" vertical="center"/>
    </xf>
    <xf numFmtId="0" fontId="19" fillId="0" borderId="5" xfId="51" applyFont="1" applyFill="1" applyBorder="1" applyAlignment="1">
      <alignment vertical="center"/>
    </xf>
    <xf numFmtId="3" fontId="19" fillId="0" borderId="6" xfId="51" applyNumberFormat="1" applyFont="1" applyFill="1" applyBorder="1" applyAlignment="1">
      <alignment vertical="center"/>
    </xf>
    <xf numFmtId="0" fontId="19" fillId="0" borderId="51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 wrapText="1"/>
    </xf>
    <xf numFmtId="0" fontId="19" fillId="0" borderId="17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/>
    </xf>
    <xf numFmtId="3" fontId="19" fillId="0" borderId="19" xfId="51" applyNumberFormat="1" applyFont="1" applyFill="1" applyBorder="1" applyAlignment="1">
      <alignment vertical="center"/>
    </xf>
    <xf numFmtId="0" fontId="19" fillId="0" borderId="13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 wrapText="1"/>
    </xf>
    <xf numFmtId="0" fontId="19" fillId="0" borderId="14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/>
    </xf>
    <xf numFmtId="3" fontId="60" fillId="0" borderId="15" xfId="51" applyNumberFormat="1" applyFont="1" applyFill="1" applyBorder="1" applyAlignment="1">
      <alignment vertical="center"/>
    </xf>
    <xf numFmtId="3" fontId="55" fillId="0" borderId="9" xfId="51" applyNumberFormat="1" applyFont="1" applyFill="1" applyBorder="1" applyAlignment="1">
      <alignment vertical="center"/>
    </xf>
    <xf numFmtId="3" fontId="19" fillId="0" borderId="9" xfId="51" applyNumberFormat="1" applyFont="1" applyFill="1" applyBorder="1" applyAlignment="1">
      <alignment vertical="center"/>
    </xf>
    <xf numFmtId="0" fontId="19" fillId="0" borderId="22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 wrapText="1"/>
    </xf>
    <xf numFmtId="0" fontId="19" fillId="0" borderId="18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/>
    </xf>
    <xf numFmtId="3" fontId="19" fillId="0" borderId="23" xfId="51" applyNumberFormat="1" applyFont="1" applyFill="1" applyBorder="1" applyAlignment="1">
      <alignment vertical="center"/>
    </xf>
    <xf numFmtId="0" fontId="19" fillId="24" borderId="2" xfId="51" applyFont="1" applyFill="1" applyBorder="1" applyAlignment="1">
      <alignment horizontal="center" vertical="center"/>
    </xf>
    <xf numFmtId="0" fontId="19" fillId="24" borderId="2" xfId="51" applyFont="1" applyFill="1" applyBorder="1" applyAlignment="1">
      <alignment vertical="center"/>
    </xf>
    <xf numFmtId="0" fontId="19" fillId="0" borderId="55" xfId="51" applyFont="1" applyBorder="1" applyAlignment="1">
      <alignment horizontal="center" vertical="center"/>
    </xf>
    <xf numFmtId="0" fontId="64" fillId="0" borderId="0" xfId="48" applyFont="1"/>
    <xf numFmtId="0" fontId="70" fillId="0" borderId="0" xfId="48" applyFont="1"/>
    <xf numFmtId="166" fontId="70" fillId="0" borderId="0" xfId="35" applyNumberFormat="1" applyFont="1"/>
    <xf numFmtId="166" fontId="71" fillId="0" borderId="0" xfId="35" applyNumberFormat="1" applyFont="1" applyFill="1" applyBorder="1" applyAlignment="1">
      <alignment horizontal="right"/>
    </xf>
    <xf numFmtId="0" fontId="61" fillId="0" borderId="7" xfId="48" applyFont="1" applyBorder="1" applyAlignment="1">
      <alignment horizontal="center"/>
    </xf>
    <xf numFmtId="0" fontId="73" fillId="0" borderId="0" xfId="48" applyFont="1"/>
    <xf numFmtId="0" fontId="70" fillId="0" borderId="0" xfId="48" applyFont="1" applyBorder="1"/>
    <xf numFmtId="166" fontId="70" fillId="0" borderId="0" xfId="35" applyNumberFormat="1" applyFont="1" applyBorder="1"/>
    <xf numFmtId="164" fontId="74" fillId="0" borderId="0" xfId="1" applyNumberFormat="1" applyFont="1" applyFill="1" applyBorder="1" applyAlignment="1" applyProtection="1">
      <alignment horizontal="centerContinuous" vertical="center"/>
    </xf>
    <xf numFmtId="0" fontId="16" fillId="0" borderId="1" xfId="1" applyFont="1" applyFill="1" applyBorder="1" applyAlignment="1" applyProtection="1">
      <alignment horizontal="center" vertical="center" wrapText="1"/>
    </xf>
    <xf numFmtId="0" fontId="16" fillId="0" borderId="3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0" fontId="48" fillId="0" borderId="0" xfId="0" applyFont="1"/>
    <xf numFmtId="0" fontId="48" fillId="0" borderId="0" xfId="0" applyFont="1" applyBorder="1"/>
    <xf numFmtId="164" fontId="15" fillId="0" borderId="8" xfId="67" applyNumberFormat="1" applyFont="1" applyBorder="1" applyAlignment="1">
      <alignment vertical="center"/>
    </xf>
    <xf numFmtId="164" fontId="15" fillId="0" borderId="9" xfId="67" applyNumberFormat="1" applyFont="1" applyBorder="1" applyAlignment="1">
      <alignment vertical="center"/>
    </xf>
    <xf numFmtId="164" fontId="19" fillId="0" borderId="2" xfId="67" applyNumberFormat="1" applyFont="1" applyBorder="1" applyAlignment="1">
      <alignment vertical="center"/>
    </xf>
    <xf numFmtId="164" fontId="19" fillId="0" borderId="3" xfId="67" applyNumberFormat="1" applyFont="1" applyBorder="1" applyAlignment="1">
      <alignment vertical="center"/>
    </xf>
    <xf numFmtId="164" fontId="63" fillId="0" borderId="1" xfId="67" applyNumberFormat="1" applyFont="1" applyBorder="1" applyAlignment="1">
      <alignment vertical="center" wrapText="1"/>
    </xf>
    <xf numFmtId="4" fontId="19" fillId="0" borderId="2" xfId="67" applyNumberFormat="1" applyFont="1" applyBorder="1" applyAlignment="1">
      <alignment vertical="center"/>
    </xf>
    <xf numFmtId="164" fontId="19" fillId="0" borderId="0" xfId="67" applyNumberFormat="1" applyFont="1" applyFill="1" applyBorder="1" applyAlignment="1">
      <alignment vertical="center"/>
    </xf>
    <xf numFmtId="164" fontId="19" fillId="0" borderId="0" xfId="67" applyNumberFormat="1" applyFont="1" applyBorder="1" applyAlignment="1">
      <alignment horizontal="center" vertical="center" wrapText="1"/>
    </xf>
    <xf numFmtId="164" fontId="15" fillId="0" borderId="0" xfId="67" applyNumberFormat="1" applyFont="1" applyBorder="1" applyAlignment="1">
      <alignment horizontal="center" vertical="center" wrapText="1"/>
    </xf>
    <xf numFmtId="164" fontId="63" fillId="0" borderId="0" xfId="67" applyNumberFormat="1" applyFont="1" applyBorder="1" applyAlignment="1">
      <alignment vertical="center"/>
    </xf>
    <xf numFmtId="164" fontId="19" fillId="0" borderId="0" xfId="67" applyNumberFormat="1" applyFont="1" applyBorder="1" applyAlignment="1">
      <alignment vertical="center" wrapText="1"/>
    </xf>
    <xf numFmtId="164" fontId="15" fillId="0" borderId="60" xfId="67" applyNumberFormat="1" applyFont="1" applyBorder="1" applyAlignment="1">
      <alignment horizontal="center" vertical="center" wrapText="1"/>
    </xf>
    <xf numFmtId="164" fontId="15" fillId="0" borderId="60" xfId="67" applyNumberFormat="1" applyFont="1" applyFill="1" applyBorder="1" applyAlignment="1">
      <alignment horizontal="center" vertical="center" wrapText="1"/>
    </xf>
    <xf numFmtId="0" fontId="67" fillId="0" borderId="0" xfId="0" applyFont="1" applyAlignment="1">
      <alignment vertical="center" wrapText="1"/>
    </xf>
    <xf numFmtId="164" fontId="68" fillId="0" borderId="0" xfId="67" applyNumberFormat="1" applyFont="1" applyFill="1" applyBorder="1" applyAlignment="1">
      <alignment horizontal="right" vertical="center"/>
    </xf>
    <xf numFmtId="0" fontId="23" fillId="0" borderId="0" xfId="0" applyFont="1" applyFill="1" applyAlignment="1" applyProtection="1">
      <alignment vertical="top" wrapText="1"/>
    </xf>
    <xf numFmtId="0" fontId="0" fillId="0" borderId="0" xfId="0" applyFill="1"/>
    <xf numFmtId="0" fontId="23" fillId="0" borderId="0" xfId="0" applyFont="1" applyFill="1" applyProtection="1"/>
    <xf numFmtId="0" fontId="0" fillId="0" borderId="0" xfId="0" applyFill="1" applyAlignment="1" applyProtection="1"/>
    <xf numFmtId="164" fontId="19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64" fontId="48" fillId="0" borderId="0" xfId="160" applyNumberFormat="1" applyFont="1" applyAlignment="1">
      <alignment vertical="center"/>
    </xf>
    <xf numFmtId="0" fontId="54" fillId="0" borderId="0" xfId="0" applyFont="1" applyFill="1" applyBorder="1" applyAlignment="1" applyProtection="1"/>
    <xf numFmtId="0" fontId="0" fillId="0" borderId="0" xfId="0" applyFill="1" applyBorder="1"/>
    <xf numFmtId="0" fontId="95" fillId="0" borderId="0" xfId="0" applyFont="1" applyFill="1" applyBorder="1" applyAlignment="1" applyProtection="1">
      <alignment horizontal="center" vertical="center"/>
    </xf>
    <xf numFmtId="3" fontId="96" fillId="0" borderId="0" xfId="0" applyNumberFormat="1" applyFont="1" applyFill="1" applyBorder="1" applyAlignment="1" applyProtection="1">
      <alignment vertical="center"/>
    </xf>
    <xf numFmtId="10" fontId="15" fillId="0" borderId="0" xfId="160" applyNumberFormat="1" applyFont="1" applyFill="1" applyBorder="1" applyAlignment="1">
      <alignment horizontal="left" vertical="center"/>
    </xf>
    <xf numFmtId="3" fontId="97" fillId="0" borderId="0" xfId="0" applyNumberFormat="1" applyFont="1" applyFill="1" applyBorder="1" applyAlignment="1" applyProtection="1">
      <alignment vertical="center"/>
    </xf>
    <xf numFmtId="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Alignment="1">
      <alignment vertical="center"/>
    </xf>
    <xf numFmtId="164" fontId="15" fillId="0" borderId="0" xfId="160" applyNumberFormat="1" applyFont="1" applyFill="1" applyBorder="1" applyAlignment="1">
      <alignment vertical="center"/>
    </xf>
    <xf numFmtId="3" fontId="98" fillId="0" borderId="24" xfId="76" applyNumberFormat="1" applyFont="1" applyFill="1" applyBorder="1" applyAlignment="1">
      <alignment horizontal="right" vertical="center"/>
    </xf>
    <xf numFmtId="164" fontId="19" fillId="0" borderId="13" xfId="160" applyNumberFormat="1" applyFont="1" applyFill="1" applyBorder="1" applyAlignment="1">
      <alignment horizontal="center" vertical="center"/>
    </xf>
    <xf numFmtId="164" fontId="19" fillId="0" borderId="14" xfId="160" applyNumberFormat="1" applyFont="1" applyFill="1" applyBorder="1" applyAlignment="1">
      <alignment horizontal="center" vertical="center" wrapText="1"/>
    </xf>
    <xf numFmtId="164" fontId="19" fillId="0" borderId="14" xfId="160" applyNumberFormat="1" applyFont="1" applyFill="1" applyBorder="1" applyAlignment="1">
      <alignment horizontal="center" vertical="center"/>
    </xf>
    <xf numFmtId="164" fontId="19" fillId="0" borderId="61" xfId="160" applyNumberFormat="1" applyFont="1" applyFill="1" applyBorder="1" applyAlignment="1">
      <alignment horizontal="center" vertical="center"/>
    </xf>
    <xf numFmtId="164" fontId="19" fillId="0" borderId="19" xfId="160" applyNumberFormat="1" applyFont="1" applyFill="1" applyBorder="1" applyAlignment="1">
      <alignment horizontal="center" vertical="center"/>
    </xf>
    <xf numFmtId="164" fontId="19" fillId="0" borderId="1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horizontal="right" vertical="center"/>
    </xf>
    <xf numFmtId="164" fontId="19" fillId="0" borderId="62" xfId="160" applyNumberFormat="1" applyFont="1" applyFill="1" applyBorder="1" applyAlignment="1">
      <alignment horizontal="right" vertical="center"/>
    </xf>
    <xf numFmtId="164" fontId="19" fillId="0" borderId="3" xfId="160" applyNumberFormat="1" applyFont="1" applyFill="1" applyBorder="1" applyAlignment="1">
      <alignment horizontal="right" vertical="center"/>
    </xf>
    <xf numFmtId="164" fontId="15" fillId="0" borderId="26" xfId="160" applyNumberFormat="1" applyFont="1" applyFill="1" applyBorder="1" applyAlignment="1">
      <alignment vertical="center" wrapText="1"/>
    </xf>
    <xf numFmtId="164" fontId="15" fillId="0" borderId="52" xfId="160" applyNumberFormat="1" applyFont="1" applyFill="1" applyBorder="1" applyAlignment="1">
      <alignment vertical="center" wrapText="1"/>
    </xf>
    <xf numFmtId="164" fontId="15" fillId="0" borderId="53" xfId="160" applyNumberFormat="1" applyFont="1" applyFill="1" applyBorder="1" applyAlignment="1">
      <alignment vertical="center" wrapText="1"/>
    </xf>
    <xf numFmtId="164" fontId="15" fillId="0" borderId="4" xfId="160" applyNumberFormat="1" applyFont="1" applyFill="1" applyBorder="1" applyAlignment="1">
      <alignment horizontal="left" vertical="center" wrapText="1"/>
    </xf>
    <xf numFmtId="164" fontId="15" fillId="0" borderId="5" xfId="160" applyNumberFormat="1" applyFont="1" applyFill="1" applyBorder="1" applyAlignment="1">
      <alignment horizontal="right" vertical="center"/>
    </xf>
    <xf numFmtId="164" fontId="15" fillId="0" borderId="63" xfId="160" applyNumberFormat="1" applyFont="1" applyFill="1" applyBorder="1" applyAlignment="1">
      <alignment horizontal="right" vertical="center"/>
    </xf>
    <xf numFmtId="164" fontId="15" fillId="0" borderId="6" xfId="160" applyNumberFormat="1" applyFont="1" applyFill="1" applyBorder="1" applyAlignment="1">
      <alignment horizontal="right" vertical="center"/>
    </xf>
    <xf numFmtId="0" fontId="0" fillId="0" borderId="0" xfId="0" applyFill="1" applyBorder="1" applyAlignment="1" applyProtection="1">
      <alignment vertical="center"/>
    </xf>
    <xf numFmtId="164" fontId="15" fillId="0" borderId="7" xfId="160" applyNumberFormat="1" applyFont="1" applyFill="1" applyBorder="1" applyAlignment="1">
      <alignment horizontal="left" vertical="center" wrapText="1"/>
    </xf>
    <xf numFmtId="164" fontId="15" fillId="0" borderId="8" xfId="160" applyNumberFormat="1" applyFont="1" applyFill="1" applyBorder="1" applyAlignment="1">
      <alignment horizontal="right" vertical="center"/>
    </xf>
    <xf numFmtId="164" fontId="15" fillId="0" borderId="58" xfId="160" applyNumberFormat="1" applyFont="1" applyFill="1" applyBorder="1" applyAlignment="1">
      <alignment horizontal="right" vertical="center"/>
    </xf>
    <xf numFmtId="164" fontId="15" fillId="0" borderId="9" xfId="160" applyNumberFormat="1" applyFont="1" applyFill="1" applyBorder="1" applyAlignment="1">
      <alignment horizontal="right" vertical="center"/>
    </xf>
    <xf numFmtId="164" fontId="15" fillId="0" borderId="22" xfId="160" applyNumberFormat="1" applyFont="1" applyFill="1" applyBorder="1" applyAlignment="1">
      <alignment horizontal="left" vertical="center" wrapText="1"/>
    </xf>
    <xf numFmtId="164" fontId="15" fillId="0" borderId="18" xfId="160" applyNumberFormat="1" applyFont="1" applyFill="1" applyBorder="1" applyAlignment="1">
      <alignment horizontal="right" vertical="center"/>
    </xf>
    <xf numFmtId="164" fontId="15" fillId="0" borderId="64" xfId="160" applyNumberFormat="1" applyFont="1" applyFill="1" applyBorder="1" applyAlignment="1">
      <alignment horizontal="right" vertical="center"/>
    </xf>
    <xf numFmtId="164" fontId="15" fillId="0" borderId="65" xfId="160" applyNumberFormat="1" applyFont="1" applyFill="1" applyBorder="1" applyAlignment="1">
      <alignment horizontal="left" vertical="center" wrapText="1"/>
    </xf>
    <xf numFmtId="164" fontId="15" fillId="0" borderId="65" xfId="160" applyNumberFormat="1" applyFont="1" applyFill="1" applyBorder="1" applyAlignment="1">
      <alignment horizontal="right" vertical="center"/>
    </xf>
    <xf numFmtId="164" fontId="19" fillId="0" borderId="26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vertical="center" wrapText="1"/>
    </xf>
    <xf numFmtId="164" fontId="15" fillId="0" borderId="8" xfId="160" applyNumberFormat="1" applyFont="1" applyFill="1" applyBorder="1" applyAlignment="1">
      <alignment horizontal="right" vertical="center" wrapText="1"/>
    </xf>
    <xf numFmtId="164" fontId="15" fillId="0" borderId="58" xfId="160" applyNumberFormat="1" applyFont="1" applyFill="1" applyBorder="1" applyAlignment="1">
      <alignment horizontal="right" vertical="center" wrapText="1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164" fontId="15" fillId="0" borderId="18" xfId="160" applyNumberFormat="1" applyFont="1" applyFill="1" applyBorder="1" applyAlignment="1">
      <alignment horizontal="right" vertical="center" wrapText="1"/>
    </xf>
    <xf numFmtId="164" fontId="15" fillId="0" borderId="64" xfId="160" applyNumberFormat="1" applyFont="1" applyFill="1" applyBorder="1" applyAlignment="1">
      <alignment horizontal="right" vertical="center" wrapText="1"/>
    </xf>
    <xf numFmtId="164" fontId="99" fillId="0" borderId="2" xfId="160" applyNumberFormat="1" applyFont="1" applyFill="1" applyBorder="1" applyAlignment="1">
      <alignment horizontal="right" vertical="center" wrapText="1"/>
    </xf>
    <xf numFmtId="164" fontId="99" fillId="0" borderId="62" xfId="160" applyNumberFormat="1" applyFont="1" applyFill="1" applyBorder="1" applyAlignment="1">
      <alignment horizontal="right" vertical="center" wrapText="1"/>
    </xf>
    <xf numFmtId="164" fontId="99" fillId="0" borderId="3" xfId="160" applyNumberFormat="1" applyFont="1" applyFill="1" applyBorder="1" applyAlignment="1">
      <alignment horizontal="right" vertical="center"/>
    </xf>
    <xf numFmtId="164" fontId="61" fillId="0" borderId="0" xfId="160" applyNumberFormat="1" applyFont="1" applyFill="1" applyBorder="1" applyAlignment="1">
      <alignment horizontal="left" vertical="center" wrapText="1"/>
    </xf>
    <xf numFmtId="164" fontId="61" fillId="0" borderId="0" xfId="160" applyNumberFormat="1" applyFont="1" applyFill="1" applyBorder="1" applyAlignment="1">
      <alignment horizontal="right" vertical="center" wrapText="1"/>
    </xf>
    <xf numFmtId="164" fontId="61" fillId="0" borderId="0" xfId="160" applyNumberFormat="1" applyFont="1" applyAlignment="1">
      <alignment vertical="center"/>
    </xf>
    <xf numFmtId="164" fontId="48" fillId="0" borderId="0" xfId="160" applyNumberFormat="1" applyFont="1" applyBorder="1" applyAlignment="1">
      <alignment vertical="center"/>
    </xf>
    <xf numFmtId="3" fontId="98" fillId="0" borderId="0" xfId="76" applyNumberFormat="1" applyFont="1" applyFill="1" applyBorder="1" applyAlignment="1">
      <alignment horizontal="right" vertical="center"/>
    </xf>
    <xf numFmtId="164" fontId="19" fillId="0" borderId="0" xfId="160" applyNumberFormat="1" applyFont="1" applyFill="1" applyBorder="1" applyAlignment="1">
      <alignment horizontal="center" vertical="center"/>
    </xf>
    <xf numFmtId="164" fontId="19" fillId="0" borderId="0" xfId="160" applyNumberFormat="1" applyFont="1" applyFill="1" applyBorder="1" applyAlignment="1">
      <alignment horizontal="center" vertical="center" wrapText="1"/>
    </xf>
    <xf numFmtId="164" fontId="19" fillId="0" borderId="0" xfId="160" applyNumberFormat="1" applyFont="1" applyFill="1" applyBorder="1" applyAlignment="1">
      <alignment horizontal="right" vertical="center"/>
    </xf>
    <xf numFmtId="164" fontId="15" fillId="0" borderId="0" xfId="160" applyNumberFormat="1" applyFont="1" applyFill="1" applyBorder="1" applyAlignment="1">
      <alignment vertical="center" wrapText="1"/>
    </xf>
    <xf numFmtId="164" fontId="15" fillId="0" borderId="0" xfId="160" applyNumberFormat="1" applyFont="1" applyFill="1" applyBorder="1" applyAlignment="1">
      <alignment horizontal="right" vertical="center"/>
    </xf>
    <xf numFmtId="49" fontId="23" fillId="0" borderId="0" xfId="0" applyNumberFormat="1" applyFont="1" applyFill="1" applyBorder="1" applyAlignment="1" applyProtection="1">
      <alignment vertical="center"/>
    </xf>
    <xf numFmtId="164" fontId="19" fillId="0" borderId="0" xfId="160" applyNumberFormat="1" applyFont="1" applyFill="1" applyBorder="1" applyAlignment="1">
      <alignment vertical="center" wrapText="1"/>
    </xf>
    <xf numFmtId="0" fontId="95" fillId="0" borderId="0" xfId="0" applyFont="1" applyFill="1" applyBorder="1" applyAlignment="1" applyProtection="1"/>
    <xf numFmtId="0" fontId="0" fillId="0" borderId="0" xfId="0" applyFill="1" applyBorder="1" applyAlignment="1"/>
    <xf numFmtId="0" fontId="96" fillId="0" borderId="0" xfId="0" applyFont="1" applyFill="1" applyBorder="1" applyAlignment="1" applyProtection="1">
      <protection locked="0"/>
    </xf>
    <xf numFmtId="164" fontId="15" fillId="0" borderId="0" xfId="160" applyNumberFormat="1" applyFont="1" applyFill="1" applyBorder="1" applyAlignment="1">
      <alignment horizontal="right" vertical="center" wrapText="1"/>
    </xf>
    <xf numFmtId="0" fontId="27" fillId="0" borderId="0" xfId="0" applyFont="1" applyFill="1" applyBorder="1" applyAlignment="1" applyProtection="1"/>
    <xf numFmtId="164" fontId="99" fillId="0" borderId="0" xfId="160" applyNumberFormat="1" applyFont="1" applyFill="1" applyBorder="1" applyAlignment="1">
      <alignment horizontal="left" vertical="center" wrapText="1" indent="1"/>
    </xf>
    <xf numFmtId="164" fontId="99" fillId="0" borderId="0" xfId="160" applyNumberFormat="1" applyFont="1" applyFill="1" applyBorder="1" applyAlignment="1">
      <alignment horizontal="right" vertical="center" wrapText="1"/>
    </xf>
    <xf numFmtId="164" fontId="99" fillId="0" borderId="0" xfId="160" applyNumberFormat="1" applyFont="1" applyFill="1" applyBorder="1" applyAlignment="1">
      <alignment horizontal="right" vertical="center"/>
    </xf>
    <xf numFmtId="0" fontId="22" fillId="0" borderId="0" xfId="0" applyFont="1" applyBorder="1"/>
    <xf numFmtId="164" fontId="61" fillId="0" borderId="0" xfId="161" applyNumberFormat="1" applyFont="1" applyFill="1" applyBorder="1" applyAlignment="1" applyProtection="1">
      <alignment horizontal="center" vertical="center"/>
    </xf>
    <xf numFmtId="164" fontId="72" fillId="0" borderId="0" xfId="161" applyNumberFormat="1" applyFont="1" applyFill="1" applyBorder="1" applyAlignment="1" applyProtection="1">
      <alignment vertical="center"/>
    </xf>
    <xf numFmtId="164" fontId="72" fillId="0" borderId="0" xfId="161" applyNumberFormat="1" applyFont="1" applyFill="1" applyBorder="1" applyAlignment="1" applyProtection="1">
      <alignment horizontal="center" vertical="center"/>
    </xf>
    <xf numFmtId="164" fontId="72" fillId="0" borderId="0" xfId="0" applyNumberFormat="1" applyFont="1" applyFill="1" applyBorder="1" applyAlignment="1">
      <alignment horizontal="center" vertical="center"/>
    </xf>
    <xf numFmtId="164" fontId="72" fillId="0" borderId="0" xfId="159" applyNumberFormat="1" applyFont="1" applyBorder="1" applyAlignment="1">
      <alignment horizontal="center" vertical="center"/>
    </xf>
    <xf numFmtId="164" fontId="72" fillId="0" borderId="0" xfId="161" applyNumberFormat="1" applyFont="1" applyFill="1" applyBorder="1" applyAlignment="1" applyProtection="1">
      <alignment horizontal="left" vertical="center" indent="1"/>
    </xf>
    <xf numFmtId="164" fontId="72" fillId="0" borderId="0" xfId="161" applyNumberFormat="1" applyFont="1" applyFill="1" applyBorder="1" applyAlignment="1" applyProtection="1">
      <alignment horizontal="center" vertical="center" wrapText="1"/>
    </xf>
    <xf numFmtId="0" fontId="22" fillId="0" borderId="24" xfId="0" applyFont="1" applyBorder="1" applyAlignment="1">
      <alignment horizontal="right"/>
    </xf>
    <xf numFmtId="164" fontId="19" fillId="0" borderId="1" xfId="161" applyNumberFormat="1" applyFont="1" applyFill="1" applyBorder="1" applyAlignment="1" applyProtection="1">
      <alignment horizontal="center" vertical="center" wrapText="1"/>
    </xf>
    <xf numFmtId="164" fontId="19" fillId="0" borderId="2" xfId="161" applyNumberFormat="1" applyFont="1" applyFill="1" applyBorder="1" applyAlignment="1" applyProtection="1">
      <alignment horizontal="center" vertical="center" wrapText="1"/>
    </xf>
    <xf numFmtId="164" fontId="19" fillId="0" borderId="2" xfId="159" applyNumberFormat="1" applyFont="1" applyBorder="1" applyAlignment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4" fontId="19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164" fontId="15" fillId="0" borderId="7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vertical="center" wrapText="1"/>
    </xf>
    <xf numFmtId="49" fontId="15" fillId="0" borderId="8" xfId="161" applyNumberFormat="1" applyFont="1" applyFill="1" applyBorder="1" applyAlignment="1" applyProtection="1">
      <alignment horizontal="left" vertical="center" wrapText="1" indent="2"/>
    </xf>
    <xf numFmtId="164" fontId="15" fillId="0" borderId="18" xfId="161" applyNumberFormat="1" applyFont="1" applyFill="1" applyBorder="1" applyAlignment="1" applyProtection="1">
      <alignment vertical="center" wrapText="1"/>
    </xf>
    <xf numFmtId="49" fontId="15" fillId="0" borderId="18" xfId="161" applyNumberFormat="1" applyFont="1" applyFill="1" applyBorder="1" applyAlignment="1" applyProtection="1">
      <alignment horizontal="left" vertical="center" wrapText="1" indent="2"/>
    </xf>
    <xf numFmtId="164" fontId="19" fillId="0" borderId="1" xfId="161" applyNumberFormat="1" applyFont="1" applyFill="1" applyBorder="1" applyAlignment="1" applyProtection="1">
      <alignment horizontal="center" vertical="center"/>
    </xf>
    <xf numFmtId="164" fontId="19" fillId="0" borderId="2" xfId="161" applyNumberFormat="1" applyFont="1" applyFill="1" applyBorder="1" applyAlignment="1" applyProtection="1">
      <alignment vertical="center"/>
    </xf>
    <xf numFmtId="49" fontId="19" fillId="24" borderId="2" xfId="161" applyNumberFormat="1" applyFont="1" applyFill="1" applyBorder="1" applyAlignment="1" applyProtection="1">
      <alignment horizontal="left" vertical="center" wrapText="1" indent="2"/>
    </xf>
    <xf numFmtId="164" fontId="19" fillId="0" borderId="2" xfId="161" applyNumberFormat="1" applyFont="1" applyFill="1" applyBorder="1" applyAlignment="1" applyProtection="1">
      <alignment horizontal="right" vertical="center"/>
    </xf>
    <xf numFmtId="0" fontId="54" fillId="0" borderId="0" xfId="0" applyFont="1" applyBorder="1"/>
    <xf numFmtId="164" fontId="15" fillId="0" borderId="0" xfId="161" applyNumberFormat="1" applyFont="1" applyFill="1" applyBorder="1" applyAlignment="1" applyProtection="1">
      <alignment horizontal="center" vertical="center" wrapText="1"/>
    </xf>
    <xf numFmtId="164" fontId="17" fillId="0" borderId="0" xfId="159" applyNumberFormat="1" applyFont="1" applyBorder="1" applyAlignment="1">
      <alignment vertical="center"/>
    </xf>
    <xf numFmtId="164" fontId="17" fillId="0" borderId="0" xfId="159" applyNumberFormat="1" applyFont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 vertical="center"/>
    </xf>
    <xf numFmtId="164" fontId="17" fillId="0" borderId="0" xfId="159" applyNumberFormat="1" applyFont="1" applyBorder="1" applyAlignment="1">
      <alignment vertical="center" wrapText="1"/>
    </xf>
    <xf numFmtId="164" fontId="17" fillId="0" borderId="0" xfId="161" applyNumberFormat="1" applyFont="1" applyFill="1" applyBorder="1" applyAlignment="1" applyProtection="1">
      <alignment vertical="center" wrapText="1"/>
    </xf>
    <xf numFmtId="164" fontId="17" fillId="0" borderId="0" xfId="159" applyNumberFormat="1" applyFont="1" applyBorder="1" applyAlignment="1">
      <alignment horizontal="center" vertical="center" wrapText="1"/>
    </xf>
    <xf numFmtId="164" fontId="61" fillId="0" borderId="0" xfId="161" applyNumberFormat="1" applyFont="1" applyFill="1" applyBorder="1" applyAlignment="1" applyProtection="1">
      <alignment horizontal="center" vertical="center" wrapText="1"/>
    </xf>
    <xf numFmtId="164" fontId="72" fillId="0" borderId="0" xfId="159" applyNumberFormat="1" applyFont="1" applyBorder="1" applyAlignment="1">
      <alignment vertical="center" wrapText="1"/>
    </xf>
    <xf numFmtId="164" fontId="72" fillId="0" borderId="0" xfId="161" applyNumberFormat="1" applyFont="1" applyFill="1" applyBorder="1" applyAlignment="1" applyProtection="1">
      <alignment vertical="center" wrapText="1"/>
    </xf>
    <xf numFmtId="164" fontId="72" fillId="0" borderId="0" xfId="159" applyNumberFormat="1" applyFont="1" applyBorder="1" applyAlignment="1">
      <alignment horizontal="center" vertical="center" wrapText="1"/>
    </xf>
    <xf numFmtId="164" fontId="72" fillId="0" borderId="0" xfId="159" applyNumberFormat="1" applyFont="1" applyFill="1" applyBorder="1" applyAlignment="1">
      <alignment horizontal="center" vertical="center"/>
    </xf>
    <xf numFmtId="0" fontId="22" fillId="0" borderId="0" xfId="0" applyFont="1" applyFill="1" applyBorder="1"/>
    <xf numFmtId="0" fontId="0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164" fontId="19" fillId="0" borderId="62" xfId="0" applyNumberFormat="1" applyFont="1" applyFill="1" applyBorder="1" applyAlignment="1">
      <alignment horizontal="center" vertical="center" wrapText="1"/>
    </xf>
    <xf numFmtId="164" fontId="19" fillId="0" borderId="25" xfId="0" applyNumberFormat="1" applyFont="1" applyFill="1" applyBorder="1" applyAlignment="1">
      <alignment horizontal="center" vertical="center" wrapText="1"/>
    </xf>
    <xf numFmtId="164" fontId="15" fillId="0" borderId="8" xfId="161" applyNumberFormat="1" applyFont="1" applyFill="1" applyBorder="1" applyAlignment="1" applyProtection="1">
      <alignment horizontal="right" vertical="center"/>
    </xf>
    <xf numFmtId="164" fontId="15" fillId="0" borderId="8" xfId="0" applyNumberFormat="1" applyFont="1" applyFill="1" applyBorder="1" applyAlignment="1">
      <alignment horizontal="right" vertical="center"/>
    </xf>
    <xf numFmtId="164" fontId="15" fillId="0" borderId="8" xfId="159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58" xfId="0" applyFont="1" applyBorder="1" applyAlignment="1">
      <alignment horizontal="right" vertical="center"/>
    </xf>
    <xf numFmtId="164" fontId="0" fillId="0" borderId="32" xfId="0" applyNumberFormat="1" applyFont="1" applyBorder="1" applyAlignment="1">
      <alignment horizontal="right" vertical="center"/>
    </xf>
    <xf numFmtId="164" fontId="15" fillId="0" borderId="18" xfId="161" applyNumberFormat="1" applyFont="1" applyFill="1" applyBorder="1" applyAlignment="1" applyProtection="1">
      <alignment horizontal="right" vertical="center"/>
    </xf>
    <xf numFmtId="164" fontId="15" fillId="0" borderId="18" xfId="0" applyNumberFormat="1" applyFont="1" applyFill="1" applyBorder="1" applyAlignment="1">
      <alignment horizontal="right" vertical="center"/>
    </xf>
    <xf numFmtId="164" fontId="15" fillId="0" borderId="18" xfId="159" applyNumberFormat="1" applyFont="1" applyBorder="1" applyAlignment="1">
      <alignment horizontal="right" vertical="center"/>
    </xf>
    <xf numFmtId="0" fontId="0" fillId="0" borderId="18" xfId="0" applyFont="1" applyBorder="1" applyAlignment="1">
      <alignment horizontal="right" vertical="center"/>
    </xf>
    <xf numFmtId="0" fontId="0" fillId="0" borderId="64" xfId="0" applyFont="1" applyBorder="1" applyAlignment="1">
      <alignment horizontal="right" vertical="center"/>
    </xf>
    <xf numFmtId="3" fontId="0" fillId="0" borderId="18" xfId="0" applyNumberFormat="1" applyFont="1" applyBorder="1" applyAlignment="1">
      <alignment horizontal="right" vertical="center"/>
    </xf>
    <xf numFmtId="164" fontId="16" fillId="0" borderId="25" xfId="0" applyNumberFormat="1" applyFont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100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>
      <alignment vertical="center"/>
    </xf>
    <xf numFmtId="0" fontId="12" fillId="0" borderId="25" xfId="0" applyFont="1" applyFill="1" applyBorder="1" applyAlignment="1" applyProtection="1">
      <alignment horizontal="center" vertical="center" wrapText="1"/>
    </xf>
    <xf numFmtId="0" fontId="12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101" fillId="0" borderId="25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02" fillId="0" borderId="30" xfId="0" applyFont="1" applyFill="1" applyBorder="1" applyAlignment="1" applyProtection="1">
      <alignment horizontal="center" vertical="center" wrapText="1"/>
    </xf>
    <xf numFmtId="0" fontId="15" fillId="0" borderId="30" xfId="0" applyFont="1" applyBorder="1" applyAlignment="1">
      <alignment vertical="center" wrapText="1"/>
    </xf>
    <xf numFmtId="164" fontId="102" fillId="0" borderId="30" xfId="0" applyNumberFormat="1" applyFont="1" applyFill="1" applyBorder="1" applyAlignment="1" applyProtection="1">
      <alignment horizontal="right" vertical="center" wrapText="1"/>
    </xf>
    <xf numFmtId="0" fontId="102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 wrapText="1"/>
    </xf>
    <xf numFmtId="164" fontId="102" fillId="0" borderId="32" xfId="0" applyNumberFormat="1" applyFont="1" applyFill="1" applyBorder="1" applyAlignment="1" applyProtection="1">
      <alignment horizontal="right"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103" fillId="0" borderId="32" xfId="0" applyFont="1" applyFill="1" applyBorder="1" applyAlignment="1" applyProtection="1">
      <alignment horizontal="center" vertical="center" wrapText="1"/>
    </xf>
    <xf numFmtId="0" fontId="19" fillId="0" borderId="32" xfId="0" applyFont="1" applyFill="1" applyBorder="1" applyAlignment="1">
      <alignment horizontal="left" vertical="center" wrapText="1"/>
    </xf>
    <xf numFmtId="164" fontId="74" fillId="0" borderId="32" xfId="0" applyNumberFormat="1" applyFont="1" applyFill="1" applyBorder="1" applyAlignment="1" applyProtection="1">
      <alignment horizontal="right" vertical="center" wrapText="1"/>
    </xf>
    <xf numFmtId="0" fontId="19" fillId="0" borderId="32" xfId="0" applyFont="1" applyFill="1" applyBorder="1" applyAlignment="1">
      <alignment vertical="center" wrapText="1"/>
    </xf>
    <xf numFmtId="0" fontId="74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/>
    </xf>
    <xf numFmtId="0" fontId="15" fillId="0" borderId="32" xfId="0" applyFont="1" applyBorder="1" applyAlignment="1">
      <alignment horizontal="center" vertical="center"/>
    </xf>
    <xf numFmtId="164" fontId="14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75" fillId="0" borderId="0" xfId="0" applyFont="1" applyFill="1" applyAlignment="1">
      <alignment vertical="center" wrapText="1"/>
    </xf>
    <xf numFmtId="0" fontId="17" fillId="0" borderId="32" xfId="0" applyFont="1" applyBorder="1" applyAlignment="1">
      <alignment horizontal="left" vertical="center" indent="2"/>
    </xf>
    <xf numFmtId="0" fontId="17" fillId="0" borderId="32" xfId="0" applyFont="1" applyBorder="1" applyAlignment="1">
      <alignment horizontal="center" vertical="center"/>
    </xf>
    <xf numFmtId="164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104" fillId="0" borderId="0" xfId="0" applyFont="1" applyFill="1" applyAlignment="1">
      <alignment vertical="center" wrapText="1"/>
    </xf>
    <xf numFmtId="0" fontId="15" fillId="0" borderId="32" xfId="0" applyFont="1" applyBorder="1" applyAlignment="1">
      <alignment horizontal="left" vertical="center"/>
    </xf>
    <xf numFmtId="0" fontId="15" fillId="0" borderId="32" xfId="0" applyFont="1" applyFill="1" applyBorder="1" applyAlignment="1">
      <alignment vertical="center"/>
    </xf>
    <xf numFmtId="164" fontId="16" fillId="0" borderId="32" xfId="0" applyNumberFormat="1" applyFont="1" applyFill="1" applyBorder="1" applyAlignment="1" applyProtection="1">
      <alignment horizontal="right" vertical="center" wrapText="1"/>
    </xf>
    <xf numFmtId="0" fontId="16" fillId="0" borderId="32" xfId="1" applyFont="1" applyFill="1" applyBorder="1" applyAlignment="1" applyProtection="1">
      <alignment horizontal="left" vertical="center" wrapText="1"/>
    </xf>
    <xf numFmtId="164" fontId="16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94" fillId="0" borderId="0" xfId="0" applyFont="1" applyFill="1" applyAlignment="1">
      <alignment vertical="center" wrapText="1"/>
    </xf>
    <xf numFmtId="0" fontId="103" fillId="0" borderId="34" xfId="0" applyFont="1" applyFill="1" applyBorder="1" applyAlignment="1" applyProtection="1">
      <alignment horizontal="center" vertical="center" wrapText="1"/>
    </xf>
    <xf numFmtId="0" fontId="16" fillId="0" borderId="34" xfId="1" applyFont="1" applyFill="1" applyBorder="1" applyAlignment="1" applyProtection="1">
      <alignment horizontal="left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34" xfId="0" applyNumberFormat="1" applyFont="1" applyFill="1" applyBorder="1" applyAlignment="1" applyProtection="1">
      <alignment horizontal="right" vertical="center" wrapText="1"/>
      <protection locked="0"/>
    </xf>
    <xf numFmtId="0" fontId="103" fillId="0" borderId="25" xfId="0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/>
    </xf>
    <xf numFmtId="164" fontId="2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0" fillId="0" borderId="33" xfId="1" applyFont="1" applyFill="1" applyBorder="1" applyAlignment="1" applyProtection="1">
      <alignment horizontal="center" vertical="center" wrapText="1"/>
    </xf>
    <xf numFmtId="164" fontId="10" fillId="0" borderId="32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3" xfId="1" applyFont="1" applyFill="1" applyBorder="1" applyAlignment="1" applyProtection="1">
      <alignment horizontal="center" vertical="center" wrapText="1"/>
    </xf>
    <xf numFmtId="0" fontId="16" fillId="0" borderId="33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horizontal="right" vertical="center" wrapText="1"/>
    </xf>
    <xf numFmtId="0" fontId="16" fillId="0" borderId="65" xfId="1" applyFont="1" applyFill="1" applyBorder="1" applyAlignment="1" applyProtection="1">
      <alignment horizontal="center" vertical="center" wrapText="1"/>
    </xf>
    <xf numFmtId="164" fontId="16" fillId="0" borderId="25" xfId="1" applyNumberFormat="1" applyFont="1" applyFill="1" applyBorder="1" applyAlignment="1" applyProtection="1">
      <alignment horizontal="right" vertical="center" wrapText="1"/>
    </xf>
    <xf numFmtId="0" fontId="16" fillId="0" borderId="25" xfId="1" applyFont="1" applyFill="1" applyBorder="1" applyAlignment="1" applyProtection="1">
      <alignment horizontal="center" vertical="center" wrapText="1"/>
    </xf>
    <xf numFmtId="0" fontId="103" fillId="0" borderId="0" xfId="0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164" fontId="16" fillId="0" borderId="0" xfId="1" applyNumberFormat="1" applyFont="1" applyFill="1" applyBorder="1" applyAlignment="1" applyProtection="1">
      <alignment horizontal="right" vertical="center" wrapText="1" indent="1"/>
    </xf>
    <xf numFmtId="164" fontId="103" fillId="0" borderId="24" xfId="1" applyNumberFormat="1" applyFont="1" applyFill="1" applyBorder="1" applyAlignment="1" applyProtection="1">
      <alignment vertical="center"/>
    </xf>
    <xf numFmtId="0" fontId="12" fillId="0" borderId="29" xfId="1" applyFont="1" applyFill="1" applyBorder="1" applyAlignment="1" applyProtection="1">
      <alignment horizontal="center" vertical="center" wrapText="1"/>
    </xf>
    <xf numFmtId="0" fontId="101" fillId="0" borderId="25" xfId="1" applyFont="1" applyFill="1" applyBorder="1" applyAlignment="1" applyProtection="1">
      <alignment horizontal="center" vertical="center" wrapText="1"/>
    </xf>
    <xf numFmtId="49" fontId="14" fillId="0" borderId="37" xfId="1" applyNumberFormat="1" applyFont="1" applyFill="1" applyBorder="1" applyAlignment="1" applyProtection="1">
      <alignment horizontal="center" vertical="center" wrapText="1"/>
    </xf>
    <xf numFmtId="0" fontId="14" fillId="0" borderId="37" xfId="1" applyFont="1" applyFill="1" applyBorder="1" applyAlignment="1" applyProtection="1">
      <alignment horizontal="left" vertical="center" wrapText="1" indent="1"/>
    </xf>
    <xf numFmtId="0" fontId="14" fillId="0" borderId="37" xfId="1" applyFont="1" applyFill="1" applyBorder="1" applyAlignment="1" applyProtection="1">
      <alignment horizontal="center" vertical="center" wrapText="1"/>
    </xf>
    <xf numFmtId="164" fontId="14" fillId="0" borderId="37" xfId="1" applyNumberFormat="1" applyFont="1" applyFill="1" applyBorder="1" applyAlignment="1" applyProtection="1">
      <alignment vertical="center" wrapText="1"/>
      <protection locked="0"/>
    </xf>
    <xf numFmtId="49" fontId="14" fillId="0" borderId="32" xfId="1" applyNumberFormat="1" applyFont="1" applyFill="1" applyBorder="1" applyAlignment="1" applyProtection="1">
      <alignment horizontal="center" vertical="center" wrapText="1"/>
    </xf>
    <xf numFmtId="0" fontId="14" fillId="0" borderId="32" xfId="1" applyFont="1" applyFill="1" applyBorder="1" applyAlignment="1" applyProtection="1">
      <alignment horizontal="left" vertical="center" wrapText="1" indent="1"/>
    </xf>
    <xf numFmtId="0" fontId="14" fillId="0" borderId="32" xfId="1" applyFont="1" applyFill="1" applyBorder="1" applyAlignment="1" applyProtection="1">
      <alignment horizontal="center" vertical="center" wrapText="1"/>
    </xf>
    <xf numFmtId="164" fontId="14" fillId="0" borderId="32" xfId="1" applyNumberFormat="1" applyFont="1" applyFill="1" applyBorder="1" applyAlignment="1" applyProtection="1">
      <alignment vertical="center" wrapText="1"/>
      <protection locked="0"/>
    </xf>
    <xf numFmtId="49" fontId="16" fillId="0" borderId="32" xfId="1" applyNumberFormat="1" applyFont="1" applyFill="1" applyBorder="1" applyAlignment="1" applyProtection="1">
      <alignment horizontal="center" vertical="center" wrapText="1"/>
    </xf>
    <xf numFmtId="0" fontId="12" fillId="0" borderId="32" xfId="1" applyFont="1" applyFill="1" applyBorder="1" applyAlignment="1" applyProtection="1">
      <alignment vertical="center" wrapText="1"/>
    </xf>
    <xf numFmtId="0" fontId="16" fillId="0" borderId="32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6" fillId="0" borderId="49" xfId="1" applyNumberFormat="1" applyFont="1" applyFill="1" applyBorder="1" applyAlignment="1" applyProtection="1">
      <alignment horizontal="center" vertical="center" wrapText="1"/>
    </xf>
    <xf numFmtId="0" fontId="12" fillId="0" borderId="49" xfId="1" applyFont="1" applyFill="1" applyBorder="1" applyAlignment="1" applyProtection="1">
      <alignment horizontal="left" vertical="center" wrapText="1" indent="1"/>
    </xf>
    <xf numFmtId="0" fontId="16" fillId="0" borderId="49" xfId="1" applyFont="1" applyFill="1" applyBorder="1" applyAlignment="1" applyProtection="1">
      <alignment horizontal="center" vertical="center" wrapText="1"/>
    </xf>
    <xf numFmtId="164" fontId="16" fillId="0" borderId="49" xfId="1" applyNumberFormat="1" applyFont="1" applyFill="1" applyBorder="1" applyAlignment="1" applyProtection="1">
      <alignment vertical="center" wrapText="1"/>
      <protection locked="0"/>
    </xf>
    <xf numFmtId="49" fontId="16" fillId="0" borderId="25" xfId="1" applyNumberFormat="1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vertical="center" wrapText="1"/>
    </xf>
    <xf numFmtId="0" fontId="10" fillId="0" borderId="37" xfId="1" applyFont="1" applyFill="1" applyBorder="1" applyAlignment="1" applyProtection="1">
      <alignment horizontal="center" vertical="center" wrapText="1"/>
    </xf>
    <xf numFmtId="0" fontId="16" fillId="0" borderId="32" xfId="1" applyFont="1" applyFill="1" applyBorder="1" applyAlignment="1" applyProtection="1">
      <alignment horizontal="left" vertical="center" wrapText="1" indent="1"/>
    </xf>
    <xf numFmtId="0" fontId="16" fillId="0" borderId="59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</xf>
    <xf numFmtId="0" fontId="16" fillId="0" borderId="48" xfId="1" applyFont="1" applyFill="1" applyBorder="1" applyAlignment="1" applyProtection="1">
      <alignment horizontal="center" vertical="center" wrapText="1"/>
    </xf>
    <xf numFmtId="0" fontId="16" fillId="0" borderId="48" xfId="1" applyFont="1" applyFill="1" applyBorder="1" applyAlignment="1" applyProtection="1">
      <alignment horizontal="left" vertical="center" wrapText="1" indent="1"/>
    </xf>
    <xf numFmtId="164" fontId="16" fillId="0" borderId="48" xfId="1" applyNumberFormat="1" applyFont="1" applyFill="1" applyBorder="1" applyAlignment="1" applyProtection="1">
      <alignment vertical="center" wrapText="1"/>
    </xf>
    <xf numFmtId="49" fontId="96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left" vertical="center" wrapText="1" indent="1"/>
    </xf>
    <xf numFmtId="164" fontId="9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0" fontId="6" fillId="0" borderId="0" xfId="171" applyFill="1" applyProtection="1">
      <protection locked="0"/>
    </xf>
    <xf numFmtId="0" fontId="6" fillId="0" borderId="0" xfId="171" applyFill="1" applyProtection="1"/>
    <xf numFmtId="0" fontId="105" fillId="0" borderId="0" xfId="171" applyFont="1" applyFill="1" applyProtection="1">
      <protection locked="0"/>
    </xf>
    <xf numFmtId="0" fontId="22" fillId="0" borderId="0" xfId="0" applyFont="1" applyFill="1" applyAlignment="1">
      <alignment horizontal="right"/>
    </xf>
    <xf numFmtId="0" fontId="95" fillId="0" borderId="1" xfId="171" applyFont="1" applyFill="1" applyBorder="1" applyAlignment="1" applyProtection="1">
      <alignment horizontal="center" vertical="center" wrapText="1"/>
    </xf>
    <xf numFmtId="0" fontId="95" fillId="0" borderId="2" xfId="171" applyFont="1" applyFill="1" applyBorder="1" applyAlignment="1" applyProtection="1">
      <alignment horizontal="center" vertical="center"/>
    </xf>
    <xf numFmtId="0" fontId="95" fillId="0" borderId="3" xfId="171" applyFont="1" applyFill="1" applyBorder="1" applyAlignment="1" applyProtection="1">
      <alignment horizontal="center" vertical="center"/>
    </xf>
    <xf numFmtId="0" fontId="13" fillId="0" borderId="16" xfId="171" applyFont="1" applyFill="1" applyBorder="1" applyAlignment="1" applyProtection="1">
      <alignment horizontal="left" vertical="center" indent="1"/>
    </xf>
    <xf numFmtId="0" fontId="6" fillId="0" borderId="0" xfId="171" applyFill="1" applyAlignment="1" applyProtection="1">
      <alignment vertical="center"/>
    </xf>
    <xf numFmtId="0" fontId="13" fillId="0" borderId="13" xfId="171" applyFont="1" applyFill="1" applyBorder="1" applyAlignment="1" applyProtection="1">
      <alignment horizontal="left" vertical="center" indent="1"/>
    </xf>
    <xf numFmtId="0" fontId="13" fillId="0" borderId="14" xfId="171" applyFont="1" applyFill="1" applyBorder="1" applyAlignment="1" applyProtection="1">
      <alignment horizontal="left" vertical="center" indent="1"/>
    </xf>
    <xf numFmtId="164" fontId="13" fillId="0" borderId="14" xfId="171" applyNumberFormat="1" applyFont="1" applyFill="1" applyBorder="1" applyAlignment="1" applyProtection="1">
      <alignment vertical="center"/>
      <protection locked="0"/>
    </xf>
    <xf numFmtId="164" fontId="13" fillId="0" borderId="15" xfId="171" applyNumberFormat="1" applyFont="1" applyFill="1" applyBorder="1" applyAlignment="1" applyProtection="1">
      <alignment vertical="center"/>
    </xf>
    <xf numFmtId="0" fontId="6" fillId="0" borderId="0" xfId="171" applyFill="1" applyAlignment="1" applyProtection="1">
      <alignment vertical="center"/>
      <protection locked="0"/>
    </xf>
    <xf numFmtId="0" fontId="13" fillId="0" borderId="7" xfId="171" applyFont="1" applyFill="1" applyBorder="1" applyAlignment="1" applyProtection="1">
      <alignment horizontal="left" vertical="center" indent="1"/>
    </xf>
    <xf numFmtId="0" fontId="13" fillId="0" borderId="8" xfId="171" applyFont="1" applyFill="1" applyBorder="1" applyAlignment="1" applyProtection="1">
      <alignment horizontal="left" vertical="center" wrapText="1" indent="1"/>
    </xf>
    <xf numFmtId="164" fontId="13" fillId="0" borderId="8" xfId="171" applyNumberFormat="1" applyFont="1" applyFill="1" applyBorder="1" applyAlignment="1" applyProtection="1">
      <alignment vertical="center"/>
      <protection locked="0"/>
    </xf>
    <xf numFmtId="164" fontId="13" fillId="0" borderId="9" xfId="171" applyNumberFormat="1" applyFont="1" applyFill="1" applyBorder="1" applyAlignment="1" applyProtection="1">
      <alignment vertical="center"/>
    </xf>
    <xf numFmtId="0" fontId="13" fillId="0" borderId="8" xfId="171" applyFont="1" applyFill="1" applyBorder="1" applyAlignment="1" applyProtection="1">
      <alignment horizontal="left" vertical="center" indent="1"/>
    </xf>
    <xf numFmtId="0" fontId="13" fillId="0" borderId="10" xfId="171" applyFont="1" applyFill="1" applyBorder="1" applyAlignment="1" applyProtection="1">
      <alignment horizontal="left" vertical="center" indent="1"/>
    </xf>
    <xf numFmtId="0" fontId="13" fillId="0" borderId="11" xfId="171" applyFont="1" applyFill="1" applyBorder="1" applyAlignment="1" applyProtection="1">
      <alignment horizontal="left" vertical="center" wrapText="1" indent="1"/>
    </xf>
    <xf numFmtId="164" fontId="13" fillId="0" borderId="11" xfId="171" applyNumberFormat="1" applyFont="1" applyFill="1" applyBorder="1" applyAlignment="1" applyProtection="1">
      <alignment vertical="center"/>
      <protection locked="0"/>
    </xf>
    <xf numFmtId="164" fontId="13" fillId="0" borderId="12" xfId="171" applyNumberFormat="1" applyFont="1" applyFill="1" applyBorder="1" applyAlignment="1" applyProtection="1">
      <alignment vertical="center"/>
    </xf>
    <xf numFmtId="0" fontId="13" fillId="0" borderId="1" xfId="171" applyFont="1" applyFill="1" applyBorder="1" applyAlignment="1" applyProtection="1">
      <alignment horizontal="left" vertical="center" indent="1"/>
    </xf>
    <xf numFmtId="0" fontId="100" fillId="0" borderId="2" xfId="171" applyFont="1" applyFill="1" applyBorder="1" applyAlignment="1" applyProtection="1">
      <alignment horizontal="left" vertical="center" indent="1"/>
    </xf>
    <xf numFmtId="164" fontId="101" fillId="0" borderId="2" xfId="171" applyNumberFormat="1" applyFont="1" applyFill="1" applyBorder="1" applyAlignment="1" applyProtection="1">
      <alignment vertical="center"/>
    </xf>
    <xf numFmtId="164" fontId="101" fillId="0" borderId="3" xfId="171" applyNumberFormat="1" applyFont="1" applyFill="1" applyBorder="1" applyAlignment="1" applyProtection="1">
      <alignment vertical="center"/>
    </xf>
    <xf numFmtId="0" fontId="13" fillId="0" borderId="22" xfId="171" applyFont="1" applyFill="1" applyBorder="1" applyAlignment="1" applyProtection="1">
      <alignment horizontal="left" vertical="center" indent="1"/>
    </xf>
    <xf numFmtId="0" fontId="13" fillId="0" borderId="18" xfId="171" applyFont="1" applyFill="1" applyBorder="1" applyAlignment="1" applyProtection="1">
      <alignment horizontal="left" vertical="center" indent="1"/>
    </xf>
    <xf numFmtId="164" fontId="13" fillId="0" borderId="18" xfId="171" applyNumberFormat="1" applyFont="1" applyFill="1" applyBorder="1" applyAlignment="1" applyProtection="1">
      <alignment vertical="center"/>
      <protection locked="0"/>
    </xf>
    <xf numFmtId="164" fontId="13" fillId="0" borderId="23" xfId="171" applyNumberFormat="1" applyFont="1" applyFill="1" applyBorder="1" applyAlignment="1" applyProtection="1">
      <alignment vertical="center"/>
    </xf>
    <xf numFmtId="0" fontId="101" fillId="0" borderId="1" xfId="171" applyFont="1" applyFill="1" applyBorder="1" applyAlignment="1" applyProtection="1">
      <alignment horizontal="left" vertical="center" indent="1"/>
    </xf>
    <xf numFmtId="0" fontId="101" fillId="0" borderId="70" xfId="171" applyFont="1" applyFill="1" applyBorder="1" applyAlignment="1" applyProtection="1">
      <alignment horizontal="left" vertical="center" indent="1"/>
    </xf>
    <xf numFmtId="0" fontId="100" fillId="0" borderId="60" xfId="171" applyFont="1" applyFill="1" applyBorder="1" applyAlignment="1" applyProtection="1">
      <alignment horizontal="left" vertical="center" indent="1"/>
    </xf>
    <xf numFmtId="164" fontId="101" fillId="0" borderId="60" xfId="171" applyNumberFormat="1" applyFont="1" applyFill="1" applyBorder="1" applyProtection="1"/>
    <xf numFmtId="164" fontId="101" fillId="0" borderId="71" xfId="171" applyNumberFormat="1" applyFont="1" applyFill="1" applyBorder="1" applyProtection="1"/>
    <xf numFmtId="0" fontId="14" fillId="0" borderId="0" xfId="171" applyFont="1" applyFill="1" applyProtection="1"/>
    <xf numFmtId="0" fontId="103" fillId="0" borderId="0" xfId="171" applyFont="1" applyFill="1" applyProtection="1">
      <protection locked="0"/>
    </xf>
    <xf numFmtId="0" fontId="23" fillId="0" borderId="0" xfId="171" applyFont="1" applyFill="1" applyProtection="1">
      <protection locked="0"/>
    </xf>
    <xf numFmtId="0" fontId="64" fillId="0" borderId="0" xfId="172" applyFont="1"/>
    <xf numFmtId="0" fontId="63" fillId="0" borderId="0" xfId="172" applyFont="1" applyAlignment="1">
      <alignment horizontal="center" wrapText="1"/>
    </xf>
    <xf numFmtId="0" fontId="61" fillId="0" borderId="0" xfId="172" applyFont="1"/>
    <xf numFmtId="0" fontId="107" fillId="0" borderId="0" xfId="172" applyFont="1" applyAlignment="1">
      <alignment horizontal="center" vertical="center" wrapText="1"/>
    </xf>
    <xf numFmtId="0" fontId="63" fillId="0" borderId="18" xfId="172" applyFont="1" applyBorder="1" applyAlignment="1">
      <alignment horizontal="center"/>
    </xf>
    <xf numFmtId="0" fontId="63" fillId="0" borderId="23" xfId="172" applyFont="1" applyBorder="1" applyAlignment="1">
      <alignment horizontal="center"/>
    </xf>
    <xf numFmtId="0" fontId="108" fillId="0" borderId="0" xfId="172" applyFont="1"/>
    <xf numFmtId="0" fontId="61" fillId="0" borderId="37" xfId="172" applyFont="1" applyBorder="1" applyAlignment="1">
      <alignment horizontal="center" vertical="center" wrapText="1"/>
    </xf>
    <xf numFmtId="3" fontId="61" fillId="0" borderId="31" xfId="172" applyNumberFormat="1" applyFont="1" applyBorder="1" applyAlignment="1">
      <alignment horizontal="center" vertical="center"/>
    </xf>
    <xf numFmtId="3" fontId="61" fillId="0" borderId="5" xfId="172" applyNumberFormat="1" applyFont="1" applyBorder="1" applyAlignment="1">
      <alignment horizontal="center" vertical="center"/>
    </xf>
    <xf numFmtId="3" fontId="61" fillId="0" borderId="6" xfId="172" applyNumberFormat="1" applyFont="1" applyBorder="1" applyAlignment="1">
      <alignment horizontal="center" vertical="center"/>
    </xf>
    <xf numFmtId="0" fontId="61" fillId="0" borderId="49" xfId="172" applyFont="1" applyBorder="1" applyAlignment="1">
      <alignment horizontal="center" vertical="center" wrapText="1"/>
    </xf>
    <xf numFmtId="3" fontId="61" fillId="0" borderId="68" xfId="172" applyNumberFormat="1" applyFont="1" applyBorder="1" applyAlignment="1">
      <alignment horizontal="center" vertical="center"/>
    </xf>
    <xf numFmtId="3" fontId="61" fillId="0" borderId="11" xfId="172" applyNumberFormat="1" applyFont="1" applyBorder="1" applyAlignment="1">
      <alignment horizontal="center" vertical="center"/>
    </xf>
    <xf numFmtId="3" fontId="61" fillId="0" borderId="12" xfId="172" applyNumberFormat="1" applyFont="1" applyBorder="1" applyAlignment="1">
      <alignment horizontal="center" vertical="center"/>
    </xf>
    <xf numFmtId="0" fontId="109" fillId="0" borderId="0" xfId="172" applyFont="1" applyAlignment="1">
      <alignment horizontal="center" vertical="center" wrapText="1"/>
    </xf>
    <xf numFmtId="0" fontId="109" fillId="0" borderId="0" xfId="172" applyFont="1"/>
    <xf numFmtId="3" fontId="63" fillId="0" borderId="65" xfId="172" applyNumberFormat="1" applyFont="1" applyBorder="1" applyAlignment="1">
      <alignment horizontal="center" vertical="center"/>
    </xf>
    <xf numFmtId="0" fontId="63" fillId="24" borderId="25" xfId="172" applyFont="1" applyFill="1" applyBorder="1" applyAlignment="1">
      <alignment horizontal="center" vertical="center"/>
    </xf>
    <xf numFmtId="3" fontId="63" fillId="0" borderId="2" xfId="172" applyNumberFormat="1" applyFont="1" applyBorder="1" applyAlignment="1">
      <alignment horizontal="center" vertical="center"/>
    </xf>
    <xf numFmtId="3" fontId="63" fillId="0" borderId="3" xfId="172" applyNumberFormat="1" applyFont="1" applyBorder="1" applyAlignment="1">
      <alignment horizontal="center" vertical="center"/>
    </xf>
    <xf numFmtId="0" fontId="107" fillId="0" borderId="0" xfId="172" applyFont="1" applyAlignment="1">
      <alignment horizontal="center" vertical="center"/>
    </xf>
    <xf numFmtId="0" fontId="64" fillId="0" borderId="0" xfId="173" applyFont="1"/>
    <xf numFmtId="0" fontId="64" fillId="0" borderId="0" xfId="173" applyFont="1" applyAlignment="1">
      <alignment horizontal="center"/>
    </xf>
    <xf numFmtId="0" fontId="64" fillId="0" borderId="0" xfId="173" applyFont="1" applyFill="1" applyBorder="1" applyAlignment="1">
      <alignment horizontal="right"/>
    </xf>
    <xf numFmtId="0" fontId="64" fillId="0" borderId="0" xfId="173" applyFont="1" applyAlignment="1">
      <alignment vertical="center"/>
    </xf>
    <xf numFmtId="0" fontId="64" fillId="0" borderId="0" xfId="173" applyFont="1" applyBorder="1" applyAlignment="1">
      <alignment horizontal="center"/>
    </xf>
    <xf numFmtId="0" fontId="64" fillId="0" borderId="0" xfId="173" applyFont="1" applyBorder="1"/>
    <xf numFmtId="0" fontId="111" fillId="0" borderId="0" xfId="173" applyFont="1" applyFill="1" applyBorder="1" applyAlignment="1">
      <alignment horizontal="right"/>
    </xf>
    <xf numFmtId="0" fontId="107" fillId="0" borderId="1" xfId="173" applyFont="1" applyBorder="1" applyAlignment="1">
      <alignment horizontal="center" vertical="center"/>
    </xf>
    <xf numFmtId="0" fontId="107" fillId="0" borderId="2" xfId="173" applyFont="1" applyBorder="1" applyAlignment="1">
      <alignment horizontal="center" vertical="center"/>
    </xf>
    <xf numFmtId="0" fontId="107" fillId="0" borderId="3" xfId="173" applyFont="1" applyFill="1" applyBorder="1" applyAlignment="1">
      <alignment horizontal="center" vertical="center" wrapText="1"/>
    </xf>
    <xf numFmtId="0" fontId="64" fillId="0" borderId="0" xfId="173" applyFont="1" applyAlignment="1">
      <alignment horizontal="center" vertical="center"/>
    </xf>
    <xf numFmtId="0" fontId="64" fillId="0" borderId="4" xfId="173" applyFont="1" applyBorder="1" applyAlignment="1">
      <alignment horizontal="center"/>
    </xf>
    <xf numFmtId="0" fontId="64" fillId="0" borderId="5" xfId="173" applyFont="1" applyBorder="1" applyAlignment="1">
      <alignment wrapText="1"/>
    </xf>
    <xf numFmtId="3" fontId="64" fillId="0" borderId="15" xfId="173" applyNumberFormat="1" applyFont="1" applyFill="1" applyBorder="1" applyAlignment="1"/>
    <xf numFmtId="0" fontId="64" fillId="0" borderId="10" xfId="173" applyFont="1" applyBorder="1" applyAlignment="1">
      <alignment horizontal="center"/>
    </xf>
    <xf numFmtId="0" fontId="64" fillId="0" borderId="11" xfId="173" applyFont="1" applyBorder="1"/>
    <xf numFmtId="3" fontId="64" fillId="0" borderId="56" xfId="173" applyNumberFormat="1" applyFont="1" applyFill="1" applyBorder="1" applyAlignment="1"/>
    <xf numFmtId="0" fontId="107" fillId="0" borderId="1" xfId="173" applyFont="1" applyBorder="1" applyAlignment="1">
      <alignment horizontal="center"/>
    </xf>
    <xf numFmtId="0" fontId="63" fillId="0" borderId="2" xfId="173" applyFont="1" applyBorder="1"/>
    <xf numFmtId="3" fontId="63" fillId="0" borderId="3" xfId="173" applyNumberFormat="1" applyFont="1" applyFill="1" applyBorder="1"/>
    <xf numFmtId="0" fontId="107" fillId="0" borderId="0" xfId="173" applyFont="1"/>
    <xf numFmtId="0" fontId="64" fillId="0" borderId="0" xfId="173" applyFont="1" applyFill="1" applyBorder="1"/>
    <xf numFmtId="3" fontId="64" fillId="0" borderId="6" xfId="173" applyNumberFormat="1" applyFont="1" applyFill="1" applyBorder="1"/>
    <xf numFmtId="3" fontId="64" fillId="0" borderId="0" xfId="173" applyNumberFormat="1" applyFont="1"/>
    <xf numFmtId="0" fontId="64" fillId="0" borderId="7" xfId="173" applyFont="1" applyBorder="1" applyAlignment="1">
      <alignment horizontal="center"/>
    </xf>
    <xf numFmtId="0" fontId="64" fillId="0" borderId="8" xfId="173" applyFont="1" applyBorder="1" applyAlignment="1">
      <alignment wrapText="1"/>
    </xf>
    <xf numFmtId="3" fontId="64" fillId="0" borderId="9" xfId="173" applyNumberFormat="1" applyFont="1" applyFill="1" applyBorder="1"/>
    <xf numFmtId="0" fontId="64" fillId="0" borderId="11" xfId="173" applyFont="1" applyBorder="1" applyAlignment="1">
      <alignment wrapText="1"/>
    </xf>
    <xf numFmtId="3" fontId="64" fillId="0" borderId="12" xfId="173" applyNumberFormat="1" applyFont="1" applyFill="1" applyBorder="1"/>
    <xf numFmtId="0" fontId="64" fillId="0" borderId="22" xfId="173" applyFont="1" applyBorder="1" applyAlignment="1">
      <alignment horizontal="center"/>
    </xf>
    <xf numFmtId="0" fontId="107" fillId="0" borderId="70" xfId="173" applyFont="1" applyBorder="1" applyAlignment="1">
      <alignment horizontal="center"/>
    </xf>
    <xf numFmtId="0" fontId="107" fillId="0" borderId="2" xfId="173" applyFont="1" applyBorder="1" applyAlignment="1">
      <alignment horizontal="left"/>
    </xf>
    <xf numFmtId="3" fontId="107" fillId="0" borderId="3" xfId="173" applyNumberFormat="1" applyFont="1" applyBorder="1"/>
    <xf numFmtId="0" fontId="107" fillId="0" borderId="4" xfId="173" applyFont="1" applyBorder="1" applyAlignment="1">
      <alignment horizontal="center"/>
    </xf>
    <xf numFmtId="0" fontId="107" fillId="0" borderId="24" xfId="173" applyFont="1" applyBorder="1"/>
    <xf numFmtId="3" fontId="107" fillId="0" borderId="72" xfId="173" applyNumberFormat="1" applyFont="1" applyBorder="1"/>
    <xf numFmtId="0" fontId="110" fillId="0" borderId="66" xfId="173" applyFont="1" applyBorder="1" applyAlignment="1"/>
    <xf numFmtId="0" fontId="110" fillId="0" borderId="0" xfId="173" applyFont="1" applyBorder="1" applyAlignment="1"/>
    <xf numFmtId="0" fontId="64" fillId="0" borderId="0" xfId="173" applyFont="1" applyFill="1"/>
    <xf numFmtId="164" fontId="104" fillId="0" borderId="0" xfId="0" applyNumberFormat="1" applyFont="1" applyFill="1" applyAlignment="1">
      <alignment horizontal="center" vertical="center" wrapText="1"/>
    </xf>
    <xf numFmtId="164" fontId="104" fillId="0" borderId="0" xfId="0" applyNumberFormat="1" applyFont="1" applyFill="1" applyAlignment="1">
      <alignment vertical="center" wrapText="1"/>
    </xf>
    <xf numFmtId="164" fontId="21" fillId="0" borderId="0" xfId="0" applyNumberFormat="1" applyFont="1" applyFill="1" applyAlignment="1">
      <alignment horizontal="right" vertical="center"/>
    </xf>
    <xf numFmtId="0" fontId="12" fillId="0" borderId="73" xfId="0" applyFont="1" applyFill="1" applyBorder="1" applyAlignment="1">
      <alignment horizontal="center" vertical="center" wrapText="1"/>
    </xf>
    <xf numFmtId="0" fontId="12" fillId="0" borderId="74" xfId="0" applyFont="1" applyFill="1" applyBorder="1" applyAlignment="1">
      <alignment horizontal="center" vertical="center" wrapText="1"/>
    </xf>
    <xf numFmtId="0" fontId="12" fillId="0" borderId="7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01" fillId="0" borderId="73" xfId="0" applyFont="1" applyFill="1" applyBorder="1" applyAlignment="1">
      <alignment horizontal="center" vertical="center" wrapText="1"/>
    </xf>
    <xf numFmtId="0" fontId="101" fillId="0" borderId="76" xfId="0" applyFont="1" applyFill="1" applyBorder="1" applyAlignment="1">
      <alignment horizontal="center" vertical="center" wrapText="1"/>
    </xf>
    <xf numFmtId="0" fontId="101" fillId="0" borderId="74" xfId="0" applyFont="1" applyFill="1" applyBorder="1" applyAlignment="1">
      <alignment horizontal="center" vertical="center" wrapText="1"/>
    </xf>
    <xf numFmtId="0" fontId="101" fillId="0" borderId="75" xfId="0" applyFont="1" applyFill="1" applyBorder="1" applyAlignment="1">
      <alignment horizontal="center" vertical="center" wrapText="1"/>
    </xf>
    <xf numFmtId="0" fontId="0" fillId="0" borderId="77" xfId="0" applyFont="1" applyFill="1" applyBorder="1" applyAlignment="1">
      <alignment horizontal="right" vertical="center" wrapText="1" indent="1"/>
    </xf>
    <xf numFmtId="0" fontId="112" fillId="0" borderId="78" xfId="0" applyFont="1" applyBorder="1" applyAlignment="1" applyProtection="1">
      <alignment horizontal="left" vertical="center" wrapText="1" indent="1"/>
      <protection locked="0"/>
    </xf>
    <xf numFmtId="164" fontId="0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9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0" xfId="0" applyFont="1" applyFill="1" applyBorder="1" applyAlignment="1">
      <alignment horizontal="right" vertical="center" wrapText="1" indent="1"/>
    </xf>
    <xf numFmtId="0" fontId="112" fillId="0" borderId="25" xfId="0" applyFont="1" applyBorder="1" applyAlignment="1" applyProtection="1">
      <alignment horizontal="left" vertical="center" wrapText="1" indent="1"/>
      <protection locked="0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8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2" xfId="0" applyFont="1" applyFill="1" applyBorder="1" applyAlignment="1">
      <alignment horizontal="right" vertical="center" wrapText="1" indent="1"/>
    </xf>
    <xf numFmtId="164" fontId="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83" xfId="0" applyFont="1" applyFill="1" applyBorder="1" applyAlignment="1">
      <alignment horizontal="center" vertical="center" wrapText="1"/>
    </xf>
    <xf numFmtId="0" fontId="16" fillId="0" borderId="84" xfId="0" applyFont="1" applyFill="1" applyBorder="1" applyAlignment="1">
      <alignment horizontal="left" vertical="center" wrapText="1" indent="1"/>
    </xf>
    <xf numFmtId="164" fontId="16" fillId="0" borderId="84" xfId="0" applyNumberFormat="1" applyFont="1" applyFill="1" applyBorder="1" applyAlignment="1">
      <alignment horizontal="right" vertical="center" wrapText="1" indent="1"/>
    </xf>
    <xf numFmtId="164" fontId="16" fillId="0" borderId="85" xfId="0" applyNumberFormat="1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6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 indent="1"/>
    </xf>
    <xf numFmtId="164" fontId="14" fillId="0" borderId="5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  <protection locked="0"/>
    </xf>
    <xf numFmtId="164" fontId="14" fillId="0" borderId="6" xfId="1" applyNumberFormat="1" applyFont="1" applyFill="1" applyBorder="1" applyAlignment="1" applyProtection="1">
      <alignment vertical="center" wrapText="1"/>
      <protection locked="0"/>
    </xf>
    <xf numFmtId="0" fontId="10" fillId="0" borderId="7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  <protection locked="0"/>
    </xf>
    <xf numFmtId="164" fontId="14" fillId="0" borderId="58" xfId="1" applyNumberFormat="1" applyFont="1" applyFill="1" applyBorder="1" applyAlignment="1" applyProtection="1">
      <alignment vertical="center" wrapText="1"/>
      <protection locked="0"/>
    </xf>
    <xf numFmtId="164" fontId="14" fillId="0" borderId="9" xfId="1" applyNumberFormat="1" applyFont="1" applyFill="1" applyBorder="1" applyAlignment="1" applyProtection="1">
      <alignment vertical="center" wrapText="1"/>
      <protection locked="0"/>
    </xf>
    <xf numFmtId="0" fontId="15" fillId="0" borderId="8" xfId="0" applyFont="1" applyBorder="1" applyAlignment="1" applyProtection="1">
      <alignment horizontal="left" vertical="center" wrapText="1" indent="1"/>
    </xf>
    <xf numFmtId="164" fontId="10" fillId="0" borderId="8" xfId="1" applyNumberFormat="1" applyFont="1" applyFill="1" applyBorder="1" applyAlignment="1" applyProtection="1">
      <alignment vertical="center" wrapText="1"/>
    </xf>
    <xf numFmtId="164" fontId="10" fillId="0" borderId="9" xfId="1" applyNumberFormat="1" applyFont="1" applyFill="1" applyBorder="1" applyAlignment="1" applyProtection="1">
      <alignment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left" vertical="center" wrapText="1" indent="1"/>
    </xf>
    <xf numFmtId="164" fontId="10" fillId="0" borderId="11" xfId="1" applyNumberFormat="1" applyFont="1" applyFill="1" applyBorder="1" applyAlignment="1" applyProtection="1">
      <alignment vertical="center" wrapText="1"/>
      <protection locked="0"/>
    </xf>
    <xf numFmtId="164" fontId="10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2" xfId="1" applyNumberFormat="1" applyFont="1" applyFill="1" applyBorder="1" applyAlignment="1" applyProtection="1">
      <alignment vertical="center" wrapText="1"/>
    </xf>
    <xf numFmtId="164" fontId="16" fillId="0" borderId="62" xfId="1" applyNumberFormat="1" applyFont="1" applyFill="1" applyBorder="1" applyAlignment="1" applyProtection="1">
      <alignment vertical="center" wrapText="1"/>
    </xf>
    <xf numFmtId="164" fontId="16" fillId="0" borderId="3" xfId="1" applyNumberFormat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Border="1" applyAlignment="1" applyProtection="1">
      <alignment horizontal="right" vertical="center" wrapText="1" indent="1"/>
    </xf>
    <xf numFmtId="164" fontId="96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Protection="1"/>
    <xf numFmtId="0" fontId="14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</xf>
    <xf numFmtId="0" fontId="14" fillId="0" borderId="10" xfId="1" applyFont="1" applyFill="1" applyBorder="1" applyAlignment="1" applyProtection="1">
      <alignment horizontal="left" vertical="center" wrapText="1" inden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1" xfId="0" quotePrefix="1" applyNumberFormat="1" applyFont="1" applyBorder="1" applyAlignment="1" applyProtection="1">
      <alignment vertical="center" wrapText="1"/>
      <protection locked="0"/>
    </xf>
    <xf numFmtId="164" fontId="15" fillId="0" borderId="12" xfId="0" quotePrefix="1" applyNumberFormat="1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horizontal="left" vertical="center" wrapText="1" indent="1"/>
    </xf>
    <xf numFmtId="164" fontId="19" fillId="0" borderId="2" xfId="0" quotePrefix="1" applyNumberFormat="1" applyFont="1" applyBorder="1" applyAlignment="1" applyProtection="1">
      <alignment vertical="center" wrapText="1"/>
    </xf>
    <xf numFmtId="164" fontId="19" fillId="0" borderId="3" xfId="0" quotePrefix="1" applyNumberFormat="1" applyFont="1" applyBorder="1" applyAlignment="1" applyProtection="1">
      <alignment vertical="center" wrapText="1"/>
    </xf>
    <xf numFmtId="0" fontId="65" fillId="0" borderId="0" xfId="174" applyFont="1" applyFill="1" applyBorder="1" applyAlignment="1">
      <alignment horizontal="center" vertical="center" wrapText="1"/>
    </xf>
    <xf numFmtId="0" fontId="48" fillId="0" borderId="0" xfId="174" applyFont="1" applyFill="1" applyBorder="1" applyAlignment="1">
      <alignment horizontal="center" vertical="center" wrapText="1"/>
    </xf>
    <xf numFmtId="0" fontId="68" fillId="0" borderId="0" xfId="174" applyFont="1" applyFill="1" applyBorder="1" applyAlignment="1">
      <alignment horizontal="right" vertical="center" wrapText="1"/>
    </xf>
    <xf numFmtId="0" fontId="19" fillId="0" borderId="1" xfId="174" applyFont="1" applyFill="1" applyBorder="1" applyAlignment="1">
      <alignment horizontal="center" vertical="center" wrapText="1"/>
    </xf>
    <xf numFmtId="0" fontId="19" fillId="0" borderId="2" xfId="174" applyFont="1" applyFill="1" applyBorder="1" applyAlignment="1">
      <alignment horizontal="center" vertical="center" wrapText="1"/>
    </xf>
    <xf numFmtId="0" fontId="19" fillId="0" borderId="3" xfId="174" applyFont="1" applyFill="1" applyBorder="1" applyAlignment="1">
      <alignment horizontal="center" vertical="center" wrapText="1"/>
    </xf>
    <xf numFmtId="0" fontId="15" fillId="0" borderId="16" xfId="174" applyFont="1" applyFill="1" applyBorder="1" applyAlignment="1">
      <alignment horizontal="center" vertical="center" wrapText="1"/>
    </xf>
    <xf numFmtId="0" fontId="15" fillId="0" borderId="69" xfId="174" applyFont="1" applyFill="1" applyBorder="1" applyAlignment="1">
      <alignment horizontal="left" vertical="center" wrapText="1"/>
    </xf>
    <xf numFmtId="0" fontId="19" fillId="0" borderId="69" xfId="174" applyFont="1" applyFill="1" applyBorder="1" applyAlignment="1">
      <alignment horizontal="center" vertical="center" wrapText="1"/>
    </xf>
    <xf numFmtId="0" fontId="19" fillId="0" borderId="56" xfId="174" applyFont="1" applyFill="1" applyBorder="1" applyAlignment="1">
      <alignment horizontal="center" vertical="center" wrapText="1"/>
    </xf>
    <xf numFmtId="49" fontId="99" fillId="0" borderId="1" xfId="174" applyNumberFormat="1" applyFont="1" applyFill="1" applyBorder="1"/>
    <xf numFmtId="0" fontId="19" fillId="0" borderId="2" xfId="174" applyFont="1" applyFill="1" applyBorder="1" applyAlignment="1">
      <alignment vertical="center"/>
    </xf>
    <xf numFmtId="0" fontId="22" fillId="0" borderId="32" xfId="1" applyFont="1" applyFill="1" applyBorder="1" applyAlignment="1" applyProtection="1">
      <alignment horizontal="left" vertical="center" wrapText="1" indent="1"/>
    </xf>
    <xf numFmtId="0" fontId="22" fillId="0" borderId="32" xfId="1" applyFont="1" applyFill="1" applyBorder="1" applyAlignment="1" applyProtection="1">
      <alignment horizontal="left" vertical="center" wrapText="1" indent="6"/>
    </xf>
    <xf numFmtId="0" fontId="22" fillId="0" borderId="33" xfId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Alignment="1" applyProtection="1">
      <alignment horizontal="right" vertical="center" indent="1"/>
    </xf>
    <xf numFmtId="164" fontId="15" fillId="0" borderId="0" xfId="0" applyNumberFormat="1" applyFont="1" applyFill="1" applyAlignment="1">
      <alignment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164" fontId="15" fillId="0" borderId="7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Alignment="1">
      <alignment horizontal="center" vertical="center" wrapText="1"/>
    </xf>
    <xf numFmtId="164" fontId="10" fillId="0" borderId="9" xfId="1" applyNumberFormat="1" applyFont="1" applyFill="1" applyBorder="1" applyAlignment="1" applyProtection="1">
      <alignment vertical="center" wrapText="1"/>
      <protection locked="0"/>
    </xf>
    <xf numFmtId="164" fontId="16" fillId="0" borderId="3" xfId="1" applyNumberFormat="1" applyFont="1" applyFill="1" applyBorder="1" applyAlignment="1" applyProtection="1">
      <alignment vertical="center" wrapText="1"/>
      <protection locked="0"/>
    </xf>
    <xf numFmtId="164" fontId="10" fillId="0" borderId="6" xfId="1" applyNumberFormat="1" applyFont="1" applyFill="1" applyBorder="1" applyAlignment="1" applyProtection="1">
      <alignment vertical="center" wrapText="1"/>
      <protection locked="0"/>
    </xf>
    <xf numFmtId="164" fontId="12" fillId="0" borderId="3" xfId="1" applyNumberFormat="1" applyFont="1" applyFill="1" applyBorder="1" applyAlignment="1" applyProtection="1">
      <alignment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0" fontId="15" fillId="0" borderId="0" xfId="160" applyNumberFormat="1" applyFont="1" applyFill="1" applyBorder="1" applyAlignment="1">
      <alignment horizontal="left" vertical="center"/>
    </xf>
    <xf numFmtId="164" fontId="19" fillId="0" borderId="0" xfId="160" applyNumberFormat="1" applyFont="1" applyFill="1" applyBorder="1" applyAlignment="1">
      <alignment horizontal="right" vertical="center" wrapText="1"/>
    </xf>
    <xf numFmtId="164" fontId="99" fillId="0" borderId="1" xfId="160" applyNumberFormat="1" applyFont="1" applyFill="1" applyBorder="1" applyAlignment="1">
      <alignment vertical="center" wrapText="1"/>
    </xf>
    <xf numFmtId="0" fontId="107" fillId="0" borderId="0" xfId="175" applyFont="1"/>
    <xf numFmtId="0" fontId="64" fillId="0" borderId="0" xfId="175" applyFont="1"/>
    <xf numFmtId="0" fontId="107" fillId="0" borderId="0" xfId="175" applyFont="1" applyAlignment="1">
      <alignment horizontal="center" vertical="center"/>
    </xf>
    <xf numFmtId="0" fontId="64" fillId="0" borderId="36" xfId="175" applyFont="1" applyBorder="1" applyAlignment="1">
      <alignment horizontal="center" vertical="center"/>
    </xf>
    <xf numFmtId="0" fontId="112" fillId="0" borderId="37" xfId="175" applyFont="1" applyBorder="1"/>
    <xf numFmtId="164" fontId="70" fillId="0" borderId="6" xfId="35" applyNumberFormat="1" applyFont="1" applyBorder="1" applyAlignment="1">
      <alignment horizontal="right" vertical="center"/>
    </xf>
    <xf numFmtId="0" fontId="64" fillId="0" borderId="38" xfId="175" applyFont="1" applyBorder="1" applyAlignment="1">
      <alignment horizontal="center" vertical="center"/>
    </xf>
    <xf numFmtId="0" fontId="112" fillId="0" borderId="32" xfId="175" applyFont="1" applyBorder="1" applyAlignment="1">
      <alignment wrapText="1"/>
    </xf>
    <xf numFmtId="164" fontId="70" fillId="0" borderId="9" xfId="35" applyNumberFormat="1" applyFont="1" applyBorder="1" applyAlignment="1">
      <alignment horizontal="right" vertical="center"/>
    </xf>
    <xf numFmtId="0" fontId="112" fillId="0" borderId="32" xfId="175" applyFont="1" applyBorder="1"/>
    <xf numFmtId="0" fontId="112" fillId="0" borderId="32" xfId="175" applyFont="1" applyFill="1" applyBorder="1" applyAlignment="1">
      <alignment wrapText="1"/>
    </xf>
    <xf numFmtId="164" fontId="70" fillId="0" borderId="9" xfId="35" applyNumberFormat="1" applyFont="1" applyBorder="1" applyAlignment="1">
      <alignment horizontal="right"/>
    </xf>
    <xf numFmtId="0" fontId="29" fillId="0" borderId="0" xfId="176"/>
    <xf numFmtId="166" fontId="74" fillId="0" borderId="0" xfId="177" applyNumberFormat="1" applyFont="1" applyFill="1" applyBorder="1" applyAlignment="1" applyProtection="1">
      <alignment horizontal="centerContinuous" vertical="center"/>
    </xf>
    <xf numFmtId="0" fontId="29" fillId="0" borderId="0" xfId="176" applyAlignment="1">
      <alignment vertical="center"/>
    </xf>
    <xf numFmtId="0" fontId="27" fillId="0" borderId="0" xfId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  <xf numFmtId="0" fontId="35" fillId="0" borderId="0" xfId="176" applyFont="1" applyAlignment="1">
      <alignment horizontal="justify" vertical="center"/>
    </xf>
    <xf numFmtId="166" fontId="29" fillId="0" borderId="0" xfId="176" applyNumberFormat="1"/>
    <xf numFmtId="166" fontId="0" fillId="0" borderId="0" xfId="177" applyNumberFormat="1" applyFont="1"/>
    <xf numFmtId="0" fontId="70" fillId="0" borderId="8" xfId="176" applyFont="1" applyFill="1" applyBorder="1" applyAlignment="1">
      <alignment wrapText="1"/>
    </xf>
    <xf numFmtId="166" fontId="70" fillId="0" borderId="8" xfId="177" applyNumberFormat="1" applyFont="1" applyFill="1" applyBorder="1" applyAlignment="1">
      <alignment horizontal="center" vertical="center"/>
    </xf>
    <xf numFmtId="0" fontId="70" fillId="0" borderId="8" xfId="176" applyFont="1" applyBorder="1" applyAlignment="1">
      <alignment wrapText="1"/>
    </xf>
    <xf numFmtId="166" fontId="70" fillId="0" borderId="8" xfId="177" applyNumberFormat="1" applyFont="1" applyBorder="1" applyAlignment="1">
      <alignment vertical="center"/>
    </xf>
    <xf numFmtId="0" fontId="112" fillId="0" borderId="8" xfId="176" applyFont="1" applyBorder="1" applyAlignment="1">
      <alignment vertical="center" wrapText="1"/>
    </xf>
    <xf numFmtId="166" fontId="112" fillId="0" borderId="8" xfId="177" applyNumberFormat="1" applyFont="1" applyBorder="1" applyAlignment="1">
      <alignment horizontal="center" vertical="center"/>
    </xf>
    <xf numFmtId="0" fontId="112" fillId="0" borderId="8" xfId="176" applyFont="1" applyBorder="1" applyAlignment="1">
      <alignment vertical="center" wrapText="1" shrinkToFit="1"/>
    </xf>
    <xf numFmtId="166" fontId="112" fillId="0" borderId="8" xfId="177" applyNumberFormat="1" applyFont="1" applyBorder="1" applyAlignment="1">
      <alignment vertical="center"/>
    </xf>
    <xf numFmtId="0" fontId="15" fillId="0" borderId="8" xfId="176" applyFont="1" applyFill="1" applyBorder="1" applyAlignment="1">
      <alignment wrapText="1"/>
    </xf>
    <xf numFmtId="166" fontId="15" fillId="0" borderId="8" xfId="177" applyNumberFormat="1" applyFont="1" applyBorder="1" applyAlignment="1">
      <alignment horizontal="center"/>
    </xf>
    <xf numFmtId="0" fontId="15" fillId="0" borderId="8" xfId="176" applyFont="1" applyBorder="1" applyAlignment="1">
      <alignment wrapText="1"/>
    </xf>
    <xf numFmtId="166" fontId="15" fillId="0" borderId="8" xfId="177" applyNumberFormat="1" applyFont="1" applyFill="1" applyBorder="1" applyAlignment="1">
      <alignment horizontal="center"/>
    </xf>
    <xf numFmtId="0" fontId="70" fillId="0" borderId="5" xfId="176" applyFont="1" applyFill="1" applyBorder="1" applyAlignment="1">
      <alignment wrapText="1"/>
    </xf>
    <xf numFmtId="166" fontId="70" fillId="0" borderId="5" xfId="177" applyNumberFormat="1" applyFont="1" applyFill="1" applyBorder="1" applyAlignment="1">
      <alignment horizontal="center" vertical="center"/>
    </xf>
    <xf numFmtId="1" fontId="96" fillId="0" borderId="1" xfId="1" applyNumberFormat="1" applyFont="1" applyFill="1" applyBorder="1" applyAlignment="1" applyProtection="1">
      <alignment horizontal="center" vertical="center"/>
    </xf>
    <xf numFmtId="1" fontId="96" fillId="0" borderId="2" xfId="1" applyNumberFormat="1" applyFont="1" applyFill="1" applyBorder="1" applyAlignment="1" applyProtection="1">
      <alignment horizontal="center" vertical="center"/>
    </xf>
    <xf numFmtId="1" fontId="96" fillId="0" borderId="2" xfId="177" applyNumberFormat="1" applyFont="1" applyFill="1" applyBorder="1" applyAlignment="1" applyProtection="1">
      <alignment horizontal="center" vertical="center"/>
    </xf>
    <xf numFmtId="1" fontId="96" fillId="0" borderId="3" xfId="177" applyNumberFormat="1" applyFont="1" applyFill="1" applyBorder="1" applyAlignment="1" applyProtection="1">
      <alignment horizontal="center" vertical="center"/>
    </xf>
    <xf numFmtId="166" fontId="16" fillId="0" borderId="2" xfId="177" applyNumberFormat="1" applyFont="1" applyFill="1" applyBorder="1" applyAlignment="1" applyProtection="1">
      <alignment horizontal="center" vertical="center" wrapText="1"/>
    </xf>
    <xf numFmtId="166" fontId="16" fillId="0" borderId="3" xfId="177" applyNumberFormat="1" applyFont="1" applyFill="1" applyBorder="1" applyAlignment="1" applyProtection="1">
      <alignment horizontal="center" vertical="center" wrapText="1"/>
    </xf>
    <xf numFmtId="0" fontId="112" fillId="0" borderId="11" xfId="176" applyFont="1" applyBorder="1" applyAlignment="1">
      <alignment vertical="center" wrapText="1" shrinkToFit="1"/>
    </xf>
    <xf numFmtId="166" fontId="112" fillId="0" borderId="11" xfId="177" applyNumberFormat="1" applyFont="1" applyBorder="1" applyAlignment="1">
      <alignment vertical="center"/>
    </xf>
    <xf numFmtId="166" fontId="15" fillId="0" borderId="5" xfId="177" applyNumberFormat="1" applyFont="1" applyBorder="1" applyAlignment="1">
      <alignment horizontal="center"/>
    </xf>
    <xf numFmtId="0" fontId="16" fillId="0" borderId="2" xfId="1" applyFont="1" applyFill="1" applyBorder="1" applyAlignment="1" applyProtection="1">
      <alignment vertical="center" wrapText="1"/>
      <protection locked="0"/>
    </xf>
    <xf numFmtId="166" fontId="16" fillId="0" borderId="2" xfId="177" applyNumberFormat="1" applyFont="1" applyFill="1" applyBorder="1" applyAlignment="1" applyProtection="1">
      <alignment vertical="center"/>
      <protection locked="0"/>
    </xf>
    <xf numFmtId="166" fontId="16" fillId="0" borderId="3" xfId="177" applyNumberFormat="1" applyFont="1" applyFill="1" applyBorder="1" applyAlignment="1" applyProtection="1">
      <alignment vertical="center"/>
      <protection locked="0"/>
    </xf>
    <xf numFmtId="0" fontId="15" fillId="0" borderId="69" xfId="176" applyFont="1" applyFill="1" applyBorder="1" applyAlignment="1">
      <alignment wrapText="1"/>
    </xf>
    <xf numFmtId="166" fontId="15" fillId="0" borderId="69" xfId="177" applyNumberFormat="1" applyFont="1" applyBorder="1" applyAlignment="1">
      <alignment horizontal="center"/>
    </xf>
    <xf numFmtId="0" fontId="15" fillId="0" borderId="5" xfId="176" applyFont="1" applyBorder="1" applyAlignment="1">
      <alignment wrapText="1"/>
    </xf>
    <xf numFmtId="0" fontId="15" fillId="0" borderId="11" xfId="176" applyFont="1" applyFill="1" applyBorder="1" applyAlignment="1">
      <alignment wrapText="1"/>
    </xf>
    <xf numFmtId="166" fontId="20" fillId="0" borderId="11" xfId="177" applyNumberFormat="1" applyFont="1" applyFill="1" applyBorder="1" applyAlignment="1"/>
    <xf numFmtId="0" fontId="96" fillId="0" borderId="4" xfId="1" applyFont="1" applyFill="1" applyBorder="1" applyAlignment="1" applyProtection="1">
      <alignment horizontal="center" vertical="center"/>
    </xf>
    <xf numFmtId="166" fontId="102" fillId="0" borderId="6" xfId="177" applyNumberFormat="1" applyFont="1" applyFill="1" applyBorder="1" applyAlignment="1" applyProtection="1">
      <alignment vertical="center"/>
      <protection locked="0"/>
    </xf>
    <xf numFmtId="0" fontId="96" fillId="0" borderId="7" xfId="1" applyFont="1" applyFill="1" applyBorder="1" applyAlignment="1" applyProtection="1">
      <alignment horizontal="center" vertical="center"/>
    </xf>
    <xf numFmtId="166" fontId="102" fillId="0" borderId="9" xfId="177" applyNumberFormat="1" applyFont="1" applyFill="1" applyBorder="1" applyAlignment="1" applyProtection="1">
      <alignment vertical="center"/>
      <protection locked="0"/>
    </xf>
    <xf numFmtId="166" fontId="10" fillId="0" borderId="9" xfId="177" applyNumberFormat="1" applyFont="1" applyFill="1" applyBorder="1" applyAlignment="1" applyProtection="1">
      <alignment vertical="center"/>
      <protection locked="0"/>
    </xf>
    <xf numFmtId="0" fontId="96" fillId="0" borderId="16" xfId="1" applyFont="1" applyFill="1" applyBorder="1" applyAlignment="1" applyProtection="1">
      <alignment horizontal="center" vertical="center"/>
    </xf>
    <xf numFmtId="166" fontId="10" fillId="0" borderId="12" xfId="177" applyNumberFormat="1" applyFont="1" applyFill="1" applyBorder="1" applyAlignment="1" applyProtection="1">
      <alignment vertical="center"/>
      <protection locked="0"/>
    </xf>
    <xf numFmtId="166" fontId="10" fillId="0" borderId="56" xfId="177" applyNumberFormat="1" applyFont="1" applyFill="1" applyBorder="1" applyAlignment="1" applyProtection="1">
      <alignment vertical="center"/>
      <protection locked="0"/>
    </xf>
    <xf numFmtId="166" fontId="10" fillId="0" borderId="6" xfId="177" applyNumberFormat="1" applyFont="1" applyFill="1" applyBorder="1" applyAlignment="1" applyProtection="1">
      <alignment vertical="center"/>
      <protection locked="0"/>
    </xf>
    <xf numFmtId="0" fontId="96" fillId="0" borderId="10" xfId="1" applyFont="1" applyFill="1" applyBorder="1" applyAlignment="1" applyProtection="1">
      <alignment horizontal="center" vertical="center"/>
    </xf>
    <xf numFmtId="0" fontId="27" fillId="0" borderId="70" xfId="1" applyFont="1" applyFill="1" applyBorder="1" applyAlignment="1" applyProtection="1">
      <alignment horizontal="center" vertical="center"/>
    </xf>
    <xf numFmtId="0" fontId="16" fillId="0" borderId="60" xfId="1" applyFont="1" applyFill="1" applyBorder="1" applyAlignment="1" applyProtection="1">
      <alignment horizontal="left" vertical="center" wrapText="1"/>
    </xf>
    <xf numFmtId="166" fontId="16" fillId="0" borderId="60" xfId="177" applyNumberFormat="1" applyFont="1" applyFill="1" applyBorder="1" applyAlignment="1" applyProtection="1">
      <alignment vertical="center"/>
    </xf>
    <xf numFmtId="166" fontId="16" fillId="0" borderId="71" xfId="177" applyNumberFormat="1" applyFont="1" applyFill="1" applyBorder="1" applyAlignment="1" applyProtection="1">
      <alignment vertical="center"/>
    </xf>
    <xf numFmtId="166" fontId="97" fillId="0" borderId="0" xfId="177" applyNumberFormat="1" applyFont="1" applyFill="1" applyBorder="1" applyAlignment="1" applyProtection="1">
      <alignment horizontal="right"/>
    </xf>
    <xf numFmtId="0" fontId="15" fillId="0" borderId="0" xfId="178" applyFont="1"/>
    <xf numFmtId="0" fontId="15" fillId="0" borderId="0" xfId="178" applyFont="1" applyAlignment="1">
      <alignment vertical="center"/>
    </xf>
    <xf numFmtId="3" fontId="19" fillId="0" borderId="0" xfId="178" applyNumberFormat="1" applyFont="1" applyFill="1" applyBorder="1" applyAlignment="1">
      <alignment vertical="center"/>
    </xf>
    <xf numFmtId="0" fontId="19" fillId="0" borderId="0" xfId="178" applyFont="1" applyFill="1" applyAlignment="1">
      <alignment vertical="center"/>
    </xf>
    <xf numFmtId="0" fontId="15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5" fillId="0" borderId="0" xfId="178" applyFont="1" applyFill="1" applyAlignment="1">
      <alignment horizontal="center" vertical="top" wrapText="1"/>
    </xf>
    <xf numFmtId="0" fontId="15" fillId="0" borderId="0" xfId="178" applyFont="1" applyFill="1" applyAlignment="1">
      <alignment vertical="center"/>
    </xf>
    <xf numFmtId="0" fontId="19" fillId="0" borderId="0" xfId="178" applyFont="1" applyFill="1" applyBorder="1" applyAlignment="1">
      <alignment vertical="center"/>
    </xf>
    <xf numFmtId="0" fontId="63" fillId="0" borderId="1" xfId="178" applyFont="1" applyFill="1" applyBorder="1" applyAlignment="1">
      <alignment horizontal="center" vertical="center" wrapText="1"/>
    </xf>
    <xf numFmtId="0" fontId="63" fillId="0" borderId="2" xfId="178" applyFont="1" applyFill="1" applyBorder="1" applyAlignment="1">
      <alignment horizontal="center" vertical="center" wrapText="1"/>
    </xf>
    <xf numFmtId="0" fontId="63" fillId="0" borderId="3" xfId="178" applyFont="1" applyFill="1" applyBorder="1" applyAlignment="1">
      <alignment horizontal="center" vertical="center" wrapText="1"/>
    </xf>
    <xf numFmtId="0" fontId="61" fillId="0" borderId="4" xfId="178" applyFont="1" applyFill="1" applyBorder="1" applyAlignment="1">
      <alignment horizontal="center"/>
    </xf>
    <xf numFmtId="14" fontId="102" fillId="0" borderId="5" xfId="0" applyNumberFormat="1" applyFont="1" applyFill="1" applyBorder="1" applyAlignment="1"/>
    <xf numFmtId="3" fontId="61" fillId="0" borderId="6" xfId="178" applyNumberFormat="1" applyFont="1" applyFill="1" applyBorder="1" applyAlignment="1">
      <alignment horizontal="right"/>
    </xf>
    <xf numFmtId="0" fontId="61" fillId="0" borderId="7" xfId="178" applyFont="1" applyFill="1" applyBorder="1" applyAlignment="1">
      <alignment horizontal="center"/>
    </xf>
    <xf numFmtId="14" fontId="102" fillId="0" borderId="8" xfId="0" applyNumberFormat="1" applyFont="1" applyFill="1" applyBorder="1" applyAlignment="1"/>
    <xf numFmtId="3" fontId="61" fillId="0" borderId="9" xfId="178" applyNumberFormat="1" applyFont="1" applyFill="1" applyBorder="1" applyAlignment="1">
      <alignment horizontal="right"/>
    </xf>
    <xf numFmtId="0" fontId="61" fillId="0" borderId="10" xfId="178" applyFont="1" applyFill="1" applyBorder="1" applyAlignment="1">
      <alignment horizontal="center"/>
    </xf>
    <xf numFmtId="14" fontId="102" fillId="0" borderId="11" xfId="0" applyNumberFormat="1" applyFont="1" applyFill="1" applyBorder="1" applyAlignment="1"/>
    <xf numFmtId="3" fontId="61" fillId="0" borderId="12" xfId="178" applyNumberFormat="1" applyFont="1" applyFill="1" applyBorder="1" applyAlignment="1">
      <alignment horizontal="right"/>
    </xf>
    <xf numFmtId="0" fontId="63" fillId="0" borderId="1" xfId="178" applyFont="1" applyFill="1" applyBorder="1" applyAlignment="1">
      <alignment horizontal="center"/>
    </xf>
    <xf numFmtId="0" fontId="63" fillId="0" borderId="2" xfId="178" applyFont="1" applyFill="1" applyBorder="1" applyAlignment="1">
      <alignment horizontal="left"/>
    </xf>
    <xf numFmtId="3" fontId="63" fillId="0" borderId="3" xfId="178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right" vertical="center" wrapText="1"/>
    </xf>
    <xf numFmtId="0" fontId="61" fillId="0" borderId="37" xfId="172" applyFont="1" applyBorder="1" applyAlignment="1">
      <alignment horizontal="left" vertical="center" wrapText="1"/>
    </xf>
    <xf numFmtId="0" fontId="63" fillId="0" borderId="25" xfId="172" applyFont="1" applyBorder="1" applyAlignment="1">
      <alignment horizontal="left" vertical="center"/>
    </xf>
    <xf numFmtId="0" fontId="108" fillId="0" borderId="0" xfId="175" applyFont="1" applyAlignment="1">
      <alignment horizontal="right"/>
    </xf>
    <xf numFmtId="0" fontId="15" fillId="0" borderId="0" xfId="178" applyFont="1" applyAlignment="1">
      <alignment horizontal="center"/>
    </xf>
    <xf numFmtId="0" fontId="19" fillId="0" borderId="0" xfId="178" applyFont="1" applyAlignment="1">
      <alignment horizontal="center" vertical="center" wrapText="1"/>
    </xf>
    <xf numFmtId="0" fontId="48" fillId="0" borderId="0" xfId="178" applyFont="1" applyBorder="1" applyAlignment="1">
      <alignment horizontal="center" vertical="center"/>
    </xf>
    <xf numFmtId="0" fontId="15" fillId="0" borderId="0" xfId="178" applyFont="1" applyBorder="1" applyAlignment="1">
      <alignment vertical="center"/>
    </xf>
    <xf numFmtId="0" fontId="65" fillId="0" borderId="7" xfId="178" applyFont="1" applyBorder="1" applyAlignment="1">
      <alignment horizontal="center" vertical="center"/>
    </xf>
    <xf numFmtId="0" fontId="48" fillId="0" borderId="8" xfId="178" applyFont="1" applyBorder="1" applyAlignment="1">
      <alignment horizontal="center" vertical="center"/>
    </xf>
    <xf numFmtId="0" fontId="65" fillId="0" borderId="9" xfId="178" applyFont="1" applyBorder="1" applyAlignment="1">
      <alignment vertical="center"/>
    </xf>
    <xf numFmtId="0" fontId="48" fillId="0" borderId="9" xfId="178" applyFont="1" applyBorder="1" applyAlignment="1">
      <alignment vertical="center"/>
    </xf>
    <xf numFmtId="0" fontId="65" fillId="0" borderId="4" xfId="178" applyFont="1" applyBorder="1" applyAlignment="1">
      <alignment horizontal="center" vertical="center"/>
    </xf>
    <xf numFmtId="0" fontId="48" fillId="0" borderId="5" xfId="178" applyFont="1" applyBorder="1" applyAlignment="1">
      <alignment horizontal="center" vertical="center"/>
    </xf>
    <xf numFmtId="0" fontId="65" fillId="0" borderId="6" xfId="178" applyFont="1" applyBorder="1" applyAlignment="1">
      <alignment vertical="center"/>
    </xf>
    <xf numFmtId="0" fontId="65" fillId="0" borderId="1" xfId="178" applyFont="1" applyBorder="1" applyAlignment="1">
      <alignment horizontal="center" vertical="center" wrapText="1"/>
    </xf>
    <xf numFmtId="0" fontId="65" fillId="0" borderId="2" xfId="178" applyFont="1" applyBorder="1" applyAlignment="1">
      <alignment horizontal="center" vertical="center" wrapText="1"/>
    </xf>
    <xf numFmtId="0" fontId="65" fillId="0" borderId="3" xfId="178" applyFont="1" applyBorder="1" applyAlignment="1">
      <alignment horizontal="center" vertical="center" wrapText="1"/>
    </xf>
    <xf numFmtId="0" fontId="61" fillId="0" borderId="10" xfId="48" applyFont="1" applyBorder="1" applyAlignment="1">
      <alignment horizontal="center"/>
    </xf>
    <xf numFmtId="0" fontId="61" fillId="0" borderId="4" xfId="48" applyFont="1" applyBorder="1" applyAlignment="1">
      <alignment horizontal="center"/>
    </xf>
    <xf numFmtId="0" fontId="61" fillId="0" borderId="16" xfId="48" applyFont="1" applyBorder="1" applyAlignment="1">
      <alignment horizontal="center"/>
    </xf>
    <xf numFmtId="166" fontId="63" fillId="0" borderId="3" xfId="35" applyNumberFormat="1" applyFont="1" applyBorder="1" applyAlignment="1"/>
    <xf numFmtId="0" fontId="63" fillId="0" borderId="1" xfId="48" applyFont="1" applyBorder="1" applyAlignment="1">
      <alignment horizontal="center" vertical="center" wrapText="1"/>
    </xf>
    <xf numFmtId="166" fontId="63" fillId="0" borderId="3" xfId="35" applyNumberFormat="1" applyFont="1" applyBorder="1" applyAlignment="1">
      <alignment horizontal="center" vertical="center" wrapText="1"/>
    </xf>
    <xf numFmtId="0" fontId="63" fillId="0" borderId="1" xfId="48" applyFont="1" applyBorder="1" applyAlignment="1">
      <alignment horizontal="center"/>
    </xf>
    <xf numFmtId="166" fontId="61" fillId="0" borderId="6" xfId="35" applyNumberFormat="1" applyFont="1" applyFill="1" applyBorder="1" applyAlignment="1"/>
    <xf numFmtId="166" fontId="61" fillId="0" borderId="9" xfId="35" applyNumberFormat="1" applyFont="1" applyFill="1" applyBorder="1" applyAlignment="1"/>
    <xf numFmtId="166" fontId="72" fillId="0" borderId="9" xfId="35" applyNumberFormat="1" applyFont="1" applyFill="1" applyBorder="1" applyAlignment="1"/>
    <xf numFmtId="166" fontId="61" fillId="0" borderId="9" xfId="35" applyNumberFormat="1" applyFont="1" applyBorder="1" applyAlignment="1"/>
    <xf numFmtId="166" fontId="61" fillId="0" borderId="56" xfId="35" applyNumberFormat="1" applyFont="1" applyBorder="1" applyAlignment="1"/>
    <xf numFmtId="166" fontId="63" fillId="0" borderId="71" xfId="35" applyNumberFormat="1" applyFont="1" applyBorder="1" applyAlignment="1"/>
    <xf numFmtId="3" fontId="64" fillId="0" borderId="0" xfId="48" applyNumberFormat="1" applyFont="1"/>
    <xf numFmtId="3" fontId="73" fillId="0" borderId="0" xfId="48" applyNumberFormat="1" applyFont="1"/>
    <xf numFmtId="0" fontId="64" fillId="0" borderId="27" xfId="175" applyFont="1" applyBorder="1" applyAlignment="1">
      <alignment horizontal="center" vertical="center"/>
    </xf>
    <xf numFmtId="0" fontId="112" fillId="0" borderId="49" xfId="175" applyFont="1" applyBorder="1" applyAlignment="1">
      <alignment wrapText="1"/>
    </xf>
    <xf numFmtId="164" fontId="70" fillId="0" borderId="12" xfId="35" applyNumberFormat="1" applyFont="1" applyBorder="1" applyAlignment="1">
      <alignment horizontal="right"/>
    </xf>
    <xf numFmtId="0" fontId="107" fillId="0" borderId="20" xfId="175" applyFont="1" applyBorder="1" applyAlignment="1">
      <alignment horizontal="center" vertical="center"/>
    </xf>
    <xf numFmtId="0" fontId="113" fillId="0" borderId="25" xfId="175" applyFont="1" applyFill="1" applyBorder="1"/>
    <xf numFmtId="164" fontId="114" fillId="0" borderId="3" xfId="35" applyNumberFormat="1" applyFont="1" applyBorder="1" applyAlignment="1">
      <alignment horizontal="right"/>
    </xf>
    <xf numFmtId="0" fontId="107" fillId="0" borderId="28" xfId="175" applyFont="1" applyBorder="1" applyAlignment="1">
      <alignment horizontal="center" vertical="center"/>
    </xf>
    <xf numFmtId="0" fontId="113" fillId="0" borderId="59" xfId="175" applyFont="1" applyFill="1" applyBorder="1" applyAlignment="1">
      <alignment wrapText="1"/>
    </xf>
    <xf numFmtId="164" fontId="114" fillId="0" borderId="56" xfId="35" applyNumberFormat="1" applyFont="1" applyBorder="1" applyAlignment="1">
      <alignment horizontal="right"/>
    </xf>
    <xf numFmtId="0" fontId="112" fillId="0" borderId="37" xfId="175" applyFont="1" applyFill="1" applyBorder="1" applyAlignment="1">
      <alignment wrapText="1"/>
    </xf>
    <xf numFmtId="164" fontId="70" fillId="0" borderId="6" xfId="35" applyNumberFormat="1" applyFont="1" applyBorder="1" applyAlignment="1">
      <alignment horizontal="right"/>
    </xf>
    <xf numFmtId="0" fontId="113" fillId="0" borderId="25" xfId="175" applyFont="1" applyFill="1" applyBorder="1" applyAlignment="1">
      <alignment wrapText="1"/>
    </xf>
    <xf numFmtId="0" fontId="112" fillId="0" borderId="49" xfId="175" applyFont="1" applyFill="1" applyBorder="1" applyAlignment="1">
      <alignment wrapText="1"/>
    </xf>
    <xf numFmtId="164" fontId="107" fillId="0" borderId="3" xfId="175" applyNumberFormat="1" applyFont="1" applyBorder="1" applyAlignment="1">
      <alignment horizontal="right"/>
    </xf>
    <xf numFmtId="0" fontId="64" fillId="0" borderId="20" xfId="175" applyFont="1" applyBorder="1" applyAlignment="1">
      <alignment horizontal="center" vertical="center"/>
    </xf>
    <xf numFmtId="0" fontId="113" fillId="0" borderId="25" xfId="175" applyFont="1" applyBorder="1" applyAlignment="1">
      <alignment wrapText="1"/>
    </xf>
    <xf numFmtId="164" fontId="70" fillId="0" borderId="3" xfId="35" applyNumberFormat="1" applyFont="1" applyBorder="1" applyAlignment="1">
      <alignment horizontal="right"/>
    </xf>
    <xf numFmtId="0" fontId="19" fillId="0" borderId="11" xfId="144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vertical="center" wrapText="1"/>
    </xf>
    <xf numFmtId="164" fontId="15" fillId="0" borderId="13" xfId="0" applyNumberFormat="1" applyFont="1" applyFill="1" applyBorder="1" applyAlignment="1">
      <alignment horizontal="center" vertical="center" wrapText="1"/>
    </xf>
    <xf numFmtId="164" fontId="15" fillId="0" borderId="14" xfId="0" applyNumberFormat="1" applyFont="1" applyFill="1" applyBorder="1" applyAlignment="1">
      <alignment vertical="center" wrapText="1"/>
    </xf>
    <xf numFmtId="164" fontId="15" fillId="0" borderId="14" xfId="0" applyNumberFormat="1" applyFont="1" applyFill="1" applyBorder="1" applyAlignment="1">
      <alignment horizontal="center" vertical="center" wrapText="1"/>
    </xf>
    <xf numFmtId="164" fontId="15" fillId="0" borderId="15" xfId="0" applyNumberFormat="1" applyFont="1" applyFill="1" applyBorder="1" applyAlignment="1">
      <alignment vertical="center" wrapText="1"/>
    </xf>
    <xf numFmtId="164" fontId="15" fillId="0" borderId="9" xfId="0" applyNumberFormat="1" applyFont="1" applyFill="1" applyBorder="1" applyAlignment="1">
      <alignment vertical="center" wrapText="1"/>
    </xf>
    <xf numFmtId="164" fontId="15" fillId="0" borderId="10" xfId="0" applyNumberFormat="1" applyFont="1" applyFill="1" applyBorder="1" applyAlignment="1">
      <alignment horizontal="center" vertical="center" wrapText="1"/>
    </xf>
    <xf numFmtId="164" fontId="15" fillId="0" borderId="11" xfId="0" applyNumberFormat="1" applyFont="1" applyFill="1" applyBorder="1" applyAlignment="1">
      <alignment vertical="center" wrapText="1"/>
    </xf>
    <xf numFmtId="164" fontId="15" fillId="0" borderId="11" xfId="0" applyNumberFormat="1" applyFont="1" applyFill="1" applyBorder="1" applyAlignment="1">
      <alignment horizontal="center" vertical="center" wrapText="1"/>
    </xf>
    <xf numFmtId="164" fontId="15" fillId="0" borderId="12" xfId="0" applyNumberFormat="1" applyFont="1" applyFill="1" applyBorder="1" applyAlignment="1">
      <alignment vertical="center" wrapText="1"/>
    </xf>
    <xf numFmtId="164" fontId="15" fillId="0" borderId="5" xfId="0" applyNumberFormat="1" applyFont="1" applyFill="1" applyBorder="1" applyAlignment="1">
      <alignment vertical="center" wrapText="1"/>
    </xf>
    <xf numFmtId="164" fontId="15" fillId="0" borderId="6" xfId="0" applyNumberFormat="1" applyFont="1" applyFill="1" applyBorder="1" applyAlignment="1">
      <alignment vertical="center" wrapText="1"/>
    </xf>
    <xf numFmtId="164" fontId="19" fillId="0" borderId="2" xfId="0" applyNumberFormat="1" applyFont="1" applyFill="1" applyBorder="1" applyAlignment="1">
      <alignment vertical="center" wrapText="1"/>
    </xf>
    <xf numFmtId="164" fontId="19" fillId="0" borderId="3" xfId="0" applyNumberFormat="1" applyFont="1" applyFill="1" applyBorder="1" applyAlignment="1">
      <alignment vertical="center" wrapText="1"/>
    </xf>
    <xf numFmtId="0" fontId="23" fillId="0" borderId="0" xfId="0" applyFont="1" applyFill="1" applyAlignment="1" applyProtection="1">
      <alignment horizontal="center" vertical="center"/>
    </xf>
    <xf numFmtId="164" fontId="0" fillId="0" borderId="31" xfId="0" applyNumberFormat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/>
    </xf>
    <xf numFmtId="0" fontId="15" fillId="0" borderId="69" xfId="0" applyFont="1" applyBorder="1" applyAlignment="1" applyProtection="1">
      <alignment horizontal="center" vertical="center" wrapText="1"/>
    </xf>
    <xf numFmtId="0" fontId="15" fillId="0" borderId="69" xfId="0" applyFont="1" applyBorder="1" applyAlignment="1" applyProtection="1">
      <alignment horizontal="left" vertical="center" wrapText="1"/>
    </xf>
    <xf numFmtId="164" fontId="16" fillId="0" borderId="20" xfId="0" applyNumberFormat="1" applyFont="1" applyFill="1" applyBorder="1" applyAlignment="1" applyProtection="1">
      <alignment horizontal="left" vertical="center" wrapText="1"/>
    </xf>
    <xf numFmtId="0" fontId="1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/>
    </xf>
    <xf numFmtId="164" fontId="0" fillId="0" borderId="38" xfId="0" applyNumberFormat="1" applyFont="1" applyFill="1" applyBorder="1" applyAlignment="1" applyProtection="1">
      <alignment horizontal="left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/>
    </xf>
    <xf numFmtId="164" fontId="0" fillId="0" borderId="32" xfId="0" applyNumberFormat="1" applyFont="1" applyFill="1" applyBorder="1" applyAlignment="1" applyProtection="1">
      <alignment horizontal="left" vertical="center" wrapText="1"/>
    </xf>
    <xf numFmtId="164" fontId="22" fillId="0" borderId="32" xfId="0" applyNumberFormat="1" applyFont="1" applyFill="1" applyBorder="1" applyAlignment="1" applyProtection="1">
      <alignment horizontal="left" vertical="center" wrapText="1"/>
    </xf>
    <xf numFmtId="164" fontId="0" fillId="0" borderId="49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/>
    </xf>
    <xf numFmtId="0" fontId="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 indent="2"/>
    </xf>
    <xf numFmtId="164" fontId="16" fillId="0" borderId="49" xfId="0" applyNumberFormat="1" applyFont="1" applyFill="1" applyBorder="1" applyAlignment="1" applyProtection="1">
      <alignment horizontal="left" vertical="center" wrapText="1"/>
    </xf>
    <xf numFmtId="164" fontId="16" fillId="0" borderId="25" xfId="0" applyNumberFormat="1" applyFont="1" applyFill="1" applyBorder="1" applyAlignment="1" applyProtection="1">
      <alignment horizontal="right" vertical="center" wrapText="1" indent="1"/>
    </xf>
    <xf numFmtId="0" fontId="61" fillId="0" borderId="0" xfId="178" applyFont="1" applyFill="1" applyBorder="1" applyAlignment="1">
      <alignment horizontal="center"/>
    </xf>
    <xf numFmtId="14" fontId="102" fillId="0" borderId="0" xfId="0" applyNumberFormat="1" applyFont="1" applyFill="1" applyBorder="1" applyAlignment="1"/>
    <xf numFmtId="3" fontId="61" fillId="0" borderId="0" xfId="178" applyNumberFormat="1" applyFont="1" applyFill="1" applyBorder="1" applyAlignment="1">
      <alignment horizontal="right"/>
    </xf>
    <xf numFmtId="0" fontId="63" fillId="0" borderId="0" xfId="178" applyFont="1" applyFill="1" applyBorder="1" applyAlignment="1">
      <alignment horizontal="center"/>
    </xf>
    <xf numFmtId="0" fontId="63" fillId="0" borderId="0" xfId="178" applyFont="1" applyFill="1" applyBorder="1" applyAlignment="1">
      <alignment horizontal="left"/>
    </xf>
    <xf numFmtId="3" fontId="63" fillId="0" borderId="0" xfId="178" applyNumberFormat="1" applyFont="1" applyFill="1" applyBorder="1" applyAlignment="1">
      <alignment horizontal="right"/>
    </xf>
    <xf numFmtId="0" fontId="65" fillId="0" borderId="0" xfId="178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63" fillId="0" borderId="0" xfId="178" applyFont="1" applyFill="1" applyBorder="1" applyAlignment="1">
      <alignment horizontal="center" vertical="center"/>
    </xf>
    <xf numFmtId="164" fontId="12" fillId="0" borderId="21" xfId="1" applyNumberFormat="1" applyFont="1" applyFill="1" applyBorder="1" applyAlignment="1" applyProtection="1">
      <alignment horizontal="right" vertical="center" wrapText="1"/>
    </xf>
    <xf numFmtId="164" fontId="16" fillId="0" borderId="19" xfId="1" applyNumberFormat="1" applyFont="1" applyFill="1" applyBorder="1" applyAlignment="1" applyProtection="1">
      <alignment vertical="center" wrapText="1"/>
      <protection locked="0"/>
    </xf>
    <xf numFmtId="1" fontId="15" fillId="0" borderId="14" xfId="0" applyNumberFormat="1" applyFont="1" applyFill="1" applyBorder="1" applyAlignment="1">
      <alignment vertical="center" wrapText="1"/>
    </xf>
    <xf numFmtId="164" fontId="15" fillId="0" borderId="10" xfId="161" applyNumberFormat="1" applyFont="1" applyFill="1" applyBorder="1" applyAlignment="1" applyProtection="1">
      <alignment horizontal="center" vertical="center" wrapText="1"/>
    </xf>
    <xf numFmtId="164" fontId="15" fillId="0" borderId="11" xfId="161" applyNumberFormat="1" applyFont="1" applyFill="1" applyBorder="1" applyAlignment="1" applyProtection="1">
      <alignment vertical="center" wrapText="1"/>
    </xf>
    <xf numFmtId="49" fontId="15" fillId="0" borderId="11" xfId="161" applyNumberFormat="1" applyFont="1" applyFill="1" applyBorder="1" applyAlignment="1" applyProtection="1">
      <alignment horizontal="left" vertical="center" wrapText="1" indent="2"/>
    </xf>
    <xf numFmtId="164" fontId="117" fillId="0" borderId="8" xfId="161" applyNumberFormat="1" applyFont="1" applyFill="1" applyBorder="1" applyAlignment="1" applyProtection="1">
      <alignment vertical="center" wrapText="1"/>
    </xf>
    <xf numFmtId="164" fontId="117" fillId="0" borderId="11" xfId="161" applyNumberFormat="1" applyFont="1" applyFill="1" applyBorder="1" applyAlignment="1" applyProtection="1">
      <alignment vertical="center" wrapText="1"/>
    </xf>
    <xf numFmtId="3" fontId="19" fillId="0" borderId="2" xfId="161" applyNumberFormat="1" applyFont="1" applyFill="1" applyBorder="1" applyAlignment="1" applyProtection="1">
      <alignment horizontal="right" vertical="center"/>
    </xf>
    <xf numFmtId="164" fontId="15" fillId="0" borderId="11" xfId="161" applyNumberFormat="1" applyFont="1" applyFill="1" applyBorder="1" applyAlignment="1" applyProtection="1">
      <alignment horizontal="right" vertical="center"/>
    </xf>
    <xf numFmtId="164" fontId="15" fillId="0" borderId="11" xfId="0" applyNumberFormat="1" applyFont="1" applyFill="1" applyBorder="1" applyAlignment="1">
      <alignment horizontal="right" vertical="center"/>
    </xf>
    <xf numFmtId="164" fontId="15" fillId="0" borderId="11" xfId="159" applyNumberFormat="1" applyFont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0" fillId="0" borderId="87" xfId="0" applyFont="1" applyBorder="1" applyAlignment="1">
      <alignment horizontal="right" vertical="center"/>
    </xf>
    <xf numFmtId="164" fontId="15" fillId="0" borderId="10" xfId="161" quotePrefix="1" applyNumberFormat="1" applyFont="1" applyFill="1" applyBorder="1" applyAlignment="1" applyProtection="1">
      <alignment horizontal="center" vertical="center" wrapText="1"/>
    </xf>
    <xf numFmtId="49" fontId="15" fillId="0" borderId="8" xfId="0" applyNumberFormat="1" applyFont="1" applyFill="1" applyBorder="1" applyAlignment="1">
      <alignment horizontal="right" vertical="center" wrapText="1"/>
    </xf>
    <xf numFmtId="1" fontId="15" fillId="0" borderId="14" xfId="0" applyNumberFormat="1" applyFont="1" applyFill="1" applyBorder="1" applyAlignment="1">
      <alignment horizontal="right" vertical="center" wrapText="1"/>
    </xf>
    <xf numFmtId="164" fontId="19" fillId="0" borderId="1" xfId="161" quotePrefix="1" applyNumberFormat="1" applyFont="1" applyFill="1" applyBorder="1" applyAlignment="1" applyProtection="1">
      <alignment horizontal="center" vertical="center"/>
    </xf>
    <xf numFmtId="164" fontId="15" fillId="0" borderId="8" xfId="161" applyNumberFormat="1" applyFont="1" applyFill="1" applyBorder="1" applyAlignment="1" applyProtection="1">
      <alignment horizontal="left" vertical="center" wrapText="1"/>
    </xf>
    <xf numFmtId="164" fontId="15" fillId="0" borderId="18" xfId="161" applyNumberFormat="1" applyFont="1" applyFill="1" applyBorder="1" applyAlignment="1" applyProtection="1">
      <alignment horizontal="left" vertical="center" wrapText="1"/>
    </xf>
    <xf numFmtId="164" fontId="15" fillId="0" borderId="11" xfId="161" applyNumberFormat="1" applyFont="1" applyFill="1" applyBorder="1" applyAlignment="1" applyProtection="1">
      <alignment horizontal="left" vertical="center" wrapText="1"/>
    </xf>
    <xf numFmtId="3" fontId="15" fillId="0" borderId="8" xfId="161" applyNumberFormat="1" applyFont="1" applyFill="1" applyBorder="1" applyAlignment="1" applyProtection="1">
      <alignment horizontal="right" vertical="center"/>
    </xf>
    <xf numFmtId="3" fontId="15" fillId="0" borderId="8" xfId="0" applyNumberFormat="1" applyFont="1" applyFill="1" applyBorder="1" applyAlignment="1">
      <alignment horizontal="right" vertical="center"/>
    </xf>
    <xf numFmtId="3" fontId="15" fillId="0" borderId="8" xfId="159" applyNumberFormat="1" applyFont="1" applyBorder="1" applyAlignment="1">
      <alignment horizontal="right" vertical="center"/>
    </xf>
    <xf numFmtId="3" fontId="0" fillId="0" borderId="8" xfId="0" applyNumberFormat="1" applyFont="1" applyBorder="1" applyAlignment="1">
      <alignment horizontal="right"/>
    </xf>
    <xf numFmtId="3" fontId="0" fillId="0" borderId="9" xfId="0" applyNumberFormat="1" applyFont="1" applyBorder="1" applyAlignment="1">
      <alignment horizontal="right"/>
    </xf>
    <xf numFmtId="3" fontId="15" fillId="0" borderId="11" xfId="161" applyNumberFormat="1" applyFont="1" applyFill="1" applyBorder="1" applyAlignment="1" applyProtection="1">
      <alignment horizontal="right" vertical="center"/>
    </xf>
    <xf numFmtId="3" fontId="15" fillId="0" borderId="11" xfId="0" applyNumberFormat="1" applyFont="1" applyFill="1" applyBorder="1" applyAlignment="1">
      <alignment horizontal="right" vertical="center"/>
    </xf>
    <xf numFmtId="3" fontId="15" fillId="0" borderId="11" xfId="159" applyNumberFormat="1" applyFont="1" applyBorder="1" applyAlignment="1">
      <alignment horizontal="right" vertical="center"/>
    </xf>
    <xf numFmtId="3" fontId="0" fillId="0" borderId="11" xfId="0" applyNumberFormat="1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164" fontId="0" fillId="0" borderId="9" xfId="0" applyNumberFormat="1" applyFont="1" applyBorder="1" applyAlignment="1">
      <alignment horizontal="right"/>
    </xf>
    <xf numFmtId="0" fontId="0" fillId="0" borderId="11" xfId="0" applyFont="1" applyBorder="1" applyAlignment="1">
      <alignment horizontal="right"/>
    </xf>
    <xf numFmtId="0" fontId="0" fillId="0" borderId="18" xfId="0" applyFont="1" applyBorder="1" applyAlignment="1">
      <alignment horizontal="right"/>
    </xf>
    <xf numFmtId="164" fontId="0" fillId="0" borderId="23" xfId="0" applyNumberFormat="1" applyFont="1" applyBorder="1" applyAlignment="1">
      <alignment horizontal="right"/>
    </xf>
    <xf numFmtId="164" fontId="15" fillId="0" borderId="16" xfId="161" applyNumberFormat="1" applyFont="1" applyFill="1" applyBorder="1" applyAlignment="1" applyProtection="1">
      <alignment horizontal="center" vertical="center" wrapText="1"/>
    </xf>
    <xf numFmtId="164" fontId="15" fillId="0" borderId="69" xfId="161" applyNumberFormat="1" applyFont="1" applyFill="1" applyBorder="1" applyAlignment="1" applyProtection="1">
      <alignment horizontal="left" vertical="center" wrapText="1"/>
    </xf>
    <xf numFmtId="164" fontId="15" fillId="0" borderId="59" xfId="0" applyNumberFormat="1" applyFont="1" applyFill="1" applyBorder="1" applyAlignment="1">
      <alignment horizontal="right" vertical="center" wrapText="1"/>
    </xf>
    <xf numFmtId="0" fontId="14" fillId="0" borderId="25" xfId="1" applyFont="1" applyFill="1" applyBorder="1" applyProtection="1"/>
    <xf numFmtId="164" fontId="14" fillId="0" borderId="63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87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</xf>
    <xf numFmtId="164" fontId="14" fillId="0" borderId="90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87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90" xfId="1" applyNumberFormat="1" applyFont="1" applyFill="1" applyBorder="1" applyAlignment="1" applyProtection="1">
      <alignment vertical="center" wrapText="1"/>
      <protection locked="0"/>
    </xf>
    <xf numFmtId="164" fontId="14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58" xfId="1" applyNumberFormat="1" applyFont="1" applyFill="1" applyBorder="1" applyAlignment="1" applyProtection="1">
      <alignment vertical="center" wrapText="1"/>
      <protection locked="0"/>
    </xf>
    <xf numFmtId="164" fontId="16" fillId="0" borderId="62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</xf>
    <xf numFmtId="164" fontId="14" fillId="0" borderId="58" xfId="1" applyNumberFormat="1" applyFont="1" applyFill="1" applyBorder="1" applyAlignment="1" applyProtection="1">
      <alignment vertical="center" wrapText="1"/>
    </xf>
    <xf numFmtId="0" fontId="12" fillId="0" borderId="62" xfId="1" applyFont="1" applyFill="1" applyBorder="1" applyAlignment="1" applyProtection="1">
      <alignment horizontal="center" vertical="center" wrapText="1"/>
    </xf>
    <xf numFmtId="164" fontId="22" fillId="0" borderId="58" xfId="1" applyNumberFormat="1" applyFont="1" applyFill="1" applyBorder="1" applyAlignment="1" applyProtection="1">
      <alignment vertical="center" wrapText="1"/>
      <protection locked="0"/>
    </xf>
    <xf numFmtId="164" fontId="22" fillId="0" borderId="58" xfId="1" applyNumberFormat="1" applyFont="1" applyFill="1" applyBorder="1" applyAlignment="1" applyProtection="1">
      <alignment vertical="center"/>
      <protection locked="0"/>
    </xf>
    <xf numFmtId="164" fontId="22" fillId="0" borderId="87" xfId="1" applyNumberFormat="1" applyFont="1" applyFill="1" applyBorder="1" applyAlignment="1" applyProtection="1">
      <alignment vertical="center" wrapText="1"/>
      <protection locked="0"/>
    </xf>
    <xf numFmtId="164" fontId="12" fillId="0" borderId="65" xfId="1" applyNumberFormat="1" applyFont="1" applyFill="1" applyBorder="1" applyAlignment="1" applyProtection="1">
      <alignment vertical="center" wrapText="1"/>
    </xf>
    <xf numFmtId="164" fontId="19" fillId="0" borderId="62" xfId="0" quotePrefix="1" applyNumberFormat="1" applyFont="1" applyBorder="1" applyAlignment="1" applyProtection="1">
      <alignment vertical="center" wrapText="1"/>
    </xf>
    <xf numFmtId="0" fontId="6" fillId="0" borderId="0" xfId="1" applyFill="1" applyBorder="1" applyProtection="1"/>
    <xf numFmtId="0" fontId="6" fillId="0" borderId="0" xfId="1" applyFill="1" applyBorder="1" applyAlignment="1" applyProtection="1"/>
    <xf numFmtId="0" fontId="15" fillId="0" borderId="18" xfId="0" applyFont="1" applyBorder="1" applyAlignment="1" applyProtection="1">
      <alignment horizontal="center" wrapText="1"/>
    </xf>
    <xf numFmtId="164" fontId="14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90" xfId="1" applyNumberFormat="1" applyFont="1" applyFill="1" applyBorder="1" applyAlignment="1" applyProtection="1">
      <alignment vertical="center" wrapText="1"/>
      <protection locked="0"/>
    </xf>
    <xf numFmtId="0" fontId="12" fillId="0" borderId="66" xfId="1" applyFont="1" applyFill="1" applyBorder="1" applyAlignment="1" applyProtection="1">
      <alignment horizontal="center" vertical="center" wrapText="1"/>
    </xf>
    <xf numFmtId="0" fontId="0" fillId="0" borderId="5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19" fillId="0" borderId="60" xfId="0" applyFont="1" applyBorder="1" applyAlignment="1" applyProtection="1">
      <alignment horizontal="left" vertical="center" wrapText="1" indent="1"/>
    </xf>
    <xf numFmtId="164" fontId="19" fillId="0" borderId="92" xfId="0" quotePrefix="1" applyNumberFormat="1" applyFont="1" applyBorder="1" applyAlignment="1" applyProtection="1">
      <alignment vertical="center" wrapText="1"/>
    </xf>
    <xf numFmtId="0" fontId="14" fillId="0" borderId="93" xfId="1" applyFont="1" applyFill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/>
    </xf>
    <xf numFmtId="0" fontId="22" fillId="0" borderId="50" xfId="1" applyFont="1" applyFill="1" applyBorder="1" applyAlignment="1" applyProtection="1">
      <alignment horizontal="left" vertical="center" wrapText="1" indent="5"/>
    </xf>
    <xf numFmtId="0" fontId="22" fillId="0" borderId="50" xfId="1" applyFont="1" applyFill="1" applyBorder="1" applyAlignment="1" applyProtection="1">
      <alignment horizontal="left" indent="5"/>
    </xf>
    <xf numFmtId="0" fontId="22" fillId="0" borderId="94" xfId="1" applyFont="1" applyFill="1" applyBorder="1" applyAlignment="1" applyProtection="1">
      <alignment horizontal="left" vertical="center" wrapText="1" indent="11"/>
    </xf>
    <xf numFmtId="0" fontId="16" fillId="0" borderId="95" xfId="1" applyFont="1" applyFill="1" applyBorder="1" applyAlignment="1" applyProtection="1">
      <alignment vertical="center" wrapText="1"/>
    </xf>
    <xf numFmtId="0" fontId="15" fillId="0" borderId="50" xfId="0" applyFont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 indent="5"/>
    </xf>
    <xf numFmtId="0" fontId="14" fillId="0" borderId="94" xfId="1" applyFont="1" applyFill="1" applyBorder="1" applyAlignment="1" applyProtection="1">
      <alignment horizontal="left" vertical="center" wrapText="1" indent="5"/>
    </xf>
    <xf numFmtId="0" fontId="12" fillId="0" borderId="95" xfId="1" applyFont="1" applyFill="1" applyBorder="1" applyAlignment="1" applyProtection="1">
      <alignment horizontal="left" vertical="center" wrapText="1"/>
    </xf>
    <xf numFmtId="0" fontId="0" fillId="0" borderId="93" xfId="1" applyFont="1" applyFill="1" applyBorder="1" applyAlignment="1" applyProtection="1">
      <alignment horizontal="left" vertical="center" wrapText="1"/>
    </xf>
    <xf numFmtId="0" fontId="10" fillId="0" borderId="50" xfId="1" applyFont="1" applyFill="1" applyBorder="1" applyAlignment="1" applyProtection="1">
      <alignment horizontal="left" vertical="center" wrapText="1"/>
    </xf>
    <xf numFmtId="0" fontId="10" fillId="0" borderId="94" xfId="1" applyFont="1" applyFill="1" applyBorder="1" applyAlignment="1" applyProtection="1">
      <alignment horizontal="left" vertical="center" wrapText="1"/>
    </xf>
    <xf numFmtId="0" fontId="16" fillId="0" borderId="95" xfId="1" applyFont="1" applyFill="1" applyBorder="1" applyAlignment="1" applyProtection="1">
      <alignment horizontal="left" vertical="center" wrapText="1"/>
    </xf>
    <xf numFmtId="0" fontId="19" fillId="0" borderId="96" xfId="0" applyFont="1" applyBorder="1" applyAlignment="1" applyProtection="1">
      <alignment horizontal="left" vertical="center" wrapText="1"/>
    </xf>
    <xf numFmtId="0" fontId="14" fillId="0" borderId="25" xfId="1" applyFont="1" applyFill="1" applyBorder="1" applyAlignment="1" applyProtection="1">
      <alignment horizontal="left" vertical="center" wrapText="1" indent="1"/>
    </xf>
    <xf numFmtId="0" fontId="15" fillId="0" borderId="54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 indent="6"/>
    </xf>
    <xf numFmtId="0" fontId="17" fillId="0" borderId="94" xfId="0" applyFont="1" applyBorder="1" applyAlignment="1" applyProtection="1">
      <alignment horizontal="left" vertical="center" wrapText="1" indent="6"/>
    </xf>
    <xf numFmtId="0" fontId="15" fillId="0" borderId="54" xfId="0" applyFont="1" applyBorder="1" applyAlignment="1" applyProtection="1">
      <alignment horizontal="left" wrapText="1"/>
    </xf>
    <xf numFmtId="0" fontId="15" fillId="0" borderId="50" xfId="0" applyFont="1" applyBorder="1" applyAlignment="1" applyProtection="1">
      <alignment horizontal="left" wrapText="1"/>
    </xf>
    <xf numFmtId="0" fontId="17" fillId="0" borderId="50" xfId="0" applyFont="1" applyBorder="1" applyAlignment="1" applyProtection="1">
      <alignment horizontal="left" vertical="center" wrapText="1" indent="7"/>
    </xf>
    <xf numFmtId="0" fontId="17" fillId="0" borderId="94" xfId="0" applyFont="1" applyBorder="1" applyAlignment="1" applyProtection="1">
      <alignment horizontal="left" vertical="center" wrapText="1" indent="7"/>
    </xf>
    <xf numFmtId="0" fontId="15" fillId="0" borderId="55" xfId="0" applyFont="1" applyBorder="1" applyAlignment="1" applyProtection="1">
      <alignment horizontal="left" vertical="center" wrapText="1"/>
    </xf>
    <xf numFmtId="0" fontId="15" fillId="0" borderId="94" xfId="0" applyFont="1" applyBorder="1" applyAlignment="1" applyProtection="1">
      <alignment horizontal="left" vertical="center" wrapText="1"/>
    </xf>
    <xf numFmtId="0" fontId="15" fillId="0" borderId="93" xfId="0" applyFont="1" applyBorder="1" applyAlignment="1" applyProtection="1">
      <alignment horizontal="left" vertical="center" wrapText="1"/>
    </xf>
    <xf numFmtId="0" fontId="19" fillId="0" borderId="66" xfId="0" applyFont="1" applyBorder="1" applyAlignment="1" applyProtection="1">
      <alignment horizontal="left" vertical="center" wrapText="1"/>
    </xf>
    <xf numFmtId="0" fontId="19" fillId="0" borderId="25" xfId="0" applyFont="1" applyBorder="1" applyAlignment="1" applyProtection="1">
      <alignment horizontal="center" vertical="center" wrapText="1"/>
    </xf>
    <xf numFmtId="164" fontId="12" fillId="0" borderId="25" xfId="1" applyNumberFormat="1" applyFont="1" applyFill="1" applyBorder="1" applyAlignment="1" applyProtection="1">
      <alignment horizontal="right" vertical="center" wrapText="1"/>
    </xf>
    <xf numFmtId="0" fontId="16" fillId="0" borderId="66" xfId="1" applyFont="1" applyFill="1" applyBorder="1" applyAlignment="1" applyProtection="1">
      <alignment horizontal="left" vertical="center" wrapText="1"/>
    </xf>
    <xf numFmtId="0" fontId="16" fillId="0" borderId="65" xfId="1" applyFont="1" applyFill="1" applyBorder="1" applyAlignment="1" applyProtection="1">
      <alignment horizontal="left" vertical="center" wrapText="1"/>
    </xf>
    <xf numFmtId="0" fontId="12" fillId="0" borderId="65" xfId="1" applyFont="1" applyFill="1" applyBorder="1" applyAlignment="1" applyProtection="1">
      <alignment horizontal="left" vertical="center" wrapText="1"/>
    </xf>
    <xf numFmtId="164" fontId="16" fillId="0" borderId="25" xfId="1" applyNumberFormat="1" applyFont="1" applyFill="1" applyBorder="1" applyAlignment="1" applyProtection="1">
      <alignment vertical="center" wrapText="1"/>
      <protection locked="0"/>
    </xf>
    <xf numFmtId="0" fontId="15" fillId="0" borderId="25" xfId="0" applyFont="1" applyBorder="1" applyAlignment="1" applyProtection="1">
      <alignment horizontal="center" wrapText="1"/>
    </xf>
    <xf numFmtId="164" fontId="12" fillId="0" borderId="25" xfId="1" applyNumberFormat="1" applyFont="1" applyFill="1" applyBorder="1" applyAlignment="1" applyProtection="1">
      <alignment vertical="center" wrapText="1"/>
    </xf>
    <xf numFmtId="0" fontId="19" fillId="0" borderId="65" xfId="0" applyFont="1" applyBorder="1" applyAlignment="1" applyProtection="1">
      <alignment horizontal="left" vertical="center" wrapText="1"/>
    </xf>
    <xf numFmtId="0" fontId="12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horizontal="right" vertical="center" wrapText="1"/>
      <protection locked="0"/>
    </xf>
    <xf numFmtId="0" fontId="19" fillId="0" borderId="65" xfId="0" applyFont="1" applyBorder="1" applyAlignment="1" applyProtection="1">
      <alignment wrapText="1"/>
    </xf>
    <xf numFmtId="0" fontId="19" fillId="0" borderId="24" xfId="0" applyFont="1" applyBorder="1" applyAlignment="1" applyProtection="1">
      <alignment wrapText="1"/>
    </xf>
    <xf numFmtId="0" fontId="19" fillId="0" borderId="25" xfId="0" applyFont="1" applyBorder="1" applyAlignment="1" applyProtection="1">
      <alignment horizontal="center" wrapText="1"/>
    </xf>
    <xf numFmtId="164" fontId="14" fillId="0" borderId="87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91" xfId="1" applyNumberFormat="1" applyFont="1" applyFill="1" applyBorder="1" applyProtection="1"/>
    <xf numFmtId="164" fontId="14" fillId="0" borderId="25" xfId="1" applyNumberFormat="1" applyFont="1" applyFill="1" applyBorder="1" applyProtection="1"/>
    <xf numFmtId="164" fontId="16" fillId="0" borderId="25" xfId="1" applyNumberFormat="1" applyFont="1" applyFill="1" applyBorder="1" applyProtection="1"/>
    <xf numFmtId="164" fontId="16" fillId="0" borderId="25" xfId="1" applyNumberFormat="1" applyFont="1" applyFill="1" applyBorder="1" applyAlignment="1" applyProtection="1">
      <alignment vertical="center"/>
    </xf>
    <xf numFmtId="0" fontId="14" fillId="0" borderId="8" xfId="1" applyFont="1" applyFill="1" applyBorder="1" applyProtection="1"/>
    <xf numFmtId="0" fontId="101" fillId="0" borderId="29" xfId="0" applyFont="1" applyFill="1" applyBorder="1" applyAlignment="1" applyProtection="1">
      <alignment horizontal="center" vertical="center" wrapText="1"/>
    </xf>
    <xf numFmtId="164" fontId="14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8" xfId="1" applyNumberFormat="1" applyFont="1" applyFill="1" applyBorder="1" applyProtection="1"/>
    <xf numFmtId="1" fontId="14" fillId="0" borderId="8" xfId="1" applyNumberFormat="1" applyFont="1" applyFill="1" applyBorder="1" applyProtection="1"/>
    <xf numFmtId="0" fontId="101" fillId="0" borderId="57" xfId="0" applyFont="1" applyFill="1" applyBorder="1" applyAlignment="1" applyProtection="1">
      <alignment horizontal="center" vertical="center" wrapText="1"/>
    </xf>
    <xf numFmtId="3" fontId="10" fillId="0" borderId="8" xfId="1" applyNumberFormat="1" applyFont="1" applyFill="1" applyBorder="1" applyProtection="1"/>
    <xf numFmtId="0" fontId="14" fillId="0" borderId="11" xfId="1" applyFont="1" applyFill="1" applyBorder="1" applyProtection="1"/>
    <xf numFmtId="0" fontId="14" fillId="0" borderId="5" xfId="1" applyFont="1" applyFill="1" applyBorder="1" applyProtection="1"/>
    <xf numFmtId="3" fontId="14" fillId="0" borderId="5" xfId="1" applyNumberFormat="1" applyFont="1" applyFill="1" applyBorder="1" applyProtection="1"/>
    <xf numFmtId="3" fontId="10" fillId="0" borderId="11" xfId="1" applyNumberFormat="1" applyFont="1" applyFill="1" applyBorder="1" applyProtection="1"/>
    <xf numFmtId="3" fontId="10" fillId="0" borderId="5" xfId="1" applyNumberFormat="1" applyFont="1" applyFill="1" applyBorder="1" applyProtection="1"/>
    <xf numFmtId="164" fontId="19" fillId="0" borderId="25" xfId="0" quotePrefix="1" applyNumberFormat="1" applyFont="1" applyBorder="1" applyAlignment="1" applyProtection="1">
      <alignment vertical="center" wrapText="1"/>
    </xf>
    <xf numFmtId="0" fontId="16" fillId="0" borderId="21" xfId="1" applyFont="1" applyFill="1" applyBorder="1" applyAlignment="1" applyProtection="1">
      <alignment horizontal="left" vertical="center" wrapText="1"/>
    </xf>
    <xf numFmtId="0" fontId="19" fillId="0" borderId="21" xfId="0" applyFont="1" applyBorder="1" applyAlignment="1" applyProtection="1">
      <alignment horizontal="left" vertical="center" wrapText="1"/>
    </xf>
    <xf numFmtId="0" fontId="12" fillId="0" borderId="51" xfId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center" vertical="center" wrapText="1"/>
    </xf>
    <xf numFmtId="49" fontId="12" fillId="0" borderId="32" xfId="1" applyNumberFormat="1" applyFont="1" applyFill="1" applyBorder="1" applyAlignment="1" applyProtection="1">
      <alignment horizontal="center" vertical="center" wrapText="1"/>
    </xf>
    <xf numFmtId="49" fontId="14" fillId="0" borderId="32" xfId="1" applyNumberFormat="1" applyFont="1" applyFill="1" applyBorder="1" applyAlignment="1" applyProtection="1">
      <alignment horizontal="left" vertical="center" wrapText="1" indent="1"/>
    </xf>
    <xf numFmtId="49" fontId="16" fillId="0" borderId="34" xfId="1" applyNumberFormat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left" vertical="center" wrapText="1" indent="1"/>
    </xf>
    <xf numFmtId="49" fontId="16" fillId="0" borderId="32" xfId="1" applyNumberFormat="1" applyFont="1" applyFill="1" applyBorder="1" applyAlignment="1" applyProtection="1">
      <alignment horizontal="left" vertical="center" wrapText="1" indent="1"/>
    </xf>
    <xf numFmtId="49" fontId="14" fillId="0" borderId="34" xfId="1" applyNumberFormat="1" applyFont="1" applyFill="1" applyBorder="1" applyAlignment="1" applyProtection="1">
      <alignment horizontal="left" vertical="center" wrapText="1" indent="1"/>
    </xf>
    <xf numFmtId="164" fontId="14" fillId="0" borderId="9" xfId="1" applyNumberFormat="1" applyFont="1" applyFill="1" applyBorder="1" applyProtection="1"/>
    <xf numFmtId="164" fontId="14" fillId="0" borderId="12" xfId="1" applyNumberFormat="1" applyFont="1" applyFill="1" applyBorder="1" applyProtection="1"/>
    <xf numFmtId="164" fontId="14" fillId="0" borderId="6" xfId="1" applyNumberFormat="1" applyFont="1" applyFill="1" applyBorder="1" applyProtection="1"/>
    <xf numFmtId="49" fontId="14" fillId="0" borderId="49" xfId="1" applyNumberFormat="1" applyFont="1" applyFill="1" applyBorder="1" applyAlignment="1" applyProtection="1">
      <alignment horizontal="center" vertical="center" wrapText="1"/>
    </xf>
    <xf numFmtId="49" fontId="16" fillId="0" borderId="48" xfId="1" applyNumberFormat="1" applyFont="1" applyFill="1" applyBorder="1" applyAlignment="1" applyProtection="1">
      <alignment horizontal="center" vertical="center" wrapText="1"/>
    </xf>
    <xf numFmtId="3" fontId="118" fillId="0" borderId="5" xfId="1" applyNumberFormat="1" applyFont="1" applyFill="1" applyBorder="1" applyProtection="1"/>
    <xf numFmtId="3" fontId="118" fillId="0" borderId="8" xfId="1" applyNumberFormat="1" applyFont="1" applyFill="1" applyBorder="1" applyProtection="1"/>
    <xf numFmtId="3" fontId="118" fillId="0" borderId="11" xfId="1" applyNumberFormat="1" applyFont="1" applyFill="1" applyBorder="1" applyProtection="1"/>
    <xf numFmtId="164" fontId="16" fillId="0" borderId="29" xfId="1" applyNumberFormat="1" applyFont="1" applyFill="1" applyBorder="1" applyAlignment="1" applyProtection="1">
      <alignment horizontal="right" vertical="center" wrapText="1" indent="1"/>
    </xf>
    <xf numFmtId="0" fontId="14" fillId="0" borderId="29" xfId="1" applyFont="1" applyFill="1" applyBorder="1" applyProtection="1"/>
    <xf numFmtId="164" fontId="14" fillId="0" borderId="29" xfId="1" applyNumberFormat="1" applyFont="1" applyFill="1" applyBorder="1" applyProtection="1"/>
    <xf numFmtId="0" fontId="16" fillId="0" borderId="29" xfId="1" applyFont="1" applyFill="1" applyBorder="1" applyAlignment="1" applyProtection="1">
      <alignment horizontal="center" vertical="center" wrapText="1"/>
    </xf>
    <xf numFmtId="0" fontId="14" fillId="0" borderId="13" xfId="1" applyFont="1" applyFill="1" applyBorder="1" applyAlignment="1" applyProtection="1">
      <alignment horizontal="left" vertical="center" wrapText="1"/>
    </xf>
    <xf numFmtId="164" fontId="10" fillId="0" borderId="14" xfId="1" applyNumberFormat="1" applyFont="1" applyFill="1" applyBorder="1" applyAlignment="1" applyProtection="1">
      <alignment vertical="center" wrapText="1"/>
    </xf>
    <xf numFmtId="1" fontId="14" fillId="0" borderId="14" xfId="1" applyNumberFormat="1" applyFont="1" applyFill="1" applyBorder="1" applyProtection="1"/>
    <xf numFmtId="164" fontId="14" fillId="0" borderId="15" xfId="1" applyNumberFormat="1" applyFont="1" applyFill="1" applyBorder="1" applyProtection="1"/>
    <xf numFmtId="0" fontId="15" fillId="0" borderId="7" xfId="0" applyFont="1" applyBorder="1" applyAlignment="1" applyProtection="1">
      <alignment horizontal="left" vertical="center" wrapText="1"/>
    </xf>
    <xf numFmtId="16" fontId="17" fillId="0" borderId="7" xfId="2" applyNumberFormat="1" applyFont="1" applyFill="1" applyBorder="1" applyAlignment="1">
      <alignment horizontal="left" vertical="center" indent="5"/>
    </xf>
    <xf numFmtId="0" fontId="17" fillId="0" borderId="7" xfId="2" applyFont="1" applyFill="1" applyBorder="1" applyAlignment="1">
      <alignment horizontal="left" vertical="center" indent="5"/>
    </xf>
    <xf numFmtId="0" fontId="15" fillId="0" borderId="7" xfId="2" applyFont="1" applyFill="1" applyBorder="1" applyAlignment="1">
      <alignment horizontal="left"/>
    </xf>
    <xf numFmtId="0" fontId="17" fillId="0" borderId="7" xfId="2" applyFont="1" applyFill="1" applyBorder="1" applyAlignment="1">
      <alignment horizontal="left" indent="5"/>
    </xf>
    <xf numFmtId="0" fontId="15" fillId="0" borderId="7" xfId="2" applyFont="1" applyFill="1" applyBorder="1" applyAlignment="1">
      <alignment horizontal="left" wrapText="1"/>
    </xf>
    <xf numFmtId="0" fontId="15" fillId="0" borderId="22" xfId="0" applyFont="1" applyBorder="1" applyAlignment="1" applyProtection="1">
      <alignment horizontal="left" wrapText="1"/>
    </xf>
    <xf numFmtId="0" fontId="14" fillId="0" borderId="18" xfId="1" applyFont="1" applyFill="1" applyBorder="1" applyProtection="1"/>
    <xf numFmtId="164" fontId="14" fillId="0" borderId="23" xfId="1" applyNumberFormat="1" applyFont="1" applyFill="1" applyBorder="1" applyProtection="1"/>
    <xf numFmtId="164" fontId="0" fillId="0" borderId="36" xfId="0" applyNumberFormat="1" applyFont="1" applyFill="1" applyBorder="1" applyAlignment="1" applyProtection="1">
      <alignment vertical="center" wrapText="1"/>
    </xf>
    <xf numFmtId="164" fontId="0" fillId="0" borderId="38" xfId="0" applyNumberFormat="1" applyFont="1" applyFill="1" applyBorder="1" applyAlignment="1" applyProtection="1">
      <alignment vertical="center" wrapText="1"/>
    </xf>
    <xf numFmtId="164" fontId="15" fillId="0" borderId="70" xfId="67" applyNumberFormat="1" applyFont="1" applyBorder="1" applyAlignment="1">
      <alignment vertical="center" wrapText="1"/>
    </xf>
    <xf numFmtId="164" fontId="14" fillId="0" borderId="15" xfId="1" applyNumberFormat="1" applyFont="1" applyFill="1" applyBorder="1" applyAlignment="1" applyProtection="1">
      <alignment vertical="center" wrapText="1"/>
      <protection locked="0"/>
    </xf>
    <xf numFmtId="49" fontId="14" fillId="0" borderId="70" xfId="1" applyNumberFormat="1" applyFont="1" applyFill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left" wrapText="1"/>
    </xf>
    <xf numFmtId="164" fontId="14" fillId="0" borderId="71" xfId="1" applyNumberFormat="1" applyFont="1" applyFill="1" applyBorder="1" applyAlignment="1" applyProtection="1">
      <alignment vertical="center" wrapText="1"/>
      <protection locked="0"/>
    </xf>
    <xf numFmtId="9" fontId="15" fillId="0" borderId="8" xfId="67" applyNumberFormat="1" applyFont="1" applyBorder="1" applyAlignment="1">
      <alignment vertical="center"/>
    </xf>
    <xf numFmtId="9" fontId="19" fillId="0" borderId="2" xfId="67" applyNumberFormat="1" applyFont="1" applyBorder="1" applyAlignment="1">
      <alignment vertical="center"/>
    </xf>
    <xf numFmtId="3" fontId="0" fillId="0" borderId="11" xfId="0" applyNumberFormat="1" applyFont="1" applyBorder="1" applyAlignment="1">
      <alignment horizontal="right" vertical="center"/>
    </xf>
    <xf numFmtId="164" fontId="15" fillId="0" borderId="91" xfId="0" applyNumberFormat="1" applyFont="1" applyFill="1" applyBorder="1" applyAlignment="1">
      <alignment horizontal="right" vertical="center" wrapText="1"/>
    </xf>
    <xf numFmtId="164" fontId="19" fillId="0" borderId="17" xfId="161" applyNumberFormat="1" applyFont="1" applyFill="1" applyBorder="1" applyAlignment="1" applyProtection="1">
      <alignment horizontal="center" vertical="center" wrapText="1"/>
    </xf>
    <xf numFmtId="164" fontId="19" fillId="0" borderId="17" xfId="159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164" fontId="19" fillId="0" borderId="61" xfId="0" applyNumberFormat="1" applyFont="1" applyFill="1" applyBorder="1" applyAlignment="1">
      <alignment horizontal="center" vertical="center" wrapText="1"/>
    </xf>
    <xf numFmtId="49" fontId="15" fillId="0" borderId="8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horizontal="right" vertical="center" wrapText="1"/>
    </xf>
    <xf numFmtId="164" fontId="15" fillId="0" borderId="8" xfId="159" applyNumberFormat="1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0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" xfId="1" applyNumberFormat="1" applyFont="1" applyFill="1" applyBorder="1" applyProtection="1"/>
    <xf numFmtId="164" fontId="10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11" xfId="1" applyNumberFormat="1" applyFont="1" applyFill="1" applyBorder="1" applyProtection="1"/>
    <xf numFmtId="0" fontId="15" fillId="0" borderId="13" xfId="0" applyFont="1" applyBorder="1" applyAlignment="1" applyProtection="1">
      <alignment horizontal="left" vertical="center" wrapText="1"/>
    </xf>
    <xf numFmtId="164" fontId="14" fillId="0" borderId="90" xfId="1" applyNumberFormat="1" applyFont="1" applyFill="1" applyBorder="1" applyAlignment="1" applyProtection="1">
      <alignment vertical="center" wrapText="1"/>
    </xf>
    <xf numFmtId="0" fontId="14" fillId="0" borderId="14" xfId="1" applyFont="1" applyFill="1" applyBorder="1" applyProtection="1"/>
    <xf numFmtId="164" fontId="14" fillId="0" borderId="9" xfId="1" applyNumberFormat="1" applyFont="1" applyFill="1" applyBorder="1" applyAlignment="1" applyProtection="1">
      <alignment vertical="center" wrapText="1"/>
    </xf>
    <xf numFmtId="0" fontId="17" fillId="0" borderId="7" xfId="0" applyFont="1" applyBorder="1" applyAlignment="1" applyProtection="1">
      <alignment horizontal="left" wrapText="1" indent="5"/>
    </xf>
    <xf numFmtId="0" fontId="17" fillId="0" borderId="22" xfId="0" applyFont="1" applyBorder="1" applyAlignment="1" applyProtection="1">
      <alignment horizontal="left" vertical="center" wrapText="1" indent="5"/>
    </xf>
    <xf numFmtId="164" fontId="19" fillId="0" borderId="3" xfId="161" applyNumberFormat="1" applyFont="1" applyFill="1" applyBorder="1" applyAlignment="1" applyProtection="1">
      <alignment horizontal="right" vertical="center"/>
    </xf>
    <xf numFmtId="0" fontId="19" fillId="0" borderId="3" xfId="174" applyFont="1" applyFill="1" applyBorder="1" applyAlignment="1">
      <alignment vertical="center"/>
    </xf>
    <xf numFmtId="14" fontId="118" fillId="0" borderId="8" xfId="0" applyNumberFormat="1" applyFont="1" applyFill="1" applyBorder="1" applyAlignment="1"/>
    <xf numFmtId="0" fontId="67" fillId="0" borderId="57" xfId="178" applyFont="1" applyBorder="1" applyAlignment="1">
      <alignment horizontal="center" vertical="center" wrapText="1"/>
    </xf>
    <xf numFmtId="0" fontId="116" fillId="0" borderId="66" xfId="0" applyFont="1" applyBorder="1" applyAlignment="1">
      <alignment horizontal="center" vertical="center" wrapText="1"/>
    </xf>
    <xf numFmtId="0" fontId="116" fillId="0" borderId="67" xfId="0" applyFont="1" applyBorder="1" applyAlignment="1">
      <alignment horizontal="center" vertical="center" wrapText="1"/>
    </xf>
    <xf numFmtId="0" fontId="116" fillId="0" borderId="89" xfId="0" applyFont="1" applyBorder="1" applyAlignment="1">
      <alignment horizontal="center" vertical="center" wrapText="1"/>
    </xf>
    <xf numFmtId="0" fontId="116" fillId="0" borderId="24" xfId="0" applyFont="1" applyBorder="1" applyAlignment="1">
      <alignment horizontal="center" vertical="center" wrapText="1"/>
    </xf>
    <xf numFmtId="0" fontId="116" fillId="0" borderId="72" xfId="0" applyFont="1" applyBorder="1" applyAlignment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164" fontId="8" fillId="0" borderId="0" xfId="1" applyNumberFormat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horizontal="center" vertical="center" wrapText="1"/>
    </xf>
    <xf numFmtId="0" fontId="7" fillId="0" borderId="0" xfId="1" applyFont="1" applyFill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 vertical="center" wrapText="1"/>
    </xf>
    <xf numFmtId="164" fontId="66" fillId="0" borderId="0" xfId="0" applyNumberFormat="1" applyFont="1" applyFill="1" applyAlignment="1" applyProtection="1">
      <alignment horizontal="center" vertical="center" wrapText="1"/>
    </xf>
    <xf numFmtId="164" fontId="16" fillId="0" borderId="26" xfId="0" applyNumberFormat="1" applyFont="1" applyFill="1" applyBorder="1" applyAlignment="1" applyProtection="1">
      <alignment horizontal="center" vertical="center" wrapText="1"/>
    </xf>
    <xf numFmtId="164" fontId="16" fillId="0" borderId="27" xfId="0" applyNumberFormat="1" applyFont="1" applyFill="1" applyBorder="1" applyAlignment="1" applyProtection="1">
      <alignment horizontal="center" vertical="center" wrapText="1"/>
    </xf>
    <xf numFmtId="164" fontId="23" fillId="0" borderId="20" xfId="0" applyNumberFormat="1" applyFont="1" applyFill="1" applyBorder="1" applyAlignment="1" applyProtection="1">
      <alignment horizontal="center" vertical="center" wrapText="1"/>
    </xf>
    <xf numFmtId="164" fontId="23" fillId="0" borderId="21" xfId="0" applyNumberFormat="1" applyFont="1" applyFill="1" applyBorder="1" applyAlignment="1" applyProtection="1">
      <alignment horizontal="center" vertical="center" wrapText="1"/>
    </xf>
    <xf numFmtId="164" fontId="16" fillId="0" borderId="30" xfId="0" applyNumberFormat="1" applyFont="1" applyFill="1" applyBorder="1" applyAlignment="1" applyProtection="1">
      <alignment horizontal="center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</xf>
    <xf numFmtId="0" fontId="61" fillId="0" borderId="0" xfId="51" applyFont="1" applyAlignment="1">
      <alignment horizontal="left"/>
    </xf>
    <xf numFmtId="0" fontId="63" fillId="0" borderId="0" xfId="51" applyFont="1" applyAlignment="1">
      <alignment horizontal="left"/>
    </xf>
    <xf numFmtId="0" fontId="68" fillId="0" borderId="24" xfId="51" applyFont="1" applyBorder="1" applyAlignment="1">
      <alignment horizontal="right" vertical="center"/>
    </xf>
    <xf numFmtId="0" fontId="19" fillId="0" borderId="13" xfId="51" applyFont="1" applyBorder="1" applyAlignment="1">
      <alignment horizontal="center" vertical="center" wrapText="1"/>
    </xf>
    <xf numFmtId="0" fontId="19" fillId="0" borderId="22" xfId="51" applyFont="1" applyBorder="1" applyAlignment="1">
      <alignment horizontal="center" vertical="center" wrapText="1"/>
    </xf>
    <xf numFmtId="0" fontId="19" fillId="0" borderId="14" xfId="51" applyFont="1" applyBorder="1" applyAlignment="1">
      <alignment horizontal="center" vertical="center" wrapText="1"/>
    </xf>
    <xf numFmtId="0" fontId="19" fillId="0" borderId="18" xfId="51" applyFont="1" applyBorder="1" applyAlignment="1">
      <alignment horizontal="center" vertical="center" wrapText="1"/>
    </xf>
    <xf numFmtId="0" fontId="19" fillId="0" borderId="54" xfId="51" applyFont="1" applyBorder="1" applyAlignment="1">
      <alignment horizontal="center" vertical="center"/>
    </xf>
    <xf numFmtId="0" fontId="19" fillId="0" borderId="14" xfId="51" applyFont="1" applyBorder="1" applyAlignment="1">
      <alignment horizontal="center" vertical="center"/>
    </xf>
    <xf numFmtId="0" fontId="19" fillId="0" borderId="15" xfId="51" applyFont="1" applyBorder="1" applyAlignment="1">
      <alignment horizontal="center" vertical="center"/>
    </xf>
    <xf numFmtId="0" fontId="67" fillId="0" borderId="0" xfId="51" applyFont="1" applyBorder="1" applyAlignment="1">
      <alignment horizontal="center" vertical="center" wrapText="1"/>
    </xf>
    <xf numFmtId="0" fontId="67" fillId="0" borderId="0" xfId="51" applyFont="1" applyBorder="1" applyAlignment="1">
      <alignment horizontal="center" vertical="center"/>
    </xf>
    <xf numFmtId="0" fontId="62" fillId="0" borderId="0" xfId="51" applyFont="1" applyAlignment="1">
      <alignment horizontal="left"/>
    </xf>
    <xf numFmtId="0" fontId="19" fillId="0" borderId="8" xfId="144" applyFont="1" applyFill="1" applyBorder="1" applyAlignment="1">
      <alignment horizontal="center" vertical="center" wrapText="1"/>
    </xf>
    <xf numFmtId="0" fontId="19" fillId="0" borderId="11" xfId="144" applyFont="1" applyFill="1" applyBorder="1" applyAlignment="1">
      <alignment horizontal="center" vertical="center" wrapText="1"/>
    </xf>
    <xf numFmtId="0" fontId="19" fillId="0" borderId="9" xfId="144" applyFont="1" applyFill="1" applyBorder="1" applyAlignment="1">
      <alignment horizontal="center" vertical="center" wrapText="1"/>
    </xf>
    <xf numFmtId="0" fontId="19" fillId="0" borderId="12" xfId="144" applyFont="1" applyFill="1" applyBorder="1" applyAlignment="1">
      <alignment horizontal="center" vertical="center" wrapText="1"/>
    </xf>
    <xf numFmtId="164" fontId="65" fillId="0" borderId="0" xfId="0" applyNumberFormat="1" applyFont="1" applyFill="1" applyAlignment="1">
      <alignment horizontal="center" vertical="center" wrapText="1"/>
    </xf>
    <xf numFmtId="164" fontId="17" fillId="0" borderId="24" xfId="0" applyNumberFormat="1" applyFont="1" applyFill="1" applyBorder="1" applyAlignment="1" applyProtection="1">
      <alignment horizontal="right" wrapText="1"/>
    </xf>
    <xf numFmtId="0" fontId="19" fillId="0" borderId="90" xfId="144" applyFont="1" applyFill="1" applyBorder="1" applyAlignment="1">
      <alignment horizontal="center" vertical="center"/>
    </xf>
    <xf numFmtId="0" fontId="19" fillId="0" borderId="52" xfId="144" applyFont="1" applyFill="1" applyBorder="1" applyAlignment="1">
      <alignment horizontal="center" vertical="center"/>
    </xf>
    <xf numFmtId="0" fontId="19" fillId="0" borderId="53" xfId="144" applyFont="1" applyFill="1" applyBorder="1" applyAlignment="1">
      <alignment horizontal="center" vertical="center"/>
    </xf>
    <xf numFmtId="0" fontId="19" fillId="0" borderId="14" xfId="144" applyFont="1" applyFill="1" applyBorder="1" applyAlignment="1">
      <alignment horizontal="center" vertical="center" wrapText="1"/>
    </xf>
    <xf numFmtId="0" fontId="19" fillId="0" borderId="26" xfId="144" applyFont="1" applyFill="1" applyBorder="1" applyAlignment="1">
      <alignment horizontal="center" vertical="center" wrapText="1"/>
    </xf>
    <xf numFmtId="0" fontId="19" fillId="0" borderId="38" xfId="144" applyFont="1" applyFill="1" applyBorder="1" applyAlignment="1">
      <alignment horizontal="center" vertical="center" wrapText="1"/>
    </xf>
    <xf numFmtId="0" fontId="19" fillId="0" borderId="27" xfId="144" applyFont="1" applyFill="1" applyBorder="1" applyAlignment="1">
      <alignment horizontal="center" vertical="center" wrapText="1"/>
    </xf>
    <xf numFmtId="0" fontId="19" fillId="0" borderId="69" xfId="144" applyFont="1" applyFill="1" applyBorder="1" applyAlignment="1">
      <alignment horizontal="center" vertical="center" wrapText="1"/>
    </xf>
    <xf numFmtId="0" fontId="61" fillId="0" borderId="8" xfId="48" applyFont="1" applyBorder="1" applyAlignment="1">
      <alignment horizontal="left" wrapText="1"/>
    </xf>
    <xf numFmtId="0" fontId="69" fillId="0" borderId="0" xfId="48" applyFont="1" applyAlignment="1">
      <alignment horizontal="center" vertical="center" wrapText="1"/>
    </xf>
    <xf numFmtId="0" fontId="69" fillId="0" borderId="0" xfId="48" applyFont="1" applyAlignment="1">
      <alignment horizontal="center" vertical="center"/>
    </xf>
    <xf numFmtId="0" fontId="63" fillId="0" borderId="2" xfId="48" applyFont="1" applyBorder="1" applyAlignment="1">
      <alignment horizontal="center" vertical="center" wrapText="1"/>
    </xf>
    <xf numFmtId="0" fontId="61" fillId="0" borderId="5" xfId="48" applyFont="1" applyBorder="1" applyAlignment="1">
      <alignment horizontal="left" wrapText="1"/>
    </xf>
    <xf numFmtId="0" fontId="61" fillId="0" borderId="58" xfId="48" applyFont="1" applyBorder="1" applyAlignment="1">
      <alignment horizontal="left" wrapText="1"/>
    </xf>
    <xf numFmtId="0" fontId="61" fillId="0" borderId="33" xfId="48" applyFont="1" applyBorder="1" applyAlignment="1">
      <alignment horizontal="left" wrapText="1"/>
    </xf>
    <xf numFmtId="0" fontId="61" fillId="0" borderId="50" xfId="48" applyFont="1" applyBorder="1" applyAlignment="1">
      <alignment horizontal="left" wrapText="1"/>
    </xf>
    <xf numFmtId="0" fontId="61" fillId="0" borderId="8" xfId="48" applyFont="1" applyBorder="1" applyAlignment="1">
      <alignment horizontal="left" wrapText="1" indent="1"/>
    </xf>
    <xf numFmtId="0" fontId="72" fillId="0" borderId="8" xfId="48" applyFont="1" applyBorder="1" applyAlignment="1">
      <alignment horizontal="left" wrapText="1" indent="1"/>
    </xf>
    <xf numFmtId="0" fontId="65" fillId="0" borderId="70" xfId="48" applyFont="1" applyBorder="1" applyAlignment="1">
      <alignment horizontal="center"/>
    </xf>
    <xf numFmtId="0" fontId="65" fillId="0" borderId="60" xfId="48" applyFont="1" applyBorder="1" applyAlignment="1">
      <alignment horizontal="center"/>
    </xf>
    <xf numFmtId="0" fontId="70" fillId="0" borderId="0" xfId="48" applyFont="1" applyBorder="1"/>
    <xf numFmtId="0" fontId="63" fillId="0" borderId="2" xfId="48" applyFont="1" applyBorder="1" applyAlignment="1">
      <alignment horizontal="left"/>
    </xf>
    <xf numFmtId="0" fontId="63" fillId="0" borderId="2" xfId="48" applyFont="1" applyBorder="1" applyAlignment="1"/>
    <xf numFmtId="0" fontId="61" fillId="0" borderId="8" xfId="48" applyFont="1" applyBorder="1" applyAlignment="1">
      <alignment horizontal="left"/>
    </xf>
    <xf numFmtId="0" fontId="61" fillId="0" borderId="69" xfId="48" applyFont="1" applyBorder="1" applyAlignment="1">
      <alignment horizontal="left"/>
    </xf>
    <xf numFmtId="0" fontId="61" fillId="0" borderId="64" xfId="48" applyFont="1" applyBorder="1" applyAlignment="1">
      <alignment horizontal="left"/>
    </xf>
    <xf numFmtId="0" fontId="61" fillId="0" borderId="35" xfId="48" applyFont="1" applyBorder="1" applyAlignment="1">
      <alignment horizontal="left"/>
    </xf>
    <xf numFmtId="0" fontId="61" fillId="0" borderId="55" xfId="48" applyFont="1" applyBorder="1" applyAlignment="1">
      <alignment horizontal="left"/>
    </xf>
    <xf numFmtId="0" fontId="65" fillId="0" borderId="0" xfId="178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68" fillId="0" borderId="0" xfId="0" applyFont="1" applyBorder="1" applyAlignment="1">
      <alignment horizontal="right"/>
    </xf>
    <xf numFmtId="164" fontId="63" fillId="0" borderId="1" xfId="67" applyNumberFormat="1" applyFont="1" applyBorder="1" applyAlignment="1">
      <alignment horizontal="center" vertical="center"/>
    </xf>
    <xf numFmtId="164" fontId="63" fillId="0" borderId="1" xfId="67" applyNumberFormat="1" applyFont="1" applyBorder="1" applyAlignment="1">
      <alignment vertical="center"/>
    </xf>
    <xf numFmtId="164" fontId="19" fillId="0" borderId="14" xfId="67" applyNumberFormat="1" applyFont="1" applyFill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 wrapText="1"/>
    </xf>
    <xf numFmtId="164" fontId="19" fillId="0" borderId="14" xfId="67" applyNumberFormat="1" applyFont="1" applyBorder="1" applyAlignment="1">
      <alignment vertical="center" wrapText="1"/>
    </xf>
    <xf numFmtId="164" fontId="19" fillId="0" borderId="3" xfId="67" applyNumberFormat="1" applyFont="1" applyBorder="1" applyAlignment="1">
      <alignment horizontal="center" vertical="center" wrapText="1"/>
    </xf>
    <xf numFmtId="164" fontId="19" fillId="0" borderId="3" xfId="67" applyNumberFormat="1" applyFont="1" applyBorder="1" applyAlignment="1">
      <alignment vertical="center" wrapText="1"/>
    </xf>
    <xf numFmtId="0" fontId="0" fillId="0" borderId="0" xfId="0" applyFill="1" applyAlignment="1">
      <alignment horizontal="center"/>
    </xf>
    <xf numFmtId="0" fontId="15" fillId="0" borderId="0" xfId="160" applyNumberFormat="1" applyFont="1" applyFill="1" applyBorder="1" applyAlignment="1">
      <alignment horizontal="left" vertical="center"/>
    </xf>
    <xf numFmtId="14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0" fontId="7" fillId="0" borderId="0" xfId="0" applyFont="1" applyFill="1" applyAlignment="1" applyProtection="1">
      <alignment horizontal="center" vertical="center" wrapText="1"/>
    </xf>
    <xf numFmtId="164" fontId="19" fillId="0" borderId="0" xfId="160" applyNumberFormat="1" applyFont="1" applyFill="1" applyBorder="1" applyAlignment="1">
      <alignment horizontal="left" vertical="center" wrapText="1"/>
    </xf>
    <xf numFmtId="3" fontId="67" fillId="0" borderId="0" xfId="0" applyNumberFormat="1" applyFont="1" applyBorder="1" applyAlignment="1">
      <alignment horizontal="center" vertical="center" wrapText="1"/>
    </xf>
    <xf numFmtId="3" fontId="67" fillId="0" borderId="0" xfId="0" applyNumberFormat="1" applyFont="1" applyBorder="1" applyAlignment="1">
      <alignment horizontal="center" vertical="center"/>
    </xf>
    <xf numFmtId="0" fontId="22" fillId="0" borderId="24" xfId="0" applyFont="1" applyBorder="1" applyAlignment="1">
      <alignment horizontal="right"/>
    </xf>
    <xf numFmtId="0" fontId="66" fillId="0" borderId="0" xfId="0" applyFont="1" applyFill="1" applyBorder="1" applyAlignment="1" applyProtection="1">
      <alignment horizontal="center" vertical="center" wrapText="1"/>
      <protection locked="0"/>
    </xf>
    <xf numFmtId="0" fontId="66" fillId="0" borderId="0" xfId="0" applyFont="1" applyFill="1" applyBorder="1" applyAlignment="1" applyProtection="1">
      <alignment horizontal="center" vertical="center"/>
      <protection locked="0"/>
    </xf>
    <xf numFmtId="0" fontId="74" fillId="0" borderId="57" xfId="0" applyFont="1" applyFill="1" applyBorder="1" applyAlignment="1" applyProtection="1">
      <alignment horizontal="center" vertical="center" wrapText="1"/>
    </xf>
    <xf numFmtId="0" fontId="74" fillId="0" borderId="66" xfId="0" applyFont="1" applyFill="1" applyBorder="1" applyAlignment="1" applyProtection="1">
      <alignment horizontal="center" vertical="center" wrapText="1"/>
    </xf>
    <xf numFmtId="0" fontId="74" fillId="0" borderId="67" xfId="0" applyFont="1" applyFill="1" applyBorder="1" applyAlignment="1" applyProtection="1">
      <alignment horizontal="center" vertical="center" wrapText="1"/>
    </xf>
    <xf numFmtId="164" fontId="103" fillId="0" borderId="24" xfId="1" applyNumberFormat="1" applyFont="1" applyFill="1" applyBorder="1" applyAlignment="1" applyProtection="1">
      <alignment horizontal="center" vertical="center"/>
    </xf>
    <xf numFmtId="0" fontId="7" fillId="0" borderId="0" xfId="171" applyFont="1" applyFill="1" applyAlignment="1" applyProtection="1">
      <alignment horizontal="center" vertical="center" wrapText="1"/>
    </xf>
    <xf numFmtId="0" fontId="7" fillId="0" borderId="0" xfId="171" applyFont="1" applyFill="1" applyAlignment="1" applyProtection="1">
      <alignment horizontal="center" vertical="center"/>
    </xf>
    <xf numFmtId="0" fontId="106" fillId="0" borderId="69" xfId="171" applyFont="1" applyFill="1" applyBorder="1" applyAlignment="1" applyProtection="1">
      <alignment horizontal="left" vertical="center" indent="1"/>
    </xf>
    <xf numFmtId="0" fontId="106" fillId="0" borderId="56" xfId="171" applyFont="1" applyFill="1" applyBorder="1" applyAlignment="1" applyProtection="1">
      <alignment horizontal="left" vertical="center" indent="1"/>
    </xf>
    <xf numFmtId="0" fontId="7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96" fillId="0" borderId="86" xfId="0" applyFont="1" applyFill="1" applyBorder="1" applyAlignment="1">
      <alignment horizontal="justify" vertical="center" wrapText="1"/>
    </xf>
    <xf numFmtId="0" fontId="67" fillId="0" borderId="0" xfId="174" applyFont="1" applyFill="1" applyBorder="1" applyAlignment="1">
      <alignment horizontal="center" vertical="center" wrapText="1"/>
    </xf>
    <xf numFmtId="0" fontId="115" fillId="0" borderId="0" xfId="174" applyFont="1" applyFill="1" applyBorder="1" applyAlignment="1">
      <alignment horizontal="center" vertical="center" wrapText="1"/>
    </xf>
    <xf numFmtId="0" fontId="110" fillId="0" borderId="0" xfId="173" applyFont="1" applyAlignment="1">
      <alignment horizontal="center" vertical="center" wrapText="1"/>
    </xf>
    <xf numFmtId="0" fontId="110" fillId="0" borderId="0" xfId="173" applyFont="1" applyAlignment="1">
      <alignment horizontal="center" vertical="center"/>
    </xf>
    <xf numFmtId="0" fontId="110" fillId="0" borderId="0" xfId="173" applyFont="1" applyBorder="1" applyAlignment="1">
      <alignment horizontal="center" vertical="center"/>
    </xf>
    <xf numFmtId="0" fontId="7" fillId="0" borderId="0" xfId="1" applyFont="1" applyFill="1" applyAlignment="1" applyProtection="1">
      <alignment horizontal="center" wrapText="1"/>
    </xf>
    <xf numFmtId="0" fontId="7" fillId="0" borderId="0" xfId="1" applyFont="1" applyFill="1" applyAlignment="1" applyProtection="1">
      <alignment horizontal="center"/>
    </xf>
    <xf numFmtId="164" fontId="9" fillId="0" borderId="0" xfId="1" applyNumberFormat="1" applyFont="1" applyFill="1" applyBorder="1" applyAlignment="1" applyProtection="1">
      <alignment horizontal="left"/>
    </xf>
    <xf numFmtId="0" fontId="64" fillId="0" borderId="0" xfId="172" applyFont="1" applyAlignment="1">
      <alignment horizontal="center"/>
    </xf>
    <xf numFmtId="0" fontId="67" fillId="0" borderId="0" xfId="172" applyFont="1" applyAlignment="1">
      <alignment horizontal="center" vertical="center" wrapText="1"/>
    </xf>
    <xf numFmtId="0" fontId="17" fillId="0" borderId="0" xfId="172" applyFont="1" applyBorder="1" applyAlignment="1">
      <alignment horizontal="right"/>
    </xf>
    <xf numFmtId="0" fontId="63" fillId="0" borderId="29" xfId="172" applyFont="1" applyBorder="1" applyAlignment="1">
      <alignment horizontal="center" vertical="center" wrapText="1"/>
    </xf>
    <xf numFmtId="0" fontId="63" fillId="0" borderId="48" xfId="172" applyFont="1" applyBorder="1" applyAlignment="1">
      <alignment horizontal="center" vertical="center" wrapText="1"/>
    </xf>
    <xf numFmtId="0" fontId="63" fillId="0" borderId="66" xfId="172" applyFont="1" applyBorder="1" applyAlignment="1">
      <alignment horizontal="center" vertical="center" wrapText="1"/>
    </xf>
    <xf numFmtId="0" fontId="63" fillId="0" borderId="24" xfId="172" applyFont="1" applyBorder="1" applyAlignment="1">
      <alignment horizontal="center" vertical="center" wrapText="1"/>
    </xf>
    <xf numFmtId="0" fontId="63" fillId="0" borderId="14" xfId="172" applyFont="1" applyBorder="1" applyAlignment="1">
      <alignment horizontal="center" vertical="center" wrapText="1"/>
    </xf>
    <xf numFmtId="0" fontId="63" fillId="0" borderId="15" xfId="172" applyFont="1" applyBorder="1" applyAlignment="1">
      <alignment horizontal="center" vertical="center" wrapText="1"/>
    </xf>
    <xf numFmtId="0" fontId="107" fillId="0" borderId="26" xfId="175" applyFont="1" applyBorder="1" applyAlignment="1">
      <alignment horizontal="center" vertical="center" wrapText="1"/>
    </xf>
    <xf numFmtId="0" fontId="107" fillId="0" borderId="88" xfId="175" applyFont="1" applyBorder="1" applyAlignment="1">
      <alignment horizontal="center" vertical="center" wrapText="1"/>
    </xf>
    <xf numFmtId="0" fontId="107" fillId="0" borderId="30" xfId="175" applyFont="1" applyBorder="1" applyAlignment="1">
      <alignment horizontal="center" vertical="center"/>
    </xf>
    <xf numFmtId="0" fontId="107" fillId="0" borderId="34" xfId="175" applyFont="1" applyBorder="1" applyAlignment="1">
      <alignment horizontal="center" vertical="center"/>
    </xf>
    <xf numFmtId="0" fontId="110" fillId="0" borderId="0" xfId="175" applyFont="1" applyAlignment="1">
      <alignment horizontal="center" vertical="center" wrapText="1"/>
    </xf>
    <xf numFmtId="0" fontId="107" fillId="0" borderId="29" xfId="175" applyFont="1" applyBorder="1" applyAlignment="1">
      <alignment horizontal="center" vertical="center"/>
    </xf>
    <xf numFmtId="0" fontId="107" fillId="0" borderId="48" xfId="175" applyFont="1" applyBorder="1" applyAlignment="1">
      <alignment horizontal="center" vertical="center"/>
    </xf>
    <xf numFmtId="164" fontId="66" fillId="0" borderId="0" xfId="1" applyNumberFormat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</cellXfs>
  <cellStyles count="179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5" xfId="106"/>
    <cellStyle name="Ezres 6" xfId="107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5" xfId="128"/>
    <cellStyle name="Normál 16" xfId="129"/>
    <cellStyle name="Normál 17" xfId="48"/>
    <cellStyle name="Normál 17 2" xfId="49"/>
    <cellStyle name="Normál 17 2 3" xfId="130"/>
    <cellStyle name="Normál 17 2 3 2" xfId="131"/>
    <cellStyle name="Normál 18" xfId="132"/>
    <cellStyle name="Normál 19" xfId="133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_2.sz.melléklet intézmények pontosított 0203" xfId="139"/>
    <cellStyle name="Normál 20" xfId="140"/>
    <cellStyle name="Normál 21" xfId="141"/>
    <cellStyle name="Normál 22" xfId="142"/>
    <cellStyle name="Normál 22 2" xfId="143"/>
    <cellStyle name="Normál 22 3" xfId="144"/>
    <cellStyle name="Normál 22 3 2" xfId="145"/>
    <cellStyle name="Normál 22 3 2 2" xfId="146"/>
    <cellStyle name="Normál 23" xfId="147"/>
    <cellStyle name="Normál 23 2" xfId="148"/>
    <cellStyle name="Normál 24" xfId="149"/>
    <cellStyle name="Normál 25" xfId="55"/>
    <cellStyle name="Normál 25 2" xfId="56"/>
    <cellStyle name="Normál 26" xfId="172"/>
    <cellStyle name="Normál 27" xfId="173"/>
    <cellStyle name="Normál 28" xfId="175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_EU támogatott feladatok 0208" xfId="154"/>
    <cellStyle name="Normál 5" xfId="61"/>
    <cellStyle name="Normál 5 2" xfId="155"/>
    <cellStyle name="Normál 5 3" xfId="156"/>
    <cellStyle name="Normál 5 3 2" xfId="15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9" Type="http://schemas.openxmlformats.org/officeDocument/2006/relationships/externalLink" Target="externalLinks/externalLink15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0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40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7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umok\Excel\Menyus\P&#233;nz&#252;gyielemz&#233;s\P&#252;modell\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szmaria\AppData\Local\Microsoft\Windows\Temporary%20Internet%20Files\Content.Outlook\6ZQ4W2IU\BKTT\T&#225;rsul&#225;s%202017%20k&#246;lts&#233;gvet&#233;s%20mell&#233;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arkasn/LOCALS~1/Temp/Dokumentumok/Excel/Menyus/P&#233;nz&#252;gyielemz&#233;s/P&#252;modell/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Besz&#225;mol&#243;/2009/&#201;ves/Besz&#225;mol&#243;%20t&#225;bl&#225;k/Dokumentumok/Excel/Menyus/P&#233;nz&#252;gyielemz&#233;s/P&#252;modell/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enzugyVIP/T&#243;thHE2002/Excel/Menyus/P&#233;nz&#252;gyielemz&#233;s/P&#252;modell/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&#193;llami%20t&#225;mogat&#225;s%20ig&#233;nyl&#233;s-%20elsz&#225;mol&#225;s/2012/&#193;llami%20egyeztet&#233;s/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 sz. mell"/>
      <sheetName val="4. sz. mell "/>
      <sheetName val="5. sz. mell.  "/>
      <sheetName val="6. sz. mell."/>
      <sheetName val="7. sz. mell."/>
      <sheetName val="8. sz. mell. "/>
      <sheetName val="9. sz. mell"/>
      <sheetName val="9.1. sz. mell"/>
      <sheetName val="9.2. sz. mell"/>
      <sheetName val="10. sz. mell"/>
      <sheetName val="10.1. sz. mell"/>
      <sheetName val="10.2. sz. mell"/>
      <sheetName val="11. sz. mell"/>
      <sheetName val="11.1. sz. mell"/>
      <sheetName val="11.2. sz. mell"/>
      <sheetName val="12. sz. mell"/>
      <sheetName val="13. sz. mell"/>
      <sheetName val="14. sz. mell"/>
      <sheetName val="15. sz. mell"/>
      <sheetName val="16. sz. mell"/>
      <sheetName val="17.sz.mell"/>
    </sheetNames>
    <sheetDataSet>
      <sheetData sheetId="0">
        <row r="6">
          <cell r="B6" t="str">
            <v>Működési célú támogatások államháztartáson belülről</v>
          </cell>
        </row>
        <row r="17">
          <cell r="B17" t="str">
            <v>Lekötött betétek megszüntetése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17" sqref="C17"/>
    </sheetView>
  </sheetViews>
  <sheetFormatPr defaultColWidth="10.6640625" defaultRowHeight="12.75" x14ac:dyDescent="0.2"/>
  <cols>
    <col min="1" max="2" width="8.83203125" style="782" customWidth="1"/>
    <col min="3" max="3" width="73.5" style="754" customWidth="1"/>
    <col min="4" max="256" width="10.6640625" style="754"/>
    <col min="257" max="258" width="8.83203125" style="754" customWidth="1"/>
    <col min="259" max="259" width="73.5" style="754" customWidth="1"/>
    <col min="260" max="512" width="10.6640625" style="754"/>
    <col min="513" max="514" width="8.83203125" style="754" customWidth="1"/>
    <col min="515" max="515" width="73.5" style="754" customWidth="1"/>
    <col min="516" max="768" width="10.6640625" style="754"/>
    <col min="769" max="770" width="8.83203125" style="754" customWidth="1"/>
    <col min="771" max="771" width="73.5" style="754" customWidth="1"/>
    <col min="772" max="1024" width="10.6640625" style="754"/>
    <col min="1025" max="1026" width="8.83203125" style="754" customWidth="1"/>
    <col min="1027" max="1027" width="73.5" style="754" customWidth="1"/>
    <col min="1028" max="1280" width="10.6640625" style="754"/>
    <col min="1281" max="1282" width="8.83203125" style="754" customWidth="1"/>
    <col min="1283" max="1283" width="73.5" style="754" customWidth="1"/>
    <col min="1284" max="1536" width="10.6640625" style="754"/>
    <col min="1537" max="1538" width="8.83203125" style="754" customWidth="1"/>
    <col min="1539" max="1539" width="73.5" style="754" customWidth="1"/>
    <col min="1540" max="1792" width="10.6640625" style="754"/>
    <col min="1793" max="1794" width="8.83203125" style="754" customWidth="1"/>
    <col min="1795" max="1795" width="73.5" style="754" customWidth="1"/>
    <col min="1796" max="2048" width="10.6640625" style="754"/>
    <col min="2049" max="2050" width="8.83203125" style="754" customWidth="1"/>
    <col min="2051" max="2051" width="73.5" style="754" customWidth="1"/>
    <col min="2052" max="2304" width="10.6640625" style="754"/>
    <col min="2305" max="2306" width="8.83203125" style="754" customWidth="1"/>
    <col min="2307" max="2307" width="73.5" style="754" customWidth="1"/>
    <col min="2308" max="2560" width="10.6640625" style="754"/>
    <col min="2561" max="2562" width="8.83203125" style="754" customWidth="1"/>
    <col min="2563" max="2563" width="73.5" style="754" customWidth="1"/>
    <col min="2564" max="2816" width="10.6640625" style="754"/>
    <col min="2817" max="2818" width="8.83203125" style="754" customWidth="1"/>
    <col min="2819" max="2819" width="73.5" style="754" customWidth="1"/>
    <col min="2820" max="3072" width="10.6640625" style="754"/>
    <col min="3073" max="3074" width="8.83203125" style="754" customWidth="1"/>
    <col min="3075" max="3075" width="73.5" style="754" customWidth="1"/>
    <col min="3076" max="3328" width="10.6640625" style="754"/>
    <col min="3329" max="3330" width="8.83203125" style="754" customWidth="1"/>
    <col min="3331" max="3331" width="73.5" style="754" customWidth="1"/>
    <col min="3332" max="3584" width="10.6640625" style="754"/>
    <col min="3585" max="3586" width="8.83203125" style="754" customWidth="1"/>
    <col min="3587" max="3587" width="73.5" style="754" customWidth="1"/>
    <col min="3588" max="3840" width="10.6640625" style="754"/>
    <col min="3841" max="3842" width="8.83203125" style="754" customWidth="1"/>
    <col min="3843" max="3843" width="73.5" style="754" customWidth="1"/>
    <col min="3844" max="4096" width="10.6640625" style="754"/>
    <col min="4097" max="4098" width="8.83203125" style="754" customWidth="1"/>
    <col min="4099" max="4099" width="73.5" style="754" customWidth="1"/>
    <col min="4100" max="4352" width="10.6640625" style="754"/>
    <col min="4353" max="4354" width="8.83203125" style="754" customWidth="1"/>
    <col min="4355" max="4355" width="73.5" style="754" customWidth="1"/>
    <col min="4356" max="4608" width="10.6640625" style="754"/>
    <col min="4609" max="4610" width="8.83203125" style="754" customWidth="1"/>
    <col min="4611" max="4611" width="73.5" style="754" customWidth="1"/>
    <col min="4612" max="4864" width="10.6640625" style="754"/>
    <col min="4865" max="4866" width="8.83203125" style="754" customWidth="1"/>
    <col min="4867" max="4867" width="73.5" style="754" customWidth="1"/>
    <col min="4868" max="5120" width="10.6640625" style="754"/>
    <col min="5121" max="5122" width="8.83203125" style="754" customWidth="1"/>
    <col min="5123" max="5123" width="73.5" style="754" customWidth="1"/>
    <col min="5124" max="5376" width="10.6640625" style="754"/>
    <col min="5377" max="5378" width="8.83203125" style="754" customWidth="1"/>
    <col min="5379" max="5379" width="73.5" style="754" customWidth="1"/>
    <col min="5380" max="5632" width="10.6640625" style="754"/>
    <col min="5633" max="5634" width="8.83203125" style="754" customWidth="1"/>
    <col min="5635" max="5635" width="73.5" style="754" customWidth="1"/>
    <col min="5636" max="5888" width="10.6640625" style="754"/>
    <col min="5889" max="5890" width="8.83203125" style="754" customWidth="1"/>
    <col min="5891" max="5891" width="73.5" style="754" customWidth="1"/>
    <col min="5892" max="6144" width="10.6640625" style="754"/>
    <col min="6145" max="6146" width="8.83203125" style="754" customWidth="1"/>
    <col min="6147" max="6147" width="73.5" style="754" customWidth="1"/>
    <col min="6148" max="6400" width="10.6640625" style="754"/>
    <col min="6401" max="6402" width="8.83203125" style="754" customWidth="1"/>
    <col min="6403" max="6403" width="73.5" style="754" customWidth="1"/>
    <col min="6404" max="6656" width="10.6640625" style="754"/>
    <col min="6657" max="6658" width="8.83203125" style="754" customWidth="1"/>
    <col min="6659" max="6659" width="73.5" style="754" customWidth="1"/>
    <col min="6660" max="6912" width="10.6640625" style="754"/>
    <col min="6913" max="6914" width="8.83203125" style="754" customWidth="1"/>
    <col min="6915" max="6915" width="73.5" style="754" customWidth="1"/>
    <col min="6916" max="7168" width="10.6640625" style="754"/>
    <col min="7169" max="7170" width="8.83203125" style="754" customWidth="1"/>
    <col min="7171" max="7171" width="73.5" style="754" customWidth="1"/>
    <col min="7172" max="7424" width="10.6640625" style="754"/>
    <col min="7425" max="7426" width="8.83203125" style="754" customWidth="1"/>
    <col min="7427" max="7427" width="73.5" style="754" customWidth="1"/>
    <col min="7428" max="7680" width="10.6640625" style="754"/>
    <col min="7681" max="7682" width="8.83203125" style="754" customWidth="1"/>
    <col min="7683" max="7683" width="73.5" style="754" customWidth="1"/>
    <col min="7684" max="7936" width="10.6640625" style="754"/>
    <col min="7937" max="7938" width="8.83203125" style="754" customWidth="1"/>
    <col min="7939" max="7939" width="73.5" style="754" customWidth="1"/>
    <col min="7940" max="8192" width="10.6640625" style="754"/>
    <col min="8193" max="8194" width="8.83203125" style="754" customWidth="1"/>
    <col min="8195" max="8195" width="73.5" style="754" customWidth="1"/>
    <col min="8196" max="8448" width="10.6640625" style="754"/>
    <col min="8449" max="8450" width="8.83203125" style="754" customWidth="1"/>
    <col min="8451" max="8451" width="73.5" style="754" customWidth="1"/>
    <col min="8452" max="8704" width="10.6640625" style="754"/>
    <col min="8705" max="8706" width="8.83203125" style="754" customWidth="1"/>
    <col min="8707" max="8707" width="73.5" style="754" customWidth="1"/>
    <col min="8708" max="8960" width="10.6640625" style="754"/>
    <col min="8961" max="8962" width="8.83203125" style="754" customWidth="1"/>
    <col min="8963" max="8963" width="73.5" style="754" customWidth="1"/>
    <col min="8964" max="9216" width="10.6640625" style="754"/>
    <col min="9217" max="9218" width="8.83203125" style="754" customWidth="1"/>
    <col min="9219" max="9219" width="73.5" style="754" customWidth="1"/>
    <col min="9220" max="9472" width="10.6640625" style="754"/>
    <col min="9473" max="9474" width="8.83203125" style="754" customWidth="1"/>
    <col min="9475" max="9475" width="73.5" style="754" customWidth="1"/>
    <col min="9476" max="9728" width="10.6640625" style="754"/>
    <col min="9729" max="9730" width="8.83203125" style="754" customWidth="1"/>
    <col min="9731" max="9731" width="73.5" style="754" customWidth="1"/>
    <col min="9732" max="9984" width="10.6640625" style="754"/>
    <col min="9985" max="9986" width="8.83203125" style="754" customWidth="1"/>
    <col min="9987" max="9987" width="73.5" style="754" customWidth="1"/>
    <col min="9988" max="10240" width="10.6640625" style="754"/>
    <col min="10241" max="10242" width="8.83203125" style="754" customWidth="1"/>
    <col min="10243" max="10243" width="73.5" style="754" customWidth="1"/>
    <col min="10244" max="10496" width="10.6640625" style="754"/>
    <col min="10497" max="10498" width="8.83203125" style="754" customWidth="1"/>
    <col min="10499" max="10499" width="73.5" style="754" customWidth="1"/>
    <col min="10500" max="10752" width="10.6640625" style="754"/>
    <col min="10753" max="10754" width="8.83203125" style="754" customWidth="1"/>
    <col min="10755" max="10755" width="73.5" style="754" customWidth="1"/>
    <col min="10756" max="11008" width="10.6640625" style="754"/>
    <col min="11009" max="11010" width="8.83203125" style="754" customWidth="1"/>
    <col min="11011" max="11011" width="73.5" style="754" customWidth="1"/>
    <col min="11012" max="11264" width="10.6640625" style="754"/>
    <col min="11265" max="11266" width="8.83203125" style="754" customWidth="1"/>
    <col min="11267" max="11267" width="73.5" style="754" customWidth="1"/>
    <col min="11268" max="11520" width="10.6640625" style="754"/>
    <col min="11521" max="11522" width="8.83203125" style="754" customWidth="1"/>
    <col min="11523" max="11523" width="73.5" style="754" customWidth="1"/>
    <col min="11524" max="11776" width="10.6640625" style="754"/>
    <col min="11777" max="11778" width="8.83203125" style="754" customWidth="1"/>
    <col min="11779" max="11779" width="73.5" style="754" customWidth="1"/>
    <col min="11780" max="12032" width="10.6640625" style="754"/>
    <col min="12033" max="12034" width="8.83203125" style="754" customWidth="1"/>
    <col min="12035" max="12035" width="73.5" style="754" customWidth="1"/>
    <col min="12036" max="12288" width="10.6640625" style="754"/>
    <col min="12289" max="12290" width="8.83203125" style="754" customWidth="1"/>
    <col min="12291" max="12291" width="73.5" style="754" customWidth="1"/>
    <col min="12292" max="12544" width="10.6640625" style="754"/>
    <col min="12545" max="12546" width="8.83203125" style="754" customWidth="1"/>
    <col min="12547" max="12547" width="73.5" style="754" customWidth="1"/>
    <col min="12548" max="12800" width="10.6640625" style="754"/>
    <col min="12801" max="12802" width="8.83203125" style="754" customWidth="1"/>
    <col min="12803" max="12803" width="73.5" style="754" customWidth="1"/>
    <col min="12804" max="13056" width="10.6640625" style="754"/>
    <col min="13057" max="13058" width="8.83203125" style="754" customWidth="1"/>
    <col min="13059" max="13059" width="73.5" style="754" customWidth="1"/>
    <col min="13060" max="13312" width="10.6640625" style="754"/>
    <col min="13313" max="13314" width="8.83203125" style="754" customWidth="1"/>
    <col min="13315" max="13315" width="73.5" style="754" customWidth="1"/>
    <col min="13316" max="13568" width="10.6640625" style="754"/>
    <col min="13569" max="13570" width="8.83203125" style="754" customWidth="1"/>
    <col min="13571" max="13571" width="73.5" style="754" customWidth="1"/>
    <col min="13572" max="13824" width="10.6640625" style="754"/>
    <col min="13825" max="13826" width="8.83203125" style="754" customWidth="1"/>
    <col min="13827" max="13827" width="73.5" style="754" customWidth="1"/>
    <col min="13828" max="14080" width="10.6640625" style="754"/>
    <col min="14081" max="14082" width="8.83203125" style="754" customWidth="1"/>
    <col min="14083" max="14083" width="73.5" style="754" customWidth="1"/>
    <col min="14084" max="14336" width="10.6640625" style="754"/>
    <col min="14337" max="14338" width="8.83203125" style="754" customWidth="1"/>
    <col min="14339" max="14339" width="73.5" style="754" customWidth="1"/>
    <col min="14340" max="14592" width="10.6640625" style="754"/>
    <col min="14593" max="14594" width="8.83203125" style="754" customWidth="1"/>
    <col min="14595" max="14595" width="73.5" style="754" customWidth="1"/>
    <col min="14596" max="14848" width="10.6640625" style="754"/>
    <col min="14849" max="14850" width="8.83203125" style="754" customWidth="1"/>
    <col min="14851" max="14851" width="73.5" style="754" customWidth="1"/>
    <col min="14852" max="15104" width="10.6640625" style="754"/>
    <col min="15105" max="15106" width="8.83203125" style="754" customWidth="1"/>
    <col min="15107" max="15107" width="73.5" style="754" customWidth="1"/>
    <col min="15108" max="15360" width="10.6640625" style="754"/>
    <col min="15361" max="15362" width="8.83203125" style="754" customWidth="1"/>
    <col min="15363" max="15363" width="73.5" style="754" customWidth="1"/>
    <col min="15364" max="15616" width="10.6640625" style="754"/>
    <col min="15617" max="15618" width="8.83203125" style="754" customWidth="1"/>
    <col min="15619" max="15619" width="73.5" style="754" customWidth="1"/>
    <col min="15620" max="15872" width="10.6640625" style="754"/>
    <col min="15873" max="15874" width="8.83203125" style="754" customWidth="1"/>
    <col min="15875" max="15875" width="73.5" style="754" customWidth="1"/>
    <col min="15876" max="16128" width="10.6640625" style="754"/>
    <col min="16129" max="16130" width="8.83203125" style="754" customWidth="1"/>
    <col min="16131" max="16131" width="73.5" style="754" customWidth="1"/>
    <col min="16132" max="16384" width="10.6640625" style="754"/>
  </cols>
  <sheetData>
    <row r="1" spans="1:3" x14ac:dyDescent="0.2">
      <c r="A1" s="1071" t="s">
        <v>658</v>
      </c>
      <c r="B1" s="1072"/>
      <c r="C1" s="1073"/>
    </row>
    <row r="2" spans="1:3" ht="41.25" customHeight="1" x14ac:dyDescent="0.2">
      <c r="A2" s="1074"/>
      <c r="B2" s="1075"/>
      <c r="C2" s="1076"/>
    </row>
    <row r="4" spans="1:3" s="783" customFormat="1" ht="31.5" x14ac:dyDescent="0.2">
      <c r="A4" s="793" t="s">
        <v>620</v>
      </c>
      <c r="B4" s="794" t="s">
        <v>621</v>
      </c>
      <c r="C4" s="795" t="s">
        <v>622</v>
      </c>
    </row>
    <row r="5" spans="1:3" s="755" customFormat="1" ht="24" customHeight="1" x14ac:dyDescent="0.2">
      <c r="A5" s="790" t="s">
        <v>623</v>
      </c>
      <c r="B5" s="791"/>
      <c r="C5" s="792" t="s">
        <v>659</v>
      </c>
    </row>
    <row r="6" spans="1:3" s="755" customFormat="1" ht="24" customHeight="1" x14ac:dyDescent="0.2">
      <c r="A6" s="786" t="s">
        <v>624</v>
      </c>
      <c r="B6" s="787"/>
      <c r="C6" s="788" t="s">
        <v>625</v>
      </c>
    </row>
    <row r="7" spans="1:3" s="755" customFormat="1" ht="24" customHeight="1" x14ac:dyDescent="0.2">
      <c r="A7" s="786"/>
      <c r="B7" s="787" t="s">
        <v>10</v>
      </c>
      <c r="C7" s="789" t="s">
        <v>661</v>
      </c>
    </row>
    <row r="8" spans="1:3" s="755" customFormat="1" ht="19.5" customHeight="1" x14ac:dyDescent="0.2">
      <c r="A8" s="784"/>
      <c r="B8" s="784"/>
      <c r="C8" s="785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1"/>
  <sheetViews>
    <sheetView tabSelected="1" view="pageLayout" zoomScaleNormal="100" workbookViewId="0">
      <selection activeCell="F13" sqref="F13"/>
    </sheetView>
  </sheetViews>
  <sheetFormatPr defaultRowHeight="12.75" x14ac:dyDescent="0.2"/>
  <cols>
    <col min="1" max="1" width="34.83203125" style="261" customWidth="1"/>
    <col min="2" max="6" width="16.5" style="261" customWidth="1"/>
    <col min="7" max="7" width="13.83203125" style="261" customWidth="1"/>
    <col min="8" max="257" width="9.33203125" style="261"/>
    <col min="258" max="258" width="34.83203125" style="261" customWidth="1"/>
    <col min="259" max="262" width="16.5" style="261" customWidth="1"/>
    <col min="263" max="263" width="13.83203125" style="261" customWidth="1"/>
    <col min="264" max="513" width="9.33203125" style="261"/>
    <col min="514" max="514" width="34.83203125" style="261" customWidth="1"/>
    <col min="515" max="518" width="16.5" style="261" customWidth="1"/>
    <col min="519" max="519" width="13.83203125" style="261" customWidth="1"/>
    <col min="520" max="769" width="9.33203125" style="261"/>
    <col min="770" max="770" width="34.83203125" style="261" customWidth="1"/>
    <col min="771" max="774" width="16.5" style="261" customWidth="1"/>
    <col min="775" max="775" width="13.83203125" style="261" customWidth="1"/>
    <col min="776" max="1025" width="9.33203125" style="261"/>
    <col min="1026" max="1026" width="34.83203125" style="261" customWidth="1"/>
    <col min="1027" max="1030" width="16.5" style="261" customWidth="1"/>
    <col min="1031" max="1031" width="13.83203125" style="261" customWidth="1"/>
    <col min="1032" max="1281" width="9.33203125" style="261"/>
    <col min="1282" max="1282" width="34.83203125" style="261" customWidth="1"/>
    <col min="1283" max="1286" width="16.5" style="261" customWidth="1"/>
    <col min="1287" max="1287" width="13.83203125" style="261" customWidth="1"/>
    <col min="1288" max="1537" width="9.33203125" style="261"/>
    <col min="1538" max="1538" width="34.83203125" style="261" customWidth="1"/>
    <col min="1539" max="1542" width="16.5" style="261" customWidth="1"/>
    <col min="1543" max="1543" width="13.83203125" style="261" customWidth="1"/>
    <col min="1544" max="1793" width="9.33203125" style="261"/>
    <col min="1794" max="1794" width="34.83203125" style="261" customWidth="1"/>
    <col min="1795" max="1798" width="16.5" style="261" customWidth="1"/>
    <col min="1799" max="1799" width="13.83203125" style="261" customWidth="1"/>
    <col min="1800" max="2049" width="9.33203125" style="261"/>
    <col min="2050" max="2050" width="34.83203125" style="261" customWidth="1"/>
    <col min="2051" max="2054" width="16.5" style="261" customWidth="1"/>
    <col min="2055" max="2055" width="13.83203125" style="261" customWidth="1"/>
    <col min="2056" max="2305" width="9.33203125" style="261"/>
    <col min="2306" max="2306" width="34.83203125" style="261" customWidth="1"/>
    <col min="2307" max="2310" width="16.5" style="261" customWidth="1"/>
    <col min="2311" max="2311" width="13.83203125" style="261" customWidth="1"/>
    <col min="2312" max="2561" width="9.33203125" style="261"/>
    <col min="2562" max="2562" width="34.83203125" style="261" customWidth="1"/>
    <col min="2563" max="2566" width="16.5" style="261" customWidth="1"/>
    <col min="2567" max="2567" width="13.83203125" style="261" customWidth="1"/>
    <col min="2568" max="2817" width="9.33203125" style="261"/>
    <col min="2818" max="2818" width="34.83203125" style="261" customWidth="1"/>
    <col min="2819" max="2822" width="16.5" style="261" customWidth="1"/>
    <col min="2823" max="2823" width="13.83203125" style="261" customWidth="1"/>
    <col min="2824" max="3073" width="9.33203125" style="261"/>
    <col min="3074" max="3074" width="34.83203125" style="261" customWidth="1"/>
    <col min="3075" max="3078" width="16.5" style="261" customWidth="1"/>
    <col min="3079" max="3079" width="13.83203125" style="261" customWidth="1"/>
    <col min="3080" max="3329" width="9.33203125" style="261"/>
    <col min="3330" max="3330" width="34.83203125" style="261" customWidth="1"/>
    <col min="3331" max="3334" width="16.5" style="261" customWidth="1"/>
    <col min="3335" max="3335" width="13.83203125" style="261" customWidth="1"/>
    <col min="3336" max="3585" width="9.33203125" style="261"/>
    <col min="3586" max="3586" width="34.83203125" style="261" customWidth="1"/>
    <col min="3587" max="3590" width="16.5" style="261" customWidth="1"/>
    <col min="3591" max="3591" width="13.83203125" style="261" customWidth="1"/>
    <col min="3592" max="3841" width="9.33203125" style="261"/>
    <col min="3842" max="3842" width="34.83203125" style="261" customWidth="1"/>
    <col min="3843" max="3846" width="16.5" style="261" customWidth="1"/>
    <col min="3847" max="3847" width="13.83203125" style="261" customWidth="1"/>
    <col min="3848" max="4097" width="9.33203125" style="261"/>
    <col min="4098" max="4098" width="34.83203125" style="261" customWidth="1"/>
    <col min="4099" max="4102" width="16.5" style="261" customWidth="1"/>
    <col min="4103" max="4103" width="13.83203125" style="261" customWidth="1"/>
    <col min="4104" max="4353" width="9.33203125" style="261"/>
    <col min="4354" max="4354" width="34.83203125" style="261" customWidth="1"/>
    <col min="4355" max="4358" width="16.5" style="261" customWidth="1"/>
    <col min="4359" max="4359" width="13.83203125" style="261" customWidth="1"/>
    <col min="4360" max="4609" width="9.33203125" style="261"/>
    <col min="4610" max="4610" width="34.83203125" style="261" customWidth="1"/>
    <col min="4611" max="4614" width="16.5" style="261" customWidth="1"/>
    <col min="4615" max="4615" width="13.83203125" style="261" customWidth="1"/>
    <col min="4616" max="4865" width="9.33203125" style="261"/>
    <col min="4866" max="4866" width="34.83203125" style="261" customWidth="1"/>
    <col min="4867" max="4870" width="16.5" style="261" customWidth="1"/>
    <col min="4871" max="4871" width="13.83203125" style="261" customWidth="1"/>
    <col min="4872" max="5121" width="9.33203125" style="261"/>
    <col min="5122" max="5122" width="34.83203125" style="261" customWidth="1"/>
    <col min="5123" max="5126" width="16.5" style="261" customWidth="1"/>
    <col min="5127" max="5127" width="13.83203125" style="261" customWidth="1"/>
    <col min="5128" max="5377" width="9.33203125" style="261"/>
    <col min="5378" max="5378" width="34.83203125" style="261" customWidth="1"/>
    <col min="5379" max="5382" width="16.5" style="261" customWidth="1"/>
    <col min="5383" max="5383" width="13.83203125" style="261" customWidth="1"/>
    <col min="5384" max="5633" width="9.33203125" style="261"/>
    <col min="5634" max="5634" width="34.83203125" style="261" customWidth="1"/>
    <col min="5635" max="5638" width="16.5" style="261" customWidth="1"/>
    <col min="5639" max="5639" width="13.83203125" style="261" customWidth="1"/>
    <col min="5640" max="5889" width="9.33203125" style="261"/>
    <col min="5890" max="5890" width="34.83203125" style="261" customWidth="1"/>
    <col min="5891" max="5894" width="16.5" style="261" customWidth="1"/>
    <col min="5895" max="5895" width="13.83203125" style="261" customWidth="1"/>
    <col min="5896" max="6145" width="9.33203125" style="261"/>
    <col min="6146" max="6146" width="34.83203125" style="261" customWidth="1"/>
    <col min="6147" max="6150" width="16.5" style="261" customWidth="1"/>
    <col min="6151" max="6151" width="13.83203125" style="261" customWidth="1"/>
    <col min="6152" max="6401" width="9.33203125" style="261"/>
    <col min="6402" max="6402" width="34.83203125" style="261" customWidth="1"/>
    <col min="6403" max="6406" width="16.5" style="261" customWidth="1"/>
    <col min="6407" max="6407" width="13.83203125" style="261" customWidth="1"/>
    <col min="6408" max="6657" width="9.33203125" style="261"/>
    <col min="6658" max="6658" width="34.83203125" style="261" customWidth="1"/>
    <col min="6659" max="6662" width="16.5" style="261" customWidth="1"/>
    <col min="6663" max="6663" width="13.83203125" style="261" customWidth="1"/>
    <col min="6664" max="6913" width="9.33203125" style="261"/>
    <col min="6914" max="6914" width="34.83203125" style="261" customWidth="1"/>
    <col min="6915" max="6918" width="16.5" style="261" customWidth="1"/>
    <col min="6919" max="6919" width="13.83203125" style="261" customWidth="1"/>
    <col min="6920" max="7169" width="9.33203125" style="261"/>
    <col min="7170" max="7170" width="34.83203125" style="261" customWidth="1"/>
    <col min="7171" max="7174" width="16.5" style="261" customWidth="1"/>
    <col min="7175" max="7175" width="13.83203125" style="261" customWidth="1"/>
    <col min="7176" max="7425" width="9.33203125" style="261"/>
    <col min="7426" max="7426" width="34.83203125" style="261" customWidth="1"/>
    <col min="7427" max="7430" width="16.5" style="261" customWidth="1"/>
    <col min="7431" max="7431" width="13.83203125" style="261" customWidth="1"/>
    <col min="7432" max="7681" width="9.33203125" style="261"/>
    <col min="7682" max="7682" width="34.83203125" style="261" customWidth="1"/>
    <col min="7683" max="7686" width="16.5" style="261" customWidth="1"/>
    <col min="7687" max="7687" width="13.83203125" style="261" customWidth="1"/>
    <col min="7688" max="7937" width="9.33203125" style="261"/>
    <col min="7938" max="7938" width="34.83203125" style="261" customWidth="1"/>
    <col min="7939" max="7942" width="16.5" style="261" customWidth="1"/>
    <col min="7943" max="7943" width="13.83203125" style="261" customWidth="1"/>
    <col min="7944" max="8193" width="9.33203125" style="261"/>
    <col min="8194" max="8194" width="34.83203125" style="261" customWidth="1"/>
    <col min="8195" max="8198" width="16.5" style="261" customWidth="1"/>
    <col min="8199" max="8199" width="13.83203125" style="261" customWidth="1"/>
    <col min="8200" max="8449" width="9.33203125" style="261"/>
    <col min="8450" max="8450" width="34.83203125" style="261" customWidth="1"/>
    <col min="8451" max="8454" width="16.5" style="261" customWidth="1"/>
    <col min="8455" max="8455" width="13.83203125" style="261" customWidth="1"/>
    <col min="8456" max="8705" width="9.33203125" style="261"/>
    <col min="8706" max="8706" width="34.83203125" style="261" customWidth="1"/>
    <col min="8707" max="8710" width="16.5" style="261" customWidth="1"/>
    <col min="8711" max="8711" width="13.83203125" style="261" customWidth="1"/>
    <col min="8712" max="8961" width="9.33203125" style="261"/>
    <col min="8962" max="8962" width="34.83203125" style="261" customWidth="1"/>
    <col min="8963" max="8966" width="16.5" style="261" customWidth="1"/>
    <col min="8967" max="8967" width="13.83203125" style="261" customWidth="1"/>
    <col min="8968" max="9217" width="9.33203125" style="261"/>
    <col min="9218" max="9218" width="34.83203125" style="261" customWidth="1"/>
    <col min="9219" max="9222" width="16.5" style="261" customWidth="1"/>
    <col min="9223" max="9223" width="13.83203125" style="261" customWidth="1"/>
    <col min="9224" max="9473" width="9.33203125" style="261"/>
    <col min="9474" max="9474" width="34.83203125" style="261" customWidth="1"/>
    <col min="9475" max="9478" width="16.5" style="261" customWidth="1"/>
    <col min="9479" max="9479" width="13.83203125" style="261" customWidth="1"/>
    <col min="9480" max="9729" width="9.33203125" style="261"/>
    <col min="9730" max="9730" width="34.83203125" style="261" customWidth="1"/>
    <col min="9731" max="9734" width="16.5" style="261" customWidth="1"/>
    <col min="9735" max="9735" width="13.83203125" style="261" customWidth="1"/>
    <col min="9736" max="9985" width="9.33203125" style="261"/>
    <col min="9986" max="9986" width="34.83203125" style="261" customWidth="1"/>
    <col min="9987" max="9990" width="16.5" style="261" customWidth="1"/>
    <col min="9991" max="9991" width="13.83203125" style="261" customWidth="1"/>
    <col min="9992" max="10241" width="9.33203125" style="261"/>
    <col min="10242" max="10242" width="34.83203125" style="261" customWidth="1"/>
    <col min="10243" max="10246" width="16.5" style="261" customWidth="1"/>
    <col min="10247" max="10247" width="13.83203125" style="261" customWidth="1"/>
    <col min="10248" max="10497" width="9.33203125" style="261"/>
    <col min="10498" max="10498" width="34.83203125" style="261" customWidth="1"/>
    <col min="10499" max="10502" width="16.5" style="261" customWidth="1"/>
    <col min="10503" max="10503" width="13.83203125" style="261" customWidth="1"/>
    <col min="10504" max="10753" width="9.33203125" style="261"/>
    <col min="10754" max="10754" width="34.83203125" style="261" customWidth="1"/>
    <col min="10755" max="10758" width="16.5" style="261" customWidth="1"/>
    <col min="10759" max="10759" width="13.83203125" style="261" customWidth="1"/>
    <col min="10760" max="11009" width="9.33203125" style="261"/>
    <col min="11010" max="11010" width="34.83203125" style="261" customWidth="1"/>
    <col min="11011" max="11014" width="16.5" style="261" customWidth="1"/>
    <col min="11015" max="11015" width="13.83203125" style="261" customWidth="1"/>
    <col min="11016" max="11265" width="9.33203125" style="261"/>
    <col min="11266" max="11266" width="34.83203125" style="261" customWidth="1"/>
    <col min="11267" max="11270" width="16.5" style="261" customWidth="1"/>
    <col min="11271" max="11271" width="13.83203125" style="261" customWidth="1"/>
    <col min="11272" max="11521" width="9.33203125" style="261"/>
    <col min="11522" max="11522" width="34.83203125" style="261" customWidth="1"/>
    <col min="11523" max="11526" width="16.5" style="261" customWidth="1"/>
    <col min="11527" max="11527" width="13.83203125" style="261" customWidth="1"/>
    <col min="11528" max="11777" width="9.33203125" style="261"/>
    <col min="11778" max="11778" width="34.83203125" style="261" customWidth="1"/>
    <col min="11779" max="11782" width="16.5" style="261" customWidth="1"/>
    <col min="11783" max="11783" width="13.83203125" style="261" customWidth="1"/>
    <col min="11784" max="12033" width="9.33203125" style="261"/>
    <col min="12034" max="12034" width="34.83203125" style="261" customWidth="1"/>
    <col min="12035" max="12038" width="16.5" style="261" customWidth="1"/>
    <col min="12039" max="12039" width="13.83203125" style="261" customWidth="1"/>
    <col min="12040" max="12289" width="9.33203125" style="261"/>
    <col min="12290" max="12290" width="34.83203125" style="261" customWidth="1"/>
    <col min="12291" max="12294" width="16.5" style="261" customWidth="1"/>
    <col min="12295" max="12295" width="13.83203125" style="261" customWidth="1"/>
    <col min="12296" max="12545" width="9.33203125" style="261"/>
    <col min="12546" max="12546" width="34.83203125" style="261" customWidth="1"/>
    <col min="12547" max="12550" width="16.5" style="261" customWidth="1"/>
    <col min="12551" max="12551" width="13.83203125" style="261" customWidth="1"/>
    <col min="12552" max="12801" width="9.33203125" style="261"/>
    <col min="12802" max="12802" width="34.83203125" style="261" customWidth="1"/>
    <col min="12803" max="12806" width="16.5" style="261" customWidth="1"/>
    <col min="12807" max="12807" width="13.83203125" style="261" customWidth="1"/>
    <col min="12808" max="13057" width="9.33203125" style="261"/>
    <col min="13058" max="13058" width="34.83203125" style="261" customWidth="1"/>
    <col min="13059" max="13062" width="16.5" style="261" customWidth="1"/>
    <col min="13063" max="13063" width="13.83203125" style="261" customWidth="1"/>
    <col min="13064" max="13313" width="9.33203125" style="261"/>
    <col min="13314" max="13314" width="34.83203125" style="261" customWidth="1"/>
    <col min="13315" max="13318" width="16.5" style="261" customWidth="1"/>
    <col min="13319" max="13319" width="13.83203125" style="261" customWidth="1"/>
    <col min="13320" max="13569" width="9.33203125" style="261"/>
    <col min="13570" max="13570" width="34.83203125" style="261" customWidth="1"/>
    <col min="13571" max="13574" width="16.5" style="261" customWidth="1"/>
    <col min="13575" max="13575" width="13.83203125" style="261" customWidth="1"/>
    <col min="13576" max="13825" width="9.33203125" style="261"/>
    <col min="13826" max="13826" width="34.83203125" style="261" customWidth="1"/>
    <col min="13827" max="13830" width="16.5" style="261" customWidth="1"/>
    <col min="13831" max="13831" width="13.83203125" style="261" customWidth="1"/>
    <col min="13832" max="14081" width="9.33203125" style="261"/>
    <col min="14082" max="14082" width="34.83203125" style="261" customWidth="1"/>
    <col min="14083" max="14086" width="16.5" style="261" customWidth="1"/>
    <col min="14087" max="14087" width="13.83203125" style="261" customWidth="1"/>
    <col min="14088" max="14337" width="9.33203125" style="261"/>
    <col min="14338" max="14338" width="34.83203125" style="261" customWidth="1"/>
    <col min="14339" max="14342" width="16.5" style="261" customWidth="1"/>
    <col min="14343" max="14343" width="13.83203125" style="261" customWidth="1"/>
    <col min="14344" max="14593" width="9.33203125" style="261"/>
    <col min="14594" max="14594" width="34.83203125" style="261" customWidth="1"/>
    <col min="14595" max="14598" width="16.5" style="261" customWidth="1"/>
    <col min="14599" max="14599" width="13.83203125" style="261" customWidth="1"/>
    <col min="14600" max="14849" width="9.33203125" style="261"/>
    <col min="14850" max="14850" width="34.83203125" style="261" customWidth="1"/>
    <col min="14851" max="14854" width="16.5" style="261" customWidth="1"/>
    <col min="14855" max="14855" width="13.83203125" style="261" customWidth="1"/>
    <col min="14856" max="15105" width="9.33203125" style="261"/>
    <col min="15106" max="15106" width="34.83203125" style="261" customWidth="1"/>
    <col min="15107" max="15110" width="16.5" style="261" customWidth="1"/>
    <col min="15111" max="15111" width="13.83203125" style="261" customWidth="1"/>
    <col min="15112" max="15361" width="9.33203125" style="261"/>
    <col min="15362" max="15362" width="34.83203125" style="261" customWidth="1"/>
    <col min="15363" max="15366" width="16.5" style="261" customWidth="1"/>
    <col min="15367" max="15367" width="13.83203125" style="261" customWidth="1"/>
    <col min="15368" max="15617" width="9.33203125" style="261"/>
    <col min="15618" max="15618" width="34.83203125" style="261" customWidth="1"/>
    <col min="15619" max="15622" width="16.5" style="261" customWidth="1"/>
    <col min="15623" max="15623" width="13.83203125" style="261" customWidth="1"/>
    <col min="15624" max="15873" width="9.33203125" style="261"/>
    <col min="15874" max="15874" width="34.83203125" style="261" customWidth="1"/>
    <col min="15875" max="15878" width="16.5" style="261" customWidth="1"/>
    <col min="15879" max="15879" width="13.83203125" style="261" customWidth="1"/>
    <col min="15880" max="16129" width="9.33203125" style="261"/>
    <col min="16130" max="16130" width="34.83203125" style="261" customWidth="1"/>
    <col min="16131" max="16134" width="16.5" style="261" customWidth="1"/>
    <col min="16135" max="16135" width="13.83203125" style="261" customWidth="1"/>
    <col min="16136" max="16384" width="9.33203125" style="261"/>
  </cols>
  <sheetData>
    <row r="2" spans="1:11" x14ac:dyDescent="0.2">
      <c r="A2" s="1148" t="s">
        <v>684</v>
      </c>
      <c r="B2" s="1148"/>
      <c r="C2" s="1148"/>
      <c r="D2" s="1148"/>
      <c r="E2" s="1148"/>
      <c r="F2" s="1148"/>
    </row>
    <row r="3" spans="1:11" ht="39.75" customHeight="1" x14ac:dyDescent="0.2">
      <c r="A3" s="1153" t="s">
        <v>683</v>
      </c>
      <c r="B3" s="1153"/>
      <c r="C3" s="1153"/>
      <c r="D3" s="1153"/>
      <c r="E3" s="1153"/>
      <c r="F3" s="1153"/>
      <c r="G3" s="260"/>
    </row>
    <row r="4" spans="1:11" ht="16.5" customHeight="1" x14ac:dyDescent="0.25">
      <c r="A4" s="262"/>
      <c r="B4" s="844"/>
      <c r="C4" s="844"/>
      <c r="D4" s="263"/>
      <c r="E4" s="263"/>
      <c r="F4" s="263"/>
      <c r="G4" s="263"/>
    </row>
    <row r="5" spans="1:11" ht="15.75" customHeight="1" x14ac:dyDescent="0.25">
      <c r="A5" s="264" t="s">
        <v>424</v>
      </c>
      <c r="B5" s="1154"/>
      <c r="C5" s="1154"/>
      <c r="D5" s="1154"/>
      <c r="E5" s="1154"/>
      <c r="F5" s="1154"/>
      <c r="G5" s="267"/>
      <c r="H5" s="268"/>
      <c r="I5" s="268"/>
      <c r="J5" s="268"/>
      <c r="K5" s="268"/>
    </row>
    <row r="6" spans="1:11" ht="15" customHeight="1" x14ac:dyDescent="0.2">
      <c r="A6" s="264" t="s">
        <v>425</v>
      </c>
      <c r="B6" s="1154"/>
      <c r="C6" s="1154"/>
      <c r="D6" s="1154"/>
      <c r="E6" s="1154"/>
      <c r="F6" s="1154"/>
      <c r="G6" s="269"/>
      <c r="H6" s="268"/>
      <c r="I6" s="268"/>
      <c r="J6" s="268"/>
      <c r="K6" s="268"/>
    </row>
    <row r="7" spans="1:11" ht="15.75" x14ac:dyDescent="0.2">
      <c r="A7" s="264" t="s">
        <v>586</v>
      </c>
      <c r="B7" s="1151"/>
      <c r="C7" s="1151"/>
      <c r="D7" s="686"/>
      <c r="E7" s="684"/>
      <c r="F7" s="266"/>
      <c r="G7" s="270"/>
      <c r="H7" s="268"/>
      <c r="I7" s="268"/>
      <c r="J7" s="268"/>
      <c r="K7" s="268"/>
    </row>
    <row r="8" spans="1:11" ht="15.75" customHeight="1" x14ac:dyDescent="0.2">
      <c r="A8" s="264" t="s">
        <v>585</v>
      </c>
      <c r="B8" s="1151"/>
      <c r="C8" s="1151"/>
      <c r="D8" s="1151"/>
      <c r="E8" s="329"/>
      <c r="F8" s="266"/>
      <c r="G8" s="270"/>
      <c r="H8" s="268"/>
      <c r="I8" s="268"/>
      <c r="J8" s="268"/>
      <c r="K8" s="268"/>
    </row>
    <row r="9" spans="1:11" ht="15.75" x14ac:dyDescent="0.2">
      <c r="A9" s="264"/>
      <c r="B9" s="1151"/>
      <c r="C9" s="1151"/>
      <c r="D9" s="1151"/>
      <c r="E9" s="329"/>
      <c r="F9" s="266"/>
      <c r="G9" s="270"/>
      <c r="H9" s="268"/>
      <c r="I9" s="268"/>
      <c r="J9" s="268"/>
      <c r="K9" s="268"/>
    </row>
    <row r="10" spans="1:11" ht="15.75" x14ac:dyDescent="0.2">
      <c r="A10" s="264" t="s">
        <v>426</v>
      </c>
      <c r="B10" s="1152"/>
      <c r="C10" s="1152"/>
      <c r="D10" s="271"/>
      <c r="E10" s="683"/>
      <c r="F10" s="266"/>
      <c r="G10" s="272"/>
      <c r="H10" s="268"/>
      <c r="I10" s="268"/>
      <c r="J10" s="268"/>
      <c r="K10" s="268"/>
    </row>
    <row r="11" spans="1:11" ht="15.75" x14ac:dyDescent="0.2">
      <c r="A11" s="264" t="s">
        <v>427</v>
      </c>
      <c r="B11" s="1150"/>
      <c r="C11" s="1149"/>
      <c r="D11" s="273"/>
      <c r="E11" s="685"/>
      <c r="F11" s="266"/>
      <c r="G11" s="270"/>
      <c r="H11" s="268"/>
      <c r="I11" s="268"/>
      <c r="J11" s="268"/>
      <c r="K11" s="268"/>
    </row>
    <row r="12" spans="1:11" ht="15.75" x14ac:dyDescent="0.2">
      <c r="A12" s="264" t="s">
        <v>428</v>
      </c>
      <c r="B12" s="1150"/>
      <c r="C12" s="1149"/>
      <c r="D12" s="273"/>
      <c r="E12" s="685"/>
      <c r="F12" s="266"/>
      <c r="G12" s="270"/>
      <c r="H12" s="268"/>
      <c r="I12" s="268"/>
      <c r="J12" s="268"/>
      <c r="K12" s="268"/>
    </row>
    <row r="13" spans="1:11" x14ac:dyDescent="0.2">
      <c r="A13" s="274"/>
      <c r="B13" s="275"/>
      <c r="C13" s="275"/>
      <c r="D13" s="275"/>
      <c r="E13" s="275"/>
      <c r="F13" s="276" t="s">
        <v>729</v>
      </c>
      <c r="G13" s="270"/>
      <c r="H13" s="268"/>
      <c r="I13" s="268"/>
      <c r="J13" s="268"/>
      <c r="K13" s="268"/>
    </row>
    <row r="14" spans="1:11" ht="38.25" x14ac:dyDescent="0.2">
      <c r="A14" s="277" t="s">
        <v>268</v>
      </c>
      <c r="B14" s="278" t="s">
        <v>429</v>
      </c>
      <c r="C14" s="279" t="s">
        <v>430</v>
      </c>
      <c r="D14" s="280" t="s">
        <v>431</v>
      </c>
      <c r="E14" s="280" t="s">
        <v>582</v>
      </c>
      <c r="F14" s="281" t="s">
        <v>407</v>
      </c>
      <c r="G14" s="270"/>
      <c r="H14" s="268"/>
      <c r="I14" s="268"/>
      <c r="J14" s="268"/>
      <c r="K14" s="268"/>
    </row>
    <row r="15" spans="1:11" x14ac:dyDescent="0.2">
      <c r="A15" s="282" t="s">
        <v>432</v>
      </c>
      <c r="B15" s="283">
        <f>SUM(B17:B22)</f>
        <v>0</v>
      </c>
      <c r="C15" s="284">
        <f>SUM(C17:C22)</f>
        <v>0</v>
      </c>
      <c r="D15" s="284"/>
      <c r="E15" s="284"/>
      <c r="F15" s="285">
        <f>SUM(B15:C15)</f>
        <v>0</v>
      </c>
      <c r="G15" s="270"/>
      <c r="H15" s="268"/>
      <c r="I15" s="268"/>
      <c r="J15" s="268"/>
      <c r="K15" s="268"/>
    </row>
    <row r="16" spans="1:11" x14ac:dyDescent="0.2">
      <c r="A16" s="286" t="s">
        <v>433</v>
      </c>
      <c r="B16" s="287"/>
      <c r="C16" s="287"/>
      <c r="D16" s="287"/>
      <c r="E16" s="287"/>
      <c r="F16" s="288"/>
      <c r="G16" s="270"/>
      <c r="H16" s="268"/>
      <c r="I16" s="268"/>
      <c r="J16" s="268"/>
      <c r="K16" s="268"/>
    </row>
    <row r="17" spans="1:11" x14ac:dyDescent="0.2">
      <c r="A17" s="289" t="s">
        <v>421</v>
      </c>
      <c r="B17" s="290"/>
      <c r="C17" s="290"/>
      <c r="D17" s="291"/>
      <c r="E17" s="291"/>
      <c r="F17" s="292">
        <f>SUM(B17:E17)</f>
        <v>0</v>
      </c>
      <c r="G17" s="293"/>
      <c r="H17" s="268"/>
      <c r="I17" s="268"/>
      <c r="J17" s="268"/>
      <c r="K17" s="268"/>
    </row>
    <row r="18" spans="1:11" ht="15" customHeight="1" x14ac:dyDescent="0.2">
      <c r="A18" s="294" t="s">
        <v>434</v>
      </c>
      <c r="B18" s="295"/>
      <c r="C18" s="295"/>
      <c r="D18" s="296"/>
      <c r="E18" s="296"/>
      <c r="F18" s="292">
        <f t="shared" ref="F18:F22" si="0">SUM(B18:E18)</f>
        <v>0</v>
      </c>
      <c r="G18" s="269"/>
      <c r="H18" s="268"/>
      <c r="I18" s="268"/>
      <c r="J18" s="268"/>
      <c r="K18" s="268"/>
    </row>
    <row r="19" spans="1:11" ht="25.5" x14ac:dyDescent="0.2">
      <c r="A19" s="294" t="s">
        <v>583</v>
      </c>
      <c r="B19" s="295"/>
      <c r="C19" s="295"/>
      <c r="D19" s="296"/>
      <c r="E19" s="296"/>
      <c r="F19" s="292">
        <f t="shared" si="0"/>
        <v>0</v>
      </c>
      <c r="G19" s="270"/>
      <c r="H19" s="268"/>
      <c r="I19" s="268"/>
      <c r="J19" s="268"/>
      <c r="K19" s="268"/>
    </row>
    <row r="20" spans="1:11" ht="25.5" x14ac:dyDescent="0.2">
      <c r="A20" s="294" t="s">
        <v>584</v>
      </c>
      <c r="B20" s="295"/>
      <c r="C20" s="295"/>
      <c r="D20" s="296"/>
      <c r="E20" s="296"/>
      <c r="F20" s="292">
        <f t="shared" si="0"/>
        <v>0</v>
      </c>
      <c r="G20" s="270"/>
      <c r="H20" s="268"/>
      <c r="I20" s="268"/>
      <c r="J20" s="268"/>
      <c r="K20" s="268"/>
    </row>
    <row r="21" spans="1:11" x14ac:dyDescent="0.2">
      <c r="A21" s="294" t="s">
        <v>435</v>
      </c>
      <c r="B21" s="295"/>
      <c r="C21" s="295"/>
      <c r="D21" s="296"/>
      <c r="E21" s="296"/>
      <c r="F21" s="292">
        <f t="shared" si="0"/>
        <v>0</v>
      </c>
      <c r="G21" s="270"/>
      <c r="H21" s="268"/>
      <c r="I21" s="268"/>
      <c r="J21" s="268"/>
      <c r="K21" s="268"/>
    </row>
    <row r="22" spans="1:11" x14ac:dyDescent="0.2">
      <c r="A22" s="298" t="s">
        <v>436</v>
      </c>
      <c r="B22" s="299"/>
      <c r="C22" s="299"/>
      <c r="D22" s="300"/>
      <c r="E22" s="300"/>
      <c r="F22" s="292">
        <f t="shared" si="0"/>
        <v>0</v>
      </c>
      <c r="G22" s="270"/>
      <c r="H22" s="268"/>
      <c r="I22" s="268"/>
      <c r="J22" s="268"/>
      <c r="K22" s="268"/>
    </row>
    <row r="23" spans="1:11" x14ac:dyDescent="0.2">
      <c r="A23" s="301"/>
      <c r="B23" s="302"/>
      <c r="C23" s="302"/>
      <c r="D23" s="302"/>
      <c r="E23" s="302"/>
      <c r="F23" s="302"/>
      <c r="G23" s="270"/>
      <c r="H23" s="268"/>
      <c r="I23" s="268"/>
      <c r="J23" s="268"/>
      <c r="K23" s="268"/>
    </row>
    <row r="24" spans="1:11" x14ac:dyDescent="0.2">
      <c r="A24" s="303" t="s">
        <v>437</v>
      </c>
      <c r="B24" s="304">
        <f>SUM(B26:B31)</f>
        <v>0</v>
      </c>
      <c r="C24" s="304">
        <f>SUM(C26:C31)</f>
        <v>0</v>
      </c>
      <c r="D24" s="304">
        <f t="shared" ref="D24:E24" si="1">SUM(D26:D31)</f>
        <v>0</v>
      </c>
      <c r="E24" s="304">
        <f t="shared" si="1"/>
        <v>0</v>
      </c>
      <c r="F24" s="304">
        <f>SUM(F26:F31)</f>
        <v>0</v>
      </c>
      <c r="G24" s="270"/>
      <c r="H24" s="268"/>
      <c r="I24" s="268"/>
      <c r="J24" s="268"/>
      <c r="K24" s="268"/>
    </row>
    <row r="25" spans="1:11" x14ac:dyDescent="0.2">
      <c r="A25" s="286" t="s">
        <v>433</v>
      </c>
      <c r="B25" s="287"/>
      <c r="C25" s="287"/>
      <c r="D25" s="287"/>
      <c r="E25" s="287"/>
      <c r="F25" s="288"/>
      <c r="G25" s="270"/>
      <c r="H25" s="268"/>
      <c r="I25" s="268"/>
      <c r="J25" s="268"/>
      <c r="K25" s="268"/>
    </row>
    <row r="26" spans="1:11" x14ac:dyDescent="0.2">
      <c r="A26" s="294" t="s">
        <v>438</v>
      </c>
      <c r="B26" s="305"/>
      <c r="C26" s="305"/>
      <c r="D26" s="305"/>
      <c r="E26" s="305"/>
      <c r="F26" s="297">
        <f>SUM(B26:E26)</f>
        <v>0</v>
      </c>
      <c r="G26" s="270"/>
      <c r="H26" s="268"/>
      <c r="I26" s="268"/>
      <c r="J26" s="268"/>
      <c r="K26" s="268"/>
    </row>
    <row r="27" spans="1:11" ht="25.5" x14ac:dyDescent="0.2">
      <c r="A27" s="294" t="s">
        <v>206</v>
      </c>
      <c r="B27" s="305"/>
      <c r="C27" s="305"/>
      <c r="D27" s="305"/>
      <c r="E27" s="305"/>
      <c r="F27" s="297">
        <f t="shared" ref="F27:F31" si="2">SUM(B27:E27)</f>
        <v>0</v>
      </c>
      <c r="G27" s="307"/>
      <c r="H27" s="268"/>
      <c r="I27" s="268"/>
      <c r="J27" s="268"/>
      <c r="K27" s="268"/>
    </row>
    <row r="28" spans="1:11" x14ac:dyDescent="0.2">
      <c r="A28" s="294" t="s">
        <v>439</v>
      </c>
      <c r="B28" s="305"/>
      <c r="C28" s="305"/>
      <c r="D28" s="306"/>
      <c r="E28" s="306"/>
      <c r="F28" s="297">
        <f t="shared" si="2"/>
        <v>0</v>
      </c>
      <c r="G28" s="308"/>
      <c r="H28" s="268"/>
      <c r="I28" s="268"/>
      <c r="J28" s="268"/>
      <c r="K28" s="268"/>
    </row>
    <row r="29" spans="1:11" ht="13.5" x14ac:dyDescent="0.25">
      <c r="A29" s="294" t="s">
        <v>440</v>
      </c>
      <c r="B29" s="305"/>
      <c r="C29" s="305"/>
      <c r="D29" s="306"/>
      <c r="E29" s="306"/>
      <c r="F29" s="297">
        <f t="shared" si="2"/>
        <v>0</v>
      </c>
      <c r="G29" s="267"/>
      <c r="H29" s="268"/>
      <c r="I29" s="268"/>
      <c r="J29" s="268"/>
      <c r="K29" s="268"/>
    </row>
    <row r="30" spans="1:11" x14ac:dyDescent="0.2">
      <c r="A30" s="294" t="s">
        <v>441</v>
      </c>
      <c r="B30" s="305"/>
      <c r="C30" s="305"/>
      <c r="D30" s="306"/>
      <c r="E30" s="306"/>
      <c r="F30" s="297">
        <f t="shared" si="2"/>
        <v>0</v>
      </c>
      <c r="G30" s="269"/>
      <c r="H30" s="268"/>
      <c r="I30" s="268"/>
      <c r="J30" s="268"/>
      <c r="K30" s="268"/>
    </row>
    <row r="31" spans="1:11" x14ac:dyDescent="0.2">
      <c r="A31" s="298" t="s">
        <v>235</v>
      </c>
      <c r="B31" s="309"/>
      <c r="C31" s="309"/>
      <c r="D31" s="310"/>
      <c r="E31" s="310"/>
      <c r="F31" s="297">
        <f t="shared" si="2"/>
        <v>0</v>
      </c>
      <c r="G31" s="270"/>
      <c r="H31" s="268"/>
      <c r="I31" s="268"/>
      <c r="J31" s="268"/>
      <c r="K31" s="268"/>
    </row>
    <row r="32" spans="1:11" ht="27" x14ac:dyDescent="0.2">
      <c r="A32" s="687" t="s">
        <v>442</v>
      </c>
      <c r="B32" s="311">
        <f>SUM(B17:B19)</f>
        <v>0</v>
      </c>
      <c r="C32" s="311">
        <f t="shared" ref="C32:F32" si="3">SUM(C17:C19)</f>
        <v>0</v>
      </c>
      <c r="D32" s="311">
        <f t="shared" si="3"/>
        <v>0</v>
      </c>
      <c r="E32" s="311">
        <f t="shared" si="3"/>
        <v>0</v>
      </c>
      <c r="F32" s="311">
        <f t="shared" si="3"/>
        <v>0</v>
      </c>
      <c r="G32" s="272"/>
      <c r="H32" s="268"/>
      <c r="I32" s="268"/>
      <c r="J32" s="268"/>
      <c r="K32" s="268"/>
    </row>
    <row r="33" spans="1:11" ht="27" x14ac:dyDescent="0.2">
      <c r="A33" s="687" t="s">
        <v>443</v>
      </c>
      <c r="B33" s="311">
        <f>SUM(B20)</f>
        <v>0</v>
      </c>
      <c r="C33" s="311">
        <f>SUM(C20)</f>
        <v>0</v>
      </c>
      <c r="D33" s="312"/>
      <c r="E33" s="312"/>
      <c r="F33" s="313">
        <f>SUM(B33:C33)</f>
        <v>0</v>
      </c>
      <c r="G33" s="270"/>
      <c r="H33" s="268"/>
      <c r="I33" s="268"/>
      <c r="J33" s="268"/>
      <c r="K33" s="268"/>
    </row>
    <row r="34" spans="1:11" ht="15" x14ac:dyDescent="0.2">
      <c r="A34" s="314"/>
      <c r="B34" s="315"/>
      <c r="C34" s="315"/>
      <c r="D34" s="315"/>
      <c r="E34" s="315"/>
      <c r="F34" s="316"/>
      <c r="G34" s="270"/>
      <c r="H34" s="268"/>
      <c r="I34" s="268"/>
      <c r="J34" s="268"/>
      <c r="K34" s="268"/>
    </row>
    <row r="35" spans="1:11" x14ac:dyDescent="0.2">
      <c r="A35" s="264"/>
      <c r="B35" s="1151"/>
      <c r="C35" s="1151"/>
      <c r="D35" s="1151"/>
      <c r="E35" s="1151"/>
      <c r="F35" s="1151"/>
      <c r="G35" s="270"/>
      <c r="H35" s="268"/>
      <c r="I35" s="268"/>
      <c r="J35" s="268"/>
      <c r="K35" s="268"/>
    </row>
    <row r="36" spans="1:11" ht="15.75" x14ac:dyDescent="0.2">
      <c r="A36" s="264"/>
      <c r="B36" s="1151"/>
      <c r="C36" s="1151"/>
      <c r="D36" s="265"/>
      <c r="E36" s="684"/>
      <c r="F36" s="317"/>
      <c r="G36" s="270"/>
      <c r="H36" s="268"/>
      <c r="I36" s="268"/>
      <c r="J36" s="268"/>
      <c r="K36" s="268"/>
    </row>
    <row r="37" spans="1:11" ht="15.75" x14ac:dyDescent="0.2">
      <c r="A37" s="264"/>
      <c r="B37" s="1151"/>
      <c r="C37" s="1151"/>
      <c r="D37" s="265"/>
      <c r="E37" s="684"/>
      <c r="F37" s="317"/>
      <c r="G37" s="270"/>
      <c r="H37" s="268"/>
      <c r="I37" s="268"/>
      <c r="J37" s="268"/>
      <c r="K37" s="268"/>
    </row>
    <row r="38" spans="1:11" ht="15.75" x14ac:dyDescent="0.2">
      <c r="A38" s="264"/>
      <c r="B38" s="1152"/>
      <c r="C38" s="1152"/>
      <c r="D38" s="271"/>
      <c r="E38" s="683"/>
      <c r="F38" s="317"/>
      <c r="G38" s="270"/>
      <c r="H38" s="268"/>
      <c r="I38" s="268"/>
      <c r="J38" s="268"/>
      <c r="K38" s="268"/>
    </row>
    <row r="39" spans="1:11" ht="15.75" x14ac:dyDescent="0.2">
      <c r="A39" s="264"/>
      <c r="B39" s="1149"/>
      <c r="C39" s="1149"/>
      <c r="D39" s="273"/>
      <c r="E39" s="685"/>
      <c r="F39" s="317"/>
      <c r="G39" s="293"/>
      <c r="H39" s="268"/>
      <c r="I39" s="268"/>
      <c r="J39" s="268"/>
      <c r="K39" s="268"/>
    </row>
    <row r="40" spans="1:11" ht="15.75" x14ac:dyDescent="0.2">
      <c r="A40" s="264"/>
      <c r="B40" s="1149"/>
      <c r="C40" s="1149"/>
      <c r="D40" s="273"/>
      <c r="E40" s="685"/>
      <c r="F40" s="317"/>
      <c r="G40" s="269"/>
      <c r="H40" s="268"/>
      <c r="I40" s="268"/>
      <c r="J40" s="268"/>
      <c r="K40" s="268"/>
    </row>
    <row r="41" spans="1:11" x14ac:dyDescent="0.2">
      <c r="A41" s="275"/>
      <c r="B41" s="275"/>
      <c r="C41" s="275"/>
      <c r="D41" s="275"/>
      <c r="E41" s="275"/>
      <c r="F41" s="318"/>
      <c r="G41" s="270"/>
      <c r="H41" s="268"/>
      <c r="I41" s="268"/>
      <c r="J41" s="268"/>
      <c r="K41" s="268"/>
    </row>
    <row r="42" spans="1:11" x14ac:dyDescent="0.2">
      <c r="A42" s="319"/>
      <c r="B42" s="320"/>
      <c r="C42" s="319"/>
      <c r="D42" s="319"/>
      <c r="E42" s="319"/>
      <c r="F42" s="319"/>
      <c r="G42" s="270"/>
      <c r="H42" s="268"/>
      <c r="I42" s="268"/>
      <c r="J42" s="268"/>
      <c r="K42" s="268"/>
    </row>
    <row r="43" spans="1:11" x14ac:dyDescent="0.2">
      <c r="A43" s="320"/>
      <c r="B43" s="321"/>
      <c r="C43" s="321"/>
      <c r="D43" s="321"/>
      <c r="E43" s="321"/>
      <c r="F43" s="321"/>
      <c r="G43" s="270"/>
      <c r="H43" s="268"/>
      <c r="I43" s="268"/>
      <c r="J43" s="268"/>
      <c r="K43" s="268"/>
    </row>
    <row r="44" spans="1:11" x14ac:dyDescent="0.2">
      <c r="A44" s="322"/>
      <c r="B44" s="322"/>
      <c r="C44" s="322"/>
      <c r="D44" s="322"/>
      <c r="E44" s="322"/>
      <c r="F44" s="322"/>
      <c r="G44" s="270"/>
      <c r="H44" s="268"/>
      <c r="I44" s="268"/>
      <c r="J44" s="268"/>
      <c r="K44" s="268"/>
    </row>
    <row r="45" spans="1:11" x14ac:dyDescent="0.2">
      <c r="A45" s="265"/>
      <c r="B45" s="323"/>
      <c r="C45" s="323"/>
      <c r="D45" s="323"/>
      <c r="E45" s="323"/>
      <c r="F45" s="323"/>
      <c r="G45" s="270"/>
      <c r="H45" s="268"/>
      <c r="I45" s="268"/>
      <c r="J45" s="268"/>
      <c r="K45" s="268"/>
    </row>
    <row r="46" spans="1:11" x14ac:dyDescent="0.2">
      <c r="A46" s="265"/>
      <c r="B46" s="323"/>
      <c r="C46" s="323"/>
      <c r="D46" s="323"/>
      <c r="E46" s="323"/>
      <c r="F46" s="323"/>
      <c r="G46" s="270"/>
      <c r="H46" s="268"/>
      <c r="I46" s="268"/>
      <c r="J46" s="268"/>
      <c r="K46" s="268"/>
    </row>
    <row r="47" spans="1:11" x14ac:dyDescent="0.2">
      <c r="A47" s="265"/>
      <c r="B47" s="323"/>
      <c r="C47" s="323"/>
      <c r="D47" s="323"/>
      <c r="E47" s="323"/>
      <c r="F47" s="323"/>
      <c r="G47" s="270"/>
      <c r="H47" s="268"/>
      <c r="I47" s="268"/>
      <c r="J47" s="268"/>
      <c r="K47" s="268"/>
    </row>
    <row r="48" spans="1:11" x14ac:dyDescent="0.2">
      <c r="A48" s="265"/>
      <c r="B48" s="323"/>
      <c r="C48" s="323"/>
      <c r="D48" s="323"/>
      <c r="E48" s="323"/>
      <c r="F48" s="323"/>
      <c r="G48" s="270"/>
      <c r="H48" s="268"/>
      <c r="I48" s="268"/>
      <c r="J48" s="268"/>
      <c r="K48" s="268"/>
    </row>
    <row r="49" spans="1:11" x14ac:dyDescent="0.2">
      <c r="A49" s="265"/>
      <c r="B49" s="323"/>
      <c r="C49" s="323"/>
      <c r="D49" s="323"/>
      <c r="E49" s="323"/>
      <c r="F49" s="323"/>
      <c r="G49" s="307"/>
      <c r="H49" s="268"/>
      <c r="I49" s="268"/>
      <c r="J49" s="268"/>
      <c r="K49" s="268"/>
    </row>
    <row r="50" spans="1:11" ht="15.75" x14ac:dyDescent="0.2">
      <c r="A50" s="265"/>
      <c r="B50" s="323"/>
      <c r="C50" s="323"/>
      <c r="D50" s="323"/>
      <c r="E50" s="323"/>
      <c r="F50" s="323"/>
      <c r="G50" s="324"/>
      <c r="H50" s="268"/>
      <c r="I50" s="268"/>
      <c r="J50" s="268"/>
      <c r="K50" s="268"/>
    </row>
    <row r="51" spans="1:11" x14ac:dyDescent="0.2">
      <c r="A51" s="265"/>
      <c r="B51" s="323"/>
      <c r="C51" s="323"/>
      <c r="D51" s="323"/>
      <c r="E51" s="323"/>
      <c r="F51" s="323"/>
      <c r="G51" s="307"/>
      <c r="H51" s="268"/>
      <c r="I51" s="268"/>
      <c r="J51" s="268"/>
      <c r="K51" s="268"/>
    </row>
    <row r="52" spans="1:11" x14ac:dyDescent="0.2">
      <c r="A52" s="320"/>
      <c r="B52" s="325"/>
      <c r="C52" s="325"/>
      <c r="D52" s="325"/>
      <c r="E52" s="325"/>
      <c r="F52" s="325"/>
      <c r="G52" s="326"/>
      <c r="H52" s="268"/>
      <c r="I52" s="268"/>
      <c r="J52" s="327"/>
      <c r="K52" s="268"/>
    </row>
    <row r="53" spans="1:11" x14ac:dyDescent="0.2">
      <c r="A53" s="322"/>
      <c r="B53" s="322"/>
      <c r="C53" s="322"/>
      <c r="D53" s="322"/>
      <c r="E53" s="322"/>
      <c r="F53" s="322"/>
      <c r="G53" s="328"/>
      <c r="H53" s="268"/>
      <c r="I53" s="268"/>
      <c r="J53" s="268"/>
      <c r="K53" s="268"/>
    </row>
    <row r="54" spans="1:11" x14ac:dyDescent="0.2">
      <c r="A54" s="265"/>
      <c r="B54" s="329"/>
      <c r="C54" s="329"/>
      <c r="D54" s="329"/>
      <c r="E54" s="329"/>
      <c r="F54" s="323"/>
      <c r="G54" s="328"/>
      <c r="H54" s="268"/>
      <c r="I54" s="268"/>
      <c r="J54" s="268"/>
      <c r="K54" s="268"/>
    </row>
    <row r="55" spans="1:11" x14ac:dyDescent="0.2">
      <c r="A55" s="265"/>
      <c r="B55" s="329"/>
      <c r="C55" s="329"/>
      <c r="D55" s="329"/>
      <c r="E55" s="329"/>
      <c r="F55" s="323"/>
      <c r="G55" s="330"/>
      <c r="H55" s="268"/>
      <c r="I55" s="268"/>
      <c r="J55" s="268"/>
      <c r="K55" s="268"/>
    </row>
    <row r="56" spans="1:11" x14ac:dyDescent="0.2">
      <c r="A56" s="265"/>
      <c r="B56" s="329"/>
      <c r="C56" s="329"/>
      <c r="D56" s="329"/>
      <c r="E56" s="329"/>
      <c r="F56" s="323"/>
      <c r="G56" s="268"/>
      <c r="H56" s="268"/>
      <c r="I56" s="268"/>
      <c r="J56" s="268"/>
      <c r="K56" s="268"/>
    </row>
    <row r="57" spans="1:11" x14ac:dyDescent="0.2">
      <c r="A57" s="265"/>
      <c r="B57" s="329"/>
      <c r="C57" s="329"/>
      <c r="D57" s="329"/>
      <c r="E57" s="329"/>
      <c r="F57" s="323"/>
    </row>
    <row r="58" spans="1:11" x14ac:dyDescent="0.2">
      <c r="A58" s="265"/>
      <c r="B58" s="329"/>
      <c r="C58" s="329"/>
      <c r="D58" s="329"/>
      <c r="E58" s="329"/>
      <c r="F58" s="323"/>
    </row>
    <row r="59" spans="1:11" x14ac:dyDescent="0.2">
      <c r="A59" s="265"/>
      <c r="B59" s="329"/>
      <c r="C59" s="329"/>
      <c r="D59" s="329"/>
      <c r="E59" s="329"/>
      <c r="F59" s="323"/>
    </row>
    <row r="60" spans="1:11" ht="13.5" x14ac:dyDescent="0.2">
      <c r="A60" s="331"/>
      <c r="B60" s="332"/>
      <c r="C60" s="332"/>
      <c r="D60" s="332"/>
      <c r="E60" s="332"/>
      <c r="F60" s="333"/>
    </row>
    <row r="61" spans="1:11" ht="13.5" x14ac:dyDescent="0.2">
      <c r="A61" s="331"/>
      <c r="B61" s="332"/>
      <c r="C61" s="332"/>
      <c r="D61" s="332"/>
      <c r="E61" s="332"/>
      <c r="F61" s="333"/>
    </row>
  </sheetData>
  <mergeCells count="16">
    <mergeCell ref="A2:F2"/>
    <mergeCell ref="B39:C39"/>
    <mergeCell ref="B40:C40"/>
    <mergeCell ref="B11:C11"/>
    <mergeCell ref="B12:C12"/>
    <mergeCell ref="B35:F35"/>
    <mergeCell ref="B36:C36"/>
    <mergeCell ref="B37:C37"/>
    <mergeCell ref="B38:C38"/>
    <mergeCell ref="B10:C10"/>
    <mergeCell ref="A3:F3"/>
    <mergeCell ref="B7:C7"/>
    <mergeCell ref="B5:F5"/>
    <mergeCell ref="B6:F6"/>
    <mergeCell ref="B8:D8"/>
    <mergeCell ref="B9:D9"/>
  </mergeCells>
  <conditionalFormatting sqref="G31:G38 B38:F38 B48:G48 G41:G47 F55:G55 G7:G16 B16:F16 G19:G25 B26:G26 F27:F31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86" orientation="portrait" r:id="rId1"/>
  <headerFooter alignWithMargins="0">
    <oddHeader>&amp;R&amp;"Times New Roman CE,Félkövér dőlt"&amp;11 8. melléklet az 1/2017. (III.02.)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zoomScale="106" zoomScaleNormal="106" zoomScaleSheetLayoutView="100" workbookViewId="0">
      <selection activeCell="B6" sqref="B6"/>
    </sheetView>
  </sheetViews>
  <sheetFormatPr defaultColWidth="9.33203125" defaultRowHeight="15.75" x14ac:dyDescent="0.25"/>
  <cols>
    <col min="1" max="1" width="6.33203125" style="91" customWidth="1"/>
    <col min="2" max="2" width="90.1640625" style="91" customWidth="1"/>
    <col min="3" max="3" width="11.1640625" style="91" customWidth="1"/>
    <col min="4" max="4" width="13.83203125" style="92" customWidth="1"/>
    <col min="5" max="5" width="13.83203125" style="1" customWidth="1"/>
    <col min="6" max="6" width="13.5" style="1" customWidth="1"/>
    <col min="7" max="9" width="9.33203125" style="1"/>
    <col min="10" max="10" width="20.33203125" style="1" customWidth="1"/>
    <col min="11" max="16384" width="9.33203125" style="1"/>
  </cols>
  <sheetData>
    <row r="1" spans="1:6" ht="51" customHeight="1" x14ac:dyDescent="0.25">
      <c r="A1" s="1079" t="s">
        <v>717</v>
      </c>
      <c r="B1" s="1079"/>
      <c r="C1" s="1079"/>
      <c r="D1" s="1079"/>
      <c r="E1" s="1079"/>
      <c r="F1" s="1079"/>
    </row>
    <row r="2" spans="1:6" ht="15.95" customHeight="1" x14ac:dyDescent="0.25">
      <c r="A2" s="1078" t="s">
        <v>0</v>
      </c>
      <c r="B2" s="1078"/>
      <c r="C2" s="1078"/>
      <c r="D2" s="1078"/>
    </row>
    <row r="3" spans="1:6" ht="15.95" customHeight="1" x14ac:dyDescent="0.25">
      <c r="A3" s="1077"/>
      <c r="B3" s="1077"/>
      <c r="C3" s="2"/>
      <c r="D3" s="3"/>
      <c r="F3" s="3" t="s">
        <v>1</v>
      </c>
    </row>
    <row r="4" spans="1:6" ht="38.1" customHeight="1" x14ac:dyDescent="0.25">
      <c r="A4" s="4" t="s">
        <v>2</v>
      </c>
      <c r="B4" s="5" t="s">
        <v>3</v>
      </c>
      <c r="C4" s="5" t="s">
        <v>4</v>
      </c>
      <c r="D4" s="396" t="s">
        <v>463</v>
      </c>
      <c r="E4" s="396" t="s">
        <v>464</v>
      </c>
      <c r="F4" s="396" t="s">
        <v>269</v>
      </c>
    </row>
    <row r="5" spans="1:6" s="7" customFormat="1" ht="12" customHeight="1" x14ac:dyDescent="0.2">
      <c r="A5" s="1005" t="s">
        <v>6</v>
      </c>
      <c r="B5" s="5" t="s">
        <v>7</v>
      </c>
      <c r="C5" s="5" t="s">
        <v>8</v>
      </c>
      <c r="D5" s="398" t="s">
        <v>9</v>
      </c>
      <c r="E5" s="398" t="s">
        <v>270</v>
      </c>
      <c r="F5" s="398" t="s">
        <v>465</v>
      </c>
    </row>
    <row r="6" spans="1:6" s="11" customFormat="1" ht="15.75" customHeight="1" x14ac:dyDescent="0.2">
      <c r="A6" s="1006" t="s">
        <v>10</v>
      </c>
      <c r="B6" s="959" t="s">
        <v>11</v>
      </c>
      <c r="C6" s="917" t="s">
        <v>12</v>
      </c>
      <c r="D6" s="918">
        <v>44323</v>
      </c>
      <c r="E6" s="998"/>
      <c r="F6" s="1015">
        <f>D6+E6</f>
        <v>44323</v>
      </c>
    </row>
    <row r="7" spans="1:6" s="11" customFormat="1" ht="15.75" customHeight="1" x14ac:dyDescent="0.2">
      <c r="A7" s="455" t="s">
        <v>13</v>
      </c>
      <c r="B7" s="949" t="s">
        <v>14</v>
      </c>
      <c r="C7" s="14" t="s">
        <v>15</v>
      </c>
      <c r="D7" s="914">
        <v>12542300</v>
      </c>
      <c r="E7" s="990"/>
      <c r="F7" s="1013">
        <f t="shared" ref="F7:F70" si="0">D7+E7</f>
        <v>12542300</v>
      </c>
    </row>
    <row r="8" spans="1:6" s="11" customFormat="1" ht="24" customHeight="1" x14ac:dyDescent="0.2">
      <c r="A8" s="455" t="s">
        <v>16</v>
      </c>
      <c r="B8" s="949" t="s">
        <v>17</v>
      </c>
      <c r="C8" s="14" t="s">
        <v>18</v>
      </c>
      <c r="D8" s="914">
        <v>4734700</v>
      </c>
      <c r="E8" s="990"/>
      <c r="F8" s="1013">
        <f t="shared" si="0"/>
        <v>4734700</v>
      </c>
    </row>
    <row r="9" spans="1:6" s="11" customFormat="1" ht="15.75" customHeight="1" x14ac:dyDescent="0.2">
      <c r="A9" s="455" t="s">
        <v>19</v>
      </c>
      <c r="B9" s="949" t="s">
        <v>20</v>
      </c>
      <c r="C9" s="14" t="s">
        <v>21</v>
      </c>
      <c r="D9" s="914">
        <v>1200000</v>
      </c>
      <c r="E9" s="990"/>
      <c r="F9" s="1013">
        <f t="shared" si="0"/>
        <v>1200000</v>
      </c>
    </row>
    <row r="10" spans="1:6" s="11" customFormat="1" ht="15.75" customHeight="1" x14ac:dyDescent="0.2">
      <c r="A10" s="455" t="s">
        <v>22</v>
      </c>
      <c r="B10" s="949" t="s">
        <v>23</v>
      </c>
      <c r="C10" s="14" t="s">
        <v>24</v>
      </c>
      <c r="D10" s="914"/>
      <c r="E10" s="990"/>
      <c r="F10" s="1013">
        <f t="shared" si="0"/>
        <v>0</v>
      </c>
    </row>
    <row r="11" spans="1:6" s="11" customFormat="1" ht="15.75" customHeight="1" x14ac:dyDescent="0.2">
      <c r="A11" s="455" t="s">
        <v>25</v>
      </c>
      <c r="B11" s="968" t="s">
        <v>26</v>
      </c>
      <c r="C11" s="21" t="s">
        <v>27</v>
      </c>
      <c r="D11" s="985"/>
      <c r="E11" s="997"/>
      <c r="F11" s="1014">
        <f t="shared" si="0"/>
        <v>0</v>
      </c>
    </row>
    <row r="12" spans="1:6" s="11" customFormat="1" ht="15.75" customHeight="1" x14ac:dyDescent="0.2">
      <c r="A12" s="459" t="s">
        <v>28</v>
      </c>
      <c r="B12" s="1003" t="s">
        <v>29</v>
      </c>
      <c r="C12" s="443" t="s">
        <v>30</v>
      </c>
      <c r="D12" s="442">
        <f>+D6+D7+D8+D9+D10+D11</f>
        <v>18521323</v>
      </c>
      <c r="E12" s="442">
        <f t="shared" ref="E12" si="1">+E6+E7+E8+E9+E10+E11</f>
        <v>0</v>
      </c>
      <c r="F12" s="988">
        <f t="shared" si="0"/>
        <v>18521323</v>
      </c>
    </row>
    <row r="13" spans="1:6" s="11" customFormat="1" ht="15.75" customHeight="1" x14ac:dyDescent="0.2">
      <c r="A13" s="455" t="s">
        <v>31</v>
      </c>
      <c r="B13" s="969" t="s">
        <v>32</v>
      </c>
      <c r="C13" s="10" t="s">
        <v>33</v>
      </c>
      <c r="D13" s="913"/>
      <c r="E13" s="998"/>
      <c r="F13" s="1015">
        <f t="shared" si="0"/>
        <v>0</v>
      </c>
    </row>
    <row r="14" spans="1:6" s="11" customFormat="1" ht="15.75" customHeight="1" x14ac:dyDescent="0.2">
      <c r="A14" s="455" t="s">
        <v>34</v>
      </c>
      <c r="B14" s="949" t="s">
        <v>35</v>
      </c>
      <c r="C14" s="14" t="s">
        <v>36</v>
      </c>
      <c r="D14" s="914">
        <f>D15+D16+D17+D18+D19+D20</f>
        <v>8200000</v>
      </c>
      <c r="E14" s="992">
        <f t="shared" ref="E14" si="2">E15+E16+E17+E18+E19+E20</f>
        <v>16300</v>
      </c>
      <c r="F14" s="1013">
        <f t="shared" si="0"/>
        <v>8216300</v>
      </c>
    </row>
    <row r="15" spans="1:6" s="11" customFormat="1" ht="24" customHeight="1" x14ac:dyDescent="0.2">
      <c r="A15" s="455" t="s">
        <v>37</v>
      </c>
      <c r="B15" s="960" t="s">
        <v>38</v>
      </c>
      <c r="C15" s="14" t="s">
        <v>36</v>
      </c>
      <c r="D15" s="915"/>
      <c r="E15" s="990"/>
      <c r="F15" s="1013">
        <f t="shared" si="0"/>
        <v>0</v>
      </c>
    </row>
    <row r="16" spans="1:6" s="11" customFormat="1" ht="18.75" customHeight="1" x14ac:dyDescent="0.2">
      <c r="A16" s="455" t="s">
        <v>39</v>
      </c>
      <c r="B16" s="961" t="s">
        <v>40</v>
      </c>
      <c r="C16" s="14" t="s">
        <v>36</v>
      </c>
      <c r="D16" s="915"/>
      <c r="E16" s="993"/>
      <c r="F16" s="1013">
        <f t="shared" si="0"/>
        <v>0</v>
      </c>
    </row>
    <row r="17" spans="1:6" s="11" customFormat="1" ht="15.75" customHeight="1" x14ac:dyDescent="0.2">
      <c r="A17" s="455" t="s">
        <v>41</v>
      </c>
      <c r="B17" s="961" t="s">
        <v>42</v>
      </c>
      <c r="C17" s="14" t="s">
        <v>36</v>
      </c>
      <c r="D17" s="915"/>
      <c r="E17" s="990"/>
      <c r="F17" s="1013">
        <f t="shared" si="0"/>
        <v>0</v>
      </c>
    </row>
    <row r="18" spans="1:6" s="11" customFormat="1" ht="19.5" customHeight="1" x14ac:dyDescent="0.2">
      <c r="A18" s="455" t="s">
        <v>43</v>
      </c>
      <c r="B18" s="961" t="s">
        <v>44</v>
      </c>
      <c r="C18" s="14" t="s">
        <v>36</v>
      </c>
      <c r="D18" s="915"/>
      <c r="E18" s="990"/>
      <c r="F18" s="1013">
        <f t="shared" si="0"/>
        <v>0</v>
      </c>
    </row>
    <row r="19" spans="1:6" s="11" customFormat="1" ht="19.5" customHeight="1" x14ac:dyDescent="0.2">
      <c r="A19" s="455" t="s">
        <v>45</v>
      </c>
      <c r="B19" s="961" t="s">
        <v>46</v>
      </c>
      <c r="C19" s="14" t="s">
        <v>36</v>
      </c>
      <c r="D19" s="915">
        <v>8200000</v>
      </c>
      <c r="E19" s="990"/>
      <c r="F19" s="1013">
        <f t="shared" si="0"/>
        <v>8200000</v>
      </c>
    </row>
    <row r="20" spans="1:6" s="11" customFormat="1" ht="24" customHeight="1" x14ac:dyDescent="0.2">
      <c r="A20" s="455" t="s">
        <v>47</v>
      </c>
      <c r="B20" s="961" t="s">
        <v>48</v>
      </c>
      <c r="C20" s="14" t="s">
        <v>36</v>
      </c>
      <c r="D20" s="915"/>
      <c r="E20" s="990">
        <v>16300</v>
      </c>
      <c r="F20" s="1013">
        <f t="shared" si="0"/>
        <v>16300</v>
      </c>
    </row>
    <row r="21" spans="1:6" s="11" customFormat="1" ht="24.75" customHeight="1" x14ac:dyDescent="0.2">
      <c r="A21" s="455" t="s">
        <v>49</v>
      </c>
      <c r="B21" s="962" t="s">
        <v>50</v>
      </c>
      <c r="C21" s="21" t="s">
        <v>36</v>
      </c>
      <c r="D21" s="916"/>
      <c r="E21" s="997"/>
      <c r="F21" s="1014">
        <f t="shared" si="0"/>
        <v>0</v>
      </c>
    </row>
    <row r="22" spans="1:6" s="11" customFormat="1" ht="18" customHeight="1" x14ac:dyDescent="0.2">
      <c r="A22" s="1007" t="s">
        <v>51</v>
      </c>
      <c r="B22" s="970" t="s">
        <v>52</v>
      </c>
      <c r="C22" s="971" t="s">
        <v>53</v>
      </c>
      <c r="D22" s="972">
        <f>SUM(D12+D13+D14)</f>
        <v>26721323</v>
      </c>
      <c r="E22" s="972">
        <f t="shared" ref="E22" si="3">SUM(E12+E13+E14)</f>
        <v>16300</v>
      </c>
      <c r="F22" s="988">
        <f t="shared" si="0"/>
        <v>26737623</v>
      </c>
    </row>
    <row r="23" spans="1:6" s="11" customFormat="1" ht="15.75" customHeight="1" x14ac:dyDescent="0.2">
      <c r="A23" s="455" t="s">
        <v>54</v>
      </c>
      <c r="B23" s="963" t="s">
        <v>55</v>
      </c>
      <c r="C23" s="917" t="s">
        <v>56</v>
      </c>
      <c r="D23" s="920"/>
      <c r="E23" s="998"/>
      <c r="F23" s="1015">
        <f t="shared" si="0"/>
        <v>0</v>
      </c>
    </row>
    <row r="24" spans="1:6" s="11" customFormat="1" ht="15.75" customHeight="1" x14ac:dyDescent="0.2">
      <c r="A24" s="455" t="s">
        <v>57</v>
      </c>
      <c r="B24" s="964" t="s">
        <v>58</v>
      </c>
      <c r="C24" s="14" t="s">
        <v>59</v>
      </c>
      <c r="D24" s="628">
        <f>SUM(D25:D30)</f>
        <v>0</v>
      </c>
      <c r="E24" s="990"/>
      <c r="F24" s="1013">
        <f t="shared" si="0"/>
        <v>0</v>
      </c>
    </row>
    <row r="25" spans="1:6" s="11" customFormat="1" ht="15.75" customHeight="1" x14ac:dyDescent="0.2">
      <c r="A25" s="455" t="s">
        <v>60</v>
      </c>
      <c r="B25" s="960" t="s">
        <v>61</v>
      </c>
      <c r="C25" s="14" t="s">
        <v>59</v>
      </c>
      <c r="D25" s="628"/>
      <c r="E25" s="990"/>
      <c r="F25" s="1013">
        <f t="shared" si="0"/>
        <v>0</v>
      </c>
    </row>
    <row r="26" spans="1:6" s="11" customFormat="1" ht="18.75" customHeight="1" x14ac:dyDescent="0.2">
      <c r="A26" s="455" t="s">
        <v>62</v>
      </c>
      <c r="B26" s="965" t="s">
        <v>63</v>
      </c>
      <c r="C26" s="14" t="s">
        <v>59</v>
      </c>
      <c r="D26" s="628"/>
      <c r="E26" s="990"/>
      <c r="F26" s="1013">
        <f t="shared" si="0"/>
        <v>0</v>
      </c>
    </row>
    <row r="27" spans="1:6" s="11" customFormat="1" ht="15.75" customHeight="1" x14ac:dyDescent="0.2">
      <c r="A27" s="455" t="s">
        <v>64</v>
      </c>
      <c r="B27" s="965" t="s">
        <v>65</v>
      </c>
      <c r="C27" s="14" t="s">
        <v>59</v>
      </c>
      <c r="D27" s="628"/>
      <c r="E27" s="990"/>
      <c r="F27" s="1013">
        <f t="shared" si="0"/>
        <v>0</v>
      </c>
    </row>
    <row r="28" spans="1:6" s="11" customFormat="1" ht="15.75" customHeight="1" x14ac:dyDescent="0.2">
      <c r="A28" s="455" t="s">
        <v>66</v>
      </c>
      <c r="B28" s="965" t="s">
        <v>67</v>
      </c>
      <c r="C28" s="14" t="s">
        <v>59</v>
      </c>
      <c r="D28" s="628"/>
      <c r="E28" s="990"/>
      <c r="F28" s="1013">
        <f t="shared" si="0"/>
        <v>0</v>
      </c>
    </row>
    <row r="29" spans="1:6" s="11" customFormat="1" ht="24.75" customHeight="1" x14ac:dyDescent="0.2">
      <c r="A29" s="455" t="s">
        <v>68</v>
      </c>
      <c r="B29" s="965" t="s">
        <v>69</v>
      </c>
      <c r="C29" s="14" t="s">
        <v>59</v>
      </c>
      <c r="D29" s="628"/>
      <c r="E29" s="990"/>
      <c r="F29" s="1013">
        <f t="shared" si="0"/>
        <v>0</v>
      </c>
    </row>
    <row r="30" spans="1:6" s="11" customFormat="1" ht="24" customHeight="1" x14ac:dyDescent="0.2">
      <c r="A30" s="455" t="s">
        <v>70</v>
      </c>
      <c r="B30" s="966" t="s">
        <v>71</v>
      </c>
      <c r="C30" s="21" t="s">
        <v>59</v>
      </c>
      <c r="D30" s="919"/>
      <c r="E30" s="997"/>
      <c r="F30" s="1014">
        <f t="shared" si="0"/>
        <v>0</v>
      </c>
    </row>
    <row r="31" spans="1:6" s="11" customFormat="1" ht="22.5" customHeight="1" x14ac:dyDescent="0.2">
      <c r="A31" s="459" t="s">
        <v>72</v>
      </c>
      <c r="B31" s="973" t="s">
        <v>73</v>
      </c>
      <c r="C31" s="1024" t="s">
        <v>74</v>
      </c>
      <c r="D31" s="1021">
        <f>SUM(D23+D24)</f>
        <v>0</v>
      </c>
      <c r="E31" s="1022"/>
      <c r="F31" s="1023">
        <f t="shared" si="0"/>
        <v>0</v>
      </c>
    </row>
    <row r="32" spans="1:6" s="11" customFormat="1" ht="14.25" customHeight="1" x14ac:dyDescent="0.2">
      <c r="A32" s="455" t="s">
        <v>75</v>
      </c>
      <c r="B32" s="1025" t="s">
        <v>76</v>
      </c>
      <c r="C32" s="35" t="s">
        <v>77</v>
      </c>
      <c r="D32" s="1026"/>
      <c r="E32" s="1027"/>
      <c r="F32" s="1028">
        <f t="shared" si="0"/>
        <v>0</v>
      </c>
    </row>
    <row r="33" spans="1:6" s="11" customFormat="1" ht="14.25" customHeight="1" x14ac:dyDescent="0.2">
      <c r="A33" s="455" t="s">
        <v>78</v>
      </c>
      <c r="B33" s="1029" t="s">
        <v>79</v>
      </c>
      <c r="C33" s="14" t="s">
        <v>80</v>
      </c>
      <c r="D33" s="628">
        <f>SUM(D34:D36)</f>
        <v>6800000</v>
      </c>
      <c r="E33" s="994"/>
      <c r="F33" s="1013">
        <f t="shared" si="0"/>
        <v>6800000</v>
      </c>
    </row>
    <row r="34" spans="1:6" s="11" customFormat="1" ht="14.25" customHeight="1" x14ac:dyDescent="0.2">
      <c r="A34" s="455" t="s">
        <v>81</v>
      </c>
      <c r="B34" s="1030" t="s">
        <v>82</v>
      </c>
      <c r="C34" s="37" t="s">
        <v>80</v>
      </c>
      <c r="D34" s="628">
        <v>5800000</v>
      </c>
      <c r="E34" s="994"/>
      <c r="F34" s="1013">
        <f t="shared" si="0"/>
        <v>5800000</v>
      </c>
    </row>
    <row r="35" spans="1:6" s="11" customFormat="1" ht="14.25" customHeight="1" x14ac:dyDescent="0.2">
      <c r="A35" s="455" t="s">
        <v>83</v>
      </c>
      <c r="B35" s="1031" t="s">
        <v>84</v>
      </c>
      <c r="C35" s="37" t="s">
        <v>80</v>
      </c>
      <c r="D35" s="628">
        <v>0</v>
      </c>
      <c r="E35" s="994"/>
      <c r="F35" s="1013">
        <f t="shared" si="0"/>
        <v>0</v>
      </c>
    </row>
    <row r="36" spans="1:6" s="11" customFormat="1" ht="14.25" customHeight="1" x14ac:dyDescent="0.2">
      <c r="A36" s="455" t="s">
        <v>85</v>
      </c>
      <c r="B36" s="1031" t="s">
        <v>86</v>
      </c>
      <c r="C36" s="37" t="s">
        <v>80</v>
      </c>
      <c r="D36" s="628">
        <v>1000000</v>
      </c>
      <c r="E36" s="994"/>
      <c r="F36" s="1013">
        <f t="shared" si="0"/>
        <v>1000000</v>
      </c>
    </row>
    <row r="37" spans="1:6" s="11" customFormat="1" ht="14.25" customHeight="1" x14ac:dyDescent="0.2">
      <c r="A37" s="455" t="s">
        <v>87</v>
      </c>
      <c r="B37" s="1032" t="s">
        <v>88</v>
      </c>
      <c r="C37" s="14" t="s">
        <v>89</v>
      </c>
      <c r="D37" s="628">
        <f>D38+D39</f>
        <v>15817198</v>
      </c>
      <c r="E37" s="628">
        <f t="shared" ref="E37:F37" si="4">E38+E39</f>
        <v>11682802</v>
      </c>
      <c r="F37" s="629">
        <f t="shared" si="4"/>
        <v>27500000</v>
      </c>
    </row>
    <row r="38" spans="1:6" s="11" customFormat="1" ht="14.25" customHeight="1" x14ac:dyDescent="0.2">
      <c r="A38" s="455" t="s">
        <v>90</v>
      </c>
      <c r="B38" s="1033" t="s">
        <v>91</v>
      </c>
      <c r="C38" s="37" t="s">
        <v>89</v>
      </c>
      <c r="D38" s="628">
        <v>15817198</v>
      </c>
      <c r="E38" s="993">
        <v>11682802</v>
      </c>
      <c r="F38" s="1013">
        <f t="shared" si="0"/>
        <v>27500000</v>
      </c>
    </row>
    <row r="39" spans="1:6" s="11" customFormat="1" ht="14.25" customHeight="1" x14ac:dyDescent="0.2">
      <c r="A39" s="455" t="s">
        <v>92</v>
      </c>
      <c r="B39" s="1033" t="s">
        <v>93</v>
      </c>
      <c r="C39" s="37" t="s">
        <v>89</v>
      </c>
      <c r="D39" s="628"/>
      <c r="E39" s="994"/>
      <c r="F39" s="1013">
        <f t="shared" si="0"/>
        <v>0</v>
      </c>
    </row>
    <row r="40" spans="1:6" s="11" customFormat="1" ht="17.25" customHeight="1" x14ac:dyDescent="0.2">
      <c r="A40" s="455" t="s">
        <v>94</v>
      </c>
      <c r="B40" s="1034" t="s">
        <v>95</v>
      </c>
      <c r="C40" s="14" t="s">
        <v>96</v>
      </c>
      <c r="D40" s="628">
        <v>1200000</v>
      </c>
      <c r="E40" s="994"/>
      <c r="F40" s="1013">
        <f t="shared" si="0"/>
        <v>1200000</v>
      </c>
    </row>
    <row r="41" spans="1:6" s="11" customFormat="1" ht="17.25" customHeight="1" x14ac:dyDescent="0.2">
      <c r="A41" s="455" t="s">
        <v>97</v>
      </c>
      <c r="B41" s="1032" t="s">
        <v>98</v>
      </c>
      <c r="C41" s="14" t="s">
        <v>99</v>
      </c>
      <c r="D41" s="628">
        <f>SUM(D42:D43)</f>
        <v>0</v>
      </c>
      <c r="E41" s="994"/>
      <c r="F41" s="1013">
        <f t="shared" si="0"/>
        <v>0</v>
      </c>
    </row>
    <row r="42" spans="1:6" s="11" customFormat="1" ht="14.25" customHeight="1" x14ac:dyDescent="0.2">
      <c r="A42" s="455" t="s">
        <v>100</v>
      </c>
      <c r="B42" s="1033" t="s">
        <v>101</v>
      </c>
      <c r="C42" s="37" t="s">
        <v>99</v>
      </c>
      <c r="D42" s="628"/>
      <c r="E42" s="994"/>
      <c r="F42" s="1013">
        <f t="shared" si="0"/>
        <v>0</v>
      </c>
    </row>
    <row r="43" spans="1:6" s="11" customFormat="1" ht="14.25" customHeight="1" x14ac:dyDescent="0.2">
      <c r="A43" s="455" t="s">
        <v>102</v>
      </c>
      <c r="B43" s="1033" t="s">
        <v>103</v>
      </c>
      <c r="C43" s="37" t="s">
        <v>99</v>
      </c>
      <c r="D43" s="628"/>
      <c r="E43" s="994"/>
      <c r="F43" s="1013">
        <f t="shared" si="0"/>
        <v>0</v>
      </c>
    </row>
    <row r="44" spans="1:6" s="11" customFormat="1" ht="14.25" customHeight="1" x14ac:dyDescent="0.2">
      <c r="A44" s="455" t="s">
        <v>104</v>
      </c>
      <c r="B44" s="1035" t="s">
        <v>105</v>
      </c>
      <c r="C44" s="934" t="s">
        <v>106</v>
      </c>
      <c r="D44" s="935"/>
      <c r="E44" s="1036"/>
      <c r="F44" s="1037">
        <f t="shared" si="0"/>
        <v>0</v>
      </c>
    </row>
    <row r="45" spans="1:6" s="11" customFormat="1" ht="17.25" customHeight="1" x14ac:dyDescent="0.2">
      <c r="A45" s="459" t="s">
        <v>107</v>
      </c>
      <c r="B45" s="974" t="s">
        <v>108</v>
      </c>
      <c r="C45" s="443" t="s">
        <v>109</v>
      </c>
      <c r="D45" s="473">
        <f>SUM(D32+D33+D37+D40+D41+D44)</f>
        <v>23817198</v>
      </c>
      <c r="E45" s="473">
        <f>SUM(E32+E33+E37+E40+E41+E44)</f>
        <v>11682802</v>
      </c>
      <c r="F45" s="988">
        <f t="shared" si="0"/>
        <v>35500000</v>
      </c>
    </row>
    <row r="46" spans="1:6" s="11" customFormat="1" ht="14.25" customHeight="1" x14ac:dyDescent="0.2">
      <c r="A46" s="455" t="s">
        <v>110</v>
      </c>
      <c r="B46" s="963" t="s">
        <v>111</v>
      </c>
      <c r="C46" s="45" t="s">
        <v>112</v>
      </c>
      <c r="D46" s="920">
        <v>0</v>
      </c>
      <c r="E46" s="999">
        <v>9494898</v>
      </c>
      <c r="F46" s="1015">
        <f t="shared" si="0"/>
        <v>9494898</v>
      </c>
    </row>
    <row r="47" spans="1:6" s="11" customFormat="1" ht="14.25" customHeight="1" x14ac:dyDescent="0.2">
      <c r="A47" s="455" t="s">
        <v>113</v>
      </c>
      <c r="B47" s="964" t="s">
        <v>114</v>
      </c>
      <c r="C47" s="46" t="s">
        <v>115</v>
      </c>
      <c r="D47" s="628"/>
      <c r="E47" s="993"/>
      <c r="F47" s="1013">
        <f t="shared" si="0"/>
        <v>0</v>
      </c>
    </row>
    <row r="48" spans="1:6" s="11" customFormat="1" ht="14.25" customHeight="1" x14ac:dyDescent="0.2">
      <c r="A48" s="455" t="s">
        <v>116</v>
      </c>
      <c r="B48" s="964" t="s">
        <v>117</v>
      </c>
      <c r="C48" s="46" t="s">
        <v>118</v>
      </c>
      <c r="D48" s="628">
        <v>2400000</v>
      </c>
      <c r="E48" s="993"/>
      <c r="F48" s="1013">
        <f t="shared" si="0"/>
        <v>2400000</v>
      </c>
    </row>
    <row r="49" spans="1:6" s="11" customFormat="1" ht="14.25" customHeight="1" x14ac:dyDescent="0.2">
      <c r="A49" s="455" t="s">
        <v>119</v>
      </c>
      <c r="B49" s="964" t="s">
        <v>120</v>
      </c>
      <c r="C49" s="46" t="s">
        <v>121</v>
      </c>
      <c r="D49" s="628"/>
      <c r="E49" s="993"/>
      <c r="F49" s="1013">
        <f t="shared" si="0"/>
        <v>0</v>
      </c>
    </row>
    <row r="50" spans="1:6" s="11" customFormat="1" ht="14.25" customHeight="1" x14ac:dyDescent="0.2">
      <c r="A50" s="455" t="s">
        <v>122</v>
      </c>
      <c r="B50" s="964" t="s">
        <v>123</v>
      </c>
      <c r="C50" s="46" t="s">
        <v>124</v>
      </c>
      <c r="D50" s="628"/>
      <c r="E50" s="993"/>
      <c r="F50" s="1013">
        <f t="shared" si="0"/>
        <v>0</v>
      </c>
    </row>
    <row r="51" spans="1:6" s="11" customFormat="1" ht="14.25" customHeight="1" x14ac:dyDescent="0.2">
      <c r="A51" s="455" t="s">
        <v>125</v>
      </c>
      <c r="B51" s="964" t="s">
        <v>126</v>
      </c>
      <c r="C51" s="46" t="s">
        <v>127</v>
      </c>
      <c r="D51" s="628">
        <v>600000</v>
      </c>
      <c r="E51" s="993"/>
      <c r="F51" s="1013">
        <f t="shared" si="0"/>
        <v>600000</v>
      </c>
    </row>
    <row r="52" spans="1:6" s="11" customFormat="1" ht="14.25" customHeight="1" x14ac:dyDescent="0.2">
      <c r="A52" s="455" t="s">
        <v>128</v>
      </c>
      <c r="B52" s="964" t="s">
        <v>129</v>
      </c>
      <c r="C52" s="46" t="s">
        <v>130</v>
      </c>
      <c r="D52" s="628">
        <v>2241000</v>
      </c>
      <c r="E52" s="993"/>
      <c r="F52" s="1013">
        <f t="shared" si="0"/>
        <v>2241000</v>
      </c>
    </row>
    <row r="53" spans="1:6" s="11" customFormat="1" ht="14.25" customHeight="1" x14ac:dyDescent="0.2">
      <c r="A53" s="455" t="s">
        <v>131</v>
      </c>
      <c r="B53" s="964" t="s">
        <v>132</v>
      </c>
      <c r="C53" s="46" t="s">
        <v>133</v>
      </c>
      <c r="D53" s="628"/>
      <c r="E53" s="993"/>
      <c r="F53" s="1013">
        <f t="shared" si="0"/>
        <v>0</v>
      </c>
    </row>
    <row r="54" spans="1:6" s="11" customFormat="1" ht="14.25" customHeight="1" x14ac:dyDescent="0.2">
      <c r="A54" s="455" t="s">
        <v>134</v>
      </c>
      <c r="B54" s="964" t="s">
        <v>135</v>
      </c>
      <c r="C54" s="46" t="s">
        <v>136</v>
      </c>
      <c r="D54" s="922"/>
      <c r="E54" s="993"/>
      <c r="F54" s="1013">
        <f t="shared" si="0"/>
        <v>0</v>
      </c>
    </row>
    <row r="55" spans="1:6" s="11" customFormat="1" ht="14.25" customHeight="1" x14ac:dyDescent="0.2">
      <c r="A55" s="455" t="s">
        <v>137</v>
      </c>
      <c r="B55" s="964" t="s">
        <v>138</v>
      </c>
      <c r="C55" s="46" t="s">
        <v>139</v>
      </c>
      <c r="D55" s="922"/>
      <c r="E55" s="993"/>
      <c r="F55" s="1013">
        <f t="shared" si="0"/>
        <v>0</v>
      </c>
    </row>
    <row r="56" spans="1:6" s="11" customFormat="1" ht="14.25" customHeight="1" x14ac:dyDescent="0.2">
      <c r="A56" s="455" t="s">
        <v>140</v>
      </c>
      <c r="B56" s="967" t="s">
        <v>141</v>
      </c>
      <c r="C56" s="934" t="s">
        <v>142</v>
      </c>
      <c r="D56" s="936"/>
      <c r="E56" s="997"/>
      <c r="F56" s="1014">
        <f t="shared" si="0"/>
        <v>0</v>
      </c>
    </row>
    <row r="57" spans="1:6" s="11" customFormat="1" ht="15.75" customHeight="1" x14ac:dyDescent="0.2">
      <c r="A57" s="1007" t="s">
        <v>143</v>
      </c>
      <c r="B57" s="975" t="s">
        <v>144</v>
      </c>
      <c r="C57" s="971" t="s">
        <v>145</v>
      </c>
      <c r="D57" s="976">
        <f>SUM(D46:D56)</f>
        <v>5241000</v>
      </c>
      <c r="E57" s="976">
        <f>SUM(E46:E56)</f>
        <v>9494898</v>
      </c>
      <c r="F57" s="989">
        <f t="shared" si="0"/>
        <v>14735898</v>
      </c>
    </row>
    <row r="58" spans="1:6" s="11" customFormat="1" ht="14.25" customHeight="1" x14ac:dyDescent="0.2">
      <c r="A58" s="1008" t="s">
        <v>146</v>
      </c>
      <c r="B58" s="963" t="s">
        <v>147</v>
      </c>
      <c r="C58" s="45" t="s">
        <v>148</v>
      </c>
      <c r="D58" s="937"/>
      <c r="E58" s="998"/>
      <c r="F58" s="1015">
        <f t="shared" si="0"/>
        <v>0</v>
      </c>
    </row>
    <row r="59" spans="1:6" s="11" customFormat="1" ht="14.25" customHeight="1" x14ac:dyDescent="0.2">
      <c r="A59" s="1008" t="s">
        <v>149</v>
      </c>
      <c r="B59" s="964" t="s">
        <v>150</v>
      </c>
      <c r="C59" s="46" t="s">
        <v>151</v>
      </c>
      <c r="D59" s="922"/>
      <c r="E59" s="990"/>
      <c r="F59" s="1013">
        <f t="shared" si="0"/>
        <v>0</v>
      </c>
    </row>
    <row r="60" spans="1:6" s="11" customFormat="1" ht="14.25" customHeight="1" x14ac:dyDescent="0.2">
      <c r="A60" s="1008" t="s">
        <v>152</v>
      </c>
      <c r="B60" s="964" t="s">
        <v>153</v>
      </c>
      <c r="C60" s="46" t="s">
        <v>154</v>
      </c>
      <c r="D60" s="922"/>
      <c r="E60" s="990"/>
      <c r="F60" s="1013">
        <f t="shared" si="0"/>
        <v>0</v>
      </c>
    </row>
    <row r="61" spans="1:6" s="11" customFormat="1" ht="14.25" customHeight="1" x14ac:dyDescent="0.2">
      <c r="A61" s="1008" t="s">
        <v>155</v>
      </c>
      <c r="B61" s="964" t="s">
        <v>156</v>
      </c>
      <c r="C61" s="46" t="s">
        <v>157</v>
      </c>
      <c r="D61" s="922"/>
      <c r="E61" s="990"/>
      <c r="F61" s="1013">
        <f t="shared" si="0"/>
        <v>0</v>
      </c>
    </row>
    <row r="62" spans="1:6" s="11" customFormat="1" ht="14.25" customHeight="1" x14ac:dyDescent="0.2">
      <c r="A62" s="1008" t="s">
        <v>158</v>
      </c>
      <c r="B62" s="968" t="s">
        <v>159</v>
      </c>
      <c r="C62" s="43" t="s">
        <v>160</v>
      </c>
      <c r="D62" s="636"/>
      <c r="E62" s="997"/>
      <c r="F62" s="1014">
        <f t="shared" si="0"/>
        <v>0</v>
      </c>
    </row>
    <row r="63" spans="1:6" s="11" customFormat="1" ht="14.25" customHeight="1" x14ac:dyDescent="0.2">
      <c r="A63" s="459" t="s">
        <v>161</v>
      </c>
      <c r="B63" s="975" t="s">
        <v>162</v>
      </c>
      <c r="C63" s="977" t="s">
        <v>163</v>
      </c>
      <c r="D63" s="978">
        <f>SUM(D58:D62)</f>
        <v>0</v>
      </c>
      <c r="E63" s="912"/>
      <c r="F63" s="987">
        <f t="shared" si="0"/>
        <v>0</v>
      </c>
    </row>
    <row r="64" spans="1:6" s="11" customFormat="1" ht="16.5" customHeight="1" x14ac:dyDescent="0.2">
      <c r="A64" s="455" t="s">
        <v>164</v>
      </c>
      <c r="B64" s="969" t="s">
        <v>165</v>
      </c>
      <c r="C64" s="847" t="s">
        <v>166</v>
      </c>
      <c r="D64" s="623"/>
      <c r="E64" s="998"/>
      <c r="F64" s="1015">
        <f t="shared" si="0"/>
        <v>0</v>
      </c>
    </row>
    <row r="65" spans="1:6" s="11" customFormat="1" ht="17.25" customHeight="1" x14ac:dyDescent="0.2">
      <c r="A65" s="455" t="s">
        <v>167</v>
      </c>
      <c r="B65" s="968" t="s">
        <v>168</v>
      </c>
      <c r="C65" s="21" t="s">
        <v>169</v>
      </c>
      <c r="D65" s="921">
        <v>1607479</v>
      </c>
      <c r="E65" s="997"/>
      <c r="F65" s="1014">
        <f t="shared" si="0"/>
        <v>1607479</v>
      </c>
    </row>
    <row r="66" spans="1:6" s="11" customFormat="1" ht="17.25" customHeight="1" x14ac:dyDescent="0.2">
      <c r="A66" s="459" t="s">
        <v>170</v>
      </c>
      <c r="B66" s="979" t="s">
        <v>171</v>
      </c>
      <c r="C66" s="971" t="s">
        <v>172</v>
      </c>
      <c r="D66" s="442">
        <f>SUM(D64:D65)</f>
        <v>1607479</v>
      </c>
      <c r="E66" s="442">
        <f>SUM(E64:E65)</f>
        <v>0</v>
      </c>
      <c r="F66" s="989">
        <f t="shared" si="0"/>
        <v>1607479</v>
      </c>
    </row>
    <row r="67" spans="1:6" s="11" customFormat="1" ht="16.5" customHeight="1" x14ac:dyDescent="0.2">
      <c r="A67" s="455" t="s">
        <v>173</v>
      </c>
      <c r="B67" s="969" t="s">
        <v>174</v>
      </c>
      <c r="C67" s="10" t="s">
        <v>175</v>
      </c>
      <c r="D67" s="1058"/>
      <c r="E67" s="998"/>
      <c r="F67" s="1059">
        <f t="shared" si="0"/>
        <v>0</v>
      </c>
    </row>
    <row r="68" spans="1:6" s="11" customFormat="1" ht="14.25" customHeight="1" x14ac:dyDescent="0.2">
      <c r="A68" s="455" t="s">
        <v>176</v>
      </c>
      <c r="B68" s="968" t="s">
        <v>177</v>
      </c>
      <c r="C68" s="21" t="s">
        <v>178</v>
      </c>
      <c r="D68" s="1060"/>
      <c r="E68" s="997"/>
      <c r="F68" s="1061">
        <f t="shared" si="0"/>
        <v>0</v>
      </c>
    </row>
    <row r="69" spans="1:6" s="11" customFormat="1" ht="15.75" customHeight="1" x14ac:dyDescent="0.2">
      <c r="A69" s="455" t="s">
        <v>179</v>
      </c>
      <c r="B69" s="1004" t="s">
        <v>180</v>
      </c>
      <c r="C69" s="971" t="s">
        <v>181</v>
      </c>
      <c r="D69" s="981">
        <f>SUM(D67:D68)</f>
        <v>0</v>
      </c>
      <c r="E69" s="912"/>
      <c r="F69" s="987">
        <f t="shared" si="0"/>
        <v>0</v>
      </c>
    </row>
    <row r="70" spans="1:6" s="11" customFormat="1" ht="21" customHeight="1" x14ac:dyDescent="0.2">
      <c r="A70" s="1009" t="s">
        <v>182</v>
      </c>
      <c r="B70" s="975" t="s">
        <v>183</v>
      </c>
      <c r="C70" s="980" t="s">
        <v>184</v>
      </c>
      <c r="D70" s="473">
        <f>SUM(D22+D31+D45+D57+D63+D66+D69)</f>
        <v>57387000</v>
      </c>
      <c r="E70" s="473">
        <f>SUM(E22+E31+E45+E57+E63+E66+E69)</f>
        <v>21194000</v>
      </c>
      <c r="F70" s="989">
        <f t="shared" si="0"/>
        <v>78581000</v>
      </c>
    </row>
    <row r="71" spans="1:6" s="11" customFormat="1" ht="14.25" customHeight="1" x14ac:dyDescent="0.2">
      <c r="A71" s="1006" t="s">
        <v>185</v>
      </c>
      <c r="B71" s="1062" t="s">
        <v>186</v>
      </c>
      <c r="C71" s="917" t="s">
        <v>187</v>
      </c>
      <c r="D71" s="1063"/>
      <c r="E71" s="1064"/>
      <c r="F71" s="1028">
        <f t="shared" ref="F71:F113" si="5">D71+E71</f>
        <v>0</v>
      </c>
    </row>
    <row r="72" spans="1:6" s="11" customFormat="1" ht="14.25" customHeight="1" x14ac:dyDescent="0.2">
      <c r="A72" s="455" t="s">
        <v>188</v>
      </c>
      <c r="B72" s="1029" t="s">
        <v>189</v>
      </c>
      <c r="C72" s="14" t="s">
        <v>190</v>
      </c>
      <c r="D72" s="925">
        <f>SUM(D73:D74)</f>
        <v>19252062</v>
      </c>
      <c r="E72" s="925">
        <f t="shared" ref="E72:F72" si="6">SUM(E73:E74)</f>
        <v>38747938</v>
      </c>
      <c r="F72" s="1065">
        <f t="shared" si="6"/>
        <v>58000000</v>
      </c>
    </row>
    <row r="73" spans="1:6" s="11" customFormat="1" ht="14.25" customHeight="1" x14ac:dyDescent="0.2">
      <c r="A73" s="455" t="s">
        <v>191</v>
      </c>
      <c r="B73" s="1066" t="s">
        <v>192</v>
      </c>
      <c r="C73" s="14" t="s">
        <v>193</v>
      </c>
      <c r="D73" s="922">
        <v>19252062</v>
      </c>
      <c r="E73" s="993">
        <v>38747938</v>
      </c>
      <c r="F73" s="1013">
        <f t="shared" si="5"/>
        <v>58000000</v>
      </c>
    </row>
    <row r="74" spans="1:6" s="11" customFormat="1" ht="14.25" customHeight="1" x14ac:dyDescent="0.2">
      <c r="A74" s="1016" t="s">
        <v>194</v>
      </c>
      <c r="B74" s="1067" t="s">
        <v>195</v>
      </c>
      <c r="C74" s="57" t="s">
        <v>196</v>
      </c>
      <c r="D74" s="936"/>
      <c r="E74" s="1036"/>
      <c r="F74" s="1037">
        <f t="shared" si="5"/>
        <v>0</v>
      </c>
    </row>
    <row r="75" spans="1:6" s="11" customFormat="1" ht="14.25" customHeight="1" x14ac:dyDescent="0.2">
      <c r="A75" s="471" t="s">
        <v>197</v>
      </c>
      <c r="B75" s="982" t="s">
        <v>198</v>
      </c>
      <c r="C75" s="984" t="s">
        <v>199</v>
      </c>
      <c r="D75" s="473">
        <f>SUM(D71:D72)</f>
        <v>19252062</v>
      </c>
      <c r="E75" s="473">
        <f>SUM(E71:E72)</f>
        <v>38747938</v>
      </c>
      <c r="F75" s="988">
        <f t="shared" si="5"/>
        <v>58000000</v>
      </c>
    </row>
    <row r="76" spans="1:6" s="11" customFormat="1" ht="18.75" customHeight="1" x14ac:dyDescent="0.2">
      <c r="A76" s="1017" t="s">
        <v>200</v>
      </c>
      <c r="B76" s="983" t="s">
        <v>201</v>
      </c>
      <c r="C76" s="984"/>
      <c r="D76" s="473">
        <f>SUM(D75,D70)</f>
        <v>76639062</v>
      </c>
      <c r="E76" s="473">
        <f>SUM(E75,E70)</f>
        <v>59941938</v>
      </c>
      <c r="F76" s="989">
        <f t="shared" si="5"/>
        <v>136581000</v>
      </c>
    </row>
    <row r="77" spans="1:6" ht="17.25" customHeight="1" x14ac:dyDescent="0.25">
      <c r="A77" s="1078"/>
      <c r="B77" s="1078"/>
      <c r="C77" s="1078"/>
      <c r="D77" s="1078"/>
      <c r="E77" s="932"/>
      <c r="F77" s="986">
        <f t="shared" si="5"/>
        <v>0</v>
      </c>
    </row>
    <row r="78" spans="1:6" s="64" customFormat="1" ht="16.5" customHeight="1" x14ac:dyDescent="0.25">
      <c r="A78" s="1078" t="s">
        <v>202</v>
      </c>
      <c r="B78" s="1078"/>
      <c r="C78" s="1078"/>
      <c r="D78" s="1078"/>
      <c r="E78" s="933"/>
      <c r="F78" s="986">
        <f t="shared" si="5"/>
        <v>0</v>
      </c>
    </row>
    <row r="79" spans="1:6" ht="38.1" customHeight="1" x14ac:dyDescent="0.25">
      <c r="A79" s="4" t="s">
        <v>2</v>
      </c>
      <c r="B79" s="5" t="s">
        <v>203</v>
      </c>
      <c r="C79" s="5" t="s">
        <v>4</v>
      </c>
      <c r="D79" s="926" t="str">
        <f>+D4</f>
        <v>Kötelező feladat</v>
      </c>
      <c r="E79" s="938" t="s">
        <v>464</v>
      </c>
      <c r="F79" s="396" t="s">
        <v>269</v>
      </c>
    </row>
    <row r="80" spans="1:6" s="7" customFormat="1" ht="12" customHeight="1" x14ac:dyDescent="0.2">
      <c r="A80" s="4" t="s">
        <v>6</v>
      </c>
      <c r="B80" s="5" t="s">
        <v>7</v>
      </c>
      <c r="C80" s="5" t="s">
        <v>8</v>
      </c>
      <c r="D80" s="926" t="s">
        <v>9</v>
      </c>
      <c r="E80" s="995" t="s">
        <v>270</v>
      </c>
      <c r="F80" s="991" t="s">
        <v>465</v>
      </c>
    </row>
    <row r="81" spans="1:6" ht="15.75" customHeight="1" x14ac:dyDescent="0.25">
      <c r="A81" s="1010" t="s">
        <v>10</v>
      </c>
      <c r="B81" s="943" t="s">
        <v>204</v>
      </c>
      <c r="C81" s="66" t="s">
        <v>205</v>
      </c>
      <c r="D81" s="623">
        <v>10883480</v>
      </c>
      <c r="E81" s="996">
        <v>2721221</v>
      </c>
      <c r="F81" s="1013">
        <f t="shared" si="5"/>
        <v>13604701</v>
      </c>
    </row>
    <row r="82" spans="1:6" ht="15.75" customHeight="1" x14ac:dyDescent="0.25">
      <c r="A82" s="1008" t="s">
        <v>13</v>
      </c>
      <c r="B82" s="944" t="s">
        <v>206</v>
      </c>
      <c r="C82" s="68" t="s">
        <v>207</v>
      </c>
      <c r="D82" s="628">
        <v>2476851</v>
      </c>
      <c r="E82" s="996">
        <v>356819</v>
      </c>
      <c r="F82" s="1013">
        <f t="shared" si="5"/>
        <v>2833670</v>
      </c>
    </row>
    <row r="83" spans="1:6" ht="15.75" customHeight="1" x14ac:dyDescent="0.25">
      <c r="A83" s="1008" t="s">
        <v>16</v>
      </c>
      <c r="B83" s="944" t="s">
        <v>208</v>
      </c>
      <c r="C83" s="68" t="s">
        <v>209</v>
      </c>
      <c r="D83" s="628">
        <v>21084874</v>
      </c>
      <c r="E83" s="996">
        <v>10541000</v>
      </c>
      <c r="F83" s="1013">
        <f t="shared" si="5"/>
        <v>31625874</v>
      </c>
    </row>
    <row r="84" spans="1:6" ht="15.75" customHeight="1" x14ac:dyDescent="0.25">
      <c r="A84" s="1008" t="s">
        <v>19</v>
      </c>
      <c r="B84" s="944" t="s">
        <v>210</v>
      </c>
      <c r="C84" s="68" t="s">
        <v>211</v>
      </c>
      <c r="D84" s="628">
        <v>1693420</v>
      </c>
      <c r="E84" s="996"/>
      <c r="F84" s="1013">
        <f t="shared" si="5"/>
        <v>1693420</v>
      </c>
    </row>
    <row r="85" spans="1:6" ht="15.75" customHeight="1" x14ac:dyDescent="0.25">
      <c r="A85" s="1008" t="s">
        <v>22</v>
      </c>
      <c r="B85" s="944" t="s">
        <v>212</v>
      </c>
      <c r="C85" s="68" t="s">
        <v>213</v>
      </c>
      <c r="D85" s="628">
        <v>21460000</v>
      </c>
      <c r="E85" s="996"/>
      <c r="F85" s="1013">
        <f t="shared" si="5"/>
        <v>21460000</v>
      </c>
    </row>
    <row r="86" spans="1:6" ht="15.75" customHeight="1" x14ac:dyDescent="0.25">
      <c r="A86" s="1008" t="s">
        <v>25</v>
      </c>
      <c r="B86" s="944" t="s">
        <v>214</v>
      </c>
      <c r="C86" s="68" t="s">
        <v>215</v>
      </c>
      <c r="D86" s="628">
        <v>194000</v>
      </c>
      <c r="E86" s="996"/>
      <c r="F86" s="1013">
        <f t="shared" si="5"/>
        <v>194000</v>
      </c>
    </row>
    <row r="87" spans="1:6" ht="15.75" customHeight="1" x14ac:dyDescent="0.25">
      <c r="A87" s="1008" t="s">
        <v>28</v>
      </c>
      <c r="B87" s="945" t="s">
        <v>216</v>
      </c>
      <c r="C87" s="102" t="s">
        <v>217</v>
      </c>
      <c r="D87" s="927"/>
      <c r="E87" s="996"/>
      <c r="F87" s="1013">
        <f t="shared" si="5"/>
        <v>0</v>
      </c>
    </row>
    <row r="88" spans="1:6" ht="15.75" customHeight="1" x14ac:dyDescent="0.25">
      <c r="A88" s="1008" t="s">
        <v>31</v>
      </c>
      <c r="B88" s="945" t="s">
        <v>218</v>
      </c>
      <c r="C88" s="102" t="s">
        <v>219</v>
      </c>
      <c r="D88" s="927"/>
      <c r="E88" s="996"/>
      <c r="F88" s="1013">
        <f t="shared" si="5"/>
        <v>0</v>
      </c>
    </row>
    <row r="89" spans="1:6" ht="15.75" customHeight="1" x14ac:dyDescent="0.25">
      <c r="A89" s="1008" t="s">
        <v>34</v>
      </c>
      <c r="B89" s="946" t="s">
        <v>220</v>
      </c>
      <c r="C89" s="102" t="s">
        <v>221</v>
      </c>
      <c r="D89" s="928">
        <v>3000000</v>
      </c>
      <c r="E89" s="996"/>
      <c r="F89" s="1013">
        <f t="shared" si="5"/>
        <v>3000000</v>
      </c>
    </row>
    <row r="90" spans="1:6" ht="15.75" customHeight="1" x14ac:dyDescent="0.25">
      <c r="A90" s="1008" t="s">
        <v>37</v>
      </c>
      <c r="B90" s="945" t="s">
        <v>222</v>
      </c>
      <c r="C90" s="102" t="s">
        <v>223</v>
      </c>
      <c r="D90" s="927"/>
      <c r="E90" s="996"/>
      <c r="F90" s="1013">
        <f t="shared" si="5"/>
        <v>0</v>
      </c>
    </row>
    <row r="91" spans="1:6" ht="15.75" customHeight="1" x14ac:dyDescent="0.25">
      <c r="A91" s="1008" t="s">
        <v>39</v>
      </c>
      <c r="B91" s="945" t="s">
        <v>224</v>
      </c>
      <c r="C91" s="102" t="s">
        <v>225</v>
      </c>
      <c r="D91" s="928">
        <v>460000</v>
      </c>
      <c r="E91" s="996"/>
      <c r="F91" s="1013">
        <f t="shared" si="5"/>
        <v>460000</v>
      </c>
    </row>
    <row r="92" spans="1:6" ht="15.75" customHeight="1" x14ac:dyDescent="0.25">
      <c r="A92" s="1008" t="s">
        <v>41</v>
      </c>
      <c r="B92" s="945" t="s">
        <v>226</v>
      </c>
      <c r="C92" s="102" t="s">
        <v>227</v>
      </c>
      <c r="D92" s="927">
        <f>SUM(D93:D94)</f>
        <v>17806000</v>
      </c>
      <c r="E92" s="996"/>
      <c r="F92" s="1013">
        <f t="shared" si="5"/>
        <v>17806000</v>
      </c>
    </row>
    <row r="93" spans="1:6" ht="15.75" customHeight="1" x14ac:dyDescent="0.25">
      <c r="A93" s="1008" t="s">
        <v>43</v>
      </c>
      <c r="B93" s="945" t="s">
        <v>228</v>
      </c>
      <c r="C93" s="71" t="s">
        <v>227</v>
      </c>
      <c r="D93" s="927">
        <v>17806000</v>
      </c>
      <c r="E93" s="996"/>
      <c r="F93" s="1013">
        <f t="shared" si="5"/>
        <v>17806000</v>
      </c>
    </row>
    <row r="94" spans="1:6" ht="15.75" customHeight="1" x14ac:dyDescent="0.25">
      <c r="A94" s="1008" t="s">
        <v>45</v>
      </c>
      <c r="B94" s="947" t="s">
        <v>229</v>
      </c>
      <c r="C94" s="73" t="s">
        <v>227</v>
      </c>
      <c r="D94" s="929">
        <f>'8.sz.mell. '!D24+'8.sz.mell. '!E24</f>
        <v>0</v>
      </c>
      <c r="E94" s="1000"/>
      <c r="F94" s="1014">
        <f t="shared" si="5"/>
        <v>0</v>
      </c>
    </row>
    <row r="95" spans="1:6" ht="15.75" customHeight="1" x14ac:dyDescent="0.25">
      <c r="A95" s="1011" t="s">
        <v>47</v>
      </c>
      <c r="B95" s="948" t="s">
        <v>459</v>
      </c>
      <c r="C95" s="31" t="s">
        <v>230</v>
      </c>
      <c r="D95" s="923">
        <f>SUM(D81:D85)</f>
        <v>57598625</v>
      </c>
      <c r="E95" s="976">
        <f>SUM(E81:E85)</f>
        <v>13619040</v>
      </c>
      <c r="F95" s="989">
        <f t="shared" si="5"/>
        <v>71217665</v>
      </c>
    </row>
    <row r="96" spans="1:6" ht="16.5" customHeight="1" x14ac:dyDescent="0.25">
      <c r="A96" s="1008" t="s">
        <v>49</v>
      </c>
      <c r="B96" s="943" t="s">
        <v>231</v>
      </c>
      <c r="C96" s="66" t="s">
        <v>232</v>
      </c>
      <c r="D96" s="623"/>
      <c r="E96" s="1018"/>
      <c r="F96" s="1015">
        <f t="shared" si="5"/>
        <v>0</v>
      </c>
    </row>
    <row r="97" spans="1:6" ht="16.5" customHeight="1" x14ac:dyDescent="0.25">
      <c r="A97" s="1008" t="s">
        <v>51</v>
      </c>
      <c r="B97" s="944" t="s">
        <v>233</v>
      </c>
      <c r="C97" s="68" t="s">
        <v>234</v>
      </c>
      <c r="D97" s="628">
        <v>0</v>
      </c>
      <c r="E97" s="1019">
        <v>45215000</v>
      </c>
      <c r="F97" s="1013">
        <f t="shared" si="5"/>
        <v>45215000</v>
      </c>
    </row>
    <row r="98" spans="1:6" ht="16.5" customHeight="1" x14ac:dyDescent="0.25">
      <c r="A98" s="1008" t="s">
        <v>54</v>
      </c>
      <c r="B98" s="949" t="s">
        <v>235</v>
      </c>
      <c r="C98" s="14" t="s">
        <v>236</v>
      </c>
      <c r="D98" s="628">
        <f>SUM(D99:D104)</f>
        <v>0</v>
      </c>
      <c r="E98" s="1019"/>
      <c r="F98" s="1013">
        <f t="shared" si="5"/>
        <v>0</v>
      </c>
    </row>
    <row r="99" spans="1:6" ht="16.5" customHeight="1" x14ac:dyDescent="0.25">
      <c r="A99" s="1008" t="s">
        <v>57</v>
      </c>
      <c r="B99" s="944" t="s">
        <v>237</v>
      </c>
      <c r="C99" s="14" t="s">
        <v>238</v>
      </c>
      <c r="D99" s="628"/>
      <c r="E99" s="1019"/>
      <c r="F99" s="1013">
        <f t="shared" si="5"/>
        <v>0</v>
      </c>
    </row>
    <row r="100" spans="1:6" ht="16.5" customHeight="1" x14ac:dyDescent="0.25">
      <c r="A100" s="1008" t="s">
        <v>60</v>
      </c>
      <c r="B100" s="950" t="s">
        <v>218</v>
      </c>
      <c r="C100" s="14" t="s">
        <v>239</v>
      </c>
      <c r="D100" s="628"/>
      <c r="E100" s="1019"/>
      <c r="F100" s="1013">
        <f t="shared" si="5"/>
        <v>0</v>
      </c>
    </row>
    <row r="101" spans="1:6" ht="16.5" customHeight="1" x14ac:dyDescent="0.25">
      <c r="A101" s="1008" t="s">
        <v>62</v>
      </c>
      <c r="B101" s="950" t="s">
        <v>240</v>
      </c>
      <c r="C101" s="14" t="s">
        <v>241</v>
      </c>
      <c r="D101" s="628"/>
      <c r="E101" s="1019"/>
      <c r="F101" s="1013">
        <f t="shared" si="5"/>
        <v>0</v>
      </c>
    </row>
    <row r="102" spans="1:6" ht="16.5" customHeight="1" x14ac:dyDescent="0.25">
      <c r="A102" s="1008" t="s">
        <v>64</v>
      </c>
      <c r="B102" s="950" t="s">
        <v>242</v>
      </c>
      <c r="C102" s="14" t="s">
        <v>243</v>
      </c>
      <c r="D102" s="628"/>
      <c r="E102" s="1019"/>
      <c r="F102" s="1013">
        <f t="shared" si="5"/>
        <v>0</v>
      </c>
    </row>
    <row r="103" spans="1:6" ht="16.5" customHeight="1" x14ac:dyDescent="0.25">
      <c r="A103" s="1008" t="s">
        <v>66</v>
      </c>
      <c r="B103" s="950" t="s">
        <v>244</v>
      </c>
      <c r="C103" s="14" t="s">
        <v>245</v>
      </c>
      <c r="D103" s="628"/>
      <c r="E103" s="1019"/>
      <c r="F103" s="1013">
        <f t="shared" si="5"/>
        <v>0</v>
      </c>
    </row>
    <row r="104" spans="1:6" ht="16.5" customHeight="1" x14ac:dyDescent="0.25">
      <c r="A104" s="1008" t="s">
        <v>68</v>
      </c>
      <c r="B104" s="951" t="s">
        <v>246</v>
      </c>
      <c r="C104" s="21" t="s">
        <v>247</v>
      </c>
      <c r="D104" s="921"/>
      <c r="E104" s="1020"/>
      <c r="F104" s="1014">
        <f t="shared" si="5"/>
        <v>0</v>
      </c>
    </row>
    <row r="105" spans="1:6" ht="16.5" customHeight="1" x14ac:dyDescent="0.25">
      <c r="A105" s="1011" t="s">
        <v>70</v>
      </c>
      <c r="B105" s="948" t="s">
        <v>458</v>
      </c>
      <c r="C105" s="31" t="s">
        <v>248</v>
      </c>
      <c r="D105" s="639">
        <f>+D96+D97+D98</f>
        <v>0</v>
      </c>
      <c r="E105" s="473">
        <f>+E96+E97+E98</f>
        <v>45215000</v>
      </c>
      <c r="F105" s="988">
        <f t="shared" si="5"/>
        <v>45215000</v>
      </c>
    </row>
    <row r="106" spans="1:6" ht="16.5" customHeight="1" x14ac:dyDescent="0.25">
      <c r="A106" s="1009" t="s">
        <v>72</v>
      </c>
      <c r="B106" s="952" t="s">
        <v>249</v>
      </c>
      <c r="C106" s="31" t="s">
        <v>250</v>
      </c>
      <c r="D106" s="930">
        <f>SUM(D95+D105)</f>
        <v>57598625</v>
      </c>
      <c r="E106" s="978">
        <f>SUM(E95+E105)</f>
        <v>58834040</v>
      </c>
      <c r="F106" s="988">
        <f t="shared" si="5"/>
        <v>116432665</v>
      </c>
    </row>
    <row r="107" spans="1:6" ht="16.5" customHeight="1" x14ac:dyDescent="0.25">
      <c r="A107" s="1010" t="s">
        <v>75</v>
      </c>
      <c r="B107" s="953" t="s">
        <v>251</v>
      </c>
      <c r="C107" s="939" t="s">
        <v>252</v>
      </c>
      <c r="D107" s="924">
        <f>'16.sz.mell'!D9</f>
        <v>0</v>
      </c>
      <c r="E107" s="1001"/>
      <c r="F107" s="1015">
        <f t="shared" si="5"/>
        <v>0</v>
      </c>
    </row>
    <row r="108" spans="1:6" ht="16.5" customHeight="1" x14ac:dyDescent="0.25">
      <c r="A108" s="1008" t="s">
        <v>78</v>
      </c>
      <c r="B108" s="954" t="s">
        <v>253</v>
      </c>
      <c r="C108" s="68" t="s">
        <v>254</v>
      </c>
      <c r="D108" s="628"/>
      <c r="E108" s="996"/>
      <c r="F108" s="1013">
        <f t="shared" si="5"/>
        <v>0</v>
      </c>
    </row>
    <row r="109" spans="1:6" ht="16.5" customHeight="1" x14ac:dyDescent="0.25">
      <c r="A109" s="456" t="s">
        <v>81</v>
      </c>
      <c r="B109" s="954" t="s">
        <v>255</v>
      </c>
      <c r="C109" s="68" t="s">
        <v>256</v>
      </c>
      <c r="D109" s="628">
        <v>558642</v>
      </c>
      <c r="E109" s="996"/>
      <c r="F109" s="1013">
        <f t="shared" si="5"/>
        <v>558642</v>
      </c>
    </row>
    <row r="110" spans="1:6" ht="16.5" customHeight="1" x14ac:dyDescent="0.25">
      <c r="A110" s="1008" t="s">
        <v>83</v>
      </c>
      <c r="B110" s="954" t="s">
        <v>445</v>
      </c>
      <c r="C110" s="68" t="s">
        <v>444</v>
      </c>
      <c r="D110" s="628">
        <v>17229733</v>
      </c>
      <c r="E110" s="996">
        <v>2359960</v>
      </c>
      <c r="F110" s="1013">
        <f t="shared" si="5"/>
        <v>19589693</v>
      </c>
    </row>
    <row r="111" spans="1:6" ht="16.5" customHeight="1" x14ac:dyDescent="0.25">
      <c r="A111" s="456" t="s">
        <v>85</v>
      </c>
      <c r="B111" s="955" t="s">
        <v>257</v>
      </c>
      <c r="C111" s="940" t="s">
        <v>258</v>
      </c>
      <c r="D111" s="921"/>
      <c r="E111" s="1000"/>
      <c r="F111" s="1014">
        <f t="shared" si="5"/>
        <v>0</v>
      </c>
    </row>
    <row r="112" spans="1:6" ht="16.5" customHeight="1" x14ac:dyDescent="0.25">
      <c r="A112" s="1012" t="s">
        <v>87</v>
      </c>
      <c r="B112" s="956" t="s">
        <v>259</v>
      </c>
      <c r="C112" s="31" t="s">
        <v>260</v>
      </c>
      <c r="D112" s="931">
        <f>SUM(D107:D111)</f>
        <v>17788375</v>
      </c>
      <c r="E112" s="1002">
        <f>SUM(E107:E111)</f>
        <v>2359960</v>
      </c>
      <c r="F112" s="988">
        <f t="shared" si="5"/>
        <v>20148335</v>
      </c>
    </row>
    <row r="113" spans="1:6" s="11" customFormat="1" ht="24.75" customHeight="1" x14ac:dyDescent="0.2">
      <c r="A113" s="958" t="s">
        <v>90</v>
      </c>
      <c r="B113" s="957" t="s">
        <v>261</v>
      </c>
      <c r="C113" s="941" t="s">
        <v>262</v>
      </c>
      <c r="D113" s="942">
        <f>D106+D112</f>
        <v>75387000</v>
      </c>
      <c r="E113" s="942">
        <f>E106+E112</f>
        <v>61194000</v>
      </c>
      <c r="F113" s="989">
        <f t="shared" si="5"/>
        <v>136581000</v>
      </c>
    </row>
    <row r="114" spans="1:6" ht="16.5" customHeight="1" x14ac:dyDescent="0.25"/>
    <row r="115" spans="1:6" x14ac:dyDescent="0.25">
      <c r="D115" s="673"/>
    </row>
  </sheetData>
  <mergeCells count="5">
    <mergeCell ref="A2:D2"/>
    <mergeCell ref="A3:B3"/>
    <mergeCell ref="A77:D77"/>
    <mergeCell ref="A78:D78"/>
    <mergeCell ref="A1:F1"/>
  </mergeCells>
  <printOptions horizontalCentered="1"/>
  <pageMargins left="0.59055118110236227" right="0.59055118110236227" top="1.0629921259842521" bottom="0.86614173228346458" header="0.78740157480314965" footer="0.59055118110236227"/>
  <pageSetup paperSize="9" scale="58" fitToHeight="2" orientation="portrait" cellComments="asDisplayed" r:id="rId1"/>
  <headerFooter alignWithMargins="0">
    <oddHeader>&amp;C&amp;"Times New Roman CE,Félkövér"&amp;12&amp;R&amp;"Times New Roman CE,Félkövér dőlt"&amp;11 9. melléklet a ........./2017. (.......) önkormányzati rendelethez</oddHeader>
  </headerFooter>
  <rowBreaks count="1" manualBreakCount="1">
    <brk id="70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sqref="A1:K1"/>
    </sheetView>
  </sheetViews>
  <sheetFormatPr defaultRowHeight="12.75" x14ac:dyDescent="0.2"/>
  <cols>
    <col min="1" max="1" width="6.6640625" style="374" customWidth="1"/>
    <col min="2" max="2" width="24.6640625" style="334" customWidth="1"/>
    <col min="3" max="3" width="13" style="334" customWidth="1"/>
    <col min="4" max="5" width="15.5" style="375" customWidth="1"/>
    <col min="6" max="6" width="11.5" style="375" customWidth="1"/>
    <col min="7" max="7" width="13" style="375" customWidth="1"/>
    <col min="8" max="9" width="14" style="375" customWidth="1"/>
    <col min="10" max="10" width="13.33203125" style="334" customWidth="1"/>
    <col min="11" max="11" width="14.6640625" style="334" customWidth="1"/>
    <col min="12" max="256" width="9.33203125" style="334"/>
    <col min="257" max="257" width="6.6640625" style="334" customWidth="1"/>
    <col min="258" max="258" width="24.6640625" style="334" customWidth="1"/>
    <col min="259" max="259" width="13" style="334" customWidth="1"/>
    <col min="260" max="261" width="15.5" style="334" customWidth="1"/>
    <col min="262" max="262" width="11.5" style="334" customWidth="1"/>
    <col min="263" max="263" width="13" style="334" customWidth="1"/>
    <col min="264" max="265" width="14" style="334" customWidth="1"/>
    <col min="266" max="266" width="13.33203125" style="334" customWidth="1"/>
    <col min="267" max="267" width="14.6640625" style="334" customWidth="1"/>
    <col min="268" max="512" width="9.33203125" style="334"/>
    <col min="513" max="513" width="6.6640625" style="334" customWidth="1"/>
    <col min="514" max="514" width="24.6640625" style="334" customWidth="1"/>
    <col min="515" max="515" width="13" style="334" customWidth="1"/>
    <col min="516" max="517" width="15.5" style="334" customWidth="1"/>
    <col min="518" max="518" width="11.5" style="334" customWidth="1"/>
    <col min="519" max="519" width="13" style="334" customWidth="1"/>
    <col min="520" max="521" width="14" style="334" customWidth="1"/>
    <col min="522" max="522" width="13.33203125" style="334" customWidth="1"/>
    <col min="523" max="523" width="14.6640625" style="334" customWidth="1"/>
    <col min="524" max="768" width="9.33203125" style="334"/>
    <col min="769" max="769" width="6.6640625" style="334" customWidth="1"/>
    <col min="770" max="770" width="24.6640625" style="334" customWidth="1"/>
    <col min="771" max="771" width="13" style="334" customWidth="1"/>
    <col min="772" max="773" width="15.5" style="334" customWidth="1"/>
    <col min="774" max="774" width="11.5" style="334" customWidth="1"/>
    <col min="775" max="775" width="13" style="334" customWidth="1"/>
    <col min="776" max="777" width="14" style="334" customWidth="1"/>
    <col min="778" max="778" width="13.33203125" style="334" customWidth="1"/>
    <col min="779" max="779" width="14.6640625" style="334" customWidth="1"/>
    <col min="780" max="1024" width="9.33203125" style="334"/>
    <col min="1025" max="1025" width="6.6640625" style="334" customWidth="1"/>
    <col min="1026" max="1026" width="24.6640625" style="334" customWidth="1"/>
    <col min="1027" max="1027" width="13" style="334" customWidth="1"/>
    <col min="1028" max="1029" width="15.5" style="334" customWidth="1"/>
    <col min="1030" max="1030" width="11.5" style="334" customWidth="1"/>
    <col min="1031" max="1031" width="13" style="334" customWidth="1"/>
    <col min="1032" max="1033" width="14" style="334" customWidth="1"/>
    <col min="1034" max="1034" width="13.33203125" style="334" customWidth="1"/>
    <col min="1035" max="1035" width="14.6640625" style="334" customWidth="1"/>
    <col min="1036" max="1280" width="9.33203125" style="334"/>
    <col min="1281" max="1281" width="6.6640625" style="334" customWidth="1"/>
    <col min="1282" max="1282" width="24.6640625" style="334" customWidth="1"/>
    <col min="1283" max="1283" width="13" style="334" customWidth="1"/>
    <col min="1284" max="1285" width="15.5" style="334" customWidth="1"/>
    <col min="1286" max="1286" width="11.5" style="334" customWidth="1"/>
    <col min="1287" max="1287" width="13" style="334" customWidth="1"/>
    <col min="1288" max="1289" width="14" style="334" customWidth="1"/>
    <col min="1290" max="1290" width="13.33203125" style="334" customWidth="1"/>
    <col min="1291" max="1291" width="14.6640625" style="334" customWidth="1"/>
    <col min="1292" max="1536" width="9.33203125" style="334"/>
    <col min="1537" max="1537" width="6.6640625" style="334" customWidth="1"/>
    <col min="1538" max="1538" width="24.6640625" style="334" customWidth="1"/>
    <col min="1539" max="1539" width="13" style="334" customWidth="1"/>
    <col min="1540" max="1541" width="15.5" style="334" customWidth="1"/>
    <col min="1542" max="1542" width="11.5" style="334" customWidth="1"/>
    <col min="1543" max="1543" width="13" style="334" customWidth="1"/>
    <col min="1544" max="1545" width="14" style="334" customWidth="1"/>
    <col min="1546" max="1546" width="13.33203125" style="334" customWidth="1"/>
    <col min="1547" max="1547" width="14.6640625" style="334" customWidth="1"/>
    <col min="1548" max="1792" width="9.33203125" style="334"/>
    <col min="1793" max="1793" width="6.6640625" style="334" customWidth="1"/>
    <col min="1794" max="1794" width="24.6640625" style="334" customWidth="1"/>
    <col min="1795" max="1795" width="13" style="334" customWidth="1"/>
    <col min="1796" max="1797" width="15.5" style="334" customWidth="1"/>
    <col min="1798" max="1798" width="11.5" style="334" customWidth="1"/>
    <col min="1799" max="1799" width="13" style="334" customWidth="1"/>
    <col min="1800" max="1801" width="14" style="334" customWidth="1"/>
    <col min="1802" max="1802" width="13.33203125" style="334" customWidth="1"/>
    <col min="1803" max="1803" width="14.6640625" style="334" customWidth="1"/>
    <col min="1804" max="2048" width="9.33203125" style="334"/>
    <col min="2049" max="2049" width="6.6640625" style="334" customWidth="1"/>
    <col min="2050" max="2050" width="24.6640625" style="334" customWidth="1"/>
    <col min="2051" max="2051" width="13" style="334" customWidth="1"/>
    <col min="2052" max="2053" width="15.5" style="334" customWidth="1"/>
    <col min="2054" max="2054" width="11.5" style="334" customWidth="1"/>
    <col min="2055" max="2055" width="13" style="334" customWidth="1"/>
    <col min="2056" max="2057" width="14" style="334" customWidth="1"/>
    <col min="2058" max="2058" width="13.33203125" style="334" customWidth="1"/>
    <col min="2059" max="2059" width="14.6640625" style="334" customWidth="1"/>
    <col min="2060" max="2304" width="9.33203125" style="334"/>
    <col min="2305" max="2305" width="6.6640625" style="334" customWidth="1"/>
    <col min="2306" max="2306" width="24.6640625" style="334" customWidth="1"/>
    <col min="2307" max="2307" width="13" style="334" customWidth="1"/>
    <col min="2308" max="2309" width="15.5" style="334" customWidth="1"/>
    <col min="2310" max="2310" width="11.5" style="334" customWidth="1"/>
    <col min="2311" max="2311" width="13" style="334" customWidth="1"/>
    <col min="2312" max="2313" width="14" style="334" customWidth="1"/>
    <col min="2314" max="2314" width="13.33203125" style="334" customWidth="1"/>
    <col min="2315" max="2315" width="14.6640625" style="334" customWidth="1"/>
    <col min="2316" max="2560" width="9.33203125" style="334"/>
    <col min="2561" max="2561" width="6.6640625" style="334" customWidth="1"/>
    <col min="2562" max="2562" width="24.6640625" style="334" customWidth="1"/>
    <col min="2563" max="2563" width="13" style="334" customWidth="1"/>
    <col min="2564" max="2565" width="15.5" style="334" customWidth="1"/>
    <col min="2566" max="2566" width="11.5" style="334" customWidth="1"/>
    <col min="2567" max="2567" width="13" style="334" customWidth="1"/>
    <col min="2568" max="2569" width="14" style="334" customWidth="1"/>
    <col min="2570" max="2570" width="13.33203125" style="334" customWidth="1"/>
    <col min="2571" max="2571" width="14.6640625" style="334" customWidth="1"/>
    <col min="2572" max="2816" width="9.33203125" style="334"/>
    <col min="2817" max="2817" width="6.6640625" style="334" customWidth="1"/>
    <col min="2818" max="2818" width="24.6640625" style="334" customWidth="1"/>
    <col min="2819" max="2819" width="13" style="334" customWidth="1"/>
    <col min="2820" max="2821" width="15.5" style="334" customWidth="1"/>
    <col min="2822" max="2822" width="11.5" style="334" customWidth="1"/>
    <col min="2823" max="2823" width="13" style="334" customWidth="1"/>
    <col min="2824" max="2825" width="14" style="334" customWidth="1"/>
    <col min="2826" max="2826" width="13.33203125" style="334" customWidth="1"/>
    <col min="2827" max="2827" width="14.6640625" style="334" customWidth="1"/>
    <col min="2828" max="3072" width="9.33203125" style="334"/>
    <col min="3073" max="3073" width="6.6640625" style="334" customWidth="1"/>
    <col min="3074" max="3074" width="24.6640625" style="334" customWidth="1"/>
    <col min="3075" max="3075" width="13" style="334" customWidth="1"/>
    <col min="3076" max="3077" width="15.5" style="334" customWidth="1"/>
    <col min="3078" max="3078" width="11.5" style="334" customWidth="1"/>
    <col min="3079" max="3079" width="13" style="334" customWidth="1"/>
    <col min="3080" max="3081" width="14" style="334" customWidth="1"/>
    <col min="3082" max="3082" width="13.33203125" style="334" customWidth="1"/>
    <col min="3083" max="3083" width="14.6640625" style="334" customWidth="1"/>
    <col min="3084" max="3328" width="9.33203125" style="334"/>
    <col min="3329" max="3329" width="6.6640625" style="334" customWidth="1"/>
    <col min="3330" max="3330" width="24.6640625" style="334" customWidth="1"/>
    <col min="3331" max="3331" width="13" style="334" customWidth="1"/>
    <col min="3332" max="3333" width="15.5" style="334" customWidth="1"/>
    <col min="3334" max="3334" width="11.5" style="334" customWidth="1"/>
    <col min="3335" max="3335" width="13" style="334" customWidth="1"/>
    <col min="3336" max="3337" width="14" style="334" customWidth="1"/>
    <col min="3338" max="3338" width="13.33203125" style="334" customWidth="1"/>
    <col min="3339" max="3339" width="14.6640625" style="334" customWidth="1"/>
    <col min="3340" max="3584" width="9.33203125" style="334"/>
    <col min="3585" max="3585" width="6.6640625" style="334" customWidth="1"/>
    <col min="3586" max="3586" width="24.6640625" style="334" customWidth="1"/>
    <col min="3587" max="3587" width="13" style="334" customWidth="1"/>
    <col min="3588" max="3589" width="15.5" style="334" customWidth="1"/>
    <col min="3590" max="3590" width="11.5" style="334" customWidth="1"/>
    <col min="3591" max="3591" width="13" style="334" customWidth="1"/>
    <col min="3592" max="3593" width="14" style="334" customWidth="1"/>
    <col min="3594" max="3594" width="13.33203125" style="334" customWidth="1"/>
    <col min="3595" max="3595" width="14.6640625" style="334" customWidth="1"/>
    <col min="3596" max="3840" width="9.33203125" style="334"/>
    <col min="3841" max="3841" width="6.6640625" style="334" customWidth="1"/>
    <col min="3842" max="3842" width="24.6640625" style="334" customWidth="1"/>
    <col min="3843" max="3843" width="13" style="334" customWidth="1"/>
    <col min="3844" max="3845" width="15.5" style="334" customWidth="1"/>
    <col min="3846" max="3846" width="11.5" style="334" customWidth="1"/>
    <col min="3847" max="3847" width="13" style="334" customWidth="1"/>
    <col min="3848" max="3849" width="14" style="334" customWidth="1"/>
    <col min="3850" max="3850" width="13.33203125" style="334" customWidth="1"/>
    <col min="3851" max="3851" width="14.6640625" style="334" customWidth="1"/>
    <col min="3852" max="4096" width="9.33203125" style="334"/>
    <col min="4097" max="4097" width="6.6640625" style="334" customWidth="1"/>
    <col min="4098" max="4098" width="24.6640625" style="334" customWidth="1"/>
    <col min="4099" max="4099" width="13" style="334" customWidth="1"/>
    <col min="4100" max="4101" width="15.5" style="334" customWidth="1"/>
    <col min="4102" max="4102" width="11.5" style="334" customWidth="1"/>
    <col min="4103" max="4103" width="13" style="334" customWidth="1"/>
    <col min="4104" max="4105" width="14" style="334" customWidth="1"/>
    <col min="4106" max="4106" width="13.33203125" style="334" customWidth="1"/>
    <col min="4107" max="4107" width="14.6640625" style="334" customWidth="1"/>
    <col min="4108" max="4352" width="9.33203125" style="334"/>
    <col min="4353" max="4353" width="6.6640625" style="334" customWidth="1"/>
    <col min="4354" max="4354" width="24.6640625" style="334" customWidth="1"/>
    <col min="4355" max="4355" width="13" style="334" customWidth="1"/>
    <col min="4356" max="4357" width="15.5" style="334" customWidth="1"/>
    <col min="4358" max="4358" width="11.5" style="334" customWidth="1"/>
    <col min="4359" max="4359" width="13" style="334" customWidth="1"/>
    <col min="4360" max="4361" width="14" style="334" customWidth="1"/>
    <col min="4362" max="4362" width="13.33203125" style="334" customWidth="1"/>
    <col min="4363" max="4363" width="14.6640625" style="334" customWidth="1"/>
    <col min="4364" max="4608" width="9.33203125" style="334"/>
    <col min="4609" max="4609" width="6.6640625" style="334" customWidth="1"/>
    <col min="4610" max="4610" width="24.6640625" style="334" customWidth="1"/>
    <col min="4611" max="4611" width="13" style="334" customWidth="1"/>
    <col min="4612" max="4613" width="15.5" style="334" customWidth="1"/>
    <col min="4614" max="4614" width="11.5" style="334" customWidth="1"/>
    <col min="4615" max="4615" width="13" style="334" customWidth="1"/>
    <col min="4616" max="4617" width="14" style="334" customWidth="1"/>
    <col min="4618" max="4618" width="13.33203125" style="334" customWidth="1"/>
    <col min="4619" max="4619" width="14.6640625" style="334" customWidth="1"/>
    <col min="4620" max="4864" width="9.33203125" style="334"/>
    <col min="4865" max="4865" width="6.6640625" style="334" customWidth="1"/>
    <col min="4866" max="4866" width="24.6640625" style="334" customWidth="1"/>
    <col min="4867" max="4867" width="13" style="334" customWidth="1"/>
    <col min="4868" max="4869" width="15.5" style="334" customWidth="1"/>
    <col min="4870" max="4870" width="11.5" style="334" customWidth="1"/>
    <col min="4871" max="4871" width="13" style="334" customWidth="1"/>
    <col min="4872" max="4873" width="14" style="334" customWidth="1"/>
    <col min="4874" max="4874" width="13.33203125" style="334" customWidth="1"/>
    <col min="4875" max="4875" width="14.6640625" style="334" customWidth="1"/>
    <col min="4876" max="5120" width="9.33203125" style="334"/>
    <col min="5121" max="5121" width="6.6640625" style="334" customWidth="1"/>
    <col min="5122" max="5122" width="24.6640625" style="334" customWidth="1"/>
    <col min="5123" max="5123" width="13" style="334" customWidth="1"/>
    <col min="5124" max="5125" width="15.5" style="334" customWidth="1"/>
    <col min="5126" max="5126" width="11.5" style="334" customWidth="1"/>
    <col min="5127" max="5127" width="13" style="334" customWidth="1"/>
    <col min="5128" max="5129" width="14" style="334" customWidth="1"/>
    <col min="5130" max="5130" width="13.33203125" style="334" customWidth="1"/>
    <col min="5131" max="5131" width="14.6640625" style="334" customWidth="1"/>
    <col min="5132" max="5376" width="9.33203125" style="334"/>
    <col min="5377" max="5377" width="6.6640625" style="334" customWidth="1"/>
    <col min="5378" max="5378" width="24.6640625" style="334" customWidth="1"/>
    <col min="5379" max="5379" width="13" style="334" customWidth="1"/>
    <col min="5380" max="5381" width="15.5" style="334" customWidth="1"/>
    <col min="5382" max="5382" width="11.5" style="334" customWidth="1"/>
    <col min="5383" max="5383" width="13" style="334" customWidth="1"/>
    <col min="5384" max="5385" width="14" style="334" customWidth="1"/>
    <col min="5386" max="5386" width="13.33203125" style="334" customWidth="1"/>
    <col min="5387" max="5387" width="14.6640625" style="334" customWidth="1"/>
    <col min="5388" max="5632" width="9.33203125" style="334"/>
    <col min="5633" max="5633" width="6.6640625" style="334" customWidth="1"/>
    <col min="5634" max="5634" width="24.6640625" style="334" customWidth="1"/>
    <col min="5635" max="5635" width="13" style="334" customWidth="1"/>
    <col min="5636" max="5637" width="15.5" style="334" customWidth="1"/>
    <col min="5638" max="5638" width="11.5" style="334" customWidth="1"/>
    <col min="5639" max="5639" width="13" style="334" customWidth="1"/>
    <col min="5640" max="5641" width="14" style="334" customWidth="1"/>
    <col min="5642" max="5642" width="13.33203125" style="334" customWidth="1"/>
    <col min="5643" max="5643" width="14.6640625" style="334" customWidth="1"/>
    <col min="5644" max="5888" width="9.33203125" style="334"/>
    <col min="5889" max="5889" width="6.6640625" style="334" customWidth="1"/>
    <col min="5890" max="5890" width="24.6640625" style="334" customWidth="1"/>
    <col min="5891" max="5891" width="13" style="334" customWidth="1"/>
    <col min="5892" max="5893" width="15.5" style="334" customWidth="1"/>
    <col min="5894" max="5894" width="11.5" style="334" customWidth="1"/>
    <col min="5895" max="5895" width="13" style="334" customWidth="1"/>
    <col min="5896" max="5897" width="14" style="334" customWidth="1"/>
    <col min="5898" max="5898" width="13.33203125" style="334" customWidth="1"/>
    <col min="5899" max="5899" width="14.6640625" style="334" customWidth="1"/>
    <col min="5900" max="6144" width="9.33203125" style="334"/>
    <col min="6145" max="6145" width="6.6640625" style="334" customWidth="1"/>
    <col min="6146" max="6146" width="24.6640625" style="334" customWidth="1"/>
    <col min="6147" max="6147" width="13" style="334" customWidth="1"/>
    <col min="6148" max="6149" width="15.5" style="334" customWidth="1"/>
    <col min="6150" max="6150" width="11.5" style="334" customWidth="1"/>
    <col min="6151" max="6151" width="13" style="334" customWidth="1"/>
    <col min="6152" max="6153" width="14" style="334" customWidth="1"/>
    <col min="6154" max="6154" width="13.33203125" style="334" customWidth="1"/>
    <col min="6155" max="6155" width="14.6640625" style="334" customWidth="1"/>
    <col min="6156" max="6400" width="9.33203125" style="334"/>
    <col min="6401" max="6401" width="6.6640625" style="334" customWidth="1"/>
    <col min="6402" max="6402" width="24.6640625" style="334" customWidth="1"/>
    <col min="6403" max="6403" width="13" style="334" customWidth="1"/>
    <col min="6404" max="6405" width="15.5" style="334" customWidth="1"/>
    <col min="6406" max="6406" width="11.5" style="334" customWidth="1"/>
    <col min="6407" max="6407" width="13" style="334" customWidth="1"/>
    <col min="6408" max="6409" width="14" style="334" customWidth="1"/>
    <col min="6410" max="6410" width="13.33203125" style="334" customWidth="1"/>
    <col min="6411" max="6411" width="14.6640625" style="334" customWidth="1"/>
    <col min="6412" max="6656" width="9.33203125" style="334"/>
    <col min="6657" max="6657" width="6.6640625" style="334" customWidth="1"/>
    <col min="6658" max="6658" width="24.6640625" style="334" customWidth="1"/>
    <col min="6659" max="6659" width="13" style="334" customWidth="1"/>
    <col min="6660" max="6661" width="15.5" style="334" customWidth="1"/>
    <col min="6662" max="6662" width="11.5" style="334" customWidth="1"/>
    <col min="6663" max="6663" width="13" style="334" customWidth="1"/>
    <col min="6664" max="6665" width="14" style="334" customWidth="1"/>
    <col min="6666" max="6666" width="13.33203125" style="334" customWidth="1"/>
    <col min="6667" max="6667" width="14.6640625" style="334" customWidth="1"/>
    <col min="6668" max="6912" width="9.33203125" style="334"/>
    <col min="6913" max="6913" width="6.6640625" style="334" customWidth="1"/>
    <col min="6914" max="6914" width="24.6640625" style="334" customWidth="1"/>
    <col min="6915" max="6915" width="13" style="334" customWidth="1"/>
    <col min="6916" max="6917" width="15.5" style="334" customWidth="1"/>
    <col min="6918" max="6918" width="11.5" style="334" customWidth="1"/>
    <col min="6919" max="6919" width="13" style="334" customWidth="1"/>
    <col min="6920" max="6921" width="14" style="334" customWidth="1"/>
    <col min="6922" max="6922" width="13.33203125" style="334" customWidth="1"/>
    <col min="6923" max="6923" width="14.6640625" style="334" customWidth="1"/>
    <col min="6924" max="7168" width="9.33203125" style="334"/>
    <col min="7169" max="7169" width="6.6640625" style="334" customWidth="1"/>
    <col min="7170" max="7170" width="24.6640625" style="334" customWidth="1"/>
    <col min="7171" max="7171" width="13" style="334" customWidth="1"/>
    <col min="7172" max="7173" width="15.5" style="334" customWidth="1"/>
    <col min="7174" max="7174" width="11.5" style="334" customWidth="1"/>
    <col min="7175" max="7175" width="13" style="334" customWidth="1"/>
    <col min="7176" max="7177" width="14" style="334" customWidth="1"/>
    <col min="7178" max="7178" width="13.33203125" style="334" customWidth="1"/>
    <col min="7179" max="7179" width="14.6640625" style="334" customWidth="1"/>
    <col min="7180" max="7424" width="9.33203125" style="334"/>
    <col min="7425" max="7425" width="6.6640625" style="334" customWidth="1"/>
    <col min="7426" max="7426" width="24.6640625" style="334" customWidth="1"/>
    <col min="7427" max="7427" width="13" style="334" customWidth="1"/>
    <col min="7428" max="7429" width="15.5" style="334" customWidth="1"/>
    <col min="7430" max="7430" width="11.5" style="334" customWidth="1"/>
    <col min="7431" max="7431" width="13" style="334" customWidth="1"/>
    <col min="7432" max="7433" width="14" style="334" customWidth="1"/>
    <col min="7434" max="7434" width="13.33203125" style="334" customWidth="1"/>
    <col min="7435" max="7435" width="14.6640625" style="334" customWidth="1"/>
    <col min="7436" max="7680" width="9.33203125" style="334"/>
    <col min="7681" max="7681" width="6.6640625" style="334" customWidth="1"/>
    <col min="7682" max="7682" width="24.6640625" style="334" customWidth="1"/>
    <col min="7683" max="7683" width="13" style="334" customWidth="1"/>
    <col min="7684" max="7685" width="15.5" style="334" customWidth="1"/>
    <col min="7686" max="7686" width="11.5" style="334" customWidth="1"/>
    <col min="7687" max="7687" width="13" style="334" customWidth="1"/>
    <col min="7688" max="7689" width="14" style="334" customWidth="1"/>
    <col min="7690" max="7690" width="13.33203125" style="334" customWidth="1"/>
    <col min="7691" max="7691" width="14.6640625" style="334" customWidth="1"/>
    <col min="7692" max="7936" width="9.33203125" style="334"/>
    <col min="7937" max="7937" width="6.6640625" style="334" customWidth="1"/>
    <col min="7938" max="7938" width="24.6640625" style="334" customWidth="1"/>
    <col min="7939" max="7939" width="13" style="334" customWidth="1"/>
    <col min="7940" max="7941" width="15.5" style="334" customWidth="1"/>
    <col min="7942" max="7942" width="11.5" style="334" customWidth="1"/>
    <col min="7943" max="7943" width="13" style="334" customWidth="1"/>
    <col min="7944" max="7945" width="14" style="334" customWidth="1"/>
    <col min="7946" max="7946" width="13.33203125" style="334" customWidth="1"/>
    <col min="7947" max="7947" width="14.6640625" style="334" customWidth="1"/>
    <col min="7948" max="8192" width="9.33203125" style="334"/>
    <col min="8193" max="8193" width="6.6640625" style="334" customWidth="1"/>
    <col min="8194" max="8194" width="24.6640625" style="334" customWidth="1"/>
    <col min="8195" max="8195" width="13" style="334" customWidth="1"/>
    <col min="8196" max="8197" width="15.5" style="334" customWidth="1"/>
    <col min="8198" max="8198" width="11.5" style="334" customWidth="1"/>
    <col min="8199" max="8199" width="13" style="334" customWidth="1"/>
    <col min="8200" max="8201" width="14" style="334" customWidth="1"/>
    <col min="8202" max="8202" width="13.33203125" style="334" customWidth="1"/>
    <col min="8203" max="8203" width="14.6640625" style="334" customWidth="1"/>
    <col min="8204" max="8448" width="9.33203125" style="334"/>
    <col min="8449" max="8449" width="6.6640625" style="334" customWidth="1"/>
    <col min="8450" max="8450" width="24.6640625" style="334" customWidth="1"/>
    <col min="8451" max="8451" width="13" style="334" customWidth="1"/>
    <col min="8452" max="8453" width="15.5" style="334" customWidth="1"/>
    <col min="8454" max="8454" width="11.5" style="334" customWidth="1"/>
    <col min="8455" max="8455" width="13" style="334" customWidth="1"/>
    <col min="8456" max="8457" width="14" style="334" customWidth="1"/>
    <col min="8458" max="8458" width="13.33203125" style="334" customWidth="1"/>
    <col min="8459" max="8459" width="14.6640625" style="334" customWidth="1"/>
    <col min="8460" max="8704" width="9.33203125" style="334"/>
    <col min="8705" max="8705" width="6.6640625" style="334" customWidth="1"/>
    <col min="8706" max="8706" width="24.6640625" style="334" customWidth="1"/>
    <col min="8707" max="8707" width="13" style="334" customWidth="1"/>
    <col min="8708" max="8709" width="15.5" style="334" customWidth="1"/>
    <col min="8710" max="8710" width="11.5" style="334" customWidth="1"/>
    <col min="8711" max="8711" width="13" style="334" customWidth="1"/>
    <col min="8712" max="8713" width="14" style="334" customWidth="1"/>
    <col min="8714" max="8714" width="13.33203125" style="334" customWidth="1"/>
    <col min="8715" max="8715" width="14.6640625" style="334" customWidth="1"/>
    <col min="8716" max="8960" width="9.33203125" style="334"/>
    <col min="8961" max="8961" width="6.6640625" style="334" customWidth="1"/>
    <col min="8962" max="8962" width="24.6640625" style="334" customWidth="1"/>
    <col min="8963" max="8963" width="13" style="334" customWidth="1"/>
    <col min="8964" max="8965" width="15.5" style="334" customWidth="1"/>
    <col min="8966" max="8966" width="11.5" style="334" customWidth="1"/>
    <col min="8967" max="8967" width="13" style="334" customWidth="1"/>
    <col min="8968" max="8969" width="14" style="334" customWidth="1"/>
    <col min="8970" max="8970" width="13.33203125" style="334" customWidth="1"/>
    <col min="8971" max="8971" width="14.6640625" style="334" customWidth="1"/>
    <col min="8972" max="9216" width="9.33203125" style="334"/>
    <col min="9217" max="9217" width="6.6640625" style="334" customWidth="1"/>
    <col min="9218" max="9218" width="24.6640625" style="334" customWidth="1"/>
    <col min="9219" max="9219" width="13" style="334" customWidth="1"/>
    <col min="9220" max="9221" width="15.5" style="334" customWidth="1"/>
    <col min="9222" max="9222" width="11.5" style="334" customWidth="1"/>
    <col min="9223" max="9223" width="13" style="334" customWidth="1"/>
    <col min="9224" max="9225" width="14" style="334" customWidth="1"/>
    <col min="9226" max="9226" width="13.33203125" style="334" customWidth="1"/>
    <col min="9227" max="9227" width="14.6640625" style="334" customWidth="1"/>
    <col min="9228" max="9472" width="9.33203125" style="334"/>
    <col min="9473" max="9473" width="6.6640625" style="334" customWidth="1"/>
    <col min="9474" max="9474" width="24.6640625" style="334" customWidth="1"/>
    <col min="9475" max="9475" width="13" style="334" customWidth="1"/>
    <col min="9476" max="9477" width="15.5" style="334" customWidth="1"/>
    <col min="9478" max="9478" width="11.5" style="334" customWidth="1"/>
    <col min="9479" max="9479" width="13" style="334" customWidth="1"/>
    <col min="9480" max="9481" width="14" style="334" customWidth="1"/>
    <col min="9482" max="9482" width="13.33203125" style="334" customWidth="1"/>
    <col min="9483" max="9483" width="14.6640625" style="334" customWidth="1"/>
    <col min="9484" max="9728" width="9.33203125" style="334"/>
    <col min="9729" max="9729" width="6.6640625" style="334" customWidth="1"/>
    <col min="9730" max="9730" width="24.6640625" style="334" customWidth="1"/>
    <col min="9731" max="9731" width="13" style="334" customWidth="1"/>
    <col min="9732" max="9733" width="15.5" style="334" customWidth="1"/>
    <col min="9734" max="9734" width="11.5" style="334" customWidth="1"/>
    <col min="9735" max="9735" width="13" style="334" customWidth="1"/>
    <col min="9736" max="9737" width="14" style="334" customWidth="1"/>
    <col min="9738" max="9738" width="13.33203125" style="334" customWidth="1"/>
    <col min="9739" max="9739" width="14.6640625" style="334" customWidth="1"/>
    <col min="9740" max="9984" width="9.33203125" style="334"/>
    <col min="9985" max="9985" width="6.6640625" style="334" customWidth="1"/>
    <col min="9986" max="9986" width="24.6640625" style="334" customWidth="1"/>
    <col min="9987" max="9987" width="13" style="334" customWidth="1"/>
    <col min="9988" max="9989" width="15.5" style="334" customWidth="1"/>
    <col min="9990" max="9990" width="11.5" style="334" customWidth="1"/>
    <col min="9991" max="9991" width="13" style="334" customWidth="1"/>
    <col min="9992" max="9993" width="14" style="334" customWidth="1"/>
    <col min="9994" max="9994" width="13.33203125" style="334" customWidth="1"/>
    <col min="9995" max="9995" width="14.6640625" style="334" customWidth="1"/>
    <col min="9996" max="10240" width="9.33203125" style="334"/>
    <col min="10241" max="10241" width="6.6640625" style="334" customWidth="1"/>
    <col min="10242" max="10242" width="24.6640625" style="334" customWidth="1"/>
    <col min="10243" max="10243" width="13" style="334" customWidth="1"/>
    <col min="10244" max="10245" width="15.5" style="334" customWidth="1"/>
    <col min="10246" max="10246" width="11.5" style="334" customWidth="1"/>
    <col min="10247" max="10247" width="13" style="334" customWidth="1"/>
    <col min="10248" max="10249" width="14" style="334" customWidth="1"/>
    <col min="10250" max="10250" width="13.33203125" style="334" customWidth="1"/>
    <col min="10251" max="10251" width="14.6640625" style="334" customWidth="1"/>
    <col min="10252" max="10496" width="9.33203125" style="334"/>
    <col min="10497" max="10497" width="6.6640625" style="334" customWidth="1"/>
    <col min="10498" max="10498" width="24.6640625" style="334" customWidth="1"/>
    <col min="10499" max="10499" width="13" style="334" customWidth="1"/>
    <col min="10500" max="10501" width="15.5" style="334" customWidth="1"/>
    <col min="10502" max="10502" width="11.5" style="334" customWidth="1"/>
    <col min="10503" max="10503" width="13" style="334" customWidth="1"/>
    <col min="10504" max="10505" width="14" style="334" customWidth="1"/>
    <col min="10506" max="10506" width="13.33203125" style="334" customWidth="1"/>
    <col min="10507" max="10507" width="14.6640625" style="334" customWidth="1"/>
    <col min="10508" max="10752" width="9.33203125" style="334"/>
    <col min="10753" max="10753" width="6.6640625" style="334" customWidth="1"/>
    <col min="10754" max="10754" width="24.6640625" style="334" customWidth="1"/>
    <col min="10755" max="10755" width="13" style="334" customWidth="1"/>
    <col min="10756" max="10757" width="15.5" style="334" customWidth="1"/>
    <col min="10758" max="10758" width="11.5" style="334" customWidth="1"/>
    <col min="10759" max="10759" width="13" style="334" customWidth="1"/>
    <col min="10760" max="10761" width="14" style="334" customWidth="1"/>
    <col min="10762" max="10762" width="13.33203125" style="334" customWidth="1"/>
    <col min="10763" max="10763" width="14.6640625" style="334" customWidth="1"/>
    <col min="10764" max="11008" width="9.33203125" style="334"/>
    <col min="11009" max="11009" width="6.6640625" style="334" customWidth="1"/>
    <col min="11010" max="11010" width="24.6640625" style="334" customWidth="1"/>
    <col min="11011" max="11011" width="13" style="334" customWidth="1"/>
    <col min="11012" max="11013" width="15.5" style="334" customWidth="1"/>
    <col min="11014" max="11014" width="11.5" style="334" customWidth="1"/>
    <col min="11015" max="11015" width="13" style="334" customWidth="1"/>
    <col min="11016" max="11017" width="14" style="334" customWidth="1"/>
    <col min="11018" max="11018" width="13.33203125" style="334" customWidth="1"/>
    <col min="11019" max="11019" width="14.6640625" style="334" customWidth="1"/>
    <col min="11020" max="11264" width="9.33203125" style="334"/>
    <col min="11265" max="11265" width="6.6640625" style="334" customWidth="1"/>
    <col min="11266" max="11266" width="24.6640625" style="334" customWidth="1"/>
    <col min="11267" max="11267" width="13" style="334" customWidth="1"/>
    <col min="11268" max="11269" width="15.5" style="334" customWidth="1"/>
    <col min="11270" max="11270" width="11.5" style="334" customWidth="1"/>
    <col min="11271" max="11271" width="13" style="334" customWidth="1"/>
    <col min="11272" max="11273" width="14" style="334" customWidth="1"/>
    <col min="11274" max="11274" width="13.33203125" style="334" customWidth="1"/>
    <col min="11275" max="11275" width="14.6640625" style="334" customWidth="1"/>
    <col min="11276" max="11520" width="9.33203125" style="334"/>
    <col min="11521" max="11521" width="6.6640625" style="334" customWidth="1"/>
    <col min="11522" max="11522" width="24.6640625" style="334" customWidth="1"/>
    <col min="11523" max="11523" width="13" style="334" customWidth="1"/>
    <col min="11524" max="11525" width="15.5" style="334" customWidth="1"/>
    <col min="11526" max="11526" width="11.5" style="334" customWidth="1"/>
    <col min="11527" max="11527" width="13" style="334" customWidth="1"/>
    <col min="11528" max="11529" width="14" style="334" customWidth="1"/>
    <col min="11530" max="11530" width="13.33203125" style="334" customWidth="1"/>
    <col min="11531" max="11531" width="14.6640625" style="334" customWidth="1"/>
    <col min="11532" max="11776" width="9.33203125" style="334"/>
    <col min="11777" max="11777" width="6.6640625" style="334" customWidth="1"/>
    <col min="11778" max="11778" width="24.6640625" style="334" customWidth="1"/>
    <col min="11779" max="11779" width="13" style="334" customWidth="1"/>
    <col min="11780" max="11781" width="15.5" style="334" customWidth="1"/>
    <col min="11782" max="11782" width="11.5" style="334" customWidth="1"/>
    <col min="11783" max="11783" width="13" style="334" customWidth="1"/>
    <col min="11784" max="11785" width="14" style="334" customWidth="1"/>
    <col min="11786" max="11786" width="13.33203125" style="334" customWidth="1"/>
    <col min="11787" max="11787" width="14.6640625" style="334" customWidth="1"/>
    <col min="11788" max="12032" width="9.33203125" style="334"/>
    <col min="12033" max="12033" width="6.6640625" style="334" customWidth="1"/>
    <col min="12034" max="12034" width="24.6640625" style="334" customWidth="1"/>
    <col min="12035" max="12035" width="13" style="334" customWidth="1"/>
    <col min="12036" max="12037" width="15.5" style="334" customWidth="1"/>
    <col min="12038" max="12038" width="11.5" style="334" customWidth="1"/>
    <col min="12039" max="12039" width="13" style="334" customWidth="1"/>
    <col min="12040" max="12041" width="14" style="334" customWidth="1"/>
    <col min="12042" max="12042" width="13.33203125" style="334" customWidth="1"/>
    <col min="12043" max="12043" width="14.6640625" style="334" customWidth="1"/>
    <col min="12044" max="12288" width="9.33203125" style="334"/>
    <col min="12289" max="12289" width="6.6640625" style="334" customWidth="1"/>
    <col min="12290" max="12290" width="24.6640625" style="334" customWidth="1"/>
    <col min="12291" max="12291" width="13" style="334" customWidth="1"/>
    <col min="12292" max="12293" width="15.5" style="334" customWidth="1"/>
    <col min="12294" max="12294" width="11.5" style="334" customWidth="1"/>
    <col min="12295" max="12295" width="13" style="334" customWidth="1"/>
    <col min="12296" max="12297" width="14" style="334" customWidth="1"/>
    <col min="12298" max="12298" width="13.33203125" style="334" customWidth="1"/>
    <col min="12299" max="12299" width="14.6640625" style="334" customWidth="1"/>
    <col min="12300" max="12544" width="9.33203125" style="334"/>
    <col min="12545" max="12545" width="6.6640625" style="334" customWidth="1"/>
    <col min="12546" max="12546" width="24.6640625" style="334" customWidth="1"/>
    <col min="12547" max="12547" width="13" style="334" customWidth="1"/>
    <col min="12548" max="12549" width="15.5" style="334" customWidth="1"/>
    <col min="12550" max="12550" width="11.5" style="334" customWidth="1"/>
    <col min="12551" max="12551" width="13" style="334" customWidth="1"/>
    <col min="12552" max="12553" width="14" style="334" customWidth="1"/>
    <col min="12554" max="12554" width="13.33203125" style="334" customWidth="1"/>
    <col min="12555" max="12555" width="14.6640625" style="334" customWidth="1"/>
    <col min="12556" max="12800" width="9.33203125" style="334"/>
    <col min="12801" max="12801" width="6.6640625" style="334" customWidth="1"/>
    <col min="12802" max="12802" width="24.6640625" style="334" customWidth="1"/>
    <col min="12803" max="12803" width="13" style="334" customWidth="1"/>
    <col min="12804" max="12805" width="15.5" style="334" customWidth="1"/>
    <col min="12806" max="12806" width="11.5" style="334" customWidth="1"/>
    <col min="12807" max="12807" width="13" style="334" customWidth="1"/>
    <col min="12808" max="12809" width="14" style="334" customWidth="1"/>
    <col min="12810" max="12810" width="13.33203125" style="334" customWidth="1"/>
    <col min="12811" max="12811" width="14.6640625" style="334" customWidth="1"/>
    <col min="12812" max="13056" width="9.33203125" style="334"/>
    <col min="13057" max="13057" width="6.6640625" style="334" customWidth="1"/>
    <col min="13058" max="13058" width="24.6640625" style="334" customWidth="1"/>
    <col min="13059" max="13059" width="13" style="334" customWidth="1"/>
    <col min="13060" max="13061" width="15.5" style="334" customWidth="1"/>
    <col min="13062" max="13062" width="11.5" style="334" customWidth="1"/>
    <col min="13063" max="13063" width="13" style="334" customWidth="1"/>
    <col min="13064" max="13065" width="14" style="334" customWidth="1"/>
    <col min="13066" max="13066" width="13.33203125" style="334" customWidth="1"/>
    <col min="13067" max="13067" width="14.6640625" style="334" customWidth="1"/>
    <col min="13068" max="13312" width="9.33203125" style="334"/>
    <col min="13313" max="13313" width="6.6640625" style="334" customWidth="1"/>
    <col min="13314" max="13314" width="24.6640625" style="334" customWidth="1"/>
    <col min="13315" max="13315" width="13" style="334" customWidth="1"/>
    <col min="13316" max="13317" width="15.5" style="334" customWidth="1"/>
    <col min="13318" max="13318" width="11.5" style="334" customWidth="1"/>
    <col min="13319" max="13319" width="13" style="334" customWidth="1"/>
    <col min="13320" max="13321" width="14" style="334" customWidth="1"/>
    <col min="13322" max="13322" width="13.33203125" style="334" customWidth="1"/>
    <col min="13323" max="13323" width="14.6640625" style="334" customWidth="1"/>
    <col min="13324" max="13568" width="9.33203125" style="334"/>
    <col min="13569" max="13569" width="6.6640625" style="334" customWidth="1"/>
    <col min="13570" max="13570" width="24.6640625" style="334" customWidth="1"/>
    <col min="13571" max="13571" width="13" style="334" customWidth="1"/>
    <col min="13572" max="13573" width="15.5" style="334" customWidth="1"/>
    <col min="13574" max="13574" width="11.5" style="334" customWidth="1"/>
    <col min="13575" max="13575" width="13" style="334" customWidth="1"/>
    <col min="13576" max="13577" width="14" style="334" customWidth="1"/>
    <col min="13578" max="13578" width="13.33203125" style="334" customWidth="1"/>
    <col min="13579" max="13579" width="14.6640625" style="334" customWidth="1"/>
    <col min="13580" max="13824" width="9.33203125" style="334"/>
    <col min="13825" max="13825" width="6.6640625" style="334" customWidth="1"/>
    <col min="13826" max="13826" width="24.6640625" style="334" customWidth="1"/>
    <col min="13827" max="13827" width="13" style="334" customWidth="1"/>
    <col min="13828" max="13829" width="15.5" style="334" customWidth="1"/>
    <col min="13830" max="13830" width="11.5" style="334" customWidth="1"/>
    <col min="13831" max="13831" width="13" style="334" customWidth="1"/>
    <col min="13832" max="13833" width="14" style="334" customWidth="1"/>
    <col min="13834" max="13834" width="13.33203125" style="334" customWidth="1"/>
    <col min="13835" max="13835" width="14.6640625" style="334" customWidth="1"/>
    <col min="13836" max="14080" width="9.33203125" style="334"/>
    <col min="14081" max="14081" width="6.6640625" style="334" customWidth="1"/>
    <col min="14082" max="14082" width="24.6640625" style="334" customWidth="1"/>
    <col min="14083" max="14083" width="13" style="334" customWidth="1"/>
    <col min="14084" max="14085" width="15.5" style="334" customWidth="1"/>
    <col min="14086" max="14086" width="11.5" style="334" customWidth="1"/>
    <col min="14087" max="14087" width="13" style="334" customWidth="1"/>
    <col min="14088" max="14089" width="14" style="334" customWidth="1"/>
    <col min="14090" max="14090" width="13.33203125" style="334" customWidth="1"/>
    <col min="14091" max="14091" width="14.6640625" style="334" customWidth="1"/>
    <col min="14092" max="14336" width="9.33203125" style="334"/>
    <col min="14337" max="14337" width="6.6640625" style="334" customWidth="1"/>
    <col min="14338" max="14338" width="24.6640625" style="334" customWidth="1"/>
    <col min="14339" max="14339" width="13" style="334" customWidth="1"/>
    <col min="14340" max="14341" width="15.5" style="334" customWidth="1"/>
    <col min="14342" max="14342" width="11.5" style="334" customWidth="1"/>
    <col min="14343" max="14343" width="13" style="334" customWidth="1"/>
    <col min="14344" max="14345" width="14" style="334" customWidth="1"/>
    <col min="14346" max="14346" width="13.33203125" style="334" customWidth="1"/>
    <col min="14347" max="14347" width="14.6640625" style="334" customWidth="1"/>
    <col min="14348" max="14592" width="9.33203125" style="334"/>
    <col min="14593" max="14593" width="6.6640625" style="334" customWidth="1"/>
    <col min="14594" max="14594" width="24.6640625" style="334" customWidth="1"/>
    <col min="14595" max="14595" width="13" style="334" customWidth="1"/>
    <col min="14596" max="14597" width="15.5" style="334" customWidth="1"/>
    <col min="14598" max="14598" width="11.5" style="334" customWidth="1"/>
    <col min="14599" max="14599" width="13" style="334" customWidth="1"/>
    <col min="14600" max="14601" width="14" style="334" customWidth="1"/>
    <col min="14602" max="14602" width="13.33203125" style="334" customWidth="1"/>
    <col min="14603" max="14603" width="14.6640625" style="334" customWidth="1"/>
    <col min="14604" max="14848" width="9.33203125" style="334"/>
    <col min="14849" max="14849" width="6.6640625" style="334" customWidth="1"/>
    <col min="14850" max="14850" width="24.6640625" style="334" customWidth="1"/>
    <col min="14851" max="14851" width="13" style="334" customWidth="1"/>
    <col min="14852" max="14853" width="15.5" style="334" customWidth="1"/>
    <col min="14854" max="14854" width="11.5" style="334" customWidth="1"/>
    <col min="14855" max="14855" width="13" style="334" customWidth="1"/>
    <col min="14856" max="14857" width="14" style="334" customWidth="1"/>
    <col min="14858" max="14858" width="13.33203125" style="334" customWidth="1"/>
    <col min="14859" max="14859" width="14.6640625" style="334" customWidth="1"/>
    <col min="14860" max="15104" width="9.33203125" style="334"/>
    <col min="15105" max="15105" width="6.6640625" style="334" customWidth="1"/>
    <col min="15106" max="15106" width="24.6640625" style="334" customWidth="1"/>
    <col min="15107" max="15107" width="13" style="334" customWidth="1"/>
    <col min="15108" max="15109" width="15.5" style="334" customWidth="1"/>
    <col min="15110" max="15110" width="11.5" style="334" customWidth="1"/>
    <col min="15111" max="15111" width="13" style="334" customWidth="1"/>
    <col min="15112" max="15113" width="14" style="334" customWidth="1"/>
    <col min="15114" max="15114" width="13.33203125" style="334" customWidth="1"/>
    <col min="15115" max="15115" width="14.6640625" style="334" customWidth="1"/>
    <col min="15116" max="15360" width="9.33203125" style="334"/>
    <col min="15361" max="15361" width="6.6640625" style="334" customWidth="1"/>
    <col min="15362" max="15362" width="24.6640625" style="334" customWidth="1"/>
    <col min="15363" max="15363" width="13" style="334" customWidth="1"/>
    <col min="15364" max="15365" width="15.5" style="334" customWidth="1"/>
    <col min="15366" max="15366" width="11.5" style="334" customWidth="1"/>
    <col min="15367" max="15367" width="13" style="334" customWidth="1"/>
    <col min="15368" max="15369" width="14" style="334" customWidth="1"/>
    <col min="15370" max="15370" width="13.33203125" style="334" customWidth="1"/>
    <col min="15371" max="15371" width="14.6640625" style="334" customWidth="1"/>
    <col min="15372" max="15616" width="9.33203125" style="334"/>
    <col min="15617" max="15617" width="6.6640625" style="334" customWidth="1"/>
    <col min="15618" max="15618" width="24.6640625" style="334" customWidth="1"/>
    <col min="15619" max="15619" width="13" style="334" customWidth="1"/>
    <col min="15620" max="15621" width="15.5" style="334" customWidth="1"/>
    <col min="15622" max="15622" width="11.5" style="334" customWidth="1"/>
    <col min="15623" max="15623" width="13" style="334" customWidth="1"/>
    <col min="15624" max="15625" width="14" style="334" customWidth="1"/>
    <col min="15626" max="15626" width="13.33203125" style="334" customWidth="1"/>
    <col min="15627" max="15627" width="14.6640625" style="334" customWidth="1"/>
    <col min="15628" max="15872" width="9.33203125" style="334"/>
    <col min="15873" max="15873" width="6.6640625" style="334" customWidth="1"/>
    <col min="15874" max="15874" width="24.6640625" style="334" customWidth="1"/>
    <col min="15875" max="15875" width="13" style="334" customWidth="1"/>
    <col min="15876" max="15877" width="15.5" style="334" customWidth="1"/>
    <col min="15878" max="15878" width="11.5" style="334" customWidth="1"/>
    <col min="15879" max="15879" width="13" style="334" customWidth="1"/>
    <col min="15880" max="15881" width="14" style="334" customWidth="1"/>
    <col min="15882" max="15882" width="13.33203125" style="334" customWidth="1"/>
    <col min="15883" max="15883" width="14.6640625" style="334" customWidth="1"/>
    <col min="15884" max="16128" width="9.33203125" style="334"/>
    <col min="16129" max="16129" width="6.6640625" style="334" customWidth="1"/>
    <col min="16130" max="16130" width="24.6640625" style="334" customWidth="1"/>
    <col min="16131" max="16131" width="13" style="334" customWidth="1"/>
    <col min="16132" max="16133" width="15.5" style="334" customWidth="1"/>
    <col min="16134" max="16134" width="11.5" style="334" customWidth="1"/>
    <col min="16135" max="16135" width="13" style="334" customWidth="1"/>
    <col min="16136" max="16137" width="14" style="334" customWidth="1"/>
    <col min="16138" max="16138" width="13.33203125" style="334" customWidth="1"/>
    <col min="16139" max="16139" width="14.6640625" style="334" customWidth="1"/>
    <col min="16140" max="16383" width="9.33203125" style="334"/>
    <col min="16384" max="16384" width="9.33203125" style="334" customWidth="1"/>
  </cols>
  <sheetData>
    <row r="1" spans="1:11" ht="33" customHeight="1" x14ac:dyDescent="0.2">
      <c r="A1" s="1155" t="s">
        <v>685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</row>
    <row r="2" spans="1:11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1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342"/>
    </row>
    <row r="4" spans="1:11" s="349" customFormat="1" ht="69.75" customHeight="1" x14ac:dyDescent="0.2">
      <c r="A4" s="343" t="s">
        <v>406</v>
      </c>
      <c r="B4" s="344" t="s">
        <v>446</v>
      </c>
      <c r="C4" s="344" t="s">
        <v>447</v>
      </c>
      <c r="D4" s="344" t="s">
        <v>460</v>
      </c>
      <c r="E4" s="344" t="s">
        <v>448</v>
      </c>
      <c r="F4" s="344" t="s">
        <v>449</v>
      </c>
      <c r="G4" s="345" t="s">
        <v>450</v>
      </c>
      <c r="H4" s="345" t="s">
        <v>416</v>
      </c>
      <c r="I4" s="346" t="s">
        <v>451</v>
      </c>
      <c r="J4" s="347" t="s">
        <v>189</v>
      </c>
      <c r="K4" s="348" t="s">
        <v>452</v>
      </c>
    </row>
    <row r="5" spans="1:11" ht="25.15" customHeight="1" x14ac:dyDescent="0.2">
      <c r="A5" s="350" t="s">
        <v>10</v>
      </c>
      <c r="B5" s="880" t="s">
        <v>686</v>
      </c>
      <c r="C5" s="352" t="s">
        <v>687</v>
      </c>
      <c r="D5" s="895">
        <v>18521323</v>
      </c>
      <c r="E5" s="896"/>
      <c r="F5" s="896"/>
      <c r="G5" s="897"/>
      <c r="H5" s="897"/>
      <c r="I5" s="896"/>
      <c r="J5" s="898"/>
      <c r="K5" s="899">
        <f>SUM(D5:J5)</f>
        <v>18521323</v>
      </c>
    </row>
    <row r="6" spans="1:11" ht="25.15" customHeight="1" x14ac:dyDescent="0.2">
      <c r="A6" s="877" t="s">
        <v>13</v>
      </c>
      <c r="B6" s="881" t="s">
        <v>688</v>
      </c>
      <c r="C6" s="879" t="s">
        <v>689</v>
      </c>
      <c r="D6" s="900"/>
      <c r="E6" s="901"/>
      <c r="F6" s="901"/>
      <c r="G6" s="902"/>
      <c r="H6" s="902"/>
      <c r="I6" s="901"/>
      <c r="J6" s="903">
        <v>58000000</v>
      </c>
      <c r="K6" s="899">
        <f t="shared" ref="K6:K13" si="0">SUM(D6:J6)</f>
        <v>58000000</v>
      </c>
    </row>
    <row r="7" spans="1:11" ht="25.15" customHeight="1" x14ac:dyDescent="0.2">
      <c r="A7" s="877" t="s">
        <v>16</v>
      </c>
      <c r="B7" s="881" t="s">
        <v>690</v>
      </c>
      <c r="C7" s="879" t="s">
        <v>691</v>
      </c>
      <c r="D7" s="900">
        <v>16300</v>
      </c>
      <c r="E7" s="901"/>
      <c r="F7" s="901"/>
      <c r="G7" s="902"/>
      <c r="H7" s="902"/>
      <c r="I7" s="901"/>
      <c r="J7" s="903"/>
      <c r="K7" s="899">
        <f t="shared" si="0"/>
        <v>16300</v>
      </c>
    </row>
    <row r="8" spans="1:11" ht="25.15" customHeight="1" x14ac:dyDescent="0.2">
      <c r="A8" s="877" t="s">
        <v>19</v>
      </c>
      <c r="B8" s="881" t="s">
        <v>692</v>
      </c>
      <c r="C8" s="879" t="s">
        <v>693</v>
      </c>
      <c r="D8" s="900"/>
      <c r="E8" s="901"/>
      <c r="F8" s="901">
        <v>11735898</v>
      </c>
      <c r="G8" s="902"/>
      <c r="H8" s="902"/>
      <c r="I8" s="901"/>
      <c r="J8" s="903"/>
      <c r="K8" s="899">
        <f t="shared" si="0"/>
        <v>11735898</v>
      </c>
    </row>
    <row r="9" spans="1:11" ht="25.15" customHeight="1" x14ac:dyDescent="0.2">
      <c r="A9" s="877" t="s">
        <v>22</v>
      </c>
      <c r="B9" s="881" t="s">
        <v>694</v>
      </c>
      <c r="C9" s="879" t="s">
        <v>695</v>
      </c>
      <c r="D9" s="900"/>
      <c r="E9" s="901"/>
      <c r="F9" s="901">
        <v>3000000</v>
      </c>
      <c r="G9" s="902"/>
      <c r="H9" s="902">
        <v>1500000</v>
      </c>
      <c r="I9" s="901"/>
      <c r="J9" s="903"/>
      <c r="K9" s="899">
        <f t="shared" si="0"/>
        <v>4500000</v>
      </c>
    </row>
    <row r="10" spans="1:11" ht="25.15" customHeight="1" x14ac:dyDescent="0.2">
      <c r="A10" s="877" t="s">
        <v>25</v>
      </c>
      <c r="B10" s="881" t="s">
        <v>696</v>
      </c>
      <c r="C10" s="879" t="s">
        <v>697</v>
      </c>
      <c r="D10" s="900">
        <v>7700000</v>
      </c>
      <c r="E10" s="901"/>
      <c r="F10" s="901"/>
      <c r="G10" s="902"/>
      <c r="H10" s="902"/>
      <c r="I10" s="901"/>
      <c r="J10" s="903"/>
      <c r="K10" s="899">
        <f t="shared" si="0"/>
        <v>7700000</v>
      </c>
    </row>
    <row r="11" spans="1:11" ht="25.15" customHeight="1" x14ac:dyDescent="0.2">
      <c r="A11" s="877" t="s">
        <v>28</v>
      </c>
      <c r="B11" s="881" t="s">
        <v>698</v>
      </c>
      <c r="C11" s="879" t="s">
        <v>699</v>
      </c>
      <c r="D11" s="900">
        <v>500000</v>
      </c>
      <c r="E11" s="901"/>
      <c r="F11" s="901"/>
      <c r="G11" s="902"/>
      <c r="H11" s="902"/>
      <c r="I11" s="901"/>
      <c r="J11" s="903"/>
      <c r="K11" s="899">
        <f t="shared" si="0"/>
        <v>500000</v>
      </c>
    </row>
    <row r="12" spans="1:11" ht="25.15" customHeight="1" x14ac:dyDescent="0.2">
      <c r="A12" s="877" t="s">
        <v>31</v>
      </c>
      <c r="B12" s="881" t="s">
        <v>700</v>
      </c>
      <c r="C12" s="879" t="s">
        <v>701</v>
      </c>
      <c r="D12" s="900"/>
      <c r="E12" s="901"/>
      <c r="F12" s="901">
        <v>0</v>
      </c>
      <c r="G12" s="902"/>
      <c r="H12" s="902">
        <v>107479</v>
      </c>
      <c r="I12" s="901"/>
      <c r="J12" s="903"/>
      <c r="K12" s="899">
        <f t="shared" si="0"/>
        <v>107479</v>
      </c>
    </row>
    <row r="13" spans="1:11" ht="25.15" customHeight="1" x14ac:dyDescent="0.2">
      <c r="A13" s="877" t="s">
        <v>34</v>
      </c>
      <c r="B13" s="881" t="s">
        <v>702</v>
      </c>
      <c r="C13" s="879" t="s">
        <v>703</v>
      </c>
      <c r="D13" s="900"/>
      <c r="E13" s="901"/>
      <c r="F13" s="901">
        <v>35500000</v>
      </c>
      <c r="G13" s="902"/>
      <c r="H13" s="902"/>
      <c r="I13" s="901"/>
      <c r="J13" s="903"/>
      <c r="K13" s="899">
        <f t="shared" si="0"/>
        <v>35500000</v>
      </c>
    </row>
    <row r="14" spans="1:11" s="359" customFormat="1" ht="19.899999999999999" customHeight="1" x14ac:dyDescent="0.25">
      <c r="A14" s="888" t="s">
        <v>705</v>
      </c>
      <c r="B14" s="356" t="s">
        <v>407</v>
      </c>
      <c r="C14" s="357"/>
      <c r="D14" s="882">
        <f t="shared" ref="D14:K14" si="1">SUM(D5:D13)</f>
        <v>26737623</v>
      </c>
      <c r="E14" s="882">
        <f t="shared" si="1"/>
        <v>0</v>
      </c>
      <c r="F14" s="882">
        <f t="shared" si="1"/>
        <v>50235898</v>
      </c>
      <c r="G14" s="882">
        <f t="shared" si="1"/>
        <v>0</v>
      </c>
      <c r="H14" s="882">
        <f t="shared" si="1"/>
        <v>1607479</v>
      </c>
      <c r="I14" s="882">
        <f t="shared" si="1"/>
        <v>0</v>
      </c>
      <c r="J14" s="882">
        <f t="shared" si="1"/>
        <v>58000000</v>
      </c>
      <c r="K14" s="882">
        <f t="shared" si="1"/>
        <v>136581000</v>
      </c>
    </row>
    <row r="15" spans="1:11" ht="21" customHeight="1" x14ac:dyDescent="0.2">
      <c r="A15" s="360"/>
      <c r="B15" s="361"/>
      <c r="C15" s="361"/>
      <c r="D15" s="362"/>
      <c r="E15" s="363"/>
      <c r="F15" s="362"/>
      <c r="G15" s="362"/>
      <c r="H15" s="362"/>
      <c r="I15" s="364"/>
    </row>
    <row r="16" spans="1:11" ht="42" customHeight="1" x14ac:dyDescent="0.2">
      <c r="A16" s="360"/>
      <c r="B16" s="365"/>
      <c r="C16" s="366"/>
      <c r="D16" s="367"/>
      <c r="E16" s="363"/>
      <c r="F16" s="363"/>
      <c r="G16" s="362"/>
      <c r="H16" s="362"/>
      <c r="I16" s="362"/>
    </row>
    <row r="17" spans="1:9" ht="42" customHeight="1" x14ac:dyDescent="0.2">
      <c r="A17" s="368"/>
      <c r="B17" s="369"/>
      <c r="C17" s="370"/>
      <c r="D17" s="371"/>
      <c r="E17" s="338"/>
      <c r="F17" s="338"/>
      <c r="G17" s="339"/>
      <c r="H17" s="339"/>
      <c r="I17" s="339"/>
    </row>
    <row r="18" spans="1:9" ht="15" x14ac:dyDescent="0.2">
      <c r="A18" s="335"/>
      <c r="B18" s="336"/>
      <c r="C18" s="336"/>
      <c r="D18" s="337"/>
      <c r="E18" s="337"/>
      <c r="F18" s="337"/>
      <c r="G18" s="337"/>
      <c r="H18" s="337"/>
      <c r="I18" s="337"/>
    </row>
    <row r="19" spans="1:9" s="373" customFormat="1" ht="15" x14ac:dyDescent="0.2">
      <c r="A19" s="335"/>
      <c r="B19" s="336"/>
      <c r="C19" s="336"/>
      <c r="D19" s="337"/>
      <c r="E19" s="338"/>
      <c r="F19" s="372"/>
      <c r="G19" s="372"/>
      <c r="H19" s="372"/>
      <c r="I19" s="372"/>
    </row>
  </sheetData>
  <mergeCells count="1">
    <mergeCell ref="A1:K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9.1. melléklet a ……/2017. (……)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opLeftCell="A4" workbookViewId="0">
      <selection activeCell="I12" sqref="I12"/>
    </sheetView>
  </sheetViews>
  <sheetFormatPr defaultRowHeight="12.75" x14ac:dyDescent="0.2"/>
  <cols>
    <col min="1" max="1" width="5.83203125" style="374" customWidth="1"/>
    <col min="2" max="2" width="22.33203125" style="334" customWidth="1"/>
    <col min="3" max="3" width="13" style="334" customWidth="1"/>
    <col min="4" max="4" width="11" style="375" customWidth="1"/>
    <col min="5" max="5" width="15.5" style="375" customWidth="1"/>
    <col min="6" max="6" width="11.1640625" style="375" customWidth="1"/>
    <col min="7" max="7" width="13.33203125" style="375" customWidth="1"/>
    <col min="8" max="9" width="14" style="375" customWidth="1"/>
    <col min="10" max="10" width="13.33203125" style="334" customWidth="1"/>
    <col min="11" max="11" width="12.33203125" style="334" customWidth="1"/>
    <col min="12" max="12" width="14.33203125" style="334" customWidth="1"/>
    <col min="13" max="13" width="15.1640625" style="334" customWidth="1"/>
    <col min="14" max="256" width="9.33203125" style="334"/>
    <col min="257" max="257" width="5.83203125" style="334" customWidth="1"/>
    <col min="258" max="258" width="22.33203125" style="334" customWidth="1"/>
    <col min="259" max="259" width="13" style="334" customWidth="1"/>
    <col min="260" max="260" width="11" style="334" customWidth="1"/>
    <col min="261" max="261" width="15.5" style="334" customWidth="1"/>
    <col min="262" max="262" width="11.1640625" style="334" customWidth="1"/>
    <col min="263" max="263" width="13.33203125" style="334" customWidth="1"/>
    <col min="264" max="265" width="14" style="334" customWidth="1"/>
    <col min="266" max="266" width="13.33203125" style="334" customWidth="1"/>
    <col min="267" max="267" width="12.33203125" style="334" customWidth="1"/>
    <col min="268" max="268" width="14.33203125" style="334" customWidth="1"/>
    <col min="269" max="269" width="15.1640625" style="334" customWidth="1"/>
    <col min="270" max="512" width="9.33203125" style="334"/>
    <col min="513" max="513" width="5.83203125" style="334" customWidth="1"/>
    <col min="514" max="514" width="22.33203125" style="334" customWidth="1"/>
    <col min="515" max="515" width="13" style="334" customWidth="1"/>
    <col min="516" max="516" width="11" style="334" customWidth="1"/>
    <col min="517" max="517" width="15.5" style="334" customWidth="1"/>
    <col min="518" max="518" width="11.1640625" style="334" customWidth="1"/>
    <col min="519" max="519" width="13.33203125" style="334" customWidth="1"/>
    <col min="520" max="521" width="14" style="334" customWidth="1"/>
    <col min="522" max="522" width="13.33203125" style="334" customWidth="1"/>
    <col min="523" max="523" width="12.33203125" style="334" customWidth="1"/>
    <col min="524" max="524" width="14.33203125" style="334" customWidth="1"/>
    <col min="525" max="525" width="15.1640625" style="334" customWidth="1"/>
    <col min="526" max="768" width="9.33203125" style="334"/>
    <col min="769" max="769" width="5.83203125" style="334" customWidth="1"/>
    <col min="770" max="770" width="22.33203125" style="334" customWidth="1"/>
    <col min="771" max="771" width="13" style="334" customWidth="1"/>
    <col min="772" max="772" width="11" style="334" customWidth="1"/>
    <col min="773" max="773" width="15.5" style="334" customWidth="1"/>
    <col min="774" max="774" width="11.1640625" style="334" customWidth="1"/>
    <col min="775" max="775" width="13.33203125" style="334" customWidth="1"/>
    <col min="776" max="777" width="14" style="334" customWidth="1"/>
    <col min="778" max="778" width="13.33203125" style="334" customWidth="1"/>
    <col min="779" max="779" width="12.33203125" style="334" customWidth="1"/>
    <col min="780" max="780" width="14.33203125" style="334" customWidth="1"/>
    <col min="781" max="781" width="15.1640625" style="334" customWidth="1"/>
    <col min="782" max="1024" width="9.33203125" style="334"/>
    <col min="1025" max="1025" width="5.83203125" style="334" customWidth="1"/>
    <col min="1026" max="1026" width="22.33203125" style="334" customWidth="1"/>
    <col min="1027" max="1027" width="13" style="334" customWidth="1"/>
    <col min="1028" max="1028" width="11" style="334" customWidth="1"/>
    <col min="1029" max="1029" width="15.5" style="334" customWidth="1"/>
    <col min="1030" max="1030" width="11.1640625" style="334" customWidth="1"/>
    <col min="1031" max="1031" width="13.33203125" style="334" customWidth="1"/>
    <col min="1032" max="1033" width="14" style="334" customWidth="1"/>
    <col min="1034" max="1034" width="13.33203125" style="334" customWidth="1"/>
    <col min="1035" max="1035" width="12.33203125" style="334" customWidth="1"/>
    <col min="1036" max="1036" width="14.33203125" style="334" customWidth="1"/>
    <col min="1037" max="1037" width="15.1640625" style="334" customWidth="1"/>
    <col min="1038" max="1280" width="9.33203125" style="334"/>
    <col min="1281" max="1281" width="5.83203125" style="334" customWidth="1"/>
    <col min="1282" max="1282" width="22.33203125" style="334" customWidth="1"/>
    <col min="1283" max="1283" width="13" style="334" customWidth="1"/>
    <col min="1284" max="1284" width="11" style="334" customWidth="1"/>
    <col min="1285" max="1285" width="15.5" style="334" customWidth="1"/>
    <col min="1286" max="1286" width="11.1640625" style="334" customWidth="1"/>
    <col min="1287" max="1287" width="13.33203125" style="334" customWidth="1"/>
    <col min="1288" max="1289" width="14" style="334" customWidth="1"/>
    <col min="1290" max="1290" width="13.33203125" style="334" customWidth="1"/>
    <col min="1291" max="1291" width="12.33203125" style="334" customWidth="1"/>
    <col min="1292" max="1292" width="14.33203125" style="334" customWidth="1"/>
    <col min="1293" max="1293" width="15.1640625" style="334" customWidth="1"/>
    <col min="1294" max="1536" width="9.33203125" style="334"/>
    <col min="1537" max="1537" width="5.83203125" style="334" customWidth="1"/>
    <col min="1538" max="1538" width="22.33203125" style="334" customWidth="1"/>
    <col min="1539" max="1539" width="13" style="334" customWidth="1"/>
    <col min="1540" max="1540" width="11" style="334" customWidth="1"/>
    <col min="1541" max="1541" width="15.5" style="334" customWidth="1"/>
    <col min="1542" max="1542" width="11.1640625" style="334" customWidth="1"/>
    <col min="1543" max="1543" width="13.33203125" style="334" customWidth="1"/>
    <col min="1544" max="1545" width="14" style="334" customWidth="1"/>
    <col min="1546" max="1546" width="13.33203125" style="334" customWidth="1"/>
    <col min="1547" max="1547" width="12.33203125" style="334" customWidth="1"/>
    <col min="1548" max="1548" width="14.33203125" style="334" customWidth="1"/>
    <col min="1549" max="1549" width="15.1640625" style="334" customWidth="1"/>
    <col min="1550" max="1792" width="9.33203125" style="334"/>
    <col min="1793" max="1793" width="5.83203125" style="334" customWidth="1"/>
    <col min="1794" max="1794" width="22.33203125" style="334" customWidth="1"/>
    <col min="1795" max="1795" width="13" style="334" customWidth="1"/>
    <col min="1796" max="1796" width="11" style="334" customWidth="1"/>
    <col min="1797" max="1797" width="15.5" style="334" customWidth="1"/>
    <col min="1798" max="1798" width="11.1640625" style="334" customWidth="1"/>
    <col min="1799" max="1799" width="13.33203125" style="334" customWidth="1"/>
    <col min="1800" max="1801" width="14" style="334" customWidth="1"/>
    <col min="1802" max="1802" width="13.33203125" style="334" customWidth="1"/>
    <col min="1803" max="1803" width="12.33203125" style="334" customWidth="1"/>
    <col min="1804" max="1804" width="14.33203125" style="334" customWidth="1"/>
    <col min="1805" max="1805" width="15.1640625" style="334" customWidth="1"/>
    <col min="1806" max="2048" width="9.33203125" style="334"/>
    <col min="2049" max="2049" width="5.83203125" style="334" customWidth="1"/>
    <col min="2050" max="2050" width="22.33203125" style="334" customWidth="1"/>
    <col min="2051" max="2051" width="13" style="334" customWidth="1"/>
    <col min="2052" max="2052" width="11" style="334" customWidth="1"/>
    <col min="2053" max="2053" width="15.5" style="334" customWidth="1"/>
    <col min="2054" max="2054" width="11.1640625" style="334" customWidth="1"/>
    <col min="2055" max="2055" width="13.33203125" style="334" customWidth="1"/>
    <col min="2056" max="2057" width="14" style="334" customWidth="1"/>
    <col min="2058" max="2058" width="13.33203125" style="334" customWidth="1"/>
    <col min="2059" max="2059" width="12.33203125" style="334" customWidth="1"/>
    <col min="2060" max="2060" width="14.33203125" style="334" customWidth="1"/>
    <col min="2061" max="2061" width="15.1640625" style="334" customWidth="1"/>
    <col min="2062" max="2304" width="9.33203125" style="334"/>
    <col min="2305" max="2305" width="5.83203125" style="334" customWidth="1"/>
    <col min="2306" max="2306" width="22.33203125" style="334" customWidth="1"/>
    <col min="2307" max="2307" width="13" style="334" customWidth="1"/>
    <col min="2308" max="2308" width="11" style="334" customWidth="1"/>
    <col min="2309" max="2309" width="15.5" style="334" customWidth="1"/>
    <col min="2310" max="2310" width="11.1640625" style="334" customWidth="1"/>
    <col min="2311" max="2311" width="13.33203125" style="334" customWidth="1"/>
    <col min="2312" max="2313" width="14" style="334" customWidth="1"/>
    <col min="2314" max="2314" width="13.33203125" style="334" customWidth="1"/>
    <col min="2315" max="2315" width="12.33203125" style="334" customWidth="1"/>
    <col min="2316" max="2316" width="14.33203125" style="334" customWidth="1"/>
    <col min="2317" max="2317" width="15.1640625" style="334" customWidth="1"/>
    <col min="2318" max="2560" width="9.33203125" style="334"/>
    <col min="2561" max="2561" width="5.83203125" style="334" customWidth="1"/>
    <col min="2562" max="2562" width="22.33203125" style="334" customWidth="1"/>
    <col min="2563" max="2563" width="13" style="334" customWidth="1"/>
    <col min="2564" max="2564" width="11" style="334" customWidth="1"/>
    <col min="2565" max="2565" width="15.5" style="334" customWidth="1"/>
    <col min="2566" max="2566" width="11.1640625" style="334" customWidth="1"/>
    <col min="2567" max="2567" width="13.33203125" style="334" customWidth="1"/>
    <col min="2568" max="2569" width="14" style="334" customWidth="1"/>
    <col min="2570" max="2570" width="13.33203125" style="334" customWidth="1"/>
    <col min="2571" max="2571" width="12.33203125" style="334" customWidth="1"/>
    <col min="2572" max="2572" width="14.33203125" style="334" customWidth="1"/>
    <col min="2573" max="2573" width="15.1640625" style="334" customWidth="1"/>
    <col min="2574" max="2816" width="9.33203125" style="334"/>
    <col min="2817" max="2817" width="5.83203125" style="334" customWidth="1"/>
    <col min="2818" max="2818" width="22.33203125" style="334" customWidth="1"/>
    <col min="2819" max="2819" width="13" style="334" customWidth="1"/>
    <col min="2820" max="2820" width="11" style="334" customWidth="1"/>
    <col min="2821" max="2821" width="15.5" style="334" customWidth="1"/>
    <col min="2822" max="2822" width="11.1640625" style="334" customWidth="1"/>
    <col min="2823" max="2823" width="13.33203125" style="334" customWidth="1"/>
    <col min="2824" max="2825" width="14" style="334" customWidth="1"/>
    <col min="2826" max="2826" width="13.33203125" style="334" customWidth="1"/>
    <col min="2827" max="2827" width="12.33203125" style="334" customWidth="1"/>
    <col min="2828" max="2828" width="14.33203125" style="334" customWidth="1"/>
    <col min="2829" max="2829" width="15.1640625" style="334" customWidth="1"/>
    <col min="2830" max="3072" width="9.33203125" style="334"/>
    <col min="3073" max="3073" width="5.83203125" style="334" customWidth="1"/>
    <col min="3074" max="3074" width="22.33203125" style="334" customWidth="1"/>
    <col min="3075" max="3075" width="13" style="334" customWidth="1"/>
    <col min="3076" max="3076" width="11" style="334" customWidth="1"/>
    <col min="3077" max="3077" width="15.5" style="334" customWidth="1"/>
    <col min="3078" max="3078" width="11.1640625" style="334" customWidth="1"/>
    <col min="3079" max="3079" width="13.33203125" style="334" customWidth="1"/>
    <col min="3080" max="3081" width="14" style="334" customWidth="1"/>
    <col min="3082" max="3082" width="13.33203125" style="334" customWidth="1"/>
    <col min="3083" max="3083" width="12.33203125" style="334" customWidth="1"/>
    <col min="3084" max="3084" width="14.33203125" style="334" customWidth="1"/>
    <col min="3085" max="3085" width="15.1640625" style="334" customWidth="1"/>
    <col min="3086" max="3328" width="9.33203125" style="334"/>
    <col min="3329" max="3329" width="5.83203125" style="334" customWidth="1"/>
    <col min="3330" max="3330" width="22.33203125" style="334" customWidth="1"/>
    <col min="3331" max="3331" width="13" style="334" customWidth="1"/>
    <col min="3332" max="3332" width="11" style="334" customWidth="1"/>
    <col min="3333" max="3333" width="15.5" style="334" customWidth="1"/>
    <col min="3334" max="3334" width="11.1640625" style="334" customWidth="1"/>
    <col min="3335" max="3335" width="13.33203125" style="334" customWidth="1"/>
    <col min="3336" max="3337" width="14" style="334" customWidth="1"/>
    <col min="3338" max="3338" width="13.33203125" style="334" customWidth="1"/>
    <col min="3339" max="3339" width="12.33203125" style="334" customWidth="1"/>
    <col min="3340" max="3340" width="14.33203125" style="334" customWidth="1"/>
    <col min="3341" max="3341" width="15.1640625" style="334" customWidth="1"/>
    <col min="3342" max="3584" width="9.33203125" style="334"/>
    <col min="3585" max="3585" width="5.83203125" style="334" customWidth="1"/>
    <col min="3586" max="3586" width="22.33203125" style="334" customWidth="1"/>
    <col min="3587" max="3587" width="13" style="334" customWidth="1"/>
    <col min="3588" max="3588" width="11" style="334" customWidth="1"/>
    <col min="3589" max="3589" width="15.5" style="334" customWidth="1"/>
    <col min="3590" max="3590" width="11.1640625" style="334" customWidth="1"/>
    <col min="3591" max="3591" width="13.33203125" style="334" customWidth="1"/>
    <col min="3592" max="3593" width="14" style="334" customWidth="1"/>
    <col min="3594" max="3594" width="13.33203125" style="334" customWidth="1"/>
    <col min="3595" max="3595" width="12.33203125" style="334" customWidth="1"/>
    <col min="3596" max="3596" width="14.33203125" style="334" customWidth="1"/>
    <col min="3597" max="3597" width="15.1640625" style="334" customWidth="1"/>
    <col min="3598" max="3840" width="9.33203125" style="334"/>
    <col min="3841" max="3841" width="5.83203125" style="334" customWidth="1"/>
    <col min="3842" max="3842" width="22.33203125" style="334" customWidth="1"/>
    <col min="3843" max="3843" width="13" style="334" customWidth="1"/>
    <col min="3844" max="3844" width="11" style="334" customWidth="1"/>
    <col min="3845" max="3845" width="15.5" style="334" customWidth="1"/>
    <col min="3846" max="3846" width="11.1640625" style="334" customWidth="1"/>
    <col min="3847" max="3847" width="13.33203125" style="334" customWidth="1"/>
    <col min="3848" max="3849" width="14" style="334" customWidth="1"/>
    <col min="3850" max="3850" width="13.33203125" style="334" customWidth="1"/>
    <col min="3851" max="3851" width="12.33203125" style="334" customWidth="1"/>
    <col min="3852" max="3852" width="14.33203125" style="334" customWidth="1"/>
    <col min="3853" max="3853" width="15.1640625" style="334" customWidth="1"/>
    <col min="3854" max="4096" width="9.33203125" style="334"/>
    <col min="4097" max="4097" width="5.83203125" style="334" customWidth="1"/>
    <col min="4098" max="4098" width="22.33203125" style="334" customWidth="1"/>
    <col min="4099" max="4099" width="13" style="334" customWidth="1"/>
    <col min="4100" max="4100" width="11" style="334" customWidth="1"/>
    <col min="4101" max="4101" width="15.5" style="334" customWidth="1"/>
    <col min="4102" max="4102" width="11.1640625" style="334" customWidth="1"/>
    <col min="4103" max="4103" width="13.33203125" style="334" customWidth="1"/>
    <col min="4104" max="4105" width="14" style="334" customWidth="1"/>
    <col min="4106" max="4106" width="13.33203125" style="334" customWidth="1"/>
    <col min="4107" max="4107" width="12.33203125" style="334" customWidth="1"/>
    <col min="4108" max="4108" width="14.33203125" style="334" customWidth="1"/>
    <col min="4109" max="4109" width="15.1640625" style="334" customWidth="1"/>
    <col min="4110" max="4352" width="9.33203125" style="334"/>
    <col min="4353" max="4353" width="5.83203125" style="334" customWidth="1"/>
    <col min="4354" max="4354" width="22.33203125" style="334" customWidth="1"/>
    <col min="4355" max="4355" width="13" style="334" customWidth="1"/>
    <col min="4356" max="4356" width="11" style="334" customWidth="1"/>
    <col min="4357" max="4357" width="15.5" style="334" customWidth="1"/>
    <col min="4358" max="4358" width="11.1640625" style="334" customWidth="1"/>
    <col min="4359" max="4359" width="13.33203125" style="334" customWidth="1"/>
    <col min="4360" max="4361" width="14" style="334" customWidth="1"/>
    <col min="4362" max="4362" width="13.33203125" style="334" customWidth="1"/>
    <col min="4363" max="4363" width="12.33203125" style="334" customWidth="1"/>
    <col min="4364" max="4364" width="14.33203125" style="334" customWidth="1"/>
    <col min="4365" max="4365" width="15.1640625" style="334" customWidth="1"/>
    <col min="4366" max="4608" width="9.33203125" style="334"/>
    <col min="4609" max="4609" width="5.83203125" style="334" customWidth="1"/>
    <col min="4610" max="4610" width="22.33203125" style="334" customWidth="1"/>
    <col min="4611" max="4611" width="13" style="334" customWidth="1"/>
    <col min="4612" max="4612" width="11" style="334" customWidth="1"/>
    <col min="4613" max="4613" width="15.5" style="334" customWidth="1"/>
    <col min="4614" max="4614" width="11.1640625" style="334" customWidth="1"/>
    <col min="4615" max="4615" width="13.33203125" style="334" customWidth="1"/>
    <col min="4616" max="4617" width="14" style="334" customWidth="1"/>
    <col min="4618" max="4618" width="13.33203125" style="334" customWidth="1"/>
    <col min="4619" max="4619" width="12.33203125" style="334" customWidth="1"/>
    <col min="4620" max="4620" width="14.33203125" style="334" customWidth="1"/>
    <col min="4621" max="4621" width="15.1640625" style="334" customWidth="1"/>
    <col min="4622" max="4864" width="9.33203125" style="334"/>
    <col min="4865" max="4865" width="5.83203125" style="334" customWidth="1"/>
    <col min="4866" max="4866" width="22.33203125" style="334" customWidth="1"/>
    <col min="4867" max="4867" width="13" style="334" customWidth="1"/>
    <col min="4868" max="4868" width="11" style="334" customWidth="1"/>
    <col min="4869" max="4869" width="15.5" style="334" customWidth="1"/>
    <col min="4870" max="4870" width="11.1640625" style="334" customWidth="1"/>
    <col min="4871" max="4871" width="13.33203125" style="334" customWidth="1"/>
    <col min="4872" max="4873" width="14" style="334" customWidth="1"/>
    <col min="4874" max="4874" width="13.33203125" style="334" customWidth="1"/>
    <col min="4875" max="4875" width="12.33203125" style="334" customWidth="1"/>
    <col min="4876" max="4876" width="14.33203125" style="334" customWidth="1"/>
    <col min="4877" max="4877" width="15.1640625" style="334" customWidth="1"/>
    <col min="4878" max="5120" width="9.33203125" style="334"/>
    <col min="5121" max="5121" width="5.83203125" style="334" customWidth="1"/>
    <col min="5122" max="5122" width="22.33203125" style="334" customWidth="1"/>
    <col min="5123" max="5123" width="13" style="334" customWidth="1"/>
    <col min="5124" max="5124" width="11" style="334" customWidth="1"/>
    <col min="5125" max="5125" width="15.5" style="334" customWidth="1"/>
    <col min="5126" max="5126" width="11.1640625" style="334" customWidth="1"/>
    <col min="5127" max="5127" width="13.33203125" style="334" customWidth="1"/>
    <col min="5128" max="5129" width="14" style="334" customWidth="1"/>
    <col min="5130" max="5130" width="13.33203125" style="334" customWidth="1"/>
    <col min="5131" max="5131" width="12.33203125" style="334" customWidth="1"/>
    <col min="5132" max="5132" width="14.33203125" style="334" customWidth="1"/>
    <col min="5133" max="5133" width="15.1640625" style="334" customWidth="1"/>
    <col min="5134" max="5376" width="9.33203125" style="334"/>
    <col min="5377" max="5377" width="5.83203125" style="334" customWidth="1"/>
    <col min="5378" max="5378" width="22.33203125" style="334" customWidth="1"/>
    <col min="5379" max="5379" width="13" style="334" customWidth="1"/>
    <col min="5380" max="5380" width="11" style="334" customWidth="1"/>
    <col min="5381" max="5381" width="15.5" style="334" customWidth="1"/>
    <col min="5382" max="5382" width="11.1640625" style="334" customWidth="1"/>
    <col min="5383" max="5383" width="13.33203125" style="334" customWidth="1"/>
    <col min="5384" max="5385" width="14" style="334" customWidth="1"/>
    <col min="5386" max="5386" width="13.33203125" style="334" customWidth="1"/>
    <col min="5387" max="5387" width="12.33203125" style="334" customWidth="1"/>
    <col min="5388" max="5388" width="14.33203125" style="334" customWidth="1"/>
    <col min="5389" max="5389" width="15.1640625" style="334" customWidth="1"/>
    <col min="5390" max="5632" width="9.33203125" style="334"/>
    <col min="5633" max="5633" width="5.83203125" style="334" customWidth="1"/>
    <col min="5634" max="5634" width="22.33203125" style="334" customWidth="1"/>
    <col min="5635" max="5635" width="13" style="334" customWidth="1"/>
    <col min="5636" max="5636" width="11" style="334" customWidth="1"/>
    <col min="5637" max="5637" width="15.5" style="334" customWidth="1"/>
    <col min="5638" max="5638" width="11.1640625" style="334" customWidth="1"/>
    <col min="5639" max="5639" width="13.33203125" style="334" customWidth="1"/>
    <col min="5640" max="5641" width="14" style="334" customWidth="1"/>
    <col min="5642" max="5642" width="13.33203125" style="334" customWidth="1"/>
    <col min="5643" max="5643" width="12.33203125" style="334" customWidth="1"/>
    <col min="5644" max="5644" width="14.33203125" style="334" customWidth="1"/>
    <col min="5645" max="5645" width="15.1640625" style="334" customWidth="1"/>
    <col min="5646" max="5888" width="9.33203125" style="334"/>
    <col min="5889" max="5889" width="5.83203125" style="334" customWidth="1"/>
    <col min="5890" max="5890" width="22.33203125" style="334" customWidth="1"/>
    <col min="5891" max="5891" width="13" style="334" customWidth="1"/>
    <col min="5892" max="5892" width="11" style="334" customWidth="1"/>
    <col min="5893" max="5893" width="15.5" style="334" customWidth="1"/>
    <col min="5894" max="5894" width="11.1640625" style="334" customWidth="1"/>
    <col min="5895" max="5895" width="13.33203125" style="334" customWidth="1"/>
    <col min="5896" max="5897" width="14" style="334" customWidth="1"/>
    <col min="5898" max="5898" width="13.33203125" style="334" customWidth="1"/>
    <col min="5899" max="5899" width="12.33203125" style="334" customWidth="1"/>
    <col min="5900" max="5900" width="14.33203125" style="334" customWidth="1"/>
    <col min="5901" max="5901" width="15.1640625" style="334" customWidth="1"/>
    <col min="5902" max="6144" width="9.33203125" style="334"/>
    <col min="6145" max="6145" width="5.83203125" style="334" customWidth="1"/>
    <col min="6146" max="6146" width="22.33203125" style="334" customWidth="1"/>
    <col min="6147" max="6147" width="13" style="334" customWidth="1"/>
    <col min="6148" max="6148" width="11" style="334" customWidth="1"/>
    <col min="6149" max="6149" width="15.5" style="334" customWidth="1"/>
    <col min="6150" max="6150" width="11.1640625" style="334" customWidth="1"/>
    <col min="6151" max="6151" width="13.33203125" style="334" customWidth="1"/>
    <col min="6152" max="6153" width="14" style="334" customWidth="1"/>
    <col min="6154" max="6154" width="13.33203125" style="334" customWidth="1"/>
    <col min="6155" max="6155" width="12.33203125" style="334" customWidth="1"/>
    <col min="6156" max="6156" width="14.33203125" style="334" customWidth="1"/>
    <col min="6157" max="6157" width="15.1640625" style="334" customWidth="1"/>
    <col min="6158" max="6400" width="9.33203125" style="334"/>
    <col min="6401" max="6401" width="5.83203125" style="334" customWidth="1"/>
    <col min="6402" max="6402" width="22.33203125" style="334" customWidth="1"/>
    <col min="6403" max="6403" width="13" style="334" customWidth="1"/>
    <col min="6404" max="6404" width="11" style="334" customWidth="1"/>
    <col min="6405" max="6405" width="15.5" style="334" customWidth="1"/>
    <col min="6406" max="6406" width="11.1640625" style="334" customWidth="1"/>
    <col min="6407" max="6407" width="13.33203125" style="334" customWidth="1"/>
    <col min="6408" max="6409" width="14" style="334" customWidth="1"/>
    <col min="6410" max="6410" width="13.33203125" style="334" customWidth="1"/>
    <col min="6411" max="6411" width="12.33203125" style="334" customWidth="1"/>
    <col min="6412" max="6412" width="14.33203125" style="334" customWidth="1"/>
    <col min="6413" max="6413" width="15.1640625" style="334" customWidth="1"/>
    <col min="6414" max="6656" width="9.33203125" style="334"/>
    <col min="6657" max="6657" width="5.83203125" style="334" customWidth="1"/>
    <col min="6658" max="6658" width="22.33203125" style="334" customWidth="1"/>
    <col min="6659" max="6659" width="13" style="334" customWidth="1"/>
    <col min="6660" max="6660" width="11" style="334" customWidth="1"/>
    <col min="6661" max="6661" width="15.5" style="334" customWidth="1"/>
    <col min="6662" max="6662" width="11.1640625" style="334" customWidth="1"/>
    <col min="6663" max="6663" width="13.33203125" style="334" customWidth="1"/>
    <col min="6664" max="6665" width="14" style="334" customWidth="1"/>
    <col min="6666" max="6666" width="13.33203125" style="334" customWidth="1"/>
    <col min="6667" max="6667" width="12.33203125" style="334" customWidth="1"/>
    <col min="6668" max="6668" width="14.33203125" style="334" customWidth="1"/>
    <col min="6669" max="6669" width="15.1640625" style="334" customWidth="1"/>
    <col min="6670" max="6912" width="9.33203125" style="334"/>
    <col min="6913" max="6913" width="5.83203125" style="334" customWidth="1"/>
    <col min="6914" max="6914" width="22.33203125" style="334" customWidth="1"/>
    <col min="6915" max="6915" width="13" style="334" customWidth="1"/>
    <col min="6916" max="6916" width="11" style="334" customWidth="1"/>
    <col min="6917" max="6917" width="15.5" style="334" customWidth="1"/>
    <col min="6918" max="6918" width="11.1640625" style="334" customWidth="1"/>
    <col min="6919" max="6919" width="13.33203125" style="334" customWidth="1"/>
    <col min="6920" max="6921" width="14" style="334" customWidth="1"/>
    <col min="6922" max="6922" width="13.33203125" style="334" customWidth="1"/>
    <col min="6923" max="6923" width="12.33203125" style="334" customWidth="1"/>
    <col min="6924" max="6924" width="14.33203125" style="334" customWidth="1"/>
    <col min="6925" max="6925" width="15.1640625" style="334" customWidth="1"/>
    <col min="6926" max="7168" width="9.33203125" style="334"/>
    <col min="7169" max="7169" width="5.83203125" style="334" customWidth="1"/>
    <col min="7170" max="7170" width="22.33203125" style="334" customWidth="1"/>
    <col min="7171" max="7171" width="13" style="334" customWidth="1"/>
    <col min="7172" max="7172" width="11" style="334" customWidth="1"/>
    <col min="7173" max="7173" width="15.5" style="334" customWidth="1"/>
    <col min="7174" max="7174" width="11.1640625" style="334" customWidth="1"/>
    <col min="7175" max="7175" width="13.33203125" style="334" customWidth="1"/>
    <col min="7176" max="7177" width="14" style="334" customWidth="1"/>
    <col min="7178" max="7178" width="13.33203125" style="334" customWidth="1"/>
    <col min="7179" max="7179" width="12.33203125" style="334" customWidth="1"/>
    <col min="7180" max="7180" width="14.33203125" style="334" customWidth="1"/>
    <col min="7181" max="7181" width="15.1640625" style="334" customWidth="1"/>
    <col min="7182" max="7424" width="9.33203125" style="334"/>
    <col min="7425" max="7425" width="5.83203125" style="334" customWidth="1"/>
    <col min="7426" max="7426" width="22.33203125" style="334" customWidth="1"/>
    <col min="7427" max="7427" width="13" style="334" customWidth="1"/>
    <col min="7428" max="7428" width="11" style="334" customWidth="1"/>
    <col min="7429" max="7429" width="15.5" style="334" customWidth="1"/>
    <col min="7430" max="7430" width="11.1640625" style="334" customWidth="1"/>
    <col min="7431" max="7431" width="13.33203125" style="334" customWidth="1"/>
    <col min="7432" max="7433" width="14" style="334" customWidth="1"/>
    <col min="7434" max="7434" width="13.33203125" style="334" customWidth="1"/>
    <col min="7435" max="7435" width="12.33203125" style="334" customWidth="1"/>
    <col min="7436" max="7436" width="14.33203125" style="334" customWidth="1"/>
    <col min="7437" max="7437" width="15.1640625" style="334" customWidth="1"/>
    <col min="7438" max="7680" width="9.33203125" style="334"/>
    <col min="7681" max="7681" width="5.83203125" style="334" customWidth="1"/>
    <col min="7682" max="7682" width="22.33203125" style="334" customWidth="1"/>
    <col min="7683" max="7683" width="13" style="334" customWidth="1"/>
    <col min="7684" max="7684" width="11" style="334" customWidth="1"/>
    <col min="7685" max="7685" width="15.5" style="334" customWidth="1"/>
    <col min="7686" max="7686" width="11.1640625" style="334" customWidth="1"/>
    <col min="7687" max="7687" width="13.33203125" style="334" customWidth="1"/>
    <col min="7688" max="7689" width="14" style="334" customWidth="1"/>
    <col min="7690" max="7690" width="13.33203125" style="334" customWidth="1"/>
    <col min="7691" max="7691" width="12.33203125" style="334" customWidth="1"/>
    <col min="7692" max="7692" width="14.33203125" style="334" customWidth="1"/>
    <col min="7693" max="7693" width="15.1640625" style="334" customWidth="1"/>
    <col min="7694" max="7936" width="9.33203125" style="334"/>
    <col min="7937" max="7937" width="5.83203125" style="334" customWidth="1"/>
    <col min="7938" max="7938" width="22.33203125" style="334" customWidth="1"/>
    <col min="7939" max="7939" width="13" style="334" customWidth="1"/>
    <col min="7940" max="7940" width="11" style="334" customWidth="1"/>
    <col min="7941" max="7941" width="15.5" style="334" customWidth="1"/>
    <col min="7942" max="7942" width="11.1640625" style="334" customWidth="1"/>
    <col min="7943" max="7943" width="13.33203125" style="334" customWidth="1"/>
    <col min="7944" max="7945" width="14" style="334" customWidth="1"/>
    <col min="7946" max="7946" width="13.33203125" style="334" customWidth="1"/>
    <col min="7947" max="7947" width="12.33203125" style="334" customWidth="1"/>
    <col min="7948" max="7948" width="14.33203125" style="334" customWidth="1"/>
    <col min="7949" max="7949" width="15.1640625" style="334" customWidth="1"/>
    <col min="7950" max="8192" width="9.33203125" style="334"/>
    <col min="8193" max="8193" width="5.83203125" style="334" customWidth="1"/>
    <col min="8194" max="8194" width="22.33203125" style="334" customWidth="1"/>
    <col min="8195" max="8195" width="13" style="334" customWidth="1"/>
    <col min="8196" max="8196" width="11" style="334" customWidth="1"/>
    <col min="8197" max="8197" width="15.5" style="334" customWidth="1"/>
    <col min="8198" max="8198" width="11.1640625" style="334" customWidth="1"/>
    <col min="8199" max="8199" width="13.33203125" style="334" customWidth="1"/>
    <col min="8200" max="8201" width="14" style="334" customWidth="1"/>
    <col min="8202" max="8202" width="13.33203125" style="334" customWidth="1"/>
    <col min="8203" max="8203" width="12.33203125" style="334" customWidth="1"/>
    <col min="8204" max="8204" width="14.33203125" style="334" customWidth="1"/>
    <col min="8205" max="8205" width="15.1640625" style="334" customWidth="1"/>
    <col min="8206" max="8448" width="9.33203125" style="334"/>
    <col min="8449" max="8449" width="5.83203125" style="334" customWidth="1"/>
    <col min="8450" max="8450" width="22.33203125" style="334" customWidth="1"/>
    <col min="8451" max="8451" width="13" style="334" customWidth="1"/>
    <col min="8452" max="8452" width="11" style="334" customWidth="1"/>
    <col min="8453" max="8453" width="15.5" style="334" customWidth="1"/>
    <col min="8454" max="8454" width="11.1640625" style="334" customWidth="1"/>
    <col min="8455" max="8455" width="13.33203125" style="334" customWidth="1"/>
    <col min="8456" max="8457" width="14" style="334" customWidth="1"/>
    <col min="8458" max="8458" width="13.33203125" style="334" customWidth="1"/>
    <col min="8459" max="8459" width="12.33203125" style="334" customWidth="1"/>
    <col min="8460" max="8460" width="14.33203125" style="334" customWidth="1"/>
    <col min="8461" max="8461" width="15.1640625" style="334" customWidth="1"/>
    <col min="8462" max="8704" width="9.33203125" style="334"/>
    <col min="8705" max="8705" width="5.83203125" style="334" customWidth="1"/>
    <col min="8706" max="8706" width="22.33203125" style="334" customWidth="1"/>
    <col min="8707" max="8707" width="13" style="334" customWidth="1"/>
    <col min="8708" max="8708" width="11" style="334" customWidth="1"/>
    <col min="8709" max="8709" width="15.5" style="334" customWidth="1"/>
    <col min="8710" max="8710" width="11.1640625" style="334" customWidth="1"/>
    <col min="8711" max="8711" width="13.33203125" style="334" customWidth="1"/>
    <col min="8712" max="8713" width="14" style="334" customWidth="1"/>
    <col min="8714" max="8714" width="13.33203125" style="334" customWidth="1"/>
    <col min="8715" max="8715" width="12.33203125" style="334" customWidth="1"/>
    <col min="8716" max="8716" width="14.33203125" style="334" customWidth="1"/>
    <col min="8717" max="8717" width="15.1640625" style="334" customWidth="1"/>
    <col min="8718" max="8960" width="9.33203125" style="334"/>
    <col min="8961" max="8961" width="5.83203125" style="334" customWidth="1"/>
    <col min="8962" max="8962" width="22.33203125" style="334" customWidth="1"/>
    <col min="8963" max="8963" width="13" style="334" customWidth="1"/>
    <col min="8964" max="8964" width="11" style="334" customWidth="1"/>
    <col min="8965" max="8965" width="15.5" style="334" customWidth="1"/>
    <col min="8966" max="8966" width="11.1640625" style="334" customWidth="1"/>
    <col min="8967" max="8967" width="13.33203125" style="334" customWidth="1"/>
    <col min="8968" max="8969" width="14" style="334" customWidth="1"/>
    <col min="8970" max="8970" width="13.33203125" style="334" customWidth="1"/>
    <col min="8971" max="8971" width="12.33203125" style="334" customWidth="1"/>
    <col min="8972" max="8972" width="14.33203125" style="334" customWidth="1"/>
    <col min="8973" max="8973" width="15.1640625" style="334" customWidth="1"/>
    <col min="8974" max="9216" width="9.33203125" style="334"/>
    <col min="9217" max="9217" width="5.83203125" style="334" customWidth="1"/>
    <col min="9218" max="9218" width="22.33203125" style="334" customWidth="1"/>
    <col min="9219" max="9219" width="13" style="334" customWidth="1"/>
    <col min="9220" max="9220" width="11" style="334" customWidth="1"/>
    <col min="9221" max="9221" width="15.5" style="334" customWidth="1"/>
    <col min="9222" max="9222" width="11.1640625" style="334" customWidth="1"/>
    <col min="9223" max="9223" width="13.33203125" style="334" customWidth="1"/>
    <col min="9224" max="9225" width="14" style="334" customWidth="1"/>
    <col min="9226" max="9226" width="13.33203125" style="334" customWidth="1"/>
    <col min="9227" max="9227" width="12.33203125" style="334" customWidth="1"/>
    <col min="9228" max="9228" width="14.33203125" style="334" customWidth="1"/>
    <col min="9229" max="9229" width="15.1640625" style="334" customWidth="1"/>
    <col min="9230" max="9472" width="9.33203125" style="334"/>
    <col min="9473" max="9473" width="5.83203125" style="334" customWidth="1"/>
    <col min="9474" max="9474" width="22.33203125" style="334" customWidth="1"/>
    <col min="9475" max="9475" width="13" style="334" customWidth="1"/>
    <col min="9476" max="9476" width="11" style="334" customWidth="1"/>
    <col min="9477" max="9477" width="15.5" style="334" customWidth="1"/>
    <col min="9478" max="9478" width="11.1640625" style="334" customWidth="1"/>
    <col min="9479" max="9479" width="13.33203125" style="334" customWidth="1"/>
    <col min="9480" max="9481" width="14" style="334" customWidth="1"/>
    <col min="9482" max="9482" width="13.33203125" style="334" customWidth="1"/>
    <col min="9483" max="9483" width="12.33203125" style="334" customWidth="1"/>
    <col min="9484" max="9484" width="14.33203125" style="334" customWidth="1"/>
    <col min="9485" max="9485" width="15.1640625" style="334" customWidth="1"/>
    <col min="9486" max="9728" width="9.33203125" style="334"/>
    <col min="9729" max="9729" width="5.83203125" style="334" customWidth="1"/>
    <col min="9730" max="9730" width="22.33203125" style="334" customWidth="1"/>
    <col min="9731" max="9731" width="13" style="334" customWidth="1"/>
    <col min="9732" max="9732" width="11" style="334" customWidth="1"/>
    <col min="9733" max="9733" width="15.5" style="334" customWidth="1"/>
    <col min="9734" max="9734" width="11.1640625" style="334" customWidth="1"/>
    <col min="9735" max="9735" width="13.33203125" style="334" customWidth="1"/>
    <col min="9736" max="9737" width="14" style="334" customWidth="1"/>
    <col min="9738" max="9738" width="13.33203125" style="334" customWidth="1"/>
    <col min="9739" max="9739" width="12.33203125" style="334" customWidth="1"/>
    <col min="9740" max="9740" width="14.33203125" style="334" customWidth="1"/>
    <col min="9741" max="9741" width="15.1640625" style="334" customWidth="1"/>
    <col min="9742" max="9984" width="9.33203125" style="334"/>
    <col min="9985" max="9985" width="5.83203125" style="334" customWidth="1"/>
    <col min="9986" max="9986" width="22.33203125" style="334" customWidth="1"/>
    <col min="9987" max="9987" width="13" style="334" customWidth="1"/>
    <col min="9988" max="9988" width="11" style="334" customWidth="1"/>
    <col min="9989" max="9989" width="15.5" style="334" customWidth="1"/>
    <col min="9990" max="9990" width="11.1640625" style="334" customWidth="1"/>
    <col min="9991" max="9991" width="13.33203125" style="334" customWidth="1"/>
    <col min="9992" max="9993" width="14" style="334" customWidth="1"/>
    <col min="9994" max="9994" width="13.33203125" style="334" customWidth="1"/>
    <col min="9995" max="9995" width="12.33203125" style="334" customWidth="1"/>
    <col min="9996" max="9996" width="14.33203125" style="334" customWidth="1"/>
    <col min="9997" max="9997" width="15.1640625" style="334" customWidth="1"/>
    <col min="9998" max="10240" width="9.33203125" style="334"/>
    <col min="10241" max="10241" width="5.83203125" style="334" customWidth="1"/>
    <col min="10242" max="10242" width="22.33203125" style="334" customWidth="1"/>
    <col min="10243" max="10243" width="13" style="334" customWidth="1"/>
    <col min="10244" max="10244" width="11" style="334" customWidth="1"/>
    <col min="10245" max="10245" width="15.5" style="334" customWidth="1"/>
    <col min="10246" max="10246" width="11.1640625" style="334" customWidth="1"/>
    <col min="10247" max="10247" width="13.33203125" style="334" customWidth="1"/>
    <col min="10248" max="10249" width="14" style="334" customWidth="1"/>
    <col min="10250" max="10250" width="13.33203125" style="334" customWidth="1"/>
    <col min="10251" max="10251" width="12.33203125" style="334" customWidth="1"/>
    <col min="10252" max="10252" width="14.33203125" style="334" customWidth="1"/>
    <col min="10253" max="10253" width="15.1640625" style="334" customWidth="1"/>
    <col min="10254" max="10496" width="9.33203125" style="334"/>
    <col min="10497" max="10497" width="5.83203125" style="334" customWidth="1"/>
    <col min="10498" max="10498" width="22.33203125" style="334" customWidth="1"/>
    <col min="10499" max="10499" width="13" style="334" customWidth="1"/>
    <col min="10500" max="10500" width="11" style="334" customWidth="1"/>
    <col min="10501" max="10501" width="15.5" style="334" customWidth="1"/>
    <col min="10502" max="10502" width="11.1640625" style="334" customWidth="1"/>
    <col min="10503" max="10503" width="13.33203125" style="334" customWidth="1"/>
    <col min="10504" max="10505" width="14" style="334" customWidth="1"/>
    <col min="10506" max="10506" width="13.33203125" style="334" customWidth="1"/>
    <col min="10507" max="10507" width="12.33203125" style="334" customWidth="1"/>
    <col min="10508" max="10508" width="14.33203125" style="334" customWidth="1"/>
    <col min="10509" max="10509" width="15.1640625" style="334" customWidth="1"/>
    <col min="10510" max="10752" width="9.33203125" style="334"/>
    <col min="10753" max="10753" width="5.83203125" style="334" customWidth="1"/>
    <col min="10754" max="10754" width="22.33203125" style="334" customWidth="1"/>
    <col min="10755" max="10755" width="13" style="334" customWidth="1"/>
    <col min="10756" max="10756" width="11" style="334" customWidth="1"/>
    <col min="10757" max="10757" width="15.5" style="334" customWidth="1"/>
    <col min="10758" max="10758" width="11.1640625" style="334" customWidth="1"/>
    <col min="10759" max="10759" width="13.33203125" style="334" customWidth="1"/>
    <col min="10760" max="10761" width="14" style="334" customWidth="1"/>
    <col min="10762" max="10762" width="13.33203125" style="334" customWidth="1"/>
    <col min="10763" max="10763" width="12.33203125" style="334" customWidth="1"/>
    <col min="10764" max="10764" width="14.33203125" style="334" customWidth="1"/>
    <col min="10765" max="10765" width="15.1640625" style="334" customWidth="1"/>
    <col min="10766" max="11008" width="9.33203125" style="334"/>
    <col min="11009" max="11009" width="5.83203125" style="334" customWidth="1"/>
    <col min="11010" max="11010" width="22.33203125" style="334" customWidth="1"/>
    <col min="11011" max="11011" width="13" style="334" customWidth="1"/>
    <col min="11012" max="11012" width="11" style="334" customWidth="1"/>
    <col min="11013" max="11013" width="15.5" style="334" customWidth="1"/>
    <col min="11014" max="11014" width="11.1640625" style="334" customWidth="1"/>
    <col min="11015" max="11015" width="13.33203125" style="334" customWidth="1"/>
    <col min="11016" max="11017" width="14" style="334" customWidth="1"/>
    <col min="11018" max="11018" width="13.33203125" style="334" customWidth="1"/>
    <col min="11019" max="11019" width="12.33203125" style="334" customWidth="1"/>
    <col min="11020" max="11020" width="14.33203125" style="334" customWidth="1"/>
    <col min="11021" max="11021" width="15.1640625" style="334" customWidth="1"/>
    <col min="11022" max="11264" width="9.33203125" style="334"/>
    <col min="11265" max="11265" width="5.83203125" style="334" customWidth="1"/>
    <col min="11266" max="11266" width="22.33203125" style="334" customWidth="1"/>
    <col min="11267" max="11267" width="13" style="334" customWidth="1"/>
    <col min="11268" max="11268" width="11" style="334" customWidth="1"/>
    <col min="11269" max="11269" width="15.5" style="334" customWidth="1"/>
    <col min="11270" max="11270" width="11.1640625" style="334" customWidth="1"/>
    <col min="11271" max="11271" width="13.33203125" style="334" customWidth="1"/>
    <col min="11272" max="11273" width="14" style="334" customWidth="1"/>
    <col min="11274" max="11274" width="13.33203125" style="334" customWidth="1"/>
    <col min="11275" max="11275" width="12.33203125" style="334" customWidth="1"/>
    <col min="11276" max="11276" width="14.33203125" style="334" customWidth="1"/>
    <col min="11277" max="11277" width="15.1640625" style="334" customWidth="1"/>
    <col min="11278" max="11520" width="9.33203125" style="334"/>
    <col min="11521" max="11521" width="5.83203125" style="334" customWidth="1"/>
    <col min="11522" max="11522" width="22.33203125" style="334" customWidth="1"/>
    <col min="11523" max="11523" width="13" style="334" customWidth="1"/>
    <col min="11524" max="11524" width="11" style="334" customWidth="1"/>
    <col min="11525" max="11525" width="15.5" style="334" customWidth="1"/>
    <col min="11526" max="11526" width="11.1640625" style="334" customWidth="1"/>
    <col min="11527" max="11527" width="13.33203125" style="334" customWidth="1"/>
    <col min="11528" max="11529" width="14" style="334" customWidth="1"/>
    <col min="11530" max="11530" width="13.33203125" style="334" customWidth="1"/>
    <col min="11531" max="11531" width="12.33203125" style="334" customWidth="1"/>
    <col min="11532" max="11532" width="14.33203125" style="334" customWidth="1"/>
    <col min="11533" max="11533" width="15.1640625" style="334" customWidth="1"/>
    <col min="11534" max="11776" width="9.33203125" style="334"/>
    <col min="11777" max="11777" width="5.83203125" style="334" customWidth="1"/>
    <col min="11778" max="11778" width="22.33203125" style="334" customWidth="1"/>
    <col min="11779" max="11779" width="13" style="334" customWidth="1"/>
    <col min="11780" max="11780" width="11" style="334" customWidth="1"/>
    <col min="11781" max="11781" width="15.5" style="334" customWidth="1"/>
    <col min="11782" max="11782" width="11.1640625" style="334" customWidth="1"/>
    <col min="11783" max="11783" width="13.33203125" style="334" customWidth="1"/>
    <col min="11784" max="11785" width="14" style="334" customWidth="1"/>
    <col min="11786" max="11786" width="13.33203125" style="334" customWidth="1"/>
    <col min="11787" max="11787" width="12.33203125" style="334" customWidth="1"/>
    <col min="11788" max="11788" width="14.33203125" style="334" customWidth="1"/>
    <col min="11789" max="11789" width="15.1640625" style="334" customWidth="1"/>
    <col min="11790" max="12032" width="9.33203125" style="334"/>
    <col min="12033" max="12033" width="5.83203125" style="334" customWidth="1"/>
    <col min="12034" max="12034" width="22.33203125" style="334" customWidth="1"/>
    <col min="12035" max="12035" width="13" style="334" customWidth="1"/>
    <col min="12036" max="12036" width="11" style="334" customWidth="1"/>
    <col min="12037" max="12037" width="15.5" style="334" customWidth="1"/>
    <col min="12038" max="12038" width="11.1640625" style="334" customWidth="1"/>
    <col min="12039" max="12039" width="13.33203125" style="334" customWidth="1"/>
    <col min="12040" max="12041" width="14" style="334" customWidth="1"/>
    <col min="12042" max="12042" width="13.33203125" style="334" customWidth="1"/>
    <col min="12043" max="12043" width="12.33203125" style="334" customWidth="1"/>
    <col min="12044" max="12044" width="14.33203125" style="334" customWidth="1"/>
    <col min="12045" max="12045" width="15.1640625" style="334" customWidth="1"/>
    <col min="12046" max="12288" width="9.33203125" style="334"/>
    <col min="12289" max="12289" width="5.83203125" style="334" customWidth="1"/>
    <col min="12290" max="12290" width="22.33203125" style="334" customWidth="1"/>
    <col min="12291" max="12291" width="13" style="334" customWidth="1"/>
    <col min="12292" max="12292" width="11" style="334" customWidth="1"/>
    <col min="12293" max="12293" width="15.5" style="334" customWidth="1"/>
    <col min="12294" max="12294" width="11.1640625" style="334" customWidth="1"/>
    <col min="12295" max="12295" width="13.33203125" style="334" customWidth="1"/>
    <col min="12296" max="12297" width="14" style="334" customWidth="1"/>
    <col min="12298" max="12298" width="13.33203125" style="334" customWidth="1"/>
    <col min="12299" max="12299" width="12.33203125" style="334" customWidth="1"/>
    <col min="12300" max="12300" width="14.33203125" style="334" customWidth="1"/>
    <col min="12301" max="12301" width="15.1640625" style="334" customWidth="1"/>
    <col min="12302" max="12544" width="9.33203125" style="334"/>
    <col min="12545" max="12545" width="5.83203125" style="334" customWidth="1"/>
    <col min="12546" max="12546" width="22.33203125" style="334" customWidth="1"/>
    <col min="12547" max="12547" width="13" style="334" customWidth="1"/>
    <col min="12548" max="12548" width="11" style="334" customWidth="1"/>
    <col min="12549" max="12549" width="15.5" style="334" customWidth="1"/>
    <col min="12550" max="12550" width="11.1640625" style="334" customWidth="1"/>
    <col min="12551" max="12551" width="13.33203125" style="334" customWidth="1"/>
    <col min="12552" max="12553" width="14" style="334" customWidth="1"/>
    <col min="12554" max="12554" width="13.33203125" style="334" customWidth="1"/>
    <col min="12555" max="12555" width="12.33203125" style="334" customWidth="1"/>
    <col min="12556" max="12556" width="14.33203125" style="334" customWidth="1"/>
    <col min="12557" max="12557" width="15.1640625" style="334" customWidth="1"/>
    <col min="12558" max="12800" width="9.33203125" style="334"/>
    <col min="12801" max="12801" width="5.83203125" style="334" customWidth="1"/>
    <col min="12802" max="12802" width="22.33203125" style="334" customWidth="1"/>
    <col min="12803" max="12803" width="13" style="334" customWidth="1"/>
    <col min="12804" max="12804" width="11" style="334" customWidth="1"/>
    <col min="12805" max="12805" width="15.5" style="334" customWidth="1"/>
    <col min="12806" max="12806" width="11.1640625" style="334" customWidth="1"/>
    <col min="12807" max="12807" width="13.33203125" style="334" customWidth="1"/>
    <col min="12808" max="12809" width="14" style="334" customWidth="1"/>
    <col min="12810" max="12810" width="13.33203125" style="334" customWidth="1"/>
    <col min="12811" max="12811" width="12.33203125" style="334" customWidth="1"/>
    <col min="12812" max="12812" width="14.33203125" style="334" customWidth="1"/>
    <col min="12813" max="12813" width="15.1640625" style="334" customWidth="1"/>
    <col min="12814" max="13056" width="9.33203125" style="334"/>
    <col min="13057" max="13057" width="5.83203125" style="334" customWidth="1"/>
    <col min="13058" max="13058" width="22.33203125" style="334" customWidth="1"/>
    <col min="13059" max="13059" width="13" style="334" customWidth="1"/>
    <col min="13060" max="13060" width="11" style="334" customWidth="1"/>
    <col min="13061" max="13061" width="15.5" style="334" customWidth="1"/>
    <col min="13062" max="13062" width="11.1640625" style="334" customWidth="1"/>
    <col min="13063" max="13063" width="13.33203125" style="334" customWidth="1"/>
    <col min="13064" max="13065" width="14" style="334" customWidth="1"/>
    <col min="13066" max="13066" width="13.33203125" style="334" customWidth="1"/>
    <col min="13067" max="13067" width="12.33203125" style="334" customWidth="1"/>
    <col min="13068" max="13068" width="14.33203125" style="334" customWidth="1"/>
    <col min="13069" max="13069" width="15.1640625" style="334" customWidth="1"/>
    <col min="13070" max="13312" width="9.33203125" style="334"/>
    <col min="13313" max="13313" width="5.83203125" style="334" customWidth="1"/>
    <col min="13314" max="13314" width="22.33203125" style="334" customWidth="1"/>
    <col min="13315" max="13315" width="13" style="334" customWidth="1"/>
    <col min="13316" max="13316" width="11" style="334" customWidth="1"/>
    <col min="13317" max="13317" width="15.5" style="334" customWidth="1"/>
    <col min="13318" max="13318" width="11.1640625" style="334" customWidth="1"/>
    <col min="13319" max="13319" width="13.33203125" style="334" customWidth="1"/>
    <col min="13320" max="13321" width="14" style="334" customWidth="1"/>
    <col min="13322" max="13322" width="13.33203125" style="334" customWidth="1"/>
    <col min="13323" max="13323" width="12.33203125" style="334" customWidth="1"/>
    <col min="13324" max="13324" width="14.33203125" style="334" customWidth="1"/>
    <col min="13325" max="13325" width="15.1640625" style="334" customWidth="1"/>
    <col min="13326" max="13568" width="9.33203125" style="334"/>
    <col min="13569" max="13569" width="5.83203125" style="334" customWidth="1"/>
    <col min="13570" max="13570" width="22.33203125" style="334" customWidth="1"/>
    <col min="13571" max="13571" width="13" style="334" customWidth="1"/>
    <col min="13572" max="13572" width="11" style="334" customWidth="1"/>
    <col min="13573" max="13573" width="15.5" style="334" customWidth="1"/>
    <col min="13574" max="13574" width="11.1640625" style="334" customWidth="1"/>
    <col min="13575" max="13575" width="13.33203125" style="334" customWidth="1"/>
    <col min="13576" max="13577" width="14" style="334" customWidth="1"/>
    <col min="13578" max="13578" width="13.33203125" style="334" customWidth="1"/>
    <col min="13579" max="13579" width="12.33203125" style="334" customWidth="1"/>
    <col min="13580" max="13580" width="14.33203125" style="334" customWidth="1"/>
    <col min="13581" max="13581" width="15.1640625" style="334" customWidth="1"/>
    <col min="13582" max="13824" width="9.33203125" style="334"/>
    <col min="13825" max="13825" width="5.83203125" style="334" customWidth="1"/>
    <col min="13826" max="13826" width="22.33203125" style="334" customWidth="1"/>
    <col min="13827" max="13827" width="13" style="334" customWidth="1"/>
    <col min="13828" max="13828" width="11" style="334" customWidth="1"/>
    <col min="13829" max="13829" width="15.5" style="334" customWidth="1"/>
    <col min="13830" max="13830" width="11.1640625" style="334" customWidth="1"/>
    <col min="13831" max="13831" width="13.33203125" style="334" customWidth="1"/>
    <col min="13832" max="13833" width="14" style="334" customWidth="1"/>
    <col min="13834" max="13834" width="13.33203125" style="334" customWidth="1"/>
    <col min="13835" max="13835" width="12.33203125" style="334" customWidth="1"/>
    <col min="13836" max="13836" width="14.33203125" style="334" customWidth="1"/>
    <col min="13837" max="13837" width="15.1640625" style="334" customWidth="1"/>
    <col min="13838" max="14080" width="9.33203125" style="334"/>
    <col min="14081" max="14081" width="5.83203125" style="334" customWidth="1"/>
    <col min="14082" max="14082" width="22.33203125" style="334" customWidth="1"/>
    <col min="14083" max="14083" width="13" style="334" customWidth="1"/>
    <col min="14084" max="14084" width="11" style="334" customWidth="1"/>
    <col min="14085" max="14085" width="15.5" style="334" customWidth="1"/>
    <col min="14086" max="14086" width="11.1640625" style="334" customWidth="1"/>
    <col min="14087" max="14087" width="13.33203125" style="334" customWidth="1"/>
    <col min="14088" max="14089" width="14" style="334" customWidth="1"/>
    <col min="14090" max="14090" width="13.33203125" style="334" customWidth="1"/>
    <col min="14091" max="14091" width="12.33203125" style="334" customWidth="1"/>
    <col min="14092" max="14092" width="14.33203125" style="334" customWidth="1"/>
    <col min="14093" max="14093" width="15.1640625" style="334" customWidth="1"/>
    <col min="14094" max="14336" width="9.33203125" style="334"/>
    <col min="14337" max="14337" width="5.83203125" style="334" customWidth="1"/>
    <col min="14338" max="14338" width="22.33203125" style="334" customWidth="1"/>
    <col min="14339" max="14339" width="13" style="334" customWidth="1"/>
    <col min="14340" max="14340" width="11" style="334" customWidth="1"/>
    <col min="14341" max="14341" width="15.5" style="334" customWidth="1"/>
    <col min="14342" max="14342" width="11.1640625" style="334" customWidth="1"/>
    <col min="14343" max="14343" width="13.33203125" style="334" customWidth="1"/>
    <col min="14344" max="14345" width="14" style="334" customWidth="1"/>
    <col min="14346" max="14346" width="13.33203125" style="334" customWidth="1"/>
    <col min="14347" max="14347" width="12.33203125" style="334" customWidth="1"/>
    <col min="14348" max="14348" width="14.33203125" style="334" customWidth="1"/>
    <col min="14349" max="14349" width="15.1640625" style="334" customWidth="1"/>
    <col min="14350" max="14592" width="9.33203125" style="334"/>
    <col min="14593" max="14593" width="5.83203125" style="334" customWidth="1"/>
    <col min="14594" max="14594" width="22.33203125" style="334" customWidth="1"/>
    <col min="14595" max="14595" width="13" style="334" customWidth="1"/>
    <col min="14596" max="14596" width="11" style="334" customWidth="1"/>
    <col min="14597" max="14597" width="15.5" style="334" customWidth="1"/>
    <col min="14598" max="14598" width="11.1640625" style="334" customWidth="1"/>
    <col min="14599" max="14599" width="13.33203125" style="334" customWidth="1"/>
    <col min="14600" max="14601" width="14" style="334" customWidth="1"/>
    <col min="14602" max="14602" width="13.33203125" style="334" customWidth="1"/>
    <col min="14603" max="14603" width="12.33203125" style="334" customWidth="1"/>
    <col min="14604" max="14604" width="14.33203125" style="334" customWidth="1"/>
    <col min="14605" max="14605" width="15.1640625" style="334" customWidth="1"/>
    <col min="14606" max="14848" width="9.33203125" style="334"/>
    <col min="14849" max="14849" width="5.83203125" style="334" customWidth="1"/>
    <col min="14850" max="14850" width="22.33203125" style="334" customWidth="1"/>
    <col min="14851" max="14851" width="13" style="334" customWidth="1"/>
    <col min="14852" max="14852" width="11" style="334" customWidth="1"/>
    <col min="14853" max="14853" width="15.5" style="334" customWidth="1"/>
    <col min="14854" max="14854" width="11.1640625" style="334" customWidth="1"/>
    <col min="14855" max="14855" width="13.33203125" style="334" customWidth="1"/>
    <col min="14856" max="14857" width="14" style="334" customWidth="1"/>
    <col min="14858" max="14858" width="13.33203125" style="334" customWidth="1"/>
    <col min="14859" max="14859" width="12.33203125" style="334" customWidth="1"/>
    <col min="14860" max="14860" width="14.33203125" style="334" customWidth="1"/>
    <col min="14861" max="14861" width="15.1640625" style="334" customWidth="1"/>
    <col min="14862" max="15104" width="9.33203125" style="334"/>
    <col min="15105" max="15105" width="5.83203125" style="334" customWidth="1"/>
    <col min="15106" max="15106" width="22.33203125" style="334" customWidth="1"/>
    <col min="15107" max="15107" width="13" style="334" customWidth="1"/>
    <col min="15108" max="15108" width="11" style="334" customWidth="1"/>
    <col min="15109" max="15109" width="15.5" style="334" customWidth="1"/>
    <col min="15110" max="15110" width="11.1640625" style="334" customWidth="1"/>
    <col min="15111" max="15111" width="13.33203125" style="334" customWidth="1"/>
    <col min="15112" max="15113" width="14" style="334" customWidth="1"/>
    <col min="15114" max="15114" width="13.33203125" style="334" customWidth="1"/>
    <col min="15115" max="15115" width="12.33203125" style="334" customWidth="1"/>
    <col min="15116" max="15116" width="14.33203125" style="334" customWidth="1"/>
    <col min="15117" max="15117" width="15.1640625" style="334" customWidth="1"/>
    <col min="15118" max="15360" width="9.33203125" style="334"/>
    <col min="15361" max="15361" width="5.83203125" style="334" customWidth="1"/>
    <col min="15362" max="15362" width="22.33203125" style="334" customWidth="1"/>
    <col min="15363" max="15363" width="13" style="334" customWidth="1"/>
    <col min="15364" max="15364" width="11" style="334" customWidth="1"/>
    <col min="15365" max="15365" width="15.5" style="334" customWidth="1"/>
    <col min="15366" max="15366" width="11.1640625" style="334" customWidth="1"/>
    <col min="15367" max="15367" width="13.33203125" style="334" customWidth="1"/>
    <col min="15368" max="15369" width="14" style="334" customWidth="1"/>
    <col min="15370" max="15370" width="13.33203125" style="334" customWidth="1"/>
    <col min="15371" max="15371" width="12.33203125" style="334" customWidth="1"/>
    <col min="15372" max="15372" width="14.33203125" style="334" customWidth="1"/>
    <col min="15373" max="15373" width="15.1640625" style="334" customWidth="1"/>
    <col min="15374" max="15616" width="9.33203125" style="334"/>
    <col min="15617" max="15617" width="5.83203125" style="334" customWidth="1"/>
    <col min="15618" max="15618" width="22.33203125" style="334" customWidth="1"/>
    <col min="15619" max="15619" width="13" style="334" customWidth="1"/>
    <col min="15620" max="15620" width="11" style="334" customWidth="1"/>
    <col min="15621" max="15621" width="15.5" style="334" customWidth="1"/>
    <col min="15622" max="15622" width="11.1640625" style="334" customWidth="1"/>
    <col min="15623" max="15623" width="13.33203125" style="334" customWidth="1"/>
    <col min="15624" max="15625" width="14" style="334" customWidth="1"/>
    <col min="15626" max="15626" width="13.33203125" style="334" customWidth="1"/>
    <col min="15627" max="15627" width="12.33203125" style="334" customWidth="1"/>
    <col min="15628" max="15628" width="14.33203125" style="334" customWidth="1"/>
    <col min="15629" max="15629" width="15.1640625" style="334" customWidth="1"/>
    <col min="15630" max="15872" width="9.33203125" style="334"/>
    <col min="15873" max="15873" width="5.83203125" style="334" customWidth="1"/>
    <col min="15874" max="15874" width="22.33203125" style="334" customWidth="1"/>
    <col min="15875" max="15875" width="13" style="334" customWidth="1"/>
    <col min="15876" max="15876" width="11" style="334" customWidth="1"/>
    <col min="15877" max="15877" width="15.5" style="334" customWidth="1"/>
    <col min="15878" max="15878" width="11.1640625" style="334" customWidth="1"/>
    <col min="15879" max="15879" width="13.33203125" style="334" customWidth="1"/>
    <col min="15880" max="15881" width="14" style="334" customWidth="1"/>
    <col min="15882" max="15882" width="13.33203125" style="334" customWidth="1"/>
    <col min="15883" max="15883" width="12.33203125" style="334" customWidth="1"/>
    <col min="15884" max="15884" width="14.33203125" style="334" customWidth="1"/>
    <col min="15885" max="15885" width="15.1640625" style="334" customWidth="1"/>
    <col min="15886" max="16128" width="9.33203125" style="334"/>
    <col min="16129" max="16129" width="5.83203125" style="334" customWidth="1"/>
    <col min="16130" max="16130" width="22.33203125" style="334" customWidth="1"/>
    <col min="16131" max="16131" width="13" style="334" customWidth="1"/>
    <col min="16132" max="16132" width="11" style="334" customWidth="1"/>
    <col min="16133" max="16133" width="15.5" style="334" customWidth="1"/>
    <col min="16134" max="16134" width="11.1640625" style="334" customWidth="1"/>
    <col min="16135" max="16135" width="13.33203125" style="334" customWidth="1"/>
    <col min="16136" max="16137" width="14" style="334" customWidth="1"/>
    <col min="16138" max="16138" width="13.33203125" style="334" customWidth="1"/>
    <col min="16139" max="16139" width="12.33203125" style="334" customWidth="1"/>
    <col min="16140" max="16140" width="14.33203125" style="334" customWidth="1"/>
    <col min="16141" max="16141" width="15.1640625" style="334" customWidth="1"/>
    <col min="16142" max="16384" width="9.33203125" style="334"/>
  </cols>
  <sheetData>
    <row r="1" spans="1:13" ht="33" customHeight="1" x14ac:dyDescent="0.2">
      <c r="A1" s="1155" t="s">
        <v>704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</row>
    <row r="2" spans="1:13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3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1157" t="s">
        <v>412</v>
      </c>
      <c r="L3" s="1157"/>
      <c r="M3" s="1157"/>
    </row>
    <row r="4" spans="1:13" s="349" customFormat="1" ht="75.75" customHeight="1" x14ac:dyDescent="0.2">
      <c r="A4" s="343" t="s">
        <v>406</v>
      </c>
      <c r="B4" s="344" t="s">
        <v>446</v>
      </c>
      <c r="C4" s="344" t="s">
        <v>447</v>
      </c>
      <c r="D4" s="344" t="s">
        <v>453</v>
      </c>
      <c r="E4" s="344" t="s">
        <v>206</v>
      </c>
      <c r="F4" s="344" t="s">
        <v>454</v>
      </c>
      <c r="G4" s="345" t="s">
        <v>210</v>
      </c>
      <c r="H4" s="345" t="s">
        <v>455</v>
      </c>
      <c r="I4" s="345" t="s">
        <v>231</v>
      </c>
      <c r="J4" s="347" t="s">
        <v>233</v>
      </c>
      <c r="K4" s="376" t="s">
        <v>235</v>
      </c>
      <c r="L4" s="347" t="s">
        <v>456</v>
      </c>
      <c r="M4" s="377" t="s">
        <v>457</v>
      </c>
    </row>
    <row r="5" spans="1:13" ht="25.15" customHeight="1" x14ac:dyDescent="0.2">
      <c r="A5" s="350" t="s">
        <v>10</v>
      </c>
      <c r="B5" s="351" t="s">
        <v>706</v>
      </c>
      <c r="C5" s="352" t="s">
        <v>707</v>
      </c>
      <c r="D5" s="378">
        <v>5443922</v>
      </c>
      <c r="E5" s="379">
        <v>1239430</v>
      </c>
      <c r="F5" s="379">
        <v>1190000</v>
      </c>
      <c r="G5" s="380">
        <v>0</v>
      </c>
      <c r="H5" s="380">
        <v>3000000</v>
      </c>
      <c r="I5" s="379">
        <v>0</v>
      </c>
      <c r="J5" s="381"/>
      <c r="K5" s="382"/>
      <c r="L5" s="381"/>
      <c r="M5" s="383">
        <f>SUM(D5:L5)</f>
        <v>10873352</v>
      </c>
    </row>
    <row r="6" spans="1:13" ht="25.15" customHeight="1" x14ac:dyDescent="0.2">
      <c r="A6" s="350" t="s">
        <v>13</v>
      </c>
      <c r="B6" s="878" t="s">
        <v>708</v>
      </c>
      <c r="C6" s="879" t="s">
        <v>689</v>
      </c>
      <c r="D6" s="883"/>
      <c r="E6" s="884"/>
      <c r="F6" s="884"/>
      <c r="G6" s="885"/>
      <c r="H6" s="885"/>
      <c r="I6" s="884"/>
      <c r="J6" s="886"/>
      <c r="K6" s="887"/>
      <c r="L6" s="886">
        <v>20148335</v>
      </c>
      <c r="M6" s="383">
        <f t="shared" ref="M6:M16" si="0">SUM(D6:L6)</f>
        <v>20148335</v>
      </c>
    </row>
    <row r="7" spans="1:13" ht="25.15" customHeight="1" x14ac:dyDescent="0.2">
      <c r="A7" s="350" t="s">
        <v>16</v>
      </c>
      <c r="B7" s="878" t="s">
        <v>690</v>
      </c>
      <c r="C7" s="879" t="s">
        <v>691</v>
      </c>
      <c r="D7" s="883">
        <v>2721221</v>
      </c>
      <c r="E7" s="884">
        <v>356819</v>
      </c>
      <c r="F7" s="884"/>
      <c r="G7" s="885"/>
      <c r="H7" s="885"/>
      <c r="I7" s="884"/>
      <c r="J7" s="886"/>
      <c r="K7" s="887"/>
      <c r="L7" s="886"/>
      <c r="M7" s="383">
        <f t="shared" si="0"/>
        <v>3078040</v>
      </c>
    </row>
    <row r="8" spans="1:13" ht="25.15" customHeight="1" x14ac:dyDescent="0.2">
      <c r="A8" s="350" t="s">
        <v>19</v>
      </c>
      <c r="B8" s="881" t="s">
        <v>754</v>
      </c>
      <c r="C8" s="879" t="s">
        <v>755</v>
      </c>
      <c r="D8" s="883"/>
      <c r="E8" s="884"/>
      <c r="F8" s="884">
        <v>10541000</v>
      </c>
      <c r="G8" s="885"/>
      <c r="H8" s="885"/>
      <c r="I8" s="884"/>
      <c r="J8" s="886"/>
      <c r="K8" s="887"/>
      <c r="L8" s="886"/>
      <c r="M8" s="383">
        <f t="shared" si="0"/>
        <v>10541000</v>
      </c>
    </row>
    <row r="9" spans="1:13" ht="25.15" customHeight="1" x14ac:dyDescent="0.2">
      <c r="A9" s="350"/>
      <c r="B9" s="881" t="s">
        <v>709</v>
      </c>
      <c r="C9" s="879" t="s">
        <v>710</v>
      </c>
      <c r="D9" s="883"/>
      <c r="E9" s="884"/>
      <c r="F9" s="884">
        <v>616000</v>
      </c>
      <c r="G9" s="885"/>
      <c r="H9" s="885"/>
      <c r="I9" s="884"/>
      <c r="J9" s="886"/>
      <c r="K9" s="887"/>
      <c r="L9" s="886"/>
      <c r="M9" s="383">
        <f t="shared" si="0"/>
        <v>616000</v>
      </c>
    </row>
    <row r="10" spans="1:13" ht="25.15" customHeight="1" x14ac:dyDescent="0.2">
      <c r="A10" s="350" t="s">
        <v>22</v>
      </c>
      <c r="B10" s="881" t="s">
        <v>694</v>
      </c>
      <c r="C10" s="879" t="s">
        <v>695</v>
      </c>
      <c r="D10" s="883">
        <v>296311</v>
      </c>
      <c r="E10" s="884">
        <v>78060</v>
      </c>
      <c r="F10" s="884">
        <v>10750874</v>
      </c>
      <c r="G10" s="885"/>
      <c r="H10" s="885">
        <v>18060000</v>
      </c>
      <c r="I10" s="884"/>
      <c r="J10" s="1047">
        <v>45215000</v>
      </c>
      <c r="K10" s="887"/>
      <c r="L10" s="886"/>
      <c r="M10" s="383">
        <f t="shared" si="0"/>
        <v>74400245</v>
      </c>
    </row>
    <row r="11" spans="1:13" ht="25.15" customHeight="1" x14ac:dyDescent="0.2">
      <c r="A11" s="350" t="s">
        <v>25</v>
      </c>
      <c r="B11" s="881" t="s">
        <v>696</v>
      </c>
      <c r="C11" s="879" t="s">
        <v>697</v>
      </c>
      <c r="D11" s="883">
        <v>2685245</v>
      </c>
      <c r="E11" s="884">
        <v>605564</v>
      </c>
      <c r="F11" s="884">
        <v>4691000</v>
      </c>
      <c r="G11" s="885"/>
      <c r="H11" s="885"/>
      <c r="I11" s="884"/>
      <c r="J11" s="886"/>
      <c r="K11" s="887"/>
      <c r="L11" s="886"/>
      <c r="M11" s="383">
        <f t="shared" si="0"/>
        <v>7981809</v>
      </c>
    </row>
    <row r="12" spans="1:13" ht="25.15" customHeight="1" x14ac:dyDescent="0.2">
      <c r="A12" s="350"/>
      <c r="B12" s="881" t="s">
        <v>698</v>
      </c>
      <c r="C12" s="879" t="s">
        <v>699</v>
      </c>
      <c r="D12" s="883">
        <v>480000</v>
      </c>
      <c r="E12" s="884">
        <v>96840</v>
      </c>
      <c r="F12" s="884"/>
      <c r="G12" s="885"/>
      <c r="H12" s="885"/>
      <c r="I12" s="884"/>
      <c r="J12" s="886"/>
      <c r="K12" s="887"/>
      <c r="L12" s="886"/>
      <c r="M12" s="383">
        <f t="shared" si="0"/>
        <v>576840</v>
      </c>
    </row>
    <row r="13" spans="1:13" ht="25.15" customHeight="1" x14ac:dyDescent="0.2">
      <c r="A13" s="350"/>
      <c r="B13" s="881" t="s">
        <v>711</v>
      </c>
      <c r="C13" s="879" t="s">
        <v>712</v>
      </c>
      <c r="D13" s="883"/>
      <c r="E13" s="884"/>
      <c r="F13" s="884">
        <v>2310000</v>
      </c>
      <c r="G13" s="885"/>
      <c r="H13" s="885"/>
      <c r="I13" s="884"/>
      <c r="J13" s="886"/>
      <c r="K13" s="887"/>
      <c r="L13" s="886"/>
      <c r="M13" s="383">
        <f t="shared" si="0"/>
        <v>2310000</v>
      </c>
    </row>
    <row r="14" spans="1:13" ht="25.15" customHeight="1" x14ac:dyDescent="0.2">
      <c r="A14" s="350"/>
      <c r="B14" s="881" t="s">
        <v>713</v>
      </c>
      <c r="C14" s="879" t="s">
        <v>714</v>
      </c>
      <c r="D14" s="883"/>
      <c r="E14" s="884"/>
      <c r="F14" s="884"/>
      <c r="G14" s="885">
        <v>693420</v>
      </c>
      <c r="H14" s="885"/>
      <c r="I14" s="884"/>
      <c r="J14" s="886"/>
      <c r="K14" s="887"/>
      <c r="L14" s="886"/>
      <c r="M14" s="383">
        <f t="shared" si="0"/>
        <v>693420</v>
      </c>
    </row>
    <row r="15" spans="1:13" ht="25.15" customHeight="1" x14ac:dyDescent="0.2">
      <c r="A15" s="350"/>
      <c r="B15" s="881" t="s">
        <v>700</v>
      </c>
      <c r="C15" s="879" t="s">
        <v>701</v>
      </c>
      <c r="D15" s="883">
        <v>1978002</v>
      </c>
      <c r="E15" s="884">
        <v>456957</v>
      </c>
      <c r="F15" s="884">
        <v>1527000</v>
      </c>
      <c r="G15" s="885"/>
      <c r="H15" s="885"/>
      <c r="I15" s="884"/>
      <c r="J15" s="886"/>
      <c r="K15" s="887"/>
      <c r="L15" s="886"/>
      <c r="M15" s="383">
        <f t="shared" si="0"/>
        <v>3961959</v>
      </c>
    </row>
    <row r="16" spans="1:13" ht="25.15" customHeight="1" x14ac:dyDescent="0.2">
      <c r="A16" s="350"/>
      <c r="B16" s="881" t="s">
        <v>715</v>
      </c>
      <c r="C16" s="879" t="s">
        <v>716</v>
      </c>
      <c r="D16" s="883"/>
      <c r="E16" s="884"/>
      <c r="F16" s="884"/>
      <c r="G16" s="885">
        <v>1000000</v>
      </c>
      <c r="H16" s="885">
        <v>400000</v>
      </c>
      <c r="I16" s="884"/>
      <c r="J16" s="886"/>
      <c r="K16" s="887"/>
      <c r="L16" s="886"/>
      <c r="M16" s="383">
        <f t="shared" si="0"/>
        <v>1400000</v>
      </c>
    </row>
    <row r="17" spans="1:13" s="359" customFormat="1" ht="33" customHeight="1" x14ac:dyDescent="0.25">
      <c r="A17" s="355" t="s">
        <v>16</v>
      </c>
      <c r="B17" s="356" t="s">
        <v>407</v>
      </c>
      <c r="C17" s="357"/>
      <c r="D17" s="358">
        <f t="shared" ref="D17:M17" si="1">SUM(D5:D16)</f>
        <v>13604701</v>
      </c>
      <c r="E17" s="358">
        <f t="shared" si="1"/>
        <v>2833670</v>
      </c>
      <c r="F17" s="358">
        <f t="shared" si="1"/>
        <v>31625874</v>
      </c>
      <c r="G17" s="358">
        <f t="shared" si="1"/>
        <v>1693420</v>
      </c>
      <c r="H17" s="358">
        <f t="shared" si="1"/>
        <v>21460000</v>
      </c>
      <c r="I17" s="358">
        <f t="shared" si="1"/>
        <v>0</v>
      </c>
      <c r="J17" s="358">
        <f t="shared" si="1"/>
        <v>45215000</v>
      </c>
      <c r="K17" s="358">
        <f t="shared" si="1"/>
        <v>0</v>
      </c>
      <c r="L17" s="358">
        <f t="shared" si="1"/>
        <v>20148335</v>
      </c>
      <c r="M17" s="390">
        <f t="shared" si="1"/>
        <v>136581000</v>
      </c>
    </row>
    <row r="18" spans="1:13" ht="21" customHeight="1" x14ac:dyDescent="0.2">
      <c r="A18" s="360"/>
      <c r="B18" s="361"/>
      <c r="C18" s="361"/>
      <c r="D18" s="362"/>
      <c r="E18" s="363"/>
      <c r="F18" s="362"/>
      <c r="G18" s="362"/>
      <c r="H18" s="362"/>
      <c r="I18" s="364"/>
    </row>
    <row r="19" spans="1:13" ht="42" customHeight="1" x14ac:dyDescent="0.2">
      <c r="A19" s="360"/>
      <c r="B19" s="365"/>
      <c r="C19" s="366"/>
      <c r="D19" s="367"/>
      <c r="E19" s="363"/>
      <c r="F19" s="363"/>
      <c r="G19" s="362"/>
      <c r="H19" s="362"/>
      <c r="I19" s="362"/>
    </row>
    <row r="20" spans="1:13" ht="42" customHeight="1" x14ac:dyDescent="0.2">
      <c r="A20" s="368"/>
      <c r="B20" s="369"/>
      <c r="C20" s="370"/>
      <c r="D20" s="371"/>
      <c r="E20" s="338"/>
      <c r="F20" s="338"/>
      <c r="G20" s="339"/>
      <c r="H20" s="339"/>
      <c r="I20" s="339"/>
    </row>
    <row r="21" spans="1:13" ht="15" x14ac:dyDescent="0.2">
      <c r="A21" s="335"/>
      <c r="B21" s="336"/>
      <c r="C21" s="336"/>
      <c r="D21" s="337"/>
      <c r="E21" s="337"/>
      <c r="F21" s="337"/>
      <c r="G21" s="337"/>
      <c r="H21" s="337"/>
      <c r="I21" s="337"/>
    </row>
    <row r="22" spans="1:13" s="373" customFormat="1" ht="15" x14ac:dyDescent="0.2">
      <c r="A22" s="335"/>
      <c r="B22" s="336"/>
      <c r="C22" s="336"/>
      <c r="D22" s="337"/>
      <c r="E22" s="338"/>
      <c r="F22" s="372"/>
      <c r="G22" s="372"/>
      <c r="H22" s="372"/>
      <c r="I22" s="37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9.2.  melléklet a ……/2017. (……)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opLeftCell="A40" zoomScale="87" zoomScaleNormal="87" zoomScaleSheetLayoutView="100" workbookViewId="0">
      <selection sqref="A1:F1"/>
    </sheetView>
  </sheetViews>
  <sheetFormatPr defaultRowHeight="12.75" x14ac:dyDescent="0.2"/>
  <cols>
    <col min="1" max="1" width="6.83203125" style="486" customWidth="1"/>
    <col min="2" max="2" width="60.1640625" style="487" customWidth="1"/>
    <col min="3" max="3" width="8.1640625" style="487" customWidth="1"/>
    <col min="4" max="6" width="14.5" style="397" customWidth="1"/>
    <col min="7" max="256" width="9.33203125" style="397"/>
    <col min="257" max="257" width="6.83203125" style="397" customWidth="1"/>
    <col min="258" max="258" width="60.1640625" style="397" customWidth="1"/>
    <col min="259" max="259" width="8.1640625" style="397" customWidth="1"/>
    <col min="260" max="262" width="14.5" style="397" customWidth="1"/>
    <col min="263" max="512" width="9.33203125" style="397"/>
    <col min="513" max="513" width="6.83203125" style="397" customWidth="1"/>
    <col min="514" max="514" width="60.1640625" style="397" customWidth="1"/>
    <col min="515" max="515" width="8.1640625" style="397" customWidth="1"/>
    <col min="516" max="518" width="14.5" style="397" customWidth="1"/>
    <col min="519" max="768" width="9.33203125" style="397"/>
    <col min="769" max="769" width="6.83203125" style="397" customWidth="1"/>
    <col min="770" max="770" width="60.1640625" style="397" customWidth="1"/>
    <col min="771" max="771" width="8.1640625" style="397" customWidth="1"/>
    <col min="772" max="774" width="14.5" style="397" customWidth="1"/>
    <col min="775" max="1024" width="9.33203125" style="397"/>
    <col min="1025" max="1025" width="6.83203125" style="397" customWidth="1"/>
    <col min="1026" max="1026" width="60.1640625" style="397" customWidth="1"/>
    <col min="1027" max="1027" width="8.1640625" style="397" customWidth="1"/>
    <col min="1028" max="1030" width="14.5" style="397" customWidth="1"/>
    <col min="1031" max="1280" width="9.33203125" style="397"/>
    <col min="1281" max="1281" width="6.83203125" style="397" customWidth="1"/>
    <col min="1282" max="1282" width="60.1640625" style="397" customWidth="1"/>
    <col min="1283" max="1283" width="8.1640625" style="397" customWidth="1"/>
    <col min="1284" max="1286" width="14.5" style="397" customWidth="1"/>
    <col min="1287" max="1536" width="9.33203125" style="397"/>
    <col min="1537" max="1537" width="6.83203125" style="397" customWidth="1"/>
    <col min="1538" max="1538" width="60.1640625" style="397" customWidth="1"/>
    <col min="1539" max="1539" width="8.1640625" style="397" customWidth="1"/>
    <col min="1540" max="1542" width="14.5" style="397" customWidth="1"/>
    <col min="1543" max="1792" width="9.33203125" style="397"/>
    <col min="1793" max="1793" width="6.83203125" style="397" customWidth="1"/>
    <col min="1794" max="1794" width="60.1640625" style="397" customWidth="1"/>
    <col min="1795" max="1795" width="8.1640625" style="397" customWidth="1"/>
    <col min="1796" max="1798" width="14.5" style="397" customWidth="1"/>
    <col min="1799" max="2048" width="9.33203125" style="397"/>
    <col min="2049" max="2049" width="6.83203125" style="397" customWidth="1"/>
    <col min="2050" max="2050" width="60.1640625" style="397" customWidth="1"/>
    <col min="2051" max="2051" width="8.1640625" style="397" customWidth="1"/>
    <col min="2052" max="2054" width="14.5" style="397" customWidth="1"/>
    <col min="2055" max="2304" width="9.33203125" style="397"/>
    <col min="2305" max="2305" width="6.83203125" style="397" customWidth="1"/>
    <col min="2306" max="2306" width="60.1640625" style="397" customWidth="1"/>
    <col min="2307" max="2307" width="8.1640625" style="397" customWidth="1"/>
    <col min="2308" max="2310" width="14.5" style="397" customWidth="1"/>
    <col min="2311" max="2560" width="9.33203125" style="397"/>
    <col min="2561" max="2561" width="6.83203125" style="397" customWidth="1"/>
    <col min="2562" max="2562" width="60.1640625" style="397" customWidth="1"/>
    <col min="2563" max="2563" width="8.1640625" style="397" customWidth="1"/>
    <col min="2564" max="2566" width="14.5" style="397" customWidth="1"/>
    <col min="2567" max="2816" width="9.33203125" style="397"/>
    <col min="2817" max="2817" width="6.83203125" style="397" customWidth="1"/>
    <col min="2818" max="2818" width="60.1640625" style="397" customWidth="1"/>
    <col min="2819" max="2819" width="8.1640625" style="397" customWidth="1"/>
    <col min="2820" max="2822" width="14.5" style="397" customWidth="1"/>
    <col min="2823" max="3072" width="9.33203125" style="397"/>
    <col min="3073" max="3073" width="6.83203125" style="397" customWidth="1"/>
    <col min="3074" max="3074" width="60.1640625" style="397" customWidth="1"/>
    <col min="3075" max="3075" width="8.1640625" style="397" customWidth="1"/>
    <col min="3076" max="3078" width="14.5" style="397" customWidth="1"/>
    <col min="3079" max="3328" width="9.33203125" style="397"/>
    <col min="3329" max="3329" width="6.83203125" style="397" customWidth="1"/>
    <col min="3330" max="3330" width="60.1640625" style="397" customWidth="1"/>
    <col min="3331" max="3331" width="8.1640625" style="397" customWidth="1"/>
    <col min="3332" max="3334" width="14.5" style="397" customWidth="1"/>
    <col min="3335" max="3584" width="9.33203125" style="397"/>
    <col min="3585" max="3585" width="6.83203125" style="397" customWidth="1"/>
    <col min="3586" max="3586" width="60.1640625" style="397" customWidth="1"/>
    <col min="3587" max="3587" width="8.1640625" style="397" customWidth="1"/>
    <col min="3588" max="3590" width="14.5" style="397" customWidth="1"/>
    <col min="3591" max="3840" width="9.33203125" style="397"/>
    <col min="3841" max="3841" width="6.83203125" style="397" customWidth="1"/>
    <col min="3842" max="3842" width="60.1640625" style="397" customWidth="1"/>
    <col min="3843" max="3843" width="8.1640625" style="397" customWidth="1"/>
    <col min="3844" max="3846" width="14.5" style="397" customWidth="1"/>
    <col min="3847" max="4096" width="9.33203125" style="397"/>
    <col min="4097" max="4097" width="6.83203125" style="397" customWidth="1"/>
    <col min="4098" max="4098" width="60.1640625" style="397" customWidth="1"/>
    <col min="4099" max="4099" width="8.1640625" style="397" customWidth="1"/>
    <col min="4100" max="4102" width="14.5" style="397" customWidth="1"/>
    <col min="4103" max="4352" width="9.33203125" style="397"/>
    <col min="4353" max="4353" width="6.83203125" style="397" customWidth="1"/>
    <col min="4354" max="4354" width="60.1640625" style="397" customWidth="1"/>
    <col min="4355" max="4355" width="8.1640625" style="397" customWidth="1"/>
    <col min="4356" max="4358" width="14.5" style="397" customWidth="1"/>
    <col min="4359" max="4608" width="9.33203125" style="397"/>
    <col min="4609" max="4609" width="6.83203125" style="397" customWidth="1"/>
    <col min="4610" max="4610" width="60.1640625" style="397" customWidth="1"/>
    <col min="4611" max="4611" width="8.1640625" style="397" customWidth="1"/>
    <col min="4612" max="4614" width="14.5" style="397" customWidth="1"/>
    <col min="4615" max="4864" width="9.33203125" style="397"/>
    <col min="4865" max="4865" width="6.83203125" style="397" customWidth="1"/>
    <col min="4866" max="4866" width="60.1640625" style="397" customWidth="1"/>
    <col min="4867" max="4867" width="8.1640625" style="397" customWidth="1"/>
    <col min="4868" max="4870" width="14.5" style="397" customWidth="1"/>
    <col min="4871" max="5120" width="9.33203125" style="397"/>
    <col min="5121" max="5121" width="6.83203125" style="397" customWidth="1"/>
    <col min="5122" max="5122" width="60.1640625" style="397" customWidth="1"/>
    <col min="5123" max="5123" width="8.1640625" style="397" customWidth="1"/>
    <col min="5124" max="5126" width="14.5" style="397" customWidth="1"/>
    <col min="5127" max="5376" width="9.33203125" style="397"/>
    <col min="5377" max="5377" width="6.83203125" style="397" customWidth="1"/>
    <col min="5378" max="5378" width="60.1640625" style="397" customWidth="1"/>
    <col min="5379" max="5379" width="8.1640625" style="397" customWidth="1"/>
    <col min="5380" max="5382" width="14.5" style="397" customWidth="1"/>
    <col min="5383" max="5632" width="9.33203125" style="397"/>
    <col min="5633" max="5633" width="6.83203125" style="397" customWidth="1"/>
    <col min="5634" max="5634" width="60.1640625" style="397" customWidth="1"/>
    <col min="5635" max="5635" width="8.1640625" style="397" customWidth="1"/>
    <col min="5636" max="5638" width="14.5" style="397" customWidth="1"/>
    <col min="5639" max="5888" width="9.33203125" style="397"/>
    <col min="5889" max="5889" width="6.83203125" style="397" customWidth="1"/>
    <col min="5890" max="5890" width="60.1640625" style="397" customWidth="1"/>
    <col min="5891" max="5891" width="8.1640625" style="397" customWidth="1"/>
    <col min="5892" max="5894" width="14.5" style="397" customWidth="1"/>
    <col min="5895" max="6144" width="9.33203125" style="397"/>
    <col min="6145" max="6145" width="6.83203125" style="397" customWidth="1"/>
    <col min="6146" max="6146" width="60.1640625" style="397" customWidth="1"/>
    <col min="6147" max="6147" width="8.1640625" style="397" customWidth="1"/>
    <col min="6148" max="6150" width="14.5" style="397" customWidth="1"/>
    <col min="6151" max="6400" width="9.33203125" style="397"/>
    <col min="6401" max="6401" width="6.83203125" style="397" customWidth="1"/>
    <col min="6402" max="6402" width="60.1640625" style="397" customWidth="1"/>
    <col min="6403" max="6403" width="8.1640625" style="397" customWidth="1"/>
    <col min="6404" max="6406" width="14.5" style="397" customWidth="1"/>
    <col min="6407" max="6656" width="9.33203125" style="397"/>
    <col min="6657" max="6657" width="6.83203125" style="397" customWidth="1"/>
    <col min="6658" max="6658" width="60.1640625" style="397" customWidth="1"/>
    <col min="6659" max="6659" width="8.1640625" style="397" customWidth="1"/>
    <col min="6660" max="6662" width="14.5" style="397" customWidth="1"/>
    <col min="6663" max="6912" width="9.33203125" style="397"/>
    <col min="6913" max="6913" width="6.83203125" style="397" customWidth="1"/>
    <col min="6914" max="6914" width="60.1640625" style="397" customWidth="1"/>
    <col min="6915" max="6915" width="8.1640625" style="397" customWidth="1"/>
    <col min="6916" max="6918" width="14.5" style="397" customWidth="1"/>
    <col min="6919" max="7168" width="9.33203125" style="397"/>
    <col min="7169" max="7169" width="6.83203125" style="397" customWidth="1"/>
    <col min="7170" max="7170" width="60.1640625" style="397" customWidth="1"/>
    <col min="7171" max="7171" width="8.1640625" style="397" customWidth="1"/>
    <col min="7172" max="7174" width="14.5" style="397" customWidth="1"/>
    <col min="7175" max="7424" width="9.33203125" style="397"/>
    <col min="7425" max="7425" width="6.83203125" style="397" customWidth="1"/>
    <col min="7426" max="7426" width="60.1640625" style="397" customWidth="1"/>
    <col min="7427" max="7427" width="8.1640625" style="397" customWidth="1"/>
    <col min="7428" max="7430" width="14.5" style="397" customWidth="1"/>
    <col min="7431" max="7680" width="9.33203125" style="397"/>
    <col min="7681" max="7681" width="6.83203125" style="397" customWidth="1"/>
    <col min="7682" max="7682" width="60.1640625" style="397" customWidth="1"/>
    <col min="7683" max="7683" width="8.1640625" style="397" customWidth="1"/>
    <col min="7684" max="7686" width="14.5" style="397" customWidth="1"/>
    <col min="7687" max="7936" width="9.33203125" style="397"/>
    <col min="7937" max="7937" width="6.83203125" style="397" customWidth="1"/>
    <col min="7938" max="7938" width="60.1640625" style="397" customWidth="1"/>
    <col min="7939" max="7939" width="8.1640625" style="397" customWidth="1"/>
    <col min="7940" max="7942" width="14.5" style="397" customWidth="1"/>
    <col min="7943" max="8192" width="9.33203125" style="397"/>
    <col min="8193" max="8193" width="6.83203125" style="397" customWidth="1"/>
    <col min="8194" max="8194" width="60.1640625" style="397" customWidth="1"/>
    <col min="8195" max="8195" width="8.1640625" style="397" customWidth="1"/>
    <col min="8196" max="8198" width="14.5" style="397" customWidth="1"/>
    <col min="8199" max="8448" width="9.33203125" style="397"/>
    <col min="8449" max="8449" width="6.83203125" style="397" customWidth="1"/>
    <col min="8450" max="8450" width="60.1640625" style="397" customWidth="1"/>
    <col min="8451" max="8451" width="8.1640625" style="397" customWidth="1"/>
    <col min="8452" max="8454" width="14.5" style="397" customWidth="1"/>
    <col min="8455" max="8704" width="9.33203125" style="397"/>
    <col min="8705" max="8705" width="6.83203125" style="397" customWidth="1"/>
    <col min="8706" max="8706" width="60.1640625" style="397" customWidth="1"/>
    <col min="8707" max="8707" width="8.1640625" style="397" customWidth="1"/>
    <col min="8708" max="8710" width="14.5" style="397" customWidth="1"/>
    <col min="8711" max="8960" width="9.33203125" style="397"/>
    <col min="8961" max="8961" width="6.83203125" style="397" customWidth="1"/>
    <col min="8962" max="8962" width="60.1640625" style="397" customWidth="1"/>
    <col min="8963" max="8963" width="8.1640625" style="397" customWidth="1"/>
    <col min="8964" max="8966" width="14.5" style="397" customWidth="1"/>
    <col min="8967" max="9216" width="9.33203125" style="397"/>
    <col min="9217" max="9217" width="6.83203125" style="397" customWidth="1"/>
    <col min="9218" max="9218" width="60.1640625" style="397" customWidth="1"/>
    <col min="9219" max="9219" width="8.1640625" style="397" customWidth="1"/>
    <col min="9220" max="9222" width="14.5" style="397" customWidth="1"/>
    <col min="9223" max="9472" width="9.33203125" style="397"/>
    <col min="9473" max="9473" width="6.83203125" style="397" customWidth="1"/>
    <col min="9474" max="9474" width="60.1640625" style="397" customWidth="1"/>
    <col min="9475" max="9475" width="8.1640625" style="397" customWidth="1"/>
    <col min="9476" max="9478" width="14.5" style="397" customWidth="1"/>
    <col min="9479" max="9728" width="9.33203125" style="397"/>
    <col min="9729" max="9729" width="6.83203125" style="397" customWidth="1"/>
    <col min="9730" max="9730" width="60.1640625" style="397" customWidth="1"/>
    <col min="9731" max="9731" width="8.1640625" style="397" customWidth="1"/>
    <col min="9732" max="9734" width="14.5" style="397" customWidth="1"/>
    <col min="9735" max="9984" width="9.33203125" style="397"/>
    <col min="9985" max="9985" width="6.83203125" style="397" customWidth="1"/>
    <col min="9986" max="9986" width="60.1640625" style="397" customWidth="1"/>
    <col min="9987" max="9987" width="8.1640625" style="397" customWidth="1"/>
    <col min="9988" max="9990" width="14.5" style="397" customWidth="1"/>
    <col min="9991" max="10240" width="9.33203125" style="397"/>
    <col min="10241" max="10241" width="6.83203125" style="397" customWidth="1"/>
    <col min="10242" max="10242" width="60.1640625" style="397" customWidth="1"/>
    <col min="10243" max="10243" width="8.1640625" style="397" customWidth="1"/>
    <col min="10244" max="10246" width="14.5" style="397" customWidth="1"/>
    <col min="10247" max="10496" width="9.33203125" style="397"/>
    <col min="10497" max="10497" width="6.83203125" style="397" customWidth="1"/>
    <col min="10498" max="10498" width="60.1640625" style="397" customWidth="1"/>
    <col min="10499" max="10499" width="8.1640625" style="397" customWidth="1"/>
    <col min="10500" max="10502" width="14.5" style="397" customWidth="1"/>
    <col min="10503" max="10752" width="9.33203125" style="397"/>
    <col min="10753" max="10753" width="6.83203125" style="397" customWidth="1"/>
    <col min="10754" max="10754" width="60.1640625" style="397" customWidth="1"/>
    <col min="10755" max="10755" width="8.1640625" style="397" customWidth="1"/>
    <col min="10756" max="10758" width="14.5" style="397" customWidth="1"/>
    <col min="10759" max="11008" width="9.33203125" style="397"/>
    <col min="11009" max="11009" width="6.83203125" style="397" customWidth="1"/>
    <col min="11010" max="11010" width="60.1640625" style="397" customWidth="1"/>
    <col min="11011" max="11011" width="8.1640625" style="397" customWidth="1"/>
    <col min="11012" max="11014" width="14.5" style="397" customWidth="1"/>
    <col min="11015" max="11264" width="9.33203125" style="397"/>
    <col min="11265" max="11265" width="6.83203125" style="397" customWidth="1"/>
    <col min="11266" max="11266" width="60.1640625" style="397" customWidth="1"/>
    <col min="11267" max="11267" width="8.1640625" style="397" customWidth="1"/>
    <col min="11268" max="11270" width="14.5" style="397" customWidth="1"/>
    <col min="11271" max="11520" width="9.33203125" style="397"/>
    <col min="11521" max="11521" width="6.83203125" style="397" customWidth="1"/>
    <col min="11522" max="11522" width="60.1640625" style="397" customWidth="1"/>
    <col min="11523" max="11523" width="8.1640625" style="397" customWidth="1"/>
    <col min="11524" max="11526" width="14.5" style="397" customWidth="1"/>
    <col min="11527" max="11776" width="9.33203125" style="397"/>
    <col min="11777" max="11777" width="6.83203125" style="397" customWidth="1"/>
    <col min="11778" max="11778" width="60.1640625" style="397" customWidth="1"/>
    <col min="11779" max="11779" width="8.1640625" style="397" customWidth="1"/>
    <col min="11780" max="11782" width="14.5" style="397" customWidth="1"/>
    <col min="11783" max="12032" width="9.33203125" style="397"/>
    <col min="12033" max="12033" width="6.83203125" style="397" customWidth="1"/>
    <col min="12034" max="12034" width="60.1640625" style="397" customWidth="1"/>
    <col min="12035" max="12035" width="8.1640625" style="397" customWidth="1"/>
    <col min="12036" max="12038" width="14.5" style="397" customWidth="1"/>
    <col min="12039" max="12288" width="9.33203125" style="397"/>
    <col min="12289" max="12289" width="6.83203125" style="397" customWidth="1"/>
    <col min="12290" max="12290" width="60.1640625" style="397" customWidth="1"/>
    <col min="12291" max="12291" width="8.1640625" style="397" customWidth="1"/>
    <col min="12292" max="12294" width="14.5" style="397" customWidth="1"/>
    <col min="12295" max="12544" width="9.33203125" style="397"/>
    <col min="12545" max="12545" width="6.83203125" style="397" customWidth="1"/>
    <col min="12546" max="12546" width="60.1640625" style="397" customWidth="1"/>
    <col min="12547" max="12547" width="8.1640625" style="397" customWidth="1"/>
    <col min="12548" max="12550" width="14.5" style="397" customWidth="1"/>
    <col min="12551" max="12800" width="9.33203125" style="397"/>
    <col min="12801" max="12801" width="6.83203125" style="397" customWidth="1"/>
    <col min="12802" max="12802" width="60.1640625" style="397" customWidth="1"/>
    <col min="12803" max="12803" width="8.1640625" style="397" customWidth="1"/>
    <col min="12804" max="12806" width="14.5" style="397" customWidth="1"/>
    <col min="12807" max="13056" width="9.33203125" style="397"/>
    <col min="13057" max="13057" width="6.83203125" style="397" customWidth="1"/>
    <col min="13058" max="13058" width="60.1640625" style="397" customWidth="1"/>
    <col min="13059" max="13059" width="8.1640625" style="397" customWidth="1"/>
    <col min="13060" max="13062" width="14.5" style="397" customWidth="1"/>
    <col min="13063" max="13312" width="9.33203125" style="397"/>
    <col min="13313" max="13313" width="6.83203125" style="397" customWidth="1"/>
    <col min="13314" max="13314" width="60.1640625" style="397" customWidth="1"/>
    <col min="13315" max="13315" width="8.1640625" style="397" customWidth="1"/>
    <col min="13316" max="13318" width="14.5" style="397" customWidth="1"/>
    <col min="13319" max="13568" width="9.33203125" style="397"/>
    <col min="13569" max="13569" width="6.83203125" style="397" customWidth="1"/>
    <col min="13570" max="13570" width="60.1640625" style="397" customWidth="1"/>
    <col min="13571" max="13571" width="8.1640625" style="397" customWidth="1"/>
    <col min="13572" max="13574" width="14.5" style="397" customWidth="1"/>
    <col min="13575" max="13824" width="9.33203125" style="397"/>
    <col min="13825" max="13825" width="6.83203125" style="397" customWidth="1"/>
    <col min="13826" max="13826" width="60.1640625" style="397" customWidth="1"/>
    <col min="13827" max="13827" width="8.1640625" style="397" customWidth="1"/>
    <col min="13828" max="13830" width="14.5" style="397" customWidth="1"/>
    <col min="13831" max="14080" width="9.33203125" style="397"/>
    <col min="14081" max="14081" width="6.83203125" style="397" customWidth="1"/>
    <col min="14082" max="14082" width="60.1640625" style="397" customWidth="1"/>
    <col min="14083" max="14083" width="8.1640625" style="397" customWidth="1"/>
    <col min="14084" max="14086" width="14.5" style="397" customWidth="1"/>
    <col min="14087" max="14336" width="9.33203125" style="397"/>
    <col min="14337" max="14337" width="6.83203125" style="397" customWidth="1"/>
    <col min="14338" max="14338" width="60.1640625" style="397" customWidth="1"/>
    <col min="14339" max="14339" width="8.1640625" style="397" customWidth="1"/>
    <col min="14340" max="14342" width="14.5" style="397" customWidth="1"/>
    <col min="14343" max="14592" width="9.33203125" style="397"/>
    <col min="14593" max="14593" width="6.83203125" style="397" customWidth="1"/>
    <col min="14594" max="14594" width="60.1640625" style="397" customWidth="1"/>
    <col min="14595" max="14595" width="8.1640625" style="397" customWidth="1"/>
    <col min="14596" max="14598" width="14.5" style="397" customWidth="1"/>
    <col min="14599" max="14848" width="9.33203125" style="397"/>
    <col min="14849" max="14849" width="6.83203125" style="397" customWidth="1"/>
    <col min="14850" max="14850" width="60.1640625" style="397" customWidth="1"/>
    <col min="14851" max="14851" width="8.1640625" style="397" customWidth="1"/>
    <col min="14852" max="14854" width="14.5" style="397" customWidth="1"/>
    <col min="14855" max="15104" width="9.33203125" style="397"/>
    <col min="15105" max="15105" width="6.83203125" style="397" customWidth="1"/>
    <col min="15106" max="15106" width="60.1640625" style="397" customWidth="1"/>
    <col min="15107" max="15107" width="8.1640625" style="397" customWidth="1"/>
    <col min="15108" max="15110" width="14.5" style="397" customWidth="1"/>
    <col min="15111" max="15360" width="9.33203125" style="397"/>
    <col min="15361" max="15361" width="6.83203125" style="397" customWidth="1"/>
    <col min="15362" max="15362" width="60.1640625" style="397" customWidth="1"/>
    <col min="15363" max="15363" width="8.1640625" style="397" customWidth="1"/>
    <col min="15364" max="15366" width="14.5" style="397" customWidth="1"/>
    <col min="15367" max="15616" width="9.33203125" style="397"/>
    <col min="15617" max="15617" width="6.83203125" style="397" customWidth="1"/>
    <col min="15618" max="15618" width="60.1640625" style="397" customWidth="1"/>
    <col min="15619" max="15619" width="8.1640625" style="397" customWidth="1"/>
    <col min="15620" max="15622" width="14.5" style="397" customWidth="1"/>
    <col min="15623" max="15872" width="9.33203125" style="397"/>
    <col min="15873" max="15873" width="6.83203125" style="397" customWidth="1"/>
    <col min="15874" max="15874" width="60.1640625" style="397" customWidth="1"/>
    <col min="15875" max="15875" width="8.1640625" style="397" customWidth="1"/>
    <col min="15876" max="15878" width="14.5" style="397" customWidth="1"/>
    <col min="15879" max="16128" width="9.33203125" style="397"/>
    <col min="16129" max="16129" width="6.83203125" style="397" customWidth="1"/>
    <col min="16130" max="16130" width="60.1640625" style="397" customWidth="1"/>
    <col min="16131" max="16131" width="8.1640625" style="397" customWidth="1"/>
    <col min="16132" max="16134" width="14.5" style="397" customWidth="1"/>
    <col min="16135" max="16384" width="9.33203125" style="397"/>
  </cols>
  <sheetData>
    <row r="1" spans="1:6" s="391" customFormat="1" ht="55.5" customHeight="1" x14ac:dyDescent="0.2">
      <c r="A1" s="1158" t="s">
        <v>719</v>
      </c>
      <c r="B1" s="1159"/>
      <c r="C1" s="1159"/>
      <c r="D1" s="1159"/>
      <c r="E1" s="1159"/>
      <c r="F1" s="1159"/>
    </row>
    <row r="2" spans="1:6" s="394" customFormat="1" ht="15.95" customHeight="1" x14ac:dyDescent="0.2">
      <c r="A2" s="392"/>
      <c r="B2" s="392"/>
      <c r="C2" s="393"/>
      <c r="D2" s="393"/>
      <c r="E2" s="393"/>
      <c r="F2" s="393" t="s">
        <v>1</v>
      </c>
    </row>
    <row r="3" spans="1:6" ht="38.25" customHeight="1" x14ac:dyDescent="0.2">
      <c r="A3" s="395" t="s">
        <v>406</v>
      </c>
      <c r="B3" s="395" t="s">
        <v>461</v>
      </c>
      <c r="C3" s="396" t="s">
        <v>462</v>
      </c>
      <c r="D3" s="396" t="s">
        <v>463</v>
      </c>
      <c r="E3" s="396" t="s">
        <v>464</v>
      </c>
      <c r="F3" s="396" t="s">
        <v>269</v>
      </c>
    </row>
    <row r="4" spans="1:6" s="399" customFormat="1" ht="12.95" customHeight="1" x14ac:dyDescent="0.2">
      <c r="A4" s="398" t="s">
        <v>6</v>
      </c>
      <c r="B4" s="398" t="s">
        <v>7</v>
      </c>
      <c r="C4" s="398" t="s">
        <v>8</v>
      </c>
      <c r="D4" s="398" t="s">
        <v>9</v>
      </c>
      <c r="E4" s="398" t="s">
        <v>270</v>
      </c>
      <c r="F4" s="398" t="s">
        <v>465</v>
      </c>
    </row>
    <row r="5" spans="1:6" s="399" customFormat="1" ht="15.95" customHeight="1" x14ac:dyDescent="0.2">
      <c r="A5" s="1160" t="s">
        <v>266</v>
      </c>
      <c r="B5" s="1161"/>
      <c r="C5" s="1161"/>
      <c r="D5" s="1161"/>
      <c r="E5" s="1161"/>
      <c r="F5" s="1162"/>
    </row>
    <row r="6" spans="1:6" s="399" customFormat="1" ht="25.5" customHeight="1" x14ac:dyDescent="0.2">
      <c r="A6" s="400" t="s">
        <v>10</v>
      </c>
      <c r="B6" s="401" t="s">
        <v>466</v>
      </c>
      <c r="C6" s="400" t="s">
        <v>467</v>
      </c>
      <c r="D6" s="402"/>
      <c r="E6" s="402"/>
      <c r="F6" s="402">
        <f>SUM(D6:E6)</f>
        <v>0</v>
      </c>
    </row>
    <row r="7" spans="1:6" s="399" customFormat="1" ht="30" customHeight="1" x14ac:dyDescent="0.2">
      <c r="A7" s="403" t="s">
        <v>13</v>
      </c>
      <c r="B7" s="404" t="s">
        <v>468</v>
      </c>
      <c r="C7" s="403" t="s">
        <v>469</v>
      </c>
      <c r="D7" s="405"/>
      <c r="E7" s="405"/>
      <c r="F7" s="405">
        <f>SUM(D7:E7)</f>
        <v>0</v>
      </c>
    </row>
    <row r="8" spans="1:6" s="399" customFormat="1" ht="25.5" customHeight="1" x14ac:dyDescent="0.2">
      <c r="A8" s="403" t="s">
        <v>16</v>
      </c>
      <c r="B8" s="404" t="s">
        <v>470</v>
      </c>
      <c r="C8" s="406" t="s">
        <v>471</v>
      </c>
      <c r="D8" s="405"/>
      <c r="E8" s="405"/>
      <c r="F8" s="405">
        <f>SUM(D8:E8)</f>
        <v>0</v>
      </c>
    </row>
    <row r="9" spans="1:6" s="399" customFormat="1" ht="25.5" customHeight="1" x14ac:dyDescent="0.2">
      <c r="A9" s="403" t="s">
        <v>19</v>
      </c>
      <c r="B9" s="404" t="s">
        <v>472</v>
      </c>
      <c r="C9" s="406" t="s">
        <v>473</v>
      </c>
      <c r="D9" s="405"/>
      <c r="E9" s="405"/>
      <c r="F9" s="405">
        <f>SUM(D9:E9)</f>
        <v>0</v>
      </c>
    </row>
    <row r="10" spans="1:6" s="399" customFormat="1" ht="27.75" customHeight="1" x14ac:dyDescent="0.2">
      <c r="A10" s="407" t="s">
        <v>22</v>
      </c>
      <c r="B10" s="408" t="s">
        <v>474</v>
      </c>
      <c r="C10" s="407" t="s">
        <v>36</v>
      </c>
      <c r="D10" s="409">
        <f>SUM(D6:D9)</f>
        <v>0</v>
      </c>
      <c r="E10" s="409">
        <f>SUM(E6:E9)</f>
        <v>0</v>
      </c>
      <c r="F10" s="409">
        <f>SUM(F6:F9)</f>
        <v>0</v>
      </c>
    </row>
    <row r="11" spans="1:6" s="399" customFormat="1" ht="24.75" customHeight="1" x14ac:dyDescent="0.2">
      <c r="A11" s="403" t="s">
        <v>25</v>
      </c>
      <c r="B11" s="404" t="s">
        <v>475</v>
      </c>
      <c r="C11" s="403" t="s">
        <v>476</v>
      </c>
      <c r="D11" s="409"/>
      <c r="E11" s="409"/>
      <c r="F11" s="409">
        <f>SUM(D11:E11)</f>
        <v>0</v>
      </c>
    </row>
    <row r="12" spans="1:6" s="399" customFormat="1" ht="30" customHeight="1" x14ac:dyDescent="0.2">
      <c r="A12" s="403" t="s">
        <v>28</v>
      </c>
      <c r="B12" s="404" t="s">
        <v>477</v>
      </c>
      <c r="C12" s="403" t="s">
        <v>478</v>
      </c>
      <c r="D12" s="409"/>
      <c r="E12" s="409"/>
      <c r="F12" s="409">
        <f>SUM(D11:E11)</f>
        <v>0</v>
      </c>
    </row>
    <row r="13" spans="1:6" s="399" customFormat="1" ht="30" customHeight="1" x14ac:dyDescent="0.2">
      <c r="A13" s="403" t="s">
        <v>31</v>
      </c>
      <c r="B13" s="404" t="s">
        <v>479</v>
      </c>
      <c r="C13" s="403" t="s">
        <v>480</v>
      </c>
      <c r="D13" s="409"/>
      <c r="E13" s="409"/>
      <c r="F13" s="409">
        <f>SUM(D13:E13)</f>
        <v>0</v>
      </c>
    </row>
    <row r="14" spans="1:6" s="399" customFormat="1" ht="30" customHeight="1" x14ac:dyDescent="0.2">
      <c r="A14" s="403" t="s">
        <v>34</v>
      </c>
      <c r="B14" s="404" t="s">
        <v>481</v>
      </c>
      <c r="C14" s="403" t="s">
        <v>482</v>
      </c>
      <c r="D14" s="409"/>
      <c r="E14" s="409"/>
      <c r="F14" s="409">
        <f>SUM(D13:E13)</f>
        <v>0</v>
      </c>
    </row>
    <row r="15" spans="1:6" s="399" customFormat="1" ht="21.75" customHeight="1" x14ac:dyDescent="0.2">
      <c r="A15" s="407" t="s">
        <v>37</v>
      </c>
      <c r="B15" s="410" t="s">
        <v>448</v>
      </c>
      <c r="C15" s="411" t="s">
        <v>59</v>
      </c>
      <c r="D15" s="409">
        <f>SUM(D11:D14)</f>
        <v>0</v>
      </c>
      <c r="E15" s="409">
        <f>SUM(E11:E14)</f>
        <v>0</v>
      </c>
      <c r="F15" s="409">
        <f>SUM(F11:F14)</f>
        <v>0</v>
      </c>
    </row>
    <row r="16" spans="1:6" s="415" customFormat="1" ht="16.5" customHeight="1" x14ac:dyDescent="0.2">
      <c r="A16" s="403" t="s">
        <v>39</v>
      </c>
      <c r="B16" s="412" t="s">
        <v>111</v>
      </c>
      <c r="C16" s="413" t="s">
        <v>112</v>
      </c>
      <c r="D16" s="414"/>
      <c r="E16" s="414"/>
      <c r="F16" s="414">
        <f>SUM(D16:E16)</f>
        <v>0</v>
      </c>
    </row>
    <row r="17" spans="1:6" s="415" customFormat="1" ht="16.5" customHeight="1" x14ac:dyDescent="0.2">
      <c r="A17" s="403" t="s">
        <v>41</v>
      </c>
      <c r="B17" s="412" t="s">
        <v>114</v>
      </c>
      <c r="C17" s="413" t="s">
        <v>115</v>
      </c>
      <c r="D17" s="414"/>
      <c r="E17" s="414">
        <v>2070000</v>
      </c>
      <c r="F17" s="414">
        <f>SUM(D17:E17)</f>
        <v>2070000</v>
      </c>
    </row>
    <row r="18" spans="1:6" s="415" customFormat="1" ht="16.5" customHeight="1" x14ac:dyDescent="0.2">
      <c r="A18" s="403" t="s">
        <v>43</v>
      </c>
      <c r="B18" s="412" t="s">
        <v>483</v>
      </c>
      <c r="C18" s="413" t="s">
        <v>118</v>
      </c>
      <c r="D18" s="414">
        <f>SUM(D19:D20)</f>
        <v>0</v>
      </c>
      <c r="E18" s="414">
        <f>SUM(E19:E20)</f>
        <v>0</v>
      </c>
      <c r="F18" s="414">
        <f>SUM(F19:F20)</f>
        <v>0</v>
      </c>
    </row>
    <row r="19" spans="1:6" s="415" customFormat="1" ht="16.5" customHeight="1" x14ac:dyDescent="0.2">
      <c r="A19" s="403" t="s">
        <v>45</v>
      </c>
      <c r="B19" s="416" t="s">
        <v>484</v>
      </c>
      <c r="C19" s="417" t="s">
        <v>485</v>
      </c>
      <c r="D19" s="418"/>
      <c r="E19" s="418"/>
      <c r="F19" s="418">
        <f>SUM(D19:E19)</f>
        <v>0</v>
      </c>
    </row>
    <row r="20" spans="1:6" s="419" customFormat="1" ht="16.5" customHeight="1" x14ac:dyDescent="0.2">
      <c r="A20" s="403" t="s">
        <v>47</v>
      </c>
      <c r="B20" s="416" t="s">
        <v>486</v>
      </c>
      <c r="C20" s="417" t="s">
        <v>487</v>
      </c>
      <c r="D20" s="418"/>
      <c r="E20" s="418"/>
      <c r="F20" s="418">
        <f>SUM(D20:E20)</f>
        <v>0</v>
      </c>
    </row>
    <row r="21" spans="1:6" s="419" customFormat="1" ht="16.5" customHeight="1" x14ac:dyDescent="0.2">
      <c r="A21" s="403" t="s">
        <v>49</v>
      </c>
      <c r="B21" s="420" t="s">
        <v>120</v>
      </c>
      <c r="C21" s="413" t="s">
        <v>121</v>
      </c>
      <c r="D21" s="418"/>
      <c r="E21" s="418"/>
      <c r="F21" s="418">
        <f>SUM(D21:E21)</f>
        <v>0</v>
      </c>
    </row>
    <row r="22" spans="1:6" s="415" customFormat="1" ht="16.5" customHeight="1" x14ac:dyDescent="0.2">
      <c r="A22" s="403" t="s">
        <v>51</v>
      </c>
      <c r="B22" s="412" t="s">
        <v>123</v>
      </c>
      <c r="C22" s="413" t="s">
        <v>124</v>
      </c>
      <c r="D22" s="414"/>
      <c r="E22" s="414"/>
      <c r="F22" s="418">
        <f t="shared" ref="F22:F28" si="0">SUM(D22:E22)</f>
        <v>0</v>
      </c>
    </row>
    <row r="23" spans="1:6" s="415" customFormat="1" ht="16.5" customHeight="1" x14ac:dyDescent="0.2">
      <c r="A23" s="403" t="s">
        <v>54</v>
      </c>
      <c r="B23" s="412" t="s">
        <v>488</v>
      </c>
      <c r="C23" s="413" t="s">
        <v>127</v>
      </c>
      <c r="D23" s="414"/>
      <c r="E23" s="414"/>
      <c r="F23" s="418">
        <f t="shared" si="0"/>
        <v>0</v>
      </c>
    </row>
    <row r="24" spans="1:6" s="419" customFormat="1" ht="16.5" customHeight="1" x14ac:dyDescent="0.2">
      <c r="A24" s="403" t="s">
        <v>57</v>
      </c>
      <c r="B24" s="412" t="s">
        <v>489</v>
      </c>
      <c r="C24" s="413" t="s">
        <v>130</v>
      </c>
      <c r="D24" s="414"/>
      <c r="E24" s="414"/>
      <c r="F24" s="418">
        <f t="shared" si="0"/>
        <v>0</v>
      </c>
    </row>
    <row r="25" spans="1:6" s="419" customFormat="1" ht="16.5" customHeight="1" x14ac:dyDescent="0.2">
      <c r="A25" s="403" t="s">
        <v>60</v>
      </c>
      <c r="B25" s="421" t="s">
        <v>132</v>
      </c>
      <c r="C25" s="413" t="s">
        <v>133</v>
      </c>
      <c r="D25" s="414"/>
      <c r="E25" s="414"/>
      <c r="F25" s="418">
        <f t="shared" si="0"/>
        <v>0</v>
      </c>
    </row>
    <row r="26" spans="1:6" s="419" customFormat="1" ht="16.5" customHeight="1" x14ac:dyDescent="0.2">
      <c r="A26" s="403" t="s">
        <v>62</v>
      </c>
      <c r="B26" s="412" t="s">
        <v>490</v>
      </c>
      <c r="C26" s="413" t="s">
        <v>136</v>
      </c>
      <c r="D26" s="414"/>
      <c r="E26" s="414"/>
      <c r="F26" s="418">
        <f t="shared" si="0"/>
        <v>0</v>
      </c>
    </row>
    <row r="27" spans="1:6" s="419" customFormat="1" ht="16.5" customHeight="1" x14ac:dyDescent="0.2">
      <c r="A27" s="403" t="s">
        <v>64</v>
      </c>
      <c r="B27" s="412" t="s">
        <v>491</v>
      </c>
      <c r="C27" s="413" t="s">
        <v>139</v>
      </c>
      <c r="D27" s="414"/>
      <c r="E27" s="414"/>
      <c r="F27" s="418">
        <f t="shared" si="0"/>
        <v>0</v>
      </c>
    </row>
    <row r="28" spans="1:6" s="419" customFormat="1" ht="16.5" customHeight="1" x14ac:dyDescent="0.2">
      <c r="A28" s="403" t="s">
        <v>66</v>
      </c>
      <c r="B28" s="412" t="s">
        <v>141</v>
      </c>
      <c r="C28" s="413" t="s">
        <v>142</v>
      </c>
      <c r="D28" s="422"/>
      <c r="E28" s="422"/>
      <c r="F28" s="418">
        <f t="shared" si="0"/>
        <v>0</v>
      </c>
    </row>
    <row r="29" spans="1:6" s="419" customFormat="1" ht="16.5" customHeight="1" x14ac:dyDescent="0.2">
      <c r="A29" s="407" t="s">
        <v>68</v>
      </c>
      <c r="B29" s="423" t="s">
        <v>492</v>
      </c>
      <c r="C29" s="424" t="s">
        <v>145</v>
      </c>
      <c r="D29" s="425">
        <f>SUM(D16+D17+D18+D21+D22+D23+D24+D25+D26+D27+D28)</f>
        <v>0</v>
      </c>
      <c r="E29" s="425">
        <f>SUM(E16+E17+E18+E21+E22+E23+E24+E25+E26+E27+E28)</f>
        <v>2070000</v>
      </c>
      <c r="F29" s="425">
        <f>SUM(F16+F17+F18+F21+F22+F23+F24+F25+F26+F27+F28)</f>
        <v>2070000</v>
      </c>
    </row>
    <row r="30" spans="1:6" s="426" customFormat="1" ht="16.5" customHeight="1" x14ac:dyDescent="0.2">
      <c r="A30" s="407" t="s">
        <v>70</v>
      </c>
      <c r="B30" s="423" t="s">
        <v>450</v>
      </c>
      <c r="C30" s="424" t="s">
        <v>163</v>
      </c>
      <c r="D30" s="425"/>
      <c r="E30" s="425"/>
      <c r="F30" s="425">
        <f>SUM(D30:E30)</f>
        <v>0</v>
      </c>
    </row>
    <row r="31" spans="1:6" s="419" customFormat="1" ht="16.5" customHeight="1" x14ac:dyDescent="0.2">
      <c r="A31" s="407" t="s">
        <v>72</v>
      </c>
      <c r="B31" s="423" t="s">
        <v>416</v>
      </c>
      <c r="C31" s="424" t="s">
        <v>172</v>
      </c>
      <c r="D31" s="146"/>
      <c r="E31" s="146"/>
      <c r="F31" s="146">
        <f>SUM(D31:E31)</f>
        <v>0</v>
      </c>
    </row>
    <row r="32" spans="1:6" s="419" customFormat="1" ht="16.5" customHeight="1" x14ac:dyDescent="0.2">
      <c r="A32" s="427" t="s">
        <v>75</v>
      </c>
      <c r="B32" s="428" t="s">
        <v>451</v>
      </c>
      <c r="C32" s="429" t="s">
        <v>181</v>
      </c>
      <c r="D32" s="430"/>
      <c r="E32" s="430"/>
      <c r="F32" s="430">
        <f>SUM(D32:E32)</f>
        <v>0</v>
      </c>
    </row>
    <row r="33" spans="1:6" s="419" customFormat="1" ht="16.5" customHeight="1" x14ac:dyDescent="0.2">
      <c r="A33" s="431" t="s">
        <v>78</v>
      </c>
      <c r="B33" s="432" t="s">
        <v>493</v>
      </c>
      <c r="C33" s="433"/>
      <c r="D33" s="434">
        <f>D10+D15+D29+D30+D31+D32</f>
        <v>0</v>
      </c>
      <c r="E33" s="434">
        <f>E10+E15+E29+E30+E31+E32</f>
        <v>2070000</v>
      </c>
      <c r="F33" s="434">
        <f>F10+F15+F29+F30+F31+F32</f>
        <v>2070000</v>
      </c>
    </row>
    <row r="34" spans="1:6" s="415" customFormat="1" ht="16.5" customHeight="1" x14ac:dyDescent="0.2">
      <c r="A34" s="403" t="s">
        <v>81</v>
      </c>
      <c r="B34" s="435" t="s">
        <v>494</v>
      </c>
      <c r="C34" s="436" t="s">
        <v>190</v>
      </c>
      <c r="D34" s="437">
        <f>SUM(D35:D36)</f>
        <v>0</v>
      </c>
      <c r="E34" s="437">
        <f>SUM(E35:E36)</f>
        <v>0</v>
      </c>
      <c r="F34" s="437">
        <f>SUM(F35:F36)</f>
        <v>0</v>
      </c>
    </row>
    <row r="35" spans="1:6" s="415" customFormat="1" ht="16.5" customHeight="1" x14ac:dyDescent="0.2">
      <c r="A35" s="403" t="s">
        <v>83</v>
      </c>
      <c r="B35" s="118" t="s">
        <v>192</v>
      </c>
      <c r="C35" s="436" t="s">
        <v>193</v>
      </c>
      <c r="D35" s="437"/>
      <c r="E35" s="437"/>
      <c r="F35" s="437">
        <f>SUM(D35:E35)</f>
        <v>0</v>
      </c>
    </row>
    <row r="36" spans="1:6" s="415" customFormat="1" ht="16.5" customHeight="1" x14ac:dyDescent="0.2">
      <c r="A36" s="403" t="s">
        <v>85</v>
      </c>
      <c r="B36" s="118" t="s">
        <v>195</v>
      </c>
      <c r="C36" s="436" t="s">
        <v>196</v>
      </c>
      <c r="D36" s="437"/>
      <c r="E36" s="437"/>
      <c r="F36" s="437">
        <f>SUM(D36:E36)</f>
        <v>0</v>
      </c>
    </row>
    <row r="37" spans="1:6" s="415" customFormat="1" ht="16.5" customHeight="1" x14ac:dyDescent="0.2">
      <c r="A37" s="403" t="s">
        <v>87</v>
      </c>
      <c r="B37" s="435" t="s">
        <v>495</v>
      </c>
      <c r="C37" s="438" t="s">
        <v>496</v>
      </c>
      <c r="D37" s="437">
        <f>SUM(D38:D39)</f>
        <v>17229733</v>
      </c>
      <c r="E37" s="437">
        <f t="shared" ref="E37:F37" si="1">SUM(E38:E39)</f>
        <v>2359960</v>
      </c>
      <c r="F37" s="437">
        <f t="shared" si="1"/>
        <v>19589693</v>
      </c>
    </row>
    <row r="38" spans="1:6" s="415" customFormat="1" ht="16.5" customHeight="1" x14ac:dyDescent="0.2">
      <c r="A38" s="403"/>
      <c r="B38" s="670" t="s">
        <v>579</v>
      </c>
      <c r="C38" s="672" t="s">
        <v>496</v>
      </c>
      <c r="D38" s="437">
        <v>14781572</v>
      </c>
      <c r="E38" s="437"/>
      <c r="F38" s="437">
        <f>SUM(D38:E38)</f>
        <v>14781572</v>
      </c>
    </row>
    <row r="39" spans="1:6" s="415" customFormat="1" ht="16.5" customHeight="1" x14ac:dyDescent="0.2">
      <c r="A39" s="403"/>
      <c r="B39" s="671" t="s">
        <v>580</v>
      </c>
      <c r="C39" s="672" t="s">
        <v>496</v>
      </c>
      <c r="D39" s="437">
        <v>2448161</v>
      </c>
      <c r="E39" s="437">
        <v>2359960</v>
      </c>
      <c r="F39" s="437">
        <f>SUM(D39:E39)</f>
        <v>4808121</v>
      </c>
    </row>
    <row r="40" spans="1:6" s="415" customFormat="1" ht="16.5" customHeight="1" x14ac:dyDescent="0.2">
      <c r="A40" s="403" t="s">
        <v>90</v>
      </c>
      <c r="B40" s="423" t="s">
        <v>497</v>
      </c>
      <c r="C40" s="439" t="s">
        <v>498</v>
      </c>
      <c r="D40" s="440">
        <f>SUM(D34+D37)</f>
        <v>17229733</v>
      </c>
      <c r="E40" s="440">
        <f>SUM(E34+E37)</f>
        <v>2359960</v>
      </c>
      <c r="F40" s="440">
        <f>SUM(F34+F37)</f>
        <v>19589693</v>
      </c>
    </row>
    <row r="41" spans="1:6" s="415" customFormat="1" ht="16.5" customHeight="1" x14ac:dyDescent="0.2">
      <c r="A41" s="431" t="s">
        <v>94</v>
      </c>
      <c r="B41" s="432" t="s">
        <v>499</v>
      </c>
      <c r="C41" s="441" t="s">
        <v>199</v>
      </c>
      <c r="D41" s="442">
        <f>D40</f>
        <v>17229733</v>
      </c>
      <c r="E41" s="442">
        <f t="shared" ref="E41:F41" si="2">E40</f>
        <v>2359960</v>
      </c>
      <c r="F41" s="442">
        <f t="shared" si="2"/>
        <v>19589693</v>
      </c>
    </row>
    <row r="42" spans="1:6" s="415" customFormat="1" ht="23.25" customHeight="1" x14ac:dyDescent="0.2">
      <c r="A42" s="431" t="s">
        <v>97</v>
      </c>
      <c r="B42" s="432" t="s">
        <v>500</v>
      </c>
      <c r="C42" s="443"/>
      <c r="D42" s="442">
        <f>D33+D41</f>
        <v>17229733</v>
      </c>
      <c r="E42" s="442">
        <f>E33+E41</f>
        <v>4429960</v>
      </c>
      <c r="F42" s="442">
        <f>F33+F41</f>
        <v>21659693</v>
      </c>
    </row>
    <row r="43" spans="1:6" s="415" customFormat="1" ht="15" customHeight="1" x14ac:dyDescent="0.2">
      <c r="A43" s="444"/>
      <c r="B43" s="445"/>
      <c r="C43" s="446"/>
      <c r="D43" s="447"/>
      <c r="E43" s="447"/>
      <c r="F43" s="447"/>
    </row>
    <row r="44" spans="1:6" s="415" customFormat="1" ht="15" customHeight="1" x14ac:dyDescent="0.2">
      <c r="A44" s="1163" t="s">
        <v>501</v>
      </c>
      <c r="B44" s="1163"/>
      <c r="C44" s="1163"/>
      <c r="D44" s="1163"/>
      <c r="E44" s="1163"/>
      <c r="F44" s="448"/>
    </row>
    <row r="45" spans="1:6" s="415" customFormat="1" ht="38.25" customHeight="1" x14ac:dyDescent="0.2">
      <c r="A45" s="396" t="s">
        <v>406</v>
      </c>
      <c r="B45" s="396" t="s">
        <v>268</v>
      </c>
      <c r="C45" s="449" t="s">
        <v>462</v>
      </c>
      <c r="D45" s="449" t="s">
        <v>463</v>
      </c>
      <c r="E45" s="449" t="s">
        <v>464</v>
      </c>
      <c r="F45" s="449" t="s">
        <v>502</v>
      </c>
    </row>
    <row r="46" spans="1:6" s="415" customFormat="1" ht="15" customHeight="1" x14ac:dyDescent="0.2">
      <c r="A46" s="450" t="s">
        <v>6</v>
      </c>
      <c r="B46" s="450" t="s">
        <v>7</v>
      </c>
      <c r="C46" s="450"/>
      <c r="D46" s="450" t="s">
        <v>9</v>
      </c>
      <c r="E46" s="450" t="s">
        <v>270</v>
      </c>
      <c r="F46" s="450" t="s">
        <v>465</v>
      </c>
    </row>
    <row r="47" spans="1:6" s="415" customFormat="1" ht="17.25" customHeight="1" x14ac:dyDescent="0.2">
      <c r="A47" s="451" t="s">
        <v>10</v>
      </c>
      <c r="B47" s="452" t="s">
        <v>204</v>
      </c>
      <c r="C47" s="453" t="s">
        <v>205</v>
      </c>
      <c r="D47" s="454">
        <v>11445282</v>
      </c>
      <c r="E47" s="454">
        <v>1835439</v>
      </c>
      <c r="F47" s="454">
        <f>SUM(D47:E47)</f>
        <v>13280721</v>
      </c>
    </row>
    <row r="48" spans="1:6" s="415" customFormat="1" ht="17.25" customHeight="1" x14ac:dyDescent="0.2">
      <c r="A48" s="455" t="s">
        <v>13</v>
      </c>
      <c r="B48" s="456" t="s">
        <v>206</v>
      </c>
      <c r="C48" s="457" t="s">
        <v>207</v>
      </c>
      <c r="D48" s="458">
        <v>2553451</v>
      </c>
      <c r="E48" s="458">
        <v>410521</v>
      </c>
      <c r="F48" s="454">
        <f>SUM(D48:E48)</f>
        <v>2963972</v>
      </c>
    </row>
    <row r="49" spans="1:10" s="415" customFormat="1" ht="17.25" customHeight="1" x14ac:dyDescent="0.2">
      <c r="A49" s="455" t="s">
        <v>16</v>
      </c>
      <c r="B49" s="456" t="s">
        <v>208</v>
      </c>
      <c r="C49" s="457" t="s">
        <v>209</v>
      </c>
      <c r="D49" s="458">
        <v>3231000</v>
      </c>
      <c r="E49" s="458">
        <v>2184000</v>
      </c>
      <c r="F49" s="454">
        <f>SUM(D49:E49)</f>
        <v>5415000</v>
      </c>
    </row>
    <row r="50" spans="1:10" s="415" customFormat="1" ht="17.25" customHeight="1" x14ac:dyDescent="0.2">
      <c r="A50" s="455" t="s">
        <v>19</v>
      </c>
      <c r="B50" s="456" t="s">
        <v>210</v>
      </c>
      <c r="C50" s="457" t="s">
        <v>211</v>
      </c>
      <c r="D50" s="458"/>
      <c r="E50" s="458"/>
      <c r="F50" s="454">
        <f>SUM(D50:E50)</f>
        <v>0</v>
      </c>
    </row>
    <row r="51" spans="1:10" s="415" customFormat="1" ht="17.25" customHeight="1" x14ac:dyDescent="0.2">
      <c r="A51" s="455" t="s">
        <v>22</v>
      </c>
      <c r="B51" s="456" t="s">
        <v>212</v>
      </c>
      <c r="C51" s="457" t="s">
        <v>213</v>
      </c>
      <c r="D51" s="458"/>
      <c r="E51" s="458"/>
      <c r="F51" s="454">
        <f>SUM(D51:E51)</f>
        <v>0</v>
      </c>
    </row>
    <row r="52" spans="1:10" s="399" customFormat="1" ht="17.25" customHeight="1" x14ac:dyDescent="0.2">
      <c r="A52" s="459" t="s">
        <v>25</v>
      </c>
      <c r="B52" s="460" t="s">
        <v>503</v>
      </c>
      <c r="C52" s="461" t="s">
        <v>230</v>
      </c>
      <c r="D52" s="462">
        <f>SUM(D47:D51)</f>
        <v>17229733</v>
      </c>
      <c r="E52" s="462">
        <f>SUM(E47:E51)</f>
        <v>4429960</v>
      </c>
      <c r="F52" s="462">
        <f>SUM(F47:F51)</f>
        <v>21659693</v>
      </c>
      <c r="G52" s="463"/>
      <c r="H52" s="463"/>
      <c r="I52" s="463"/>
      <c r="J52" s="463"/>
    </row>
    <row r="53" spans="1:10" s="465" customFormat="1" ht="17.25" customHeight="1" x14ac:dyDescent="0.2">
      <c r="A53" s="455" t="s">
        <v>28</v>
      </c>
      <c r="B53" s="456" t="s">
        <v>504</v>
      </c>
      <c r="C53" s="457" t="s">
        <v>232</v>
      </c>
      <c r="D53" s="458"/>
      <c r="E53" s="458"/>
      <c r="F53" s="458">
        <f>SUM(D53:E53)</f>
        <v>0</v>
      </c>
      <c r="G53" s="464"/>
      <c r="H53" s="464"/>
      <c r="I53" s="464"/>
      <c r="J53" s="464"/>
    </row>
    <row r="54" spans="1:10" ht="17.25" customHeight="1" x14ac:dyDescent="0.2">
      <c r="A54" s="455" t="s">
        <v>31</v>
      </c>
      <c r="B54" s="456" t="s">
        <v>233</v>
      </c>
      <c r="C54" s="457" t="s">
        <v>234</v>
      </c>
      <c r="D54" s="458"/>
      <c r="E54" s="458"/>
      <c r="F54" s="458">
        <f>SUM(D54:E54)</f>
        <v>0</v>
      </c>
      <c r="G54" s="466"/>
      <c r="H54" s="466"/>
      <c r="I54" s="466"/>
      <c r="J54" s="466"/>
    </row>
    <row r="55" spans="1:10" ht="17.25" customHeight="1" x14ac:dyDescent="0.2">
      <c r="A55" s="455" t="s">
        <v>34</v>
      </c>
      <c r="B55" s="456" t="s">
        <v>505</v>
      </c>
      <c r="C55" s="457" t="s">
        <v>236</v>
      </c>
      <c r="D55" s="458"/>
      <c r="E55" s="458"/>
      <c r="F55" s="458">
        <f>SUM(D55:E55)</f>
        <v>0</v>
      </c>
      <c r="G55" s="466"/>
      <c r="H55" s="466"/>
      <c r="I55" s="466"/>
      <c r="J55" s="466"/>
    </row>
    <row r="56" spans="1:10" ht="17.25" customHeight="1" x14ac:dyDescent="0.2">
      <c r="A56" s="467" t="s">
        <v>37</v>
      </c>
      <c r="B56" s="468" t="s">
        <v>506</v>
      </c>
      <c r="C56" s="469" t="s">
        <v>248</v>
      </c>
      <c r="D56" s="470">
        <f>SUM(D53:D55)</f>
        <v>0</v>
      </c>
      <c r="E56" s="470">
        <f>SUM(E53:E55)</f>
        <v>0</v>
      </c>
      <c r="F56" s="462">
        <f>SUM(D56:E56)</f>
        <v>0</v>
      </c>
      <c r="G56" s="466"/>
      <c r="H56" s="466"/>
      <c r="I56" s="466"/>
      <c r="J56" s="466"/>
    </row>
    <row r="57" spans="1:10" ht="17.25" customHeight="1" x14ac:dyDescent="0.2">
      <c r="A57" s="471" t="s">
        <v>39</v>
      </c>
      <c r="B57" s="472" t="s">
        <v>507</v>
      </c>
      <c r="C57" s="443" t="s">
        <v>508</v>
      </c>
      <c r="D57" s="473">
        <f>D52+D56</f>
        <v>17229733</v>
      </c>
      <c r="E57" s="473">
        <f>E52+E56</f>
        <v>4429960</v>
      </c>
      <c r="F57" s="473">
        <f>F52+F56</f>
        <v>21659693</v>
      </c>
      <c r="G57" s="466"/>
      <c r="H57" s="466"/>
      <c r="I57" s="466"/>
      <c r="J57" s="466"/>
    </row>
    <row r="58" spans="1:10" ht="17.25" customHeight="1" x14ac:dyDescent="0.2">
      <c r="A58" s="474" t="s">
        <v>41</v>
      </c>
      <c r="B58" s="475" t="s">
        <v>509</v>
      </c>
      <c r="C58" s="476" t="s">
        <v>510</v>
      </c>
      <c r="D58" s="477"/>
      <c r="E58" s="477"/>
      <c r="F58" s="477">
        <f>SUM(D58:E58)</f>
        <v>0</v>
      </c>
      <c r="G58" s="466"/>
      <c r="H58" s="466"/>
      <c r="I58" s="466"/>
      <c r="J58" s="466"/>
    </row>
    <row r="59" spans="1:10" ht="27.75" customHeight="1" x14ac:dyDescent="0.2">
      <c r="A59" s="443" t="s">
        <v>45</v>
      </c>
      <c r="B59" s="472" t="s">
        <v>581</v>
      </c>
      <c r="C59" s="443" t="s">
        <v>260</v>
      </c>
      <c r="D59" s="473">
        <f>SUM(D58:D58)</f>
        <v>0</v>
      </c>
      <c r="E59" s="473">
        <f>SUM(E58:E58)</f>
        <v>0</v>
      </c>
      <c r="F59" s="473">
        <f>SUM(F58:F58)</f>
        <v>0</v>
      </c>
      <c r="G59" s="466"/>
      <c r="H59" s="466"/>
      <c r="I59" s="466"/>
      <c r="J59" s="466"/>
    </row>
    <row r="60" spans="1:10" ht="17.25" customHeight="1" x14ac:dyDescent="0.2">
      <c r="A60" s="478" t="s">
        <v>47</v>
      </c>
      <c r="B60" s="479" t="s">
        <v>511</v>
      </c>
      <c r="C60" s="443" t="s">
        <v>262</v>
      </c>
      <c r="D60" s="480">
        <f>SUM(D57+D59)</f>
        <v>17229733</v>
      </c>
      <c r="E60" s="480">
        <f>SUM(E57+E59)</f>
        <v>4429960</v>
      </c>
      <c r="F60" s="480">
        <f>SUM(F57+F59)</f>
        <v>21659693</v>
      </c>
      <c r="G60" s="466"/>
      <c r="H60" s="466"/>
      <c r="I60" s="466"/>
      <c r="J60" s="466"/>
    </row>
    <row r="61" spans="1:10" ht="12" customHeight="1" x14ac:dyDescent="0.2">
      <c r="A61" s="481"/>
      <c r="B61" s="482"/>
      <c r="C61" s="483"/>
      <c r="D61" s="483"/>
      <c r="E61" s="483"/>
      <c r="F61" s="483"/>
      <c r="G61" s="466"/>
      <c r="H61" s="466"/>
      <c r="I61" s="466"/>
      <c r="J61" s="466"/>
    </row>
    <row r="62" spans="1:10" ht="12" customHeight="1" x14ac:dyDescent="0.2">
      <c r="A62" s="481"/>
      <c r="B62" s="482"/>
      <c r="C62" s="483"/>
      <c r="D62" s="483"/>
      <c r="E62" s="483"/>
      <c r="F62" s="483"/>
      <c r="G62" s="466"/>
      <c r="H62" s="466"/>
      <c r="I62" s="466"/>
      <c r="J62" s="466"/>
    </row>
    <row r="63" spans="1:10" x14ac:dyDescent="0.2">
      <c r="A63" s="484"/>
      <c r="B63" s="485"/>
      <c r="C63" s="485"/>
    </row>
    <row r="64" spans="1:10" x14ac:dyDescent="0.2">
      <c r="A64" s="484"/>
      <c r="B64" s="485"/>
      <c r="C64" s="485"/>
    </row>
    <row r="65" spans="1:3" x14ac:dyDescent="0.2">
      <c r="A65" s="484"/>
      <c r="B65" s="485"/>
      <c r="C65" s="485"/>
    </row>
  </sheetData>
  <sheetProtection formatCells="0"/>
  <mergeCells count="3">
    <mergeCell ref="A1:F1"/>
    <mergeCell ref="A5:F5"/>
    <mergeCell ref="A44:E44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84" orientation="portrait" verticalDpi="300" r:id="rId1"/>
  <headerFooter alignWithMargins="0">
    <oddHeader>&amp;R&amp;"Times New Roman CE,Félkövér dőlt"&amp;11 10. melléklet a ……/2017. (……)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H16" sqref="H16"/>
    </sheetView>
  </sheetViews>
  <sheetFormatPr defaultRowHeight="12.75" x14ac:dyDescent="0.2"/>
  <cols>
    <col min="1" max="1" width="6.6640625" style="374" customWidth="1"/>
    <col min="2" max="2" width="24.6640625" style="334" customWidth="1"/>
    <col min="3" max="3" width="13" style="334" customWidth="1"/>
    <col min="4" max="5" width="15.5" style="375" customWidth="1"/>
    <col min="6" max="6" width="11.5" style="375" customWidth="1"/>
    <col min="7" max="7" width="13" style="375" customWidth="1"/>
    <col min="8" max="9" width="14" style="375" customWidth="1"/>
    <col min="10" max="10" width="13.33203125" style="334" customWidth="1"/>
    <col min="11" max="11" width="14.6640625" style="334" customWidth="1"/>
    <col min="12" max="256" width="9.33203125" style="334"/>
    <col min="257" max="257" width="6.6640625" style="334" customWidth="1"/>
    <col min="258" max="258" width="24.6640625" style="334" customWidth="1"/>
    <col min="259" max="259" width="13" style="334" customWidth="1"/>
    <col min="260" max="261" width="15.5" style="334" customWidth="1"/>
    <col min="262" max="262" width="11.5" style="334" customWidth="1"/>
    <col min="263" max="263" width="13" style="334" customWidth="1"/>
    <col min="264" max="265" width="14" style="334" customWidth="1"/>
    <col min="266" max="266" width="13.33203125" style="334" customWidth="1"/>
    <col min="267" max="267" width="14.6640625" style="334" customWidth="1"/>
    <col min="268" max="512" width="9.33203125" style="334"/>
    <col min="513" max="513" width="6.6640625" style="334" customWidth="1"/>
    <col min="514" max="514" width="24.6640625" style="334" customWidth="1"/>
    <col min="515" max="515" width="13" style="334" customWidth="1"/>
    <col min="516" max="517" width="15.5" style="334" customWidth="1"/>
    <col min="518" max="518" width="11.5" style="334" customWidth="1"/>
    <col min="519" max="519" width="13" style="334" customWidth="1"/>
    <col min="520" max="521" width="14" style="334" customWidth="1"/>
    <col min="522" max="522" width="13.33203125" style="334" customWidth="1"/>
    <col min="523" max="523" width="14.6640625" style="334" customWidth="1"/>
    <col min="524" max="768" width="9.33203125" style="334"/>
    <col min="769" max="769" width="6.6640625" style="334" customWidth="1"/>
    <col min="770" max="770" width="24.6640625" style="334" customWidth="1"/>
    <col min="771" max="771" width="13" style="334" customWidth="1"/>
    <col min="772" max="773" width="15.5" style="334" customWidth="1"/>
    <col min="774" max="774" width="11.5" style="334" customWidth="1"/>
    <col min="775" max="775" width="13" style="334" customWidth="1"/>
    <col min="776" max="777" width="14" style="334" customWidth="1"/>
    <col min="778" max="778" width="13.33203125" style="334" customWidth="1"/>
    <col min="779" max="779" width="14.6640625" style="334" customWidth="1"/>
    <col min="780" max="1024" width="9.33203125" style="334"/>
    <col min="1025" max="1025" width="6.6640625" style="334" customWidth="1"/>
    <col min="1026" max="1026" width="24.6640625" style="334" customWidth="1"/>
    <col min="1027" max="1027" width="13" style="334" customWidth="1"/>
    <col min="1028" max="1029" width="15.5" style="334" customWidth="1"/>
    <col min="1030" max="1030" width="11.5" style="334" customWidth="1"/>
    <col min="1031" max="1031" width="13" style="334" customWidth="1"/>
    <col min="1032" max="1033" width="14" style="334" customWidth="1"/>
    <col min="1034" max="1034" width="13.33203125" style="334" customWidth="1"/>
    <col min="1035" max="1035" width="14.6640625" style="334" customWidth="1"/>
    <col min="1036" max="1280" width="9.33203125" style="334"/>
    <col min="1281" max="1281" width="6.6640625" style="334" customWidth="1"/>
    <col min="1282" max="1282" width="24.6640625" style="334" customWidth="1"/>
    <col min="1283" max="1283" width="13" style="334" customWidth="1"/>
    <col min="1284" max="1285" width="15.5" style="334" customWidth="1"/>
    <col min="1286" max="1286" width="11.5" style="334" customWidth="1"/>
    <col min="1287" max="1287" width="13" style="334" customWidth="1"/>
    <col min="1288" max="1289" width="14" style="334" customWidth="1"/>
    <col min="1290" max="1290" width="13.33203125" style="334" customWidth="1"/>
    <col min="1291" max="1291" width="14.6640625" style="334" customWidth="1"/>
    <col min="1292" max="1536" width="9.33203125" style="334"/>
    <col min="1537" max="1537" width="6.6640625" style="334" customWidth="1"/>
    <col min="1538" max="1538" width="24.6640625" style="334" customWidth="1"/>
    <col min="1539" max="1539" width="13" style="334" customWidth="1"/>
    <col min="1540" max="1541" width="15.5" style="334" customWidth="1"/>
    <col min="1542" max="1542" width="11.5" style="334" customWidth="1"/>
    <col min="1543" max="1543" width="13" style="334" customWidth="1"/>
    <col min="1544" max="1545" width="14" style="334" customWidth="1"/>
    <col min="1546" max="1546" width="13.33203125" style="334" customWidth="1"/>
    <col min="1547" max="1547" width="14.6640625" style="334" customWidth="1"/>
    <col min="1548" max="1792" width="9.33203125" style="334"/>
    <col min="1793" max="1793" width="6.6640625" style="334" customWidth="1"/>
    <col min="1794" max="1794" width="24.6640625" style="334" customWidth="1"/>
    <col min="1795" max="1795" width="13" style="334" customWidth="1"/>
    <col min="1796" max="1797" width="15.5" style="334" customWidth="1"/>
    <col min="1798" max="1798" width="11.5" style="334" customWidth="1"/>
    <col min="1799" max="1799" width="13" style="334" customWidth="1"/>
    <col min="1800" max="1801" width="14" style="334" customWidth="1"/>
    <col min="1802" max="1802" width="13.33203125" style="334" customWidth="1"/>
    <col min="1803" max="1803" width="14.6640625" style="334" customWidth="1"/>
    <col min="1804" max="2048" width="9.33203125" style="334"/>
    <col min="2049" max="2049" width="6.6640625" style="334" customWidth="1"/>
    <col min="2050" max="2050" width="24.6640625" style="334" customWidth="1"/>
    <col min="2051" max="2051" width="13" style="334" customWidth="1"/>
    <col min="2052" max="2053" width="15.5" style="334" customWidth="1"/>
    <col min="2054" max="2054" width="11.5" style="334" customWidth="1"/>
    <col min="2055" max="2055" width="13" style="334" customWidth="1"/>
    <col min="2056" max="2057" width="14" style="334" customWidth="1"/>
    <col min="2058" max="2058" width="13.33203125" style="334" customWidth="1"/>
    <col min="2059" max="2059" width="14.6640625" style="334" customWidth="1"/>
    <col min="2060" max="2304" width="9.33203125" style="334"/>
    <col min="2305" max="2305" width="6.6640625" style="334" customWidth="1"/>
    <col min="2306" max="2306" width="24.6640625" style="334" customWidth="1"/>
    <col min="2307" max="2307" width="13" style="334" customWidth="1"/>
    <col min="2308" max="2309" width="15.5" style="334" customWidth="1"/>
    <col min="2310" max="2310" width="11.5" style="334" customWidth="1"/>
    <col min="2311" max="2311" width="13" style="334" customWidth="1"/>
    <col min="2312" max="2313" width="14" style="334" customWidth="1"/>
    <col min="2314" max="2314" width="13.33203125" style="334" customWidth="1"/>
    <col min="2315" max="2315" width="14.6640625" style="334" customWidth="1"/>
    <col min="2316" max="2560" width="9.33203125" style="334"/>
    <col min="2561" max="2561" width="6.6640625" style="334" customWidth="1"/>
    <col min="2562" max="2562" width="24.6640625" style="334" customWidth="1"/>
    <col min="2563" max="2563" width="13" style="334" customWidth="1"/>
    <col min="2564" max="2565" width="15.5" style="334" customWidth="1"/>
    <col min="2566" max="2566" width="11.5" style="334" customWidth="1"/>
    <col min="2567" max="2567" width="13" style="334" customWidth="1"/>
    <col min="2568" max="2569" width="14" style="334" customWidth="1"/>
    <col min="2570" max="2570" width="13.33203125" style="334" customWidth="1"/>
    <col min="2571" max="2571" width="14.6640625" style="334" customWidth="1"/>
    <col min="2572" max="2816" width="9.33203125" style="334"/>
    <col min="2817" max="2817" width="6.6640625" style="334" customWidth="1"/>
    <col min="2818" max="2818" width="24.6640625" style="334" customWidth="1"/>
    <col min="2819" max="2819" width="13" style="334" customWidth="1"/>
    <col min="2820" max="2821" width="15.5" style="334" customWidth="1"/>
    <col min="2822" max="2822" width="11.5" style="334" customWidth="1"/>
    <col min="2823" max="2823" width="13" style="334" customWidth="1"/>
    <col min="2824" max="2825" width="14" style="334" customWidth="1"/>
    <col min="2826" max="2826" width="13.33203125" style="334" customWidth="1"/>
    <col min="2827" max="2827" width="14.6640625" style="334" customWidth="1"/>
    <col min="2828" max="3072" width="9.33203125" style="334"/>
    <col min="3073" max="3073" width="6.6640625" style="334" customWidth="1"/>
    <col min="3074" max="3074" width="24.6640625" style="334" customWidth="1"/>
    <col min="3075" max="3075" width="13" style="334" customWidth="1"/>
    <col min="3076" max="3077" width="15.5" style="334" customWidth="1"/>
    <col min="3078" max="3078" width="11.5" style="334" customWidth="1"/>
    <col min="3079" max="3079" width="13" style="334" customWidth="1"/>
    <col min="3080" max="3081" width="14" style="334" customWidth="1"/>
    <col min="3082" max="3082" width="13.33203125" style="334" customWidth="1"/>
    <col min="3083" max="3083" width="14.6640625" style="334" customWidth="1"/>
    <col min="3084" max="3328" width="9.33203125" style="334"/>
    <col min="3329" max="3329" width="6.6640625" style="334" customWidth="1"/>
    <col min="3330" max="3330" width="24.6640625" style="334" customWidth="1"/>
    <col min="3331" max="3331" width="13" style="334" customWidth="1"/>
    <col min="3332" max="3333" width="15.5" style="334" customWidth="1"/>
    <col min="3334" max="3334" width="11.5" style="334" customWidth="1"/>
    <col min="3335" max="3335" width="13" style="334" customWidth="1"/>
    <col min="3336" max="3337" width="14" style="334" customWidth="1"/>
    <col min="3338" max="3338" width="13.33203125" style="334" customWidth="1"/>
    <col min="3339" max="3339" width="14.6640625" style="334" customWidth="1"/>
    <col min="3340" max="3584" width="9.33203125" style="334"/>
    <col min="3585" max="3585" width="6.6640625" style="334" customWidth="1"/>
    <col min="3586" max="3586" width="24.6640625" style="334" customWidth="1"/>
    <col min="3587" max="3587" width="13" style="334" customWidth="1"/>
    <col min="3588" max="3589" width="15.5" style="334" customWidth="1"/>
    <col min="3590" max="3590" width="11.5" style="334" customWidth="1"/>
    <col min="3591" max="3591" width="13" style="334" customWidth="1"/>
    <col min="3592" max="3593" width="14" style="334" customWidth="1"/>
    <col min="3594" max="3594" width="13.33203125" style="334" customWidth="1"/>
    <col min="3595" max="3595" width="14.6640625" style="334" customWidth="1"/>
    <col min="3596" max="3840" width="9.33203125" style="334"/>
    <col min="3841" max="3841" width="6.6640625" style="334" customWidth="1"/>
    <col min="3842" max="3842" width="24.6640625" style="334" customWidth="1"/>
    <col min="3843" max="3843" width="13" style="334" customWidth="1"/>
    <col min="3844" max="3845" width="15.5" style="334" customWidth="1"/>
    <col min="3846" max="3846" width="11.5" style="334" customWidth="1"/>
    <col min="3847" max="3847" width="13" style="334" customWidth="1"/>
    <col min="3848" max="3849" width="14" style="334" customWidth="1"/>
    <col min="3850" max="3850" width="13.33203125" style="334" customWidth="1"/>
    <col min="3851" max="3851" width="14.6640625" style="334" customWidth="1"/>
    <col min="3852" max="4096" width="9.33203125" style="334"/>
    <col min="4097" max="4097" width="6.6640625" style="334" customWidth="1"/>
    <col min="4098" max="4098" width="24.6640625" style="334" customWidth="1"/>
    <col min="4099" max="4099" width="13" style="334" customWidth="1"/>
    <col min="4100" max="4101" width="15.5" style="334" customWidth="1"/>
    <col min="4102" max="4102" width="11.5" style="334" customWidth="1"/>
    <col min="4103" max="4103" width="13" style="334" customWidth="1"/>
    <col min="4104" max="4105" width="14" style="334" customWidth="1"/>
    <col min="4106" max="4106" width="13.33203125" style="334" customWidth="1"/>
    <col min="4107" max="4107" width="14.6640625" style="334" customWidth="1"/>
    <col min="4108" max="4352" width="9.33203125" style="334"/>
    <col min="4353" max="4353" width="6.6640625" style="334" customWidth="1"/>
    <col min="4354" max="4354" width="24.6640625" style="334" customWidth="1"/>
    <col min="4355" max="4355" width="13" style="334" customWidth="1"/>
    <col min="4356" max="4357" width="15.5" style="334" customWidth="1"/>
    <col min="4358" max="4358" width="11.5" style="334" customWidth="1"/>
    <col min="4359" max="4359" width="13" style="334" customWidth="1"/>
    <col min="4360" max="4361" width="14" style="334" customWidth="1"/>
    <col min="4362" max="4362" width="13.33203125" style="334" customWidth="1"/>
    <col min="4363" max="4363" width="14.6640625" style="334" customWidth="1"/>
    <col min="4364" max="4608" width="9.33203125" style="334"/>
    <col min="4609" max="4609" width="6.6640625" style="334" customWidth="1"/>
    <col min="4610" max="4610" width="24.6640625" style="334" customWidth="1"/>
    <col min="4611" max="4611" width="13" style="334" customWidth="1"/>
    <col min="4612" max="4613" width="15.5" style="334" customWidth="1"/>
    <col min="4614" max="4614" width="11.5" style="334" customWidth="1"/>
    <col min="4615" max="4615" width="13" style="334" customWidth="1"/>
    <col min="4616" max="4617" width="14" style="334" customWidth="1"/>
    <col min="4618" max="4618" width="13.33203125" style="334" customWidth="1"/>
    <col min="4619" max="4619" width="14.6640625" style="334" customWidth="1"/>
    <col min="4620" max="4864" width="9.33203125" style="334"/>
    <col min="4865" max="4865" width="6.6640625" style="334" customWidth="1"/>
    <col min="4866" max="4866" width="24.6640625" style="334" customWidth="1"/>
    <col min="4867" max="4867" width="13" style="334" customWidth="1"/>
    <col min="4868" max="4869" width="15.5" style="334" customWidth="1"/>
    <col min="4870" max="4870" width="11.5" style="334" customWidth="1"/>
    <col min="4871" max="4871" width="13" style="334" customWidth="1"/>
    <col min="4872" max="4873" width="14" style="334" customWidth="1"/>
    <col min="4874" max="4874" width="13.33203125" style="334" customWidth="1"/>
    <col min="4875" max="4875" width="14.6640625" style="334" customWidth="1"/>
    <col min="4876" max="5120" width="9.33203125" style="334"/>
    <col min="5121" max="5121" width="6.6640625" style="334" customWidth="1"/>
    <col min="5122" max="5122" width="24.6640625" style="334" customWidth="1"/>
    <col min="5123" max="5123" width="13" style="334" customWidth="1"/>
    <col min="5124" max="5125" width="15.5" style="334" customWidth="1"/>
    <col min="5126" max="5126" width="11.5" style="334" customWidth="1"/>
    <col min="5127" max="5127" width="13" style="334" customWidth="1"/>
    <col min="5128" max="5129" width="14" style="334" customWidth="1"/>
    <col min="5130" max="5130" width="13.33203125" style="334" customWidth="1"/>
    <col min="5131" max="5131" width="14.6640625" style="334" customWidth="1"/>
    <col min="5132" max="5376" width="9.33203125" style="334"/>
    <col min="5377" max="5377" width="6.6640625" style="334" customWidth="1"/>
    <col min="5378" max="5378" width="24.6640625" style="334" customWidth="1"/>
    <col min="5379" max="5379" width="13" style="334" customWidth="1"/>
    <col min="5380" max="5381" width="15.5" style="334" customWidth="1"/>
    <col min="5382" max="5382" width="11.5" style="334" customWidth="1"/>
    <col min="5383" max="5383" width="13" style="334" customWidth="1"/>
    <col min="5384" max="5385" width="14" style="334" customWidth="1"/>
    <col min="5386" max="5386" width="13.33203125" style="334" customWidth="1"/>
    <col min="5387" max="5387" width="14.6640625" style="334" customWidth="1"/>
    <col min="5388" max="5632" width="9.33203125" style="334"/>
    <col min="5633" max="5633" width="6.6640625" style="334" customWidth="1"/>
    <col min="5634" max="5634" width="24.6640625" style="334" customWidth="1"/>
    <col min="5635" max="5635" width="13" style="334" customWidth="1"/>
    <col min="5636" max="5637" width="15.5" style="334" customWidth="1"/>
    <col min="5638" max="5638" width="11.5" style="334" customWidth="1"/>
    <col min="5639" max="5639" width="13" style="334" customWidth="1"/>
    <col min="5640" max="5641" width="14" style="334" customWidth="1"/>
    <col min="5642" max="5642" width="13.33203125" style="334" customWidth="1"/>
    <col min="5643" max="5643" width="14.6640625" style="334" customWidth="1"/>
    <col min="5644" max="5888" width="9.33203125" style="334"/>
    <col min="5889" max="5889" width="6.6640625" style="334" customWidth="1"/>
    <col min="5890" max="5890" width="24.6640625" style="334" customWidth="1"/>
    <col min="5891" max="5891" width="13" style="334" customWidth="1"/>
    <col min="5892" max="5893" width="15.5" style="334" customWidth="1"/>
    <col min="5894" max="5894" width="11.5" style="334" customWidth="1"/>
    <col min="5895" max="5895" width="13" style="334" customWidth="1"/>
    <col min="5896" max="5897" width="14" style="334" customWidth="1"/>
    <col min="5898" max="5898" width="13.33203125" style="334" customWidth="1"/>
    <col min="5899" max="5899" width="14.6640625" style="334" customWidth="1"/>
    <col min="5900" max="6144" width="9.33203125" style="334"/>
    <col min="6145" max="6145" width="6.6640625" style="334" customWidth="1"/>
    <col min="6146" max="6146" width="24.6640625" style="334" customWidth="1"/>
    <col min="6147" max="6147" width="13" style="334" customWidth="1"/>
    <col min="6148" max="6149" width="15.5" style="334" customWidth="1"/>
    <col min="6150" max="6150" width="11.5" style="334" customWidth="1"/>
    <col min="6151" max="6151" width="13" style="334" customWidth="1"/>
    <col min="6152" max="6153" width="14" style="334" customWidth="1"/>
    <col min="6154" max="6154" width="13.33203125" style="334" customWidth="1"/>
    <col min="6155" max="6155" width="14.6640625" style="334" customWidth="1"/>
    <col min="6156" max="6400" width="9.33203125" style="334"/>
    <col min="6401" max="6401" width="6.6640625" style="334" customWidth="1"/>
    <col min="6402" max="6402" width="24.6640625" style="334" customWidth="1"/>
    <col min="6403" max="6403" width="13" style="334" customWidth="1"/>
    <col min="6404" max="6405" width="15.5" style="334" customWidth="1"/>
    <col min="6406" max="6406" width="11.5" style="334" customWidth="1"/>
    <col min="6407" max="6407" width="13" style="334" customWidth="1"/>
    <col min="6408" max="6409" width="14" style="334" customWidth="1"/>
    <col min="6410" max="6410" width="13.33203125" style="334" customWidth="1"/>
    <col min="6411" max="6411" width="14.6640625" style="334" customWidth="1"/>
    <col min="6412" max="6656" width="9.33203125" style="334"/>
    <col min="6657" max="6657" width="6.6640625" style="334" customWidth="1"/>
    <col min="6658" max="6658" width="24.6640625" style="334" customWidth="1"/>
    <col min="6659" max="6659" width="13" style="334" customWidth="1"/>
    <col min="6660" max="6661" width="15.5" style="334" customWidth="1"/>
    <col min="6662" max="6662" width="11.5" style="334" customWidth="1"/>
    <col min="6663" max="6663" width="13" style="334" customWidth="1"/>
    <col min="6664" max="6665" width="14" style="334" customWidth="1"/>
    <col min="6666" max="6666" width="13.33203125" style="334" customWidth="1"/>
    <col min="6667" max="6667" width="14.6640625" style="334" customWidth="1"/>
    <col min="6668" max="6912" width="9.33203125" style="334"/>
    <col min="6913" max="6913" width="6.6640625" style="334" customWidth="1"/>
    <col min="6914" max="6914" width="24.6640625" style="334" customWidth="1"/>
    <col min="6915" max="6915" width="13" style="334" customWidth="1"/>
    <col min="6916" max="6917" width="15.5" style="334" customWidth="1"/>
    <col min="6918" max="6918" width="11.5" style="334" customWidth="1"/>
    <col min="6919" max="6919" width="13" style="334" customWidth="1"/>
    <col min="6920" max="6921" width="14" style="334" customWidth="1"/>
    <col min="6922" max="6922" width="13.33203125" style="334" customWidth="1"/>
    <col min="6923" max="6923" width="14.6640625" style="334" customWidth="1"/>
    <col min="6924" max="7168" width="9.33203125" style="334"/>
    <col min="7169" max="7169" width="6.6640625" style="334" customWidth="1"/>
    <col min="7170" max="7170" width="24.6640625" style="334" customWidth="1"/>
    <col min="7171" max="7171" width="13" style="334" customWidth="1"/>
    <col min="7172" max="7173" width="15.5" style="334" customWidth="1"/>
    <col min="7174" max="7174" width="11.5" style="334" customWidth="1"/>
    <col min="7175" max="7175" width="13" style="334" customWidth="1"/>
    <col min="7176" max="7177" width="14" style="334" customWidth="1"/>
    <col min="7178" max="7178" width="13.33203125" style="334" customWidth="1"/>
    <col min="7179" max="7179" width="14.6640625" style="334" customWidth="1"/>
    <col min="7180" max="7424" width="9.33203125" style="334"/>
    <col min="7425" max="7425" width="6.6640625" style="334" customWidth="1"/>
    <col min="7426" max="7426" width="24.6640625" style="334" customWidth="1"/>
    <col min="7427" max="7427" width="13" style="334" customWidth="1"/>
    <col min="7428" max="7429" width="15.5" style="334" customWidth="1"/>
    <col min="7430" max="7430" width="11.5" style="334" customWidth="1"/>
    <col min="7431" max="7431" width="13" style="334" customWidth="1"/>
    <col min="7432" max="7433" width="14" style="334" customWidth="1"/>
    <col min="7434" max="7434" width="13.33203125" style="334" customWidth="1"/>
    <col min="7435" max="7435" width="14.6640625" style="334" customWidth="1"/>
    <col min="7436" max="7680" width="9.33203125" style="334"/>
    <col min="7681" max="7681" width="6.6640625" style="334" customWidth="1"/>
    <col min="7682" max="7682" width="24.6640625" style="334" customWidth="1"/>
    <col min="7683" max="7683" width="13" style="334" customWidth="1"/>
    <col min="7684" max="7685" width="15.5" style="334" customWidth="1"/>
    <col min="7686" max="7686" width="11.5" style="334" customWidth="1"/>
    <col min="7687" max="7687" width="13" style="334" customWidth="1"/>
    <col min="7688" max="7689" width="14" style="334" customWidth="1"/>
    <col min="7690" max="7690" width="13.33203125" style="334" customWidth="1"/>
    <col min="7691" max="7691" width="14.6640625" style="334" customWidth="1"/>
    <col min="7692" max="7936" width="9.33203125" style="334"/>
    <col min="7937" max="7937" width="6.6640625" style="334" customWidth="1"/>
    <col min="7938" max="7938" width="24.6640625" style="334" customWidth="1"/>
    <col min="7939" max="7939" width="13" style="334" customWidth="1"/>
    <col min="7940" max="7941" width="15.5" style="334" customWidth="1"/>
    <col min="7942" max="7942" width="11.5" style="334" customWidth="1"/>
    <col min="7943" max="7943" width="13" style="334" customWidth="1"/>
    <col min="7944" max="7945" width="14" style="334" customWidth="1"/>
    <col min="7946" max="7946" width="13.33203125" style="334" customWidth="1"/>
    <col min="7947" max="7947" width="14.6640625" style="334" customWidth="1"/>
    <col min="7948" max="8192" width="9.33203125" style="334"/>
    <col min="8193" max="8193" width="6.6640625" style="334" customWidth="1"/>
    <col min="8194" max="8194" width="24.6640625" style="334" customWidth="1"/>
    <col min="8195" max="8195" width="13" style="334" customWidth="1"/>
    <col min="8196" max="8197" width="15.5" style="334" customWidth="1"/>
    <col min="8198" max="8198" width="11.5" style="334" customWidth="1"/>
    <col min="8199" max="8199" width="13" style="334" customWidth="1"/>
    <col min="8200" max="8201" width="14" style="334" customWidth="1"/>
    <col min="8202" max="8202" width="13.33203125" style="334" customWidth="1"/>
    <col min="8203" max="8203" width="14.6640625" style="334" customWidth="1"/>
    <col min="8204" max="8448" width="9.33203125" style="334"/>
    <col min="8449" max="8449" width="6.6640625" style="334" customWidth="1"/>
    <col min="8450" max="8450" width="24.6640625" style="334" customWidth="1"/>
    <col min="8451" max="8451" width="13" style="334" customWidth="1"/>
    <col min="8452" max="8453" width="15.5" style="334" customWidth="1"/>
    <col min="8454" max="8454" width="11.5" style="334" customWidth="1"/>
    <col min="8455" max="8455" width="13" style="334" customWidth="1"/>
    <col min="8456" max="8457" width="14" style="334" customWidth="1"/>
    <col min="8458" max="8458" width="13.33203125" style="334" customWidth="1"/>
    <col min="8459" max="8459" width="14.6640625" style="334" customWidth="1"/>
    <col min="8460" max="8704" width="9.33203125" style="334"/>
    <col min="8705" max="8705" width="6.6640625" style="334" customWidth="1"/>
    <col min="8706" max="8706" width="24.6640625" style="334" customWidth="1"/>
    <col min="8707" max="8707" width="13" style="334" customWidth="1"/>
    <col min="8708" max="8709" width="15.5" style="334" customWidth="1"/>
    <col min="8710" max="8710" width="11.5" style="334" customWidth="1"/>
    <col min="8711" max="8711" width="13" style="334" customWidth="1"/>
    <col min="8712" max="8713" width="14" style="334" customWidth="1"/>
    <col min="8714" max="8714" width="13.33203125" style="334" customWidth="1"/>
    <col min="8715" max="8715" width="14.6640625" style="334" customWidth="1"/>
    <col min="8716" max="8960" width="9.33203125" style="334"/>
    <col min="8961" max="8961" width="6.6640625" style="334" customWidth="1"/>
    <col min="8962" max="8962" width="24.6640625" style="334" customWidth="1"/>
    <col min="8963" max="8963" width="13" style="334" customWidth="1"/>
    <col min="8964" max="8965" width="15.5" style="334" customWidth="1"/>
    <col min="8966" max="8966" width="11.5" style="334" customWidth="1"/>
    <col min="8967" max="8967" width="13" style="334" customWidth="1"/>
    <col min="8968" max="8969" width="14" style="334" customWidth="1"/>
    <col min="8970" max="8970" width="13.33203125" style="334" customWidth="1"/>
    <col min="8971" max="8971" width="14.6640625" style="334" customWidth="1"/>
    <col min="8972" max="9216" width="9.33203125" style="334"/>
    <col min="9217" max="9217" width="6.6640625" style="334" customWidth="1"/>
    <col min="9218" max="9218" width="24.6640625" style="334" customWidth="1"/>
    <col min="9219" max="9219" width="13" style="334" customWidth="1"/>
    <col min="9220" max="9221" width="15.5" style="334" customWidth="1"/>
    <col min="9222" max="9222" width="11.5" style="334" customWidth="1"/>
    <col min="9223" max="9223" width="13" style="334" customWidth="1"/>
    <col min="9224" max="9225" width="14" style="334" customWidth="1"/>
    <col min="9226" max="9226" width="13.33203125" style="334" customWidth="1"/>
    <col min="9227" max="9227" width="14.6640625" style="334" customWidth="1"/>
    <col min="9228" max="9472" width="9.33203125" style="334"/>
    <col min="9473" max="9473" width="6.6640625" style="334" customWidth="1"/>
    <col min="9474" max="9474" width="24.6640625" style="334" customWidth="1"/>
    <col min="9475" max="9475" width="13" style="334" customWidth="1"/>
    <col min="9476" max="9477" width="15.5" style="334" customWidth="1"/>
    <col min="9478" max="9478" width="11.5" style="334" customWidth="1"/>
    <col min="9479" max="9479" width="13" style="334" customWidth="1"/>
    <col min="9480" max="9481" width="14" style="334" customWidth="1"/>
    <col min="9482" max="9482" width="13.33203125" style="334" customWidth="1"/>
    <col min="9483" max="9483" width="14.6640625" style="334" customWidth="1"/>
    <col min="9484" max="9728" width="9.33203125" style="334"/>
    <col min="9729" max="9729" width="6.6640625" style="334" customWidth="1"/>
    <col min="9730" max="9730" width="24.6640625" style="334" customWidth="1"/>
    <col min="9731" max="9731" width="13" style="334" customWidth="1"/>
    <col min="9732" max="9733" width="15.5" style="334" customWidth="1"/>
    <col min="9734" max="9734" width="11.5" style="334" customWidth="1"/>
    <col min="9735" max="9735" width="13" style="334" customWidth="1"/>
    <col min="9736" max="9737" width="14" style="334" customWidth="1"/>
    <col min="9738" max="9738" width="13.33203125" style="334" customWidth="1"/>
    <col min="9739" max="9739" width="14.6640625" style="334" customWidth="1"/>
    <col min="9740" max="9984" width="9.33203125" style="334"/>
    <col min="9985" max="9985" width="6.6640625" style="334" customWidth="1"/>
    <col min="9986" max="9986" width="24.6640625" style="334" customWidth="1"/>
    <col min="9987" max="9987" width="13" style="334" customWidth="1"/>
    <col min="9988" max="9989" width="15.5" style="334" customWidth="1"/>
    <col min="9990" max="9990" width="11.5" style="334" customWidth="1"/>
    <col min="9991" max="9991" width="13" style="334" customWidth="1"/>
    <col min="9992" max="9993" width="14" style="334" customWidth="1"/>
    <col min="9994" max="9994" width="13.33203125" style="334" customWidth="1"/>
    <col min="9995" max="9995" width="14.6640625" style="334" customWidth="1"/>
    <col min="9996" max="10240" width="9.33203125" style="334"/>
    <col min="10241" max="10241" width="6.6640625" style="334" customWidth="1"/>
    <col min="10242" max="10242" width="24.6640625" style="334" customWidth="1"/>
    <col min="10243" max="10243" width="13" style="334" customWidth="1"/>
    <col min="10244" max="10245" width="15.5" style="334" customWidth="1"/>
    <col min="10246" max="10246" width="11.5" style="334" customWidth="1"/>
    <col min="10247" max="10247" width="13" style="334" customWidth="1"/>
    <col min="10248" max="10249" width="14" style="334" customWidth="1"/>
    <col min="10250" max="10250" width="13.33203125" style="334" customWidth="1"/>
    <col min="10251" max="10251" width="14.6640625" style="334" customWidth="1"/>
    <col min="10252" max="10496" width="9.33203125" style="334"/>
    <col min="10497" max="10497" width="6.6640625" style="334" customWidth="1"/>
    <col min="10498" max="10498" width="24.6640625" style="334" customWidth="1"/>
    <col min="10499" max="10499" width="13" style="334" customWidth="1"/>
    <col min="10500" max="10501" width="15.5" style="334" customWidth="1"/>
    <col min="10502" max="10502" width="11.5" style="334" customWidth="1"/>
    <col min="10503" max="10503" width="13" style="334" customWidth="1"/>
    <col min="10504" max="10505" width="14" style="334" customWidth="1"/>
    <col min="10506" max="10506" width="13.33203125" style="334" customWidth="1"/>
    <col min="10507" max="10507" width="14.6640625" style="334" customWidth="1"/>
    <col min="10508" max="10752" width="9.33203125" style="334"/>
    <col min="10753" max="10753" width="6.6640625" style="334" customWidth="1"/>
    <col min="10754" max="10754" width="24.6640625" style="334" customWidth="1"/>
    <col min="10755" max="10755" width="13" style="334" customWidth="1"/>
    <col min="10756" max="10757" width="15.5" style="334" customWidth="1"/>
    <col min="10758" max="10758" width="11.5" style="334" customWidth="1"/>
    <col min="10759" max="10759" width="13" style="334" customWidth="1"/>
    <col min="10760" max="10761" width="14" style="334" customWidth="1"/>
    <col min="10762" max="10762" width="13.33203125" style="334" customWidth="1"/>
    <col min="10763" max="10763" width="14.6640625" style="334" customWidth="1"/>
    <col min="10764" max="11008" width="9.33203125" style="334"/>
    <col min="11009" max="11009" width="6.6640625" style="334" customWidth="1"/>
    <col min="11010" max="11010" width="24.6640625" style="334" customWidth="1"/>
    <col min="11011" max="11011" width="13" style="334" customWidth="1"/>
    <col min="11012" max="11013" width="15.5" style="334" customWidth="1"/>
    <col min="11014" max="11014" width="11.5" style="334" customWidth="1"/>
    <col min="11015" max="11015" width="13" style="334" customWidth="1"/>
    <col min="11016" max="11017" width="14" style="334" customWidth="1"/>
    <col min="11018" max="11018" width="13.33203125" style="334" customWidth="1"/>
    <col min="11019" max="11019" width="14.6640625" style="334" customWidth="1"/>
    <col min="11020" max="11264" width="9.33203125" style="334"/>
    <col min="11265" max="11265" width="6.6640625" style="334" customWidth="1"/>
    <col min="11266" max="11266" width="24.6640625" style="334" customWidth="1"/>
    <col min="11267" max="11267" width="13" style="334" customWidth="1"/>
    <col min="11268" max="11269" width="15.5" style="334" customWidth="1"/>
    <col min="11270" max="11270" width="11.5" style="334" customWidth="1"/>
    <col min="11271" max="11271" width="13" style="334" customWidth="1"/>
    <col min="11272" max="11273" width="14" style="334" customWidth="1"/>
    <col min="11274" max="11274" width="13.33203125" style="334" customWidth="1"/>
    <col min="11275" max="11275" width="14.6640625" style="334" customWidth="1"/>
    <col min="11276" max="11520" width="9.33203125" style="334"/>
    <col min="11521" max="11521" width="6.6640625" style="334" customWidth="1"/>
    <col min="11522" max="11522" width="24.6640625" style="334" customWidth="1"/>
    <col min="11523" max="11523" width="13" style="334" customWidth="1"/>
    <col min="11524" max="11525" width="15.5" style="334" customWidth="1"/>
    <col min="11526" max="11526" width="11.5" style="334" customWidth="1"/>
    <col min="11527" max="11527" width="13" style="334" customWidth="1"/>
    <col min="11528" max="11529" width="14" style="334" customWidth="1"/>
    <col min="11530" max="11530" width="13.33203125" style="334" customWidth="1"/>
    <col min="11531" max="11531" width="14.6640625" style="334" customWidth="1"/>
    <col min="11532" max="11776" width="9.33203125" style="334"/>
    <col min="11777" max="11777" width="6.6640625" style="334" customWidth="1"/>
    <col min="11778" max="11778" width="24.6640625" style="334" customWidth="1"/>
    <col min="11779" max="11779" width="13" style="334" customWidth="1"/>
    <col min="11780" max="11781" width="15.5" style="334" customWidth="1"/>
    <col min="11782" max="11782" width="11.5" style="334" customWidth="1"/>
    <col min="11783" max="11783" width="13" style="334" customWidth="1"/>
    <col min="11784" max="11785" width="14" style="334" customWidth="1"/>
    <col min="11786" max="11786" width="13.33203125" style="334" customWidth="1"/>
    <col min="11787" max="11787" width="14.6640625" style="334" customWidth="1"/>
    <col min="11788" max="12032" width="9.33203125" style="334"/>
    <col min="12033" max="12033" width="6.6640625" style="334" customWidth="1"/>
    <col min="12034" max="12034" width="24.6640625" style="334" customWidth="1"/>
    <col min="12035" max="12035" width="13" style="334" customWidth="1"/>
    <col min="12036" max="12037" width="15.5" style="334" customWidth="1"/>
    <col min="12038" max="12038" width="11.5" style="334" customWidth="1"/>
    <col min="12039" max="12039" width="13" style="334" customWidth="1"/>
    <col min="12040" max="12041" width="14" style="334" customWidth="1"/>
    <col min="12042" max="12042" width="13.33203125" style="334" customWidth="1"/>
    <col min="12043" max="12043" width="14.6640625" style="334" customWidth="1"/>
    <col min="12044" max="12288" width="9.33203125" style="334"/>
    <col min="12289" max="12289" width="6.6640625" style="334" customWidth="1"/>
    <col min="12290" max="12290" width="24.6640625" style="334" customWidth="1"/>
    <col min="12291" max="12291" width="13" style="334" customWidth="1"/>
    <col min="12292" max="12293" width="15.5" style="334" customWidth="1"/>
    <col min="12294" max="12294" width="11.5" style="334" customWidth="1"/>
    <col min="12295" max="12295" width="13" style="334" customWidth="1"/>
    <col min="12296" max="12297" width="14" style="334" customWidth="1"/>
    <col min="12298" max="12298" width="13.33203125" style="334" customWidth="1"/>
    <col min="12299" max="12299" width="14.6640625" style="334" customWidth="1"/>
    <col min="12300" max="12544" width="9.33203125" style="334"/>
    <col min="12545" max="12545" width="6.6640625" style="334" customWidth="1"/>
    <col min="12546" max="12546" width="24.6640625" style="334" customWidth="1"/>
    <col min="12547" max="12547" width="13" style="334" customWidth="1"/>
    <col min="12548" max="12549" width="15.5" style="334" customWidth="1"/>
    <col min="12550" max="12550" width="11.5" style="334" customWidth="1"/>
    <col min="12551" max="12551" width="13" style="334" customWidth="1"/>
    <col min="12552" max="12553" width="14" style="334" customWidth="1"/>
    <col min="12554" max="12554" width="13.33203125" style="334" customWidth="1"/>
    <col min="12555" max="12555" width="14.6640625" style="334" customWidth="1"/>
    <col min="12556" max="12800" width="9.33203125" style="334"/>
    <col min="12801" max="12801" width="6.6640625" style="334" customWidth="1"/>
    <col min="12802" max="12802" width="24.6640625" style="334" customWidth="1"/>
    <col min="12803" max="12803" width="13" style="334" customWidth="1"/>
    <col min="12804" max="12805" width="15.5" style="334" customWidth="1"/>
    <col min="12806" max="12806" width="11.5" style="334" customWidth="1"/>
    <col min="12807" max="12807" width="13" style="334" customWidth="1"/>
    <col min="12808" max="12809" width="14" style="334" customWidth="1"/>
    <col min="12810" max="12810" width="13.33203125" style="334" customWidth="1"/>
    <col min="12811" max="12811" width="14.6640625" style="334" customWidth="1"/>
    <col min="12812" max="13056" width="9.33203125" style="334"/>
    <col min="13057" max="13057" width="6.6640625" style="334" customWidth="1"/>
    <col min="13058" max="13058" width="24.6640625" style="334" customWidth="1"/>
    <col min="13059" max="13059" width="13" style="334" customWidth="1"/>
    <col min="13060" max="13061" width="15.5" style="334" customWidth="1"/>
    <col min="13062" max="13062" width="11.5" style="334" customWidth="1"/>
    <col min="13063" max="13063" width="13" style="334" customWidth="1"/>
    <col min="13064" max="13065" width="14" style="334" customWidth="1"/>
    <col min="13066" max="13066" width="13.33203125" style="334" customWidth="1"/>
    <col min="13067" max="13067" width="14.6640625" style="334" customWidth="1"/>
    <col min="13068" max="13312" width="9.33203125" style="334"/>
    <col min="13313" max="13313" width="6.6640625" style="334" customWidth="1"/>
    <col min="13314" max="13314" width="24.6640625" style="334" customWidth="1"/>
    <col min="13315" max="13315" width="13" style="334" customWidth="1"/>
    <col min="13316" max="13317" width="15.5" style="334" customWidth="1"/>
    <col min="13318" max="13318" width="11.5" style="334" customWidth="1"/>
    <col min="13319" max="13319" width="13" style="334" customWidth="1"/>
    <col min="13320" max="13321" width="14" style="334" customWidth="1"/>
    <col min="13322" max="13322" width="13.33203125" style="334" customWidth="1"/>
    <col min="13323" max="13323" width="14.6640625" style="334" customWidth="1"/>
    <col min="13324" max="13568" width="9.33203125" style="334"/>
    <col min="13569" max="13569" width="6.6640625" style="334" customWidth="1"/>
    <col min="13570" max="13570" width="24.6640625" style="334" customWidth="1"/>
    <col min="13571" max="13571" width="13" style="334" customWidth="1"/>
    <col min="13572" max="13573" width="15.5" style="334" customWidth="1"/>
    <col min="13574" max="13574" width="11.5" style="334" customWidth="1"/>
    <col min="13575" max="13575" width="13" style="334" customWidth="1"/>
    <col min="13576" max="13577" width="14" style="334" customWidth="1"/>
    <col min="13578" max="13578" width="13.33203125" style="334" customWidth="1"/>
    <col min="13579" max="13579" width="14.6640625" style="334" customWidth="1"/>
    <col min="13580" max="13824" width="9.33203125" style="334"/>
    <col min="13825" max="13825" width="6.6640625" style="334" customWidth="1"/>
    <col min="13826" max="13826" width="24.6640625" style="334" customWidth="1"/>
    <col min="13827" max="13827" width="13" style="334" customWidth="1"/>
    <col min="13828" max="13829" width="15.5" style="334" customWidth="1"/>
    <col min="13830" max="13830" width="11.5" style="334" customWidth="1"/>
    <col min="13831" max="13831" width="13" style="334" customWidth="1"/>
    <col min="13832" max="13833" width="14" style="334" customWidth="1"/>
    <col min="13834" max="13834" width="13.33203125" style="334" customWidth="1"/>
    <col min="13835" max="13835" width="14.6640625" style="334" customWidth="1"/>
    <col min="13836" max="14080" width="9.33203125" style="334"/>
    <col min="14081" max="14081" width="6.6640625" style="334" customWidth="1"/>
    <col min="14082" max="14082" width="24.6640625" style="334" customWidth="1"/>
    <col min="14083" max="14083" width="13" style="334" customWidth="1"/>
    <col min="14084" max="14085" width="15.5" style="334" customWidth="1"/>
    <col min="14086" max="14086" width="11.5" style="334" customWidth="1"/>
    <col min="14087" max="14087" width="13" style="334" customWidth="1"/>
    <col min="14088" max="14089" width="14" style="334" customWidth="1"/>
    <col min="14090" max="14090" width="13.33203125" style="334" customWidth="1"/>
    <col min="14091" max="14091" width="14.6640625" style="334" customWidth="1"/>
    <col min="14092" max="14336" width="9.33203125" style="334"/>
    <col min="14337" max="14337" width="6.6640625" style="334" customWidth="1"/>
    <col min="14338" max="14338" width="24.6640625" style="334" customWidth="1"/>
    <col min="14339" max="14339" width="13" style="334" customWidth="1"/>
    <col min="14340" max="14341" width="15.5" style="334" customWidth="1"/>
    <col min="14342" max="14342" width="11.5" style="334" customWidth="1"/>
    <col min="14343" max="14343" width="13" style="334" customWidth="1"/>
    <col min="14344" max="14345" width="14" style="334" customWidth="1"/>
    <col min="14346" max="14346" width="13.33203125" style="334" customWidth="1"/>
    <col min="14347" max="14347" width="14.6640625" style="334" customWidth="1"/>
    <col min="14348" max="14592" width="9.33203125" style="334"/>
    <col min="14593" max="14593" width="6.6640625" style="334" customWidth="1"/>
    <col min="14594" max="14594" width="24.6640625" style="334" customWidth="1"/>
    <col min="14595" max="14595" width="13" style="334" customWidth="1"/>
    <col min="14596" max="14597" width="15.5" style="334" customWidth="1"/>
    <col min="14598" max="14598" width="11.5" style="334" customWidth="1"/>
    <col min="14599" max="14599" width="13" style="334" customWidth="1"/>
    <col min="14600" max="14601" width="14" style="334" customWidth="1"/>
    <col min="14602" max="14602" width="13.33203125" style="334" customWidth="1"/>
    <col min="14603" max="14603" width="14.6640625" style="334" customWidth="1"/>
    <col min="14604" max="14848" width="9.33203125" style="334"/>
    <col min="14849" max="14849" width="6.6640625" style="334" customWidth="1"/>
    <col min="14850" max="14850" width="24.6640625" style="334" customWidth="1"/>
    <col min="14851" max="14851" width="13" style="334" customWidth="1"/>
    <col min="14852" max="14853" width="15.5" style="334" customWidth="1"/>
    <col min="14854" max="14854" width="11.5" style="334" customWidth="1"/>
    <col min="14855" max="14855" width="13" style="334" customWidth="1"/>
    <col min="14856" max="14857" width="14" style="334" customWidth="1"/>
    <col min="14858" max="14858" width="13.33203125" style="334" customWidth="1"/>
    <col min="14859" max="14859" width="14.6640625" style="334" customWidth="1"/>
    <col min="14860" max="15104" width="9.33203125" style="334"/>
    <col min="15105" max="15105" width="6.6640625" style="334" customWidth="1"/>
    <col min="15106" max="15106" width="24.6640625" style="334" customWidth="1"/>
    <col min="15107" max="15107" width="13" style="334" customWidth="1"/>
    <col min="15108" max="15109" width="15.5" style="334" customWidth="1"/>
    <col min="15110" max="15110" width="11.5" style="334" customWidth="1"/>
    <col min="15111" max="15111" width="13" style="334" customWidth="1"/>
    <col min="15112" max="15113" width="14" style="334" customWidth="1"/>
    <col min="15114" max="15114" width="13.33203125" style="334" customWidth="1"/>
    <col min="15115" max="15115" width="14.6640625" style="334" customWidth="1"/>
    <col min="15116" max="15360" width="9.33203125" style="334"/>
    <col min="15361" max="15361" width="6.6640625" style="334" customWidth="1"/>
    <col min="15362" max="15362" width="24.6640625" style="334" customWidth="1"/>
    <col min="15363" max="15363" width="13" style="334" customWidth="1"/>
    <col min="15364" max="15365" width="15.5" style="334" customWidth="1"/>
    <col min="15366" max="15366" width="11.5" style="334" customWidth="1"/>
    <col min="15367" max="15367" width="13" style="334" customWidth="1"/>
    <col min="15368" max="15369" width="14" style="334" customWidth="1"/>
    <col min="15370" max="15370" width="13.33203125" style="334" customWidth="1"/>
    <col min="15371" max="15371" width="14.6640625" style="334" customWidth="1"/>
    <col min="15372" max="15616" width="9.33203125" style="334"/>
    <col min="15617" max="15617" width="6.6640625" style="334" customWidth="1"/>
    <col min="15618" max="15618" width="24.6640625" style="334" customWidth="1"/>
    <col min="15619" max="15619" width="13" style="334" customWidth="1"/>
    <col min="15620" max="15621" width="15.5" style="334" customWidth="1"/>
    <col min="15622" max="15622" width="11.5" style="334" customWidth="1"/>
    <col min="15623" max="15623" width="13" style="334" customWidth="1"/>
    <col min="15624" max="15625" width="14" style="334" customWidth="1"/>
    <col min="15626" max="15626" width="13.33203125" style="334" customWidth="1"/>
    <col min="15627" max="15627" width="14.6640625" style="334" customWidth="1"/>
    <col min="15628" max="15872" width="9.33203125" style="334"/>
    <col min="15873" max="15873" width="6.6640625" style="334" customWidth="1"/>
    <col min="15874" max="15874" width="24.6640625" style="334" customWidth="1"/>
    <col min="15875" max="15875" width="13" style="334" customWidth="1"/>
    <col min="15876" max="15877" width="15.5" style="334" customWidth="1"/>
    <col min="15878" max="15878" width="11.5" style="334" customWidth="1"/>
    <col min="15879" max="15879" width="13" style="334" customWidth="1"/>
    <col min="15880" max="15881" width="14" style="334" customWidth="1"/>
    <col min="15882" max="15882" width="13.33203125" style="334" customWidth="1"/>
    <col min="15883" max="15883" width="14.6640625" style="334" customWidth="1"/>
    <col min="15884" max="16128" width="9.33203125" style="334"/>
    <col min="16129" max="16129" width="6.6640625" style="334" customWidth="1"/>
    <col min="16130" max="16130" width="24.6640625" style="334" customWidth="1"/>
    <col min="16131" max="16131" width="13" style="334" customWidth="1"/>
    <col min="16132" max="16133" width="15.5" style="334" customWidth="1"/>
    <col min="16134" max="16134" width="11.5" style="334" customWidth="1"/>
    <col min="16135" max="16135" width="13" style="334" customWidth="1"/>
    <col min="16136" max="16137" width="14" style="334" customWidth="1"/>
    <col min="16138" max="16138" width="13.33203125" style="334" customWidth="1"/>
    <col min="16139" max="16139" width="14.6640625" style="334" customWidth="1"/>
    <col min="16140" max="16384" width="9.33203125" style="334"/>
  </cols>
  <sheetData>
    <row r="1" spans="1:11" ht="33" customHeight="1" x14ac:dyDescent="0.2">
      <c r="A1" s="1155" t="s">
        <v>727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</row>
    <row r="2" spans="1:11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1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393" t="s">
        <v>1</v>
      </c>
    </row>
    <row r="4" spans="1:11" s="349" customFormat="1" ht="69.75" customHeight="1" x14ac:dyDescent="0.2">
      <c r="A4" s="343" t="s">
        <v>406</v>
      </c>
      <c r="B4" s="344" t="s">
        <v>446</v>
      </c>
      <c r="C4" s="344" t="s">
        <v>447</v>
      </c>
      <c r="D4" s="344" t="s">
        <v>722</v>
      </c>
      <c r="E4" s="344" t="s">
        <v>448</v>
      </c>
      <c r="F4" s="344" t="s">
        <v>449</v>
      </c>
      <c r="G4" s="345" t="s">
        <v>450</v>
      </c>
      <c r="H4" s="345" t="s">
        <v>416</v>
      </c>
      <c r="I4" s="346" t="s">
        <v>451</v>
      </c>
      <c r="J4" s="347" t="s">
        <v>189</v>
      </c>
      <c r="K4" s="348" t="s">
        <v>452</v>
      </c>
    </row>
    <row r="5" spans="1:11" ht="25.15" customHeight="1" x14ac:dyDescent="0.2">
      <c r="A5" s="350" t="s">
        <v>10</v>
      </c>
      <c r="B5" s="351" t="s">
        <v>721</v>
      </c>
      <c r="C5" s="352" t="s">
        <v>689</v>
      </c>
      <c r="D5" s="378">
        <v>19589693</v>
      </c>
      <c r="E5" s="379"/>
      <c r="F5" s="379"/>
      <c r="G5" s="380"/>
      <c r="H5" s="380"/>
      <c r="I5" s="379"/>
      <c r="J5" s="904"/>
      <c r="K5" s="905">
        <f>SUM(D5:J5)</f>
        <v>19589693</v>
      </c>
    </row>
    <row r="6" spans="1:11" ht="25.15" customHeight="1" x14ac:dyDescent="0.2">
      <c r="A6" s="350" t="s">
        <v>13</v>
      </c>
      <c r="B6" s="878" t="s">
        <v>723</v>
      </c>
      <c r="C6" s="879" t="s">
        <v>724</v>
      </c>
      <c r="D6" s="883"/>
      <c r="E6" s="884"/>
      <c r="F6" s="884">
        <v>414000</v>
      </c>
      <c r="G6" s="885"/>
      <c r="H6" s="885"/>
      <c r="I6" s="884"/>
      <c r="J6" s="906"/>
      <c r="K6" s="905">
        <f>SUM(D6:J6)</f>
        <v>414000</v>
      </c>
    </row>
    <row r="7" spans="1:11" ht="25.15" customHeight="1" x14ac:dyDescent="0.2">
      <c r="A7" s="350" t="s">
        <v>16</v>
      </c>
      <c r="B7" s="353" t="s">
        <v>725</v>
      </c>
      <c r="C7" s="354" t="s">
        <v>726</v>
      </c>
      <c r="D7" s="384"/>
      <c r="E7" s="385"/>
      <c r="F7" s="385">
        <v>1656000</v>
      </c>
      <c r="G7" s="386"/>
      <c r="H7" s="386"/>
      <c r="I7" s="385"/>
      <c r="J7" s="907"/>
      <c r="K7" s="908">
        <f>SUM(D7:J7)</f>
        <v>1656000</v>
      </c>
    </row>
    <row r="8" spans="1:11" s="359" customFormat="1" ht="33" customHeight="1" x14ac:dyDescent="0.25">
      <c r="A8" s="891" t="s">
        <v>720</v>
      </c>
      <c r="B8" s="356" t="s">
        <v>407</v>
      </c>
      <c r="C8" s="357"/>
      <c r="D8" s="358">
        <f>SUM(D5:D7)</f>
        <v>19589693</v>
      </c>
      <c r="E8" s="358">
        <f t="shared" ref="E8:K8" si="0">SUM(E5:E7)</f>
        <v>0</v>
      </c>
      <c r="F8" s="358">
        <f t="shared" si="0"/>
        <v>2070000</v>
      </c>
      <c r="G8" s="358">
        <f t="shared" si="0"/>
        <v>0</v>
      </c>
      <c r="H8" s="358">
        <f t="shared" si="0"/>
        <v>0</v>
      </c>
      <c r="I8" s="358">
        <f t="shared" si="0"/>
        <v>0</v>
      </c>
      <c r="J8" s="358">
        <f t="shared" si="0"/>
        <v>0</v>
      </c>
      <c r="K8" s="1068">
        <f t="shared" si="0"/>
        <v>21659693</v>
      </c>
    </row>
    <row r="9" spans="1:11" ht="21" customHeight="1" x14ac:dyDescent="0.2">
      <c r="A9" s="360"/>
      <c r="B9" s="361"/>
      <c r="C9" s="361"/>
      <c r="D9" s="362"/>
      <c r="E9" s="363"/>
      <c r="F9" s="362"/>
      <c r="G9" s="362"/>
      <c r="H9" s="362"/>
      <c r="I9" s="364"/>
    </row>
    <row r="10" spans="1:11" ht="42" customHeight="1" x14ac:dyDescent="0.2">
      <c r="A10" s="360"/>
      <c r="B10" s="365"/>
      <c r="C10" s="366"/>
      <c r="D10" s="367"/>
      <c r="E10" s="363"/>
      <c r="F10" s="363"/>
      <c r="G10" s="362"/>
      <c r="H10" s="362"/>
      <c r="I10" s="362"/>
    </row>
    <row r="11" spans="1:11" ht="42" customHeight="1" x14ac:dyDescent="0.2">
      <c r="A11" s="368"/>
      <c r="B11" s="369"/>
      <c r="C11" s="370"/>
      <c r="D11" s="371"/>
      <c r="E11" s="338"/>
      <c r="F11" s="338"/>
      <c r="G11" s="339"/>
      <c r="H11" s="339"/>
      <c r="I11" s="339"/>
    </row>
    <row r="12" spans="1:11" ht="15" x14ac:dyDescent="0.2">
      <c r="A12" s="335"/>
      <c r="B12" s="336"/>
      <c r="C12" s="336"/>
      <c r="D12" s="337"/>
      <c r="E12" s="337"/>
      <c r="F12" s="337"/>
      <c r="G12" s="337"/>
      <c r="H12" s="337"/>
      <c r="I12" s="337"/>
    </row>
    <row r="13" spans="1:11" s="373" customFormat="1" ht="15" x14ac:dyDescent="0.2">
      <c r="A13" s="335"/>
      <c r="B13" s="336"/>
      <c r="C13" s="336"/>
      <c r="D13" s="337"/>
      <c r="E13" s="338"/>
      <c r="F13" s="372"/>
      <c r="G13" s="372"/>
      <c r="H13" s="372"/>
      <c r="I13" s="372"/>
    </row>
  </sheetData>
  <mergeCells count="1">
    <mergeCell ref="A1:K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10.1. melléklet a ……/2017. (……)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H14" sqref="H14"/>
    </sheetView>
  </sheetViews>
  <sheetFormatPr defaultRowHeight="12.75" x14ac:dyDescent="0.2"/>
  <cols>
    <col min="1" max="1" width="5.83203125" style="374" customWidth="1"/>
    <col min="2" max="2" width="22.33203125" style="334" customWidth="1"/>
    <col min="3" max="3" width="13" style="334" customWidth="1"/>
    <col min="4" max="4" width="11" style="375" customWidth="1"/>
    <col min="5" max="5" width="15.5" style="375" customWidth="1"/>
    <col min="6" max="6" width="11.1640625" style="375" customWidth="1"/>
    <col min="7" max="7" width="13.33203125" style="375" customWidth="1"/>
    <col min="8" max="9" width="14" style="375" customWidth="1"/>
    <col min="10" max="10" width="13.33203125" style="334" customWidth="1"/>
    <col min="11" max="11" width="12.33203125" style="334" customWidth="1"/>
    <col min="12" max="12" width="14.33203125" style="334" customWidth="1"/>
    <col min="13" max="13" width="15.1640625" style="334" customWidth="1"/>
    <col min="14" max="256" width="9.33203125" style="334"/>
    <col min="257" max="257" width="5.83203125" style="334" customWidth="1"/>
    <col min="258" max="258" width="22.33203125" style="334" customWidth="1"/>
    <col min="259" max="259" width="13" style="334" customWidth="1"/>
    <col min="260" max="260" width="11" style="334" customWidth="1"/>
    <col min="261" max="261" width="15.5" style="334" customWidth="1"/>
    <col min="262" max="262" width="11.1640625" style="334" customWidth="1"/>
    <col min="263" max="263" width="13.33203125" style="334" customWidth="1"/>
    <col min="264" max="265" width="14" style="334" customWidth="1"/>
    <col min="266" max="266" width="13.33203125" style="334" customWidth="1"/>
    <col min="267" max="267" width="12.33203125" style="334" customWidth="1"/>
    <col min="268" max="268" width="14.33203125" style="334" customWidth="1"/>
    <col min="269" max="269" width="15.1640625" style="334" customWidth="1"/>
    <col min="270" max="512" width="9.33203125" style="334"/>
    <col min="513" max="513" width="5.83203125" style="334" customWidth="1"/>
    <col min="514" max="514" width="22.33203125" style="334" customWidth="1"/>
    <col min="515" max="515" width="13" style="334" customWidth="1"/>
    <col min="516" max="516" width="11" style="334" customWidth="1"/>
    <col min="517" max="517" width="15.5" style="334" customWidth="1"/>
    <col min="518" max="518" width="11.1640625" style="334" customWidth="1"/>
    <col min="519" max="519" width="13.33203125" style="334" customWidth="1"/>
    <col min="520" max="521" width="14" style="334" customWidth="1"/>
    <col min="522" max="522" width="13.33203125" style="334" customWidth="1"/>
    <col min="523" max="523" width="12.33203125" style="334" customWidth="1"/>
    <col min="524" max="524" width="14.33203125" style="334" customWidth="1"/>
    <col min="525" max="525" width="15.1640625" style="334" customWidth="1"/>
    <col min="526" max="768" width="9.33203125" style="334"/>
    <col min="769" max="769" width="5.83203125" style="334" customWidth="1"/>
    <col min="770" max="770" width="22.33203125" style="334" customWidth="1"/>
    <col min="771" max="771" width="13" style="334" customWidth="1"/>
    <col min="772" max="772" width="11" style="334" customWidth="1"/>
    <col min="773" max="773" width="15.5" style="334" customWidth="1"/>
    <col min="774" max="774" width="11.1640625" style="334" customWidth="1"/>
    <col min="775" max="775" width="13.33203125" style="334" customWidth="1"/>
    <col min="776" max="777" width="14" style="334" customWidth="1"/>
    <col min="778" max="778" width="13.33203125" style="334" customWidth="1"/>
    <col min="779" max="779" width="12.33203125" style="334" customWidth="1"/>
    <col min="780" max="780" width="14.33203125" style="334" customWidth="1"/>
    <col min="781" max="781" width="15.1640625" style="334" customWidth="1"/>
    <col min="782" max="1024" width="9.33203125" style="334"/>
    <col min="1025" max="1025" width="5.83203125" style="334" customWidth="1"/>
    <col min="1026" max="1026" width="22.33203125" style="334" customWidth="1"/>
    <col min="1027" max="1027" width="13" style="334" customWidth="1"/>
    <col min="1028" max="1028" width="11" style="334" customWidth="1"/>
    <col min="1029" max="1029" width="15.5" style="334" customWidth="1"/>
    <col min="1030" max="1030" width="11.1640625" style="334" customWidth="1"/>
    <col min="1031" max="1031" width="13.33203125" style="334" customWidth="1"/>
    <col min="1032" max="1033" width="14" style="334" customWidth="1"/>
    <col min="1034" max="1034" width="13.33203125" style="334" customWidth="1"/>
    <col min="1035" max="1035" width="12.33203125" style="334" customWidth="1"/>
    <col min="1036" max="1036" width="14.33203125" style="334" customWidth="1"/>
    <col min="1037" max="1037" width="15.1640625" style="334" customWidth="1"/>
    <col min="1038" max="1280" width="9.33203125" style="334"/>
    <col min="1281" max="1281" width="5.83203125" style="334" customWidth="1"/>
    <col min="1282" max="1282" width="22.33203125" style="334" customWidth="1"/>
    <col min="1283" max="1283" width="13" style="334" customWidth="1"/>
    <col min="1284" max="1284" width="11" style="334" customWidth="1"/>
    <col min="1285" max="1285" width="15.5" style="334" customWidth="1"/>
    <col min="1286" max="1286" width="11.1640625" style="334" customWidth="1"/>
    <col min="1287" max="1287" width="13.33203125" style="334" customWidth="1"/>
    <col min="1288" max="1289" width="14" style="334" customWidth="1"/>
    <col min="1290" max="1290" width="13.33203125" style="334" customWidth="1"/>
    <col min="1291" max="1291" width="12.33203125" style="334" customWidth="1"/>
    <col min="1292" max="1292" width="14.33203125" style="334" customWidth="1"/>
    <col min="1293" max="1293" width="15.1640625" style="334" customWidth="1"/>
    <col min="1294" max="1536" width="9.33203125" style="334"/>
    <col min="1537" max="1537" width="5.83203125" style="334" customWidth="1"/>
    <col min="1538" max="1538" width="22.33203125" style="334" customWidth="1"/>
    <col min="1539" max="1539" width="13" style="334" customWidth="1"/>
    <col min="1540" max="1540" width="11" style="334" customWidth="1"/>
    <col min="1541" max="1541" width="15.5" style="334" customWidth="1"/>
    <col min="1542" max="1542" width="11.1640625" style="334" customWidth="1"/>
    <col min="1543" max="1543" width="13.33203125" style="334" customWidth="1"/>
    <col min="1544" max="1545" width="14" style="334" customWidth="1"/>
    <col min="1546" max="1546" width="13.33203125" style="334" customWidth="1"/>
    <col min="1547" max="1547" width="12.33203125" style="334" customWidth="1"/>
    <col min="1548" max="1548" width="14.33203125" style="334" customWidth="1"/>
    <col min="1549" max="1549" width="15.1640625" style="334" customWidth="1"/>
    <col min="1550" max="1792" width="9.33203125" style="334"/>
    <col min="1793" max="1793" width="5.83203125" style="334" customWidth="1"/>
    <col min="1794" max="1794" width="22.33203125" style="334" customWidth="1"/>
    <col min="1795" max="1795" width="13" style="334" customWidth="1"/>
    <col min="1796" max="1796" width="11" style="334" customWidth="1"/>
    <col min="1797" max="1797" width="15.5" style="334" customWidth="1"/>
    <col min="1798" max="1798" width="11.1640625" style="334" customWidth="1"/>
    <col min="1799" max="1799" width="13.33203125" style="334" customWidth="1"/>
    <col min="1800" max="1801" width="14" style="334" customWidth="1"/>
    <col min="1802" max="1802" width="13.33203125" style="334" customWidth="1"/>
    <col min="1803" max="1803" width="12.33203125" style="334" customWidth="1"/>
    <col min="1804" max="1804" width="14.33203125" style="334" customWidth="1"/>
    <col min="1805" max="1805" width="15.1640625" style="334" customWidth="1"/>
    <col min="1806" max="2048" width="9.33203125" style="334"/>
    <col min="2049" max="2049" width="5.83203125" style="334" customWidth="1"/>
    <col min="2050" max="2050" width="22.33203125" style="334" customWidth="1"/>
    <col min="2051" max="2051" width="13" style="334" customWidth="1"/>
    <col min="2052" max="2052" width="11" style="334" customWidth="1"/>
    <col min="2053" max="2053" width="15.5" style="334" customWidth="1"/>
    <col min="2054" max="2054" width="11.1640625" style="334" customWidth="1"/>
    <col min="2055" max="2055" width="13.33203125" style="334" customWidth="1"/>
    <col min="2056" max="2057" width="14" style="334" customWidth="1"/>
    <col min="2058" max="2058" width="13.33203125" style="334" customWidth="1"/>
    <col min="2059" max="2059" width="12.33203125" style="334" customWidth="1"/>
    <col min="2060" max="2060" width="14.33203125" style="334" customWidth="1"/>
    <col min="2061" max="2061" width="15.1640625" style="334" customWidth="1"/>
    <col min="2062" max="2304" width="9.33203125" style="334"/>
    <col min="2305" max="2305" width="5.83203125" style="334" customWidth="1"/>
    <col min="2306" max="2306" width="22.33203125" style="334" customWidth="1"/>
    <col min="2307" max="2307" width="13" style="334" customWidth="1"/>
    <col min="2308" max="2308" width="11" style="334" customWidth="1"/>
    <col min="2309" max="2309" width="15.5" style="334" customWidth="1"/>
    <col min="2310" max="2310" width="11.1640625" style="334" customWidth="1"/>
    <col min="2311" max="2311" width="13.33203125" style="334" customWidth="1"/>
    <col min="2312" max="2313" width="14" style="334" customWidth="1"/>
    <col min="2314" max="2314" width="13.33203125" style="334" customWidth="1"/>
    <col min="2315" max="2315" width="12.33203125" style="334" customWidth="1"/>
    <col min="2316" max="2316" width="14.33203125" style="334" customWidth="1"/>
    <col min="2317" max="2317" width="15.1640625" style="334" customWidth="1"/>
    <col min="2318" max="2560" width="9.33203125" style="334"/>
    <col min="2561" max="2561" width="5.83203125" style="334" customWidth="1"/>
    <col min="2562" max="2562" width="22.33203125" style="334" customWidth="1"/>
    <col min="2563" max="2563" width="13" style="334" customWidth="1"/>
    <col min="2564" max="2564" width="11" style="334" customWidth="1"/>
    <col min="2565" max="2565" width="15.5" style="334" customWidth="1"/>
    <col min="2566" max="2566" width="11.1640625" style="334" customWidth="1"/>
    <col min="2567" max="2567" width="13.33203125" style="334" customWidth="1"/>
    <col min="2568" max="2569" width="14" style="334" customWidth="1"/>
    <col min="2570" max="2570" width="13.33203125" style="334" customWidth="1"/>
    <col min="2571" max="2571" width="12.33203125" style="334" customWidth="1"/>
    <col min="2572" max="2572" width="14.33203125" style="334" customWidth="1"/>
    <col min="2573" max="2573" width="15.1640625" style="334" customWidth="1"/>
    <col min="2574" max="2816" width="9.33203125" style="334"/>
    <col min="2817" max="2817" width="5.83203125" style="334" customWidth="1"/>
    <col min="2818" max="2818" width="22.33203125" style="334" customWidth="1"/>
    <col min="2819" max="2819" width="13" style="334" customWidth="1"/>
    <col min="2820" max="2820" width="11" style="334" customWidth="1"/>
    <col min="2821" max="2821" width="15.5" style="334" customWidth="1"/>
    <col min="2822" max="2822" width="11.1640625" style="334" customWidth="1"/>
    <col min="2823" max="2823" width="13.33203125" style="334" customWidth="1"/>
    <col min="2824" max="2825" width="14" style="334" customWidth="1"/>
    <col min="2826" max="2826" width="13.33203125" style="334" customWidth="1"/>
    <col min="2827" max="2827" width="12.33203125" style="334" customWidth="1"/>
    <col min="2828" max="2828" width="14.33203125" style="334" customWidth="1"/>
    <col min="2829" max="2829" width="15.1640625" style="334" customWidth="1"/>
    <col min="2830" max="3072" width="9.33203125" style="334"/>
    <col min="3073" max="3073" width="5.83203125" style="334" customWidth="1"/>
    <col min="3074" max="3074" width="22.33203125" style="334" customWidth="1"/>
    <col min="3075" max="3075" width="13" style="334" customWidth="1"/>
    <col min="3076" max="3076" width="11" style="334" customWidth="1"/>
    <col min="3077" max="3077" width="15.5" style="334" customWidth="1"/>
    <col min="3078" max="3078" width="11.1640625" style="334" customWidth="1"/>
    <col min="3079" max="3079" width="13.33203125" style="334" customWidth="1"/>
    <col min="3080" max="3081" width="14" style="334" customWidth="1"/>
    <col min="3082" max="3082" width="13.33203125" style="334" customWidth="1"/>
    <col min="3083" max="3083" width="12.33203125" style="334" customWidth="1"/>
    <col min="3084" max="3084" width="14.33203125" style="334" customWidth="1"/>
    <col min="3085" max="3085" width="15.1640625" style="334" customWidth="1"/>
    <col min="3086" max="3328" width="9.33203125" style="334"/>
    <col min="3329" max="3329" width="5.83203125" style="334" customWidth="1"/>
    <col min="3330" max="3330" width="22.33203125" style="334" customWidth="1"/>
    <col min="3331" max="3331" width="13" style="334" customWidth="1"/>
    <col min="3332" max="3332" width="11" style="334" customWidth="1"/>
    <col min="3333" max="3333" width="15.5" style="334" customWidth="1"/>
    <col min="3334" max="3334" width="11.1640625" style="334" customWidth="1"/>
    <col min="3335" max="3335" width="13.33203125" style="334" customWidth="1"/>
    <col min="3336" max="3337" width="14" style="334" customWidth="1"/>
    <col min="3338" max="3338" width="13.33203125" style="334" customWidth="1"/>
    <col min="3339" max="3339" width="12.33203125" style="334" customWidth="1"/>
    <col min="3340" max="3340" width="14.33203125" style="334" customWidth="1"/>
    <col min="3341" max="3341" width="15.1640625" style="334" customWidth="1"/>
    <col min="3342" max="3584" width="9.33203125" style="334"/>
    <col min="3585" max="3585" width="5.83203125" style="334" customWidth="1"/>
    <col min="3586" max="3586" width="22.33203125" style="334" customWidth="1"/>
    <col min="3587" max="3587" width="13" style="334" customWidth="1"/>
    <col min="3588" max="3588" width="11" style="334" customWidth="1"/>
    <col min="3589" max="3589" width="15.5" style="334" customWidth="1"/>
    <col min="3590" max="3590" width="11.1640625" style="334" customWidth="1"/>
    <col min="3591" max="3591" width="13.33203125" style="334" customWidth="1"/>
    <col min="3592" max="3593" width="14" style="334" customWidth="1"/>
    <col min="3594" max="3594" width="13.33203125" style="334" customWidth="1"/>
    <col min="3595" max="3595" width="12.33203125" style="334" customWidth="1"/>
    <col min="3596" max="3596" width="14.33203125" style="334" customWidth="1"/>
    <col min="3597" max="3597" width="15.1640625" style="334" customWidth="1"/>
    <col min="3598" max="3840" width="9.33203125" style="334"/>
    <col min="3841" max="3841" width="5.83203125" style="334" customWidth="1"/>
    <col min="3842" max="3842" width="22.33203125" style="334" customWidth="1"/>
    <col min="3843" max="3843" width="13" style="334" customWidth="1"/>
    <col min="3844" max="3844" width="11" style="334" customWidth="1"/>
    <col min="3845" max="3845" width="15.5" style="334" customWidth="1"/>
    <col min="3846" max="3846" width="11.1640625" style="334" customWidth="1"/>
    <col min="3847" max="3847" width="13.33203125" style="334" customWidth="1"/>
    <col min="3848" max="3849" width="14" style="334" customWidth="1"/>
    <col min="3850" max="3850" width="13.33203125" style="334" customWidth="1"/>
    <col min="3851" max="3851" width="12.33203125" style="334" customWidth="1"/>
    <col min="3852" max="3852" width="14.33203125" style="334" customWidth="1"/>
    <col min="3853" max="3853" width="15.1640625" style="334" customWidth="1"/>
    <col min="3854" max="4096" width="9.33203125" style="334"/>
    <col min="4097" max="4097" width="5.83203125" style="334" customWidth="1"/>
    <col min="4098" max="4098" width="22.33203125" style="334" customWidth="1"/>
    <col min="4099" max="4099" width="13" style="334" customWidth="1"/>
    <col min="4100" max="4100" width="11" style="334" customWidth="1"/>
    <col min="4101" max="4101" width="15.5" style="334" customWidth="1"/>
    <col min="4102" max="4102" width="11.1640625" style="334" customWidth="1"/>
    <col min="4103" max="4103" width="13.33203125" style="334" customWidth="1"/>
    <col min="4104" max="4105" width="14" style="334" customWidth="1"/>
    <col min="4106" max="4106" width="13.33203125" style="334" customWidth="1"/>
    <col min="4107" max="4107" width="12.33203125" style="334" customWidth="1"/>
    <col min="4108" max="4108" width="14.33203125" style="334" customWidth="1"/>
    <col min="4109" max="4109" width="15.1640625" style="334" customWidth="1"/>
    <col min="4110" max="4352" width="9.33203125" style="334"/>
    <col min="4353" max="4353" width="5.83203125" style="334" customWidth="1"/>
    <col min="4354" max="4354" width="22.33203125" style="334" customWidth="1"/>
    <col min="4355" max="4355" width="13" style="334" customWidth="1"/>
    <col min="4356" max="4356" width="11" style="334" customWidth="1"/>
    <col min="4357" max="4357" width="15.5" style="334" customWidth="1"/>
    <col min="4358" max="4358" width="11.1640625" style="334" customWidth="1"/>
    <col min="4359" max="4359" width="13.33203125" style="334" customWidth="1"/>
    <col min="4360" max="4361" width="14" style="334" customWidth="1"/>
    <col min="4362" max="4362" width="13.33203125" style="334" customWidth="1"/>
    <col min="4363" max="4363" width="12.33203125" style="334" customWidth="1"/>
    <col min="4364" max="4364" width="14.33203125" style="334" customWidth="1"/>
    <col min="4365" max="4365" width="15.1640625" style="334" customWidth="1"/>
    <col min="4366" max="4608" width="9.33203125" style="334"/>
    <col min="4609" max="4609" width="5.83203125" style="334" customWidth="1"/>
    <col min="4610" max="4610" width="22.33203125" style="334" customWidth="1"/>
    <col min="4611" max="4611" width="13" style="334" customWidth="1"/>
    <col min="4612" max="4612" width="11" style="334" customWidth="1"/>
    <col min="4613" max="4613" width="15.5" style="334" customWidth="1"/>
    <col min="4614" max="4614" width="11.1640625" style="334" customWidth="1"/>
    <col min="4615" max="4615" width="13.33203125" style="334" customWidth="1"/>
    <col min="4616" max="4617" width="14" style="334" customWidth="1"/>
    <col min="4618" max="4618" width="13.33203125" style="334" customWidth="1"/>
    <col min="4619" max="4619" width="12.33203125" style="334" customWidth="1"/>
    <col min="4620" max="4620" width="14.33203125" style="334" customWidth="1"/>
    <col min="4621" max="4621" width="15.1640625" style="334" customWidth="1"/>
    <col min="4622" max="4864" width="9.33203125" style="334"/>
    <col min="4865" max="4865" width="5.83203125" style="334" customWidth="1"/>
    <col min="4866" max="4866" width="22.33203125" style="334" customWidth="1"/>
    <col min="4867" max="4867" width="13" style="334" customWidth="1"/>
    <col min="4868" max="4868" width="11" style="334" customWidth="1"/>
    <col min="4869" max="4869" width="15.5" style="334" customWidth="1"/>
    <col min="4870" max="4870" width="11.1640625" style="334" customWidth="1"/>
    <col min="4871" max="4871" width="13.33203125" style="334" customWidth="1"/>
    <col min="4872" max="4873" width="14" style="334" customWidth="1"/>
    <col min="4874" max="4874" width="13.33203125" style="334" customWidth="1"/>
    <col min="4875" max="4875" width="12.33203125" style="334" customWidth="1"/>
    <col min="4876" max="4876" width="14.33203125" style="334" customWidth="1"/>
    <col min="4877" max="4877" width="15.1640625" style="334" customWidth="1"/>
    <col min="4878" max="5120" width="9.33203125" style="334"/>
    <col min="5121" max="5121" width="5.83203125" style="334" customWidth="1"/>
    <col min="5122" max="5122" width="22.33203125" style="334" customWidth="1"/>
    <col min="5123" max="5123" width="13" style="334" customWidth="1"/>
    <col min="5124" max="5124" width="11" style="334" customWidth="1"/>
    <col min="5125" max="5125" width="15.5" style="334" customWidth="1"/>
    <col min="5126" max="5126" width="11.1640625" style="334" customWidth="1"/>
    <col min="5127" max="5127" width="13.33203125" style="334" customWidth="1"/>
    <col min="5128" max="5129" width="14" style="334" customWidth="1"/>
    <col min="5130" max="5130" width="13.33203125" style="334" customWidth="1"/>
    <col min="5131" max="5131" width="12.33203125" style="334" customWidth="1"/>
    <col min="5132" max="5132" width="14.33203125" style="334" customWidth="1"/>
    <col min="5133" max="5133" width="15.1640625" style="334" customWidth="1"/>
    <col min="5134" max="5376" width="9.33203125" style="334"/>
    <col min="5377" max="5377" width="5.83203125" style="334" customWidth="1"/>
    <col min="5378" max="5378" width="22.33203125" style="334" customWidth="1"/>
    <col min="5379" max="5379" width="13" style="334" customWidth="1"/>
    <col min="5380" max="5380" width="11" style="334" customWidth="1"/>
    <col min="5381" max="5381" width="15.5" style="334" customWidth="1"/>
    <col min="5382" max="5382" width="11.1640625" style="334" customWidth="1"/>
    <col min="5383" max="5383" width="13.33203125" style="334" customWidth="1"/>
    <col min="5384" max="5385" width="14" style="334" customWidth="1"/>
    <col min="5386" max="5386" width="13.33203125" style="334" customWidth="1"/>
    <col min="5387" max="5387" width="12.33203125" style="334" customWidth="1"/>
    <col min="5388" max="5388" width="14.33203125" style="334" customWidth="1"/>
    <col min="5389" max="5389" width="15.1640625" style="334" customWidth="1"/>
    <col min="5390" max="5632" width="9.33203125" style="334"/>
    <col min="5633" max="5633" width="5.83203125" style="334" customWidth="1"/>
    <col min="5634" max="5634" width="22.33203125" style="334" customWidth="1"/>
    <col min="5635" max="5635" width="13" style="334" customWidth="1"/>
    <col min="5636" max="5636" width="11" style="334" customWidth="1"/>
    <col min="5637" max="5637" width="15.5" style="334" customWidth="1"/>
    <col min="5638" max="5638" width="11.1640625" style="334" customWidth="1"/>
    <col min="5639" max="5639" width="13.33203125" style="334" customWidth="1"/>
    <col min="5640" max="5641" width="14" style="334" customWidth="1"/>
    <col min="5642" max="5642" width="13.33203125" style="334" customWidth="1"/>
    <col min="5643" max="5643" width="12.33203125" style="334" customWidth="1"/>
    <col min="5644" max="5644" width="14.33203125" style="334" customWidth="1"/>
    <col min="5645" max="5645" width="15.1640625" style="334" customWidth="1"/>
    <col min="5646" max="5888" width="9.33203125" style="334"/>
    <col min="5889" max="5889" width="5.83203125" style="334" customWidth="1"/>
    <col min="5890" max="5890" width="22.33203125" style="334" customWidth="1"/>
    <col min="5891" max="5891" width="13" style="334" customWidth="1"/>
    <col min="5892" max="5892" width="11" style="334" customWidth="1"/>
    <col min="5893" max="5893" width="15.5" style="334" customWidth="1"/>
    <col min="5894" max="5894" width="11.1640625" style="334" customWidth="1"/>
    <col min="5895" max="5895" width="13.33203125" style="334" customWidth="1"/>
    <col min="5896" max="5897" width="14" style="334" customWidth="1"/>
    <col min="5898" max="5898" width="13.33203125" style="334" customWidth="1"/>
    <col min="5899" max="5899" width="12.33203125" style="334" customWidth="1"/>
    <col min="5900" max="5900" width="14.33203125" style="334" customWidth="1"/>
    <col min="5901" max="5901" width="15.1640625" style="334" customWidth="1"/>
    <col min="5902" max="6144" width="9.33203125" style="334"/>
    <col min="6145" max="6145" width="5.83203125" style="334" customWidth="1"/>
    <col min="6146" max="6146" width="22.33203125" style="334" customWidth="1"/>
    <col min="6147" max="6147" width="13" style="334" customWidth="1"/>
    <col min="6148" max="6148" width="11" style="334" customWidth="1"/>
    <col min="6149" max="6149" width="15.5" style="334" customWidth="1"/>
    <col min="6150" max="6150" width="11.1640625" style="334" customWidth="1"/>
    <col min="6151" max="6151" width="13.33203125" style="334" customWidth="1"/>
    <col min="6152" max="6153" width="14" style="334" customWidth="1"/>
    <col min="6154" max="6154" width="13.33203125" style="334" customWidth="1"/>
    <col min="6155" max="6155" width="12.33203125" style="334" customWidth="1"/>
    <col min="6156" max="6156" width="14.33203125" style="334" customWidth="1"/>
    <col min="6157" max="6157" width="15.1640625" style="334" customWidth="1"/>
    <col min="6158" max="6400" width="9.33203125" style="334"/>
    <col min="6401" max="6401" width="5.83203125" style="334" customWidth="1"/>
    <col min="6402" max="6402" width="22.33203125" style="334" customWidth="1"/>
    <col min="6403" max="6403" width="13" style="334" customWidth="1"/>
    <col min="6404" max="6404" width="11" style="334" customWidth="1"/>
    <col min="6405" max="6405" width="15.5" style="334" customWidth="1"/>
    <col min="6406" max="6406" width="11.1640625" style="334" customWidth="1"/>
    <col min="6407" max="6407" width="13.33203125" style="334" customWidth="1"/>
    <col min="6408" max="6409" width="14" style="334" customWidth="1"/>
    <col min="6410" max="6410" width="13.33203125" style="334" customWidth="1"/>
    <col min="6411" max="6411" width="12.33203125" style="334" customWidth="1"/>
    <col min="6412" max="6412" width="14.33203125" style="334" customWidth="1"/>
    <col min="6413" max="6413" width="15.1640625" style="334" customWidth="1"/>
    <col min="6414" max="6656" width="9.33203125" style="334"/>
    <col min="6657" max="6657" width="5.83203125" style="334" customWidth="1"/>
    <col min="6658" max="6658" width="22.33203125" style="334" customWidth="1"/>
    <col min="6659" max="6659" width="13" style="334" customWidth="1"/>
    <col min="6660" max="6660" width="11" style="334" customWidth="1"/>
    <col min="6661" max="6661" width="15.5" style="334" customWidth="1"/>
    <col min="6662" max="6662" width="11.1640625" style="334" customWidth="1"/>
    <col min="6663" max="6663" width="13.33203125" style="334" customWidth="1"/>
    <col min="6664" max="6665" width="14" style="334" customWidth="1"/>
    <col min="6666" max="6666" width="13.33203125" style="334" customWidth="1"/>
    <col min="6667" max="6667" width="12.33203125" style="334" customWidth="1"/>
    <col min="6668" max="6668" width="14.33203125" style="334" customWidth="1"/>
    <col min="6669" max="6669" width="15.1640625" style="334" customWidth="1"/>
    <col min="6670" max="6912" width="9.33203125" style="334"/>
    <col min="6913" max="6913" width="5.83203125" style="334" customWidth="1"/>
    <col min="6914" max="6914" width="22.33203125" style="334" customWidth="1"/>
    <col min="6915" max="6915" width="13" style="334" customWidth="1"/>
    <col min="6916" max="6916" width="11" style="334" customWidth="1"/>
    <col min="6917" max="6917" width="15.5" style="334" customWidth="1"/>
    <col min="6918" max="6918" width="11.1640625" style="334" customWidth="1"/>
    <col min="6919" max="6919" width="13.33203125" style="334" customWidth="1"/>
    <col min="6920" max="6921" width="14" style="334" customWidth="1"/>
    <col min="6922" max="6922" width="13.33203125" style="334" customWidth="1"/>
    <col min="6923" max="6923" width="12.33203125" style="334" customWidth="1"/>
    <col min="6924" max="6924" width="14.33203125" style="334" customWidth="1"/>
    <col min="6925" max="6925" width="15.1640625" style="334" customWidth="1"/>
    <col min="6926" max="7168" width="9.33203125" style="334"/>
    <col min="7169" max="7169" width="5.83203125" style="334" customWidth="1"/>
    <col min="7170" max="7170" width="22.33203125" style="334" customWidth="1"/>
    <col min="7171" max="7171" width="13" style="334" customWidth="1"/>
    <col min="7172" max="7172" width="11" style="334" customWidth="1"/>
    <col min="7173" max="7173" width="15.5" style="334" customWidth="1"/>
    <col min="7174" max="7174" width="11.1640625" style="334" customWidth="1"/>
    <col min="7175" max="7175" width="13.33203125" style="334" customWidth="1"/>
    <col min="7176" max="7177" width="14" style="334" customWidth="1"/>
    <col min="7178" max="7178" width="13.33203125" style="334" customWidth="1"/>
    <col min="7179" max="7179" width="12.33203125" style="334" customWidth="1"/>
    <col min="7180" max="7180" width="14.33203125" style="334" customWidth="1"/>
    <col min="7181" max="7181" width="15.1640625" style="334" customWidth="1"/>
    <col min="7182" max="7424" width="9.33203125" style="334"/>
    <col min="7425" max="7425" width="5.83203125" style="334" customWidth="1"/>
    <col min="7426" max="7426" width="22.33203125" style="334" customWidth="1"/>
    <col min="7427" max="7427" width="13" style="334" customWidth="1"/>
    <col min="7428" max="7428" width="11" style="334" customWidth="1"/>
    <col min="7429" max="7429" width="15.5" style="334" customWidth="1"/>
    <col min="7430" max="7430" width="11.1640625" style="334" customWidth="1"/>
    <col min="7431" max="7431" width="13.33203125" style="334" customWidth="1"/>
    <col min="7432" max="7433" width="14" style="334" customWidth="1"/>
    <col min="7434" max="7434" width="13.33203125" style="334" customWidth="1"/>
    <col min="7435" max="7435" width="12.33203125" style="334" customWidth="1"/>
    <col min="7436" max="7436" width="14.33203125" style="334" customWidth="1"/>
    <col min="7437" max="7437" width="15.1640625" style="334" customWidth="1"/>
    <col min="7438" max="7680" width="9.33203125" style="334"/>
    <col min="7681" max="7681" width="5.83203125" style="334" customWidth="1"/>
    <col min="7682" max="7682" width="22.33203125" style="334" customWidth="1"/>
    <col min="7683" max="7683" width="13" style="334" customWidth="1"/>
    <col min="7684" max="7684" width="11" style="334" customWidth="1"/>
    <col min="7685" max="7685" width="15.5" style="334" customWidth="1"/>
    <col min="7686" max="7686" width="11.1640625" style="334" customWidth="1"/>
    <col min="7687" max="7687" width="13.33203125" style="334" customWidth="1"/>
    <col min="7688" max="7689" width="14" style="334" customWidth="1"/>
    <col min="7690" max="7690" width="13.33203125" style="334" customWidth="1"/>
    <col min="7691" max="7691" width="12.33203125" style="334" customWidth="1"/>
    <col min="7692" max="7692" width="14.33203125" style="334" customWidth="1"/>
    <col min="7693" max="7693" width="15.1640625" style="334" customWidth="1"/>
    <col min="7694" max="7936" width="9.33203125" style="334"/>
    <col min="7937" max="7937" width="5.83203125" style="334" customWidth="1"/>
    <col min="7938" max="7938" width="22.33203125" style="334" customWidth="1"/>
    <col min="7939" max="7939" width="13" style="334" customWidth="1"/>
    <col min="7940" max="7940" width="11" style="334" customWidth="1"/>
    <col min="7941" max="7941" width="15.5" style="334" customWidth="1"/>
    <col min="7942" max="7942" width="11.1640625" style="334" customWidth="1"/>
    <col min="7943" max="7943" width="13.33203125" style="334" customWidth="1"/>
    <col min="7944" max="7945" width="14" style="334" customWidth="1"/>
    <col min="7946" max="7946" width="13.33203125" style="334" customWidth="1"/>
    <col min="7947" max="7947" width="12.33203125" style="334" customWidth="1"/>
    <col min="7948" max="7948" width="14.33203125" style="334" customWidth="1"/>
    <col min="7949" max="7949" width="15.1640625" style="334" customWidth="1"/>
    <col min="7950" max="8192" width="9.33203125" style="334"/>
    <col min="8193" max="8193" width="5.83203125" style="334" customWidth="1"/>
    <col min="8194" max="8194" width="22.33203125" style="334" customWidth="1"/>
    <col min="8195" max="8195" width="13" style="334" customWidth="1"/>
    <col min="8196" max="8196" width="11" style="334" customWidth="1"/>
    <col min="8197" max="8197" width="15.5" style="334" customWidth="1"/>
    <col min="8198" max="8198" width="11.1640625" style="334" customWidth="1"/>
    <col min="8199" max="8199" width="13.33203125" style="334" customWidth="1"/>
    <col min="8200" max="8201" width="14" style="334" customWidth="1"/>
    <col min="8202" max="8202" width="13.33203125" style="334" customWidth="1"/>
    <col min="8203" max="8203" width="12.33203125" style="334" customWidth="1"/>
    <col min="8204" max="8204" width="14.33203125" style="334" customWidth="1"/>
    <col min="8205" max="8205" width="15.1640625" style="334" customWidth="1"/>
    <col min="8206" max="8448" width="9.33203125" style="334"/>
    <col min="8449" max="8449" width="5.83203125" style="334" customWidth="1"/>
    <col min="8450" max="8450" width="22.33203125" style="334" customWidth="1"/>
    <col min="8451" max="8451" width="13" style="334" customWidth="1"/>
    <col min="8452" max="8452" width="11" style="334" customWidth="1"/>
    <col min="8453" max="8453" width="15.5" style="334" customWidth="1"/>
    <col min="8454" max="8454" width="11.1640625" style="334" customWidth="1"/>
    <col min="8455" max="8455" width="13.33203125" style="334" customWidth="1"/>
    <col min="8456" max="8457" width="14" style="334" customWidth="1"/>
    <col min="8458" max="8458" width="13.33203125" style="334" customWidth="1"/>
    <col min="8459" max="8459" width="12.33203125" style="334" customWidth="1"/>
    <col min="8460" max="8460" width="14.33203125" style="334" customWidth="1"/>
    <col min="8461" max="8461" width="15.1640625" style="334" customWidth="1"/>
    <col min="8462" max="8704" width="9.33203125" style="334"/>
    <col min="8705" max="8705" width="5.83203125" style="334" customWidth="1"/>
    <col min="8706" max="8706" width="22.33203125" style="334" customWidth="1"/>
    <col min="8707" max="8707" width="13" style="334" customWidth="1"/>
    <col min="8708" max="8708" width="11" style="334" customWidth="1"/>
    <col min="8709" max="8709" width="15.5" style="334" customWidth="1"/>
    <col min="8710" max="8710" width="11.1640625" style="334" customWidth="1"/>
    <col min="8711" max="8711" width="13.33203125" style="334" customWidth="1"/>
    <col min="8712" max="8713" width="14" style="334" customWidth="1"/>
    <col min="8714" max="8714" width="13.33203125" style="334" customWidth="1"/>
    <col min="8715" max="8715" width="12.33203125" style="334" customWidth="1"/>
    <col min="8716" max="8716" width="14.33203125" style="334" customWidth="1"/>
    <col min="8717" max="8717" width="15.1640625" style="334" customWidth="1"/>
    <col min="8718" max="8960" width="9.33203125" style="334"/>
    <col min="8961" max="8961" width="5.83203125" style="334" customWidth="1"/>
    <col min="8962" max="8962" width="22.33203125" style="334" customWidth="1"/>
    <col min="8963" max="8963" width="13" style="334" customWidth="1"/>
    <col min="8964" max="8964" width="11" style="334" customWidth="1"/>
    <col min="8965" max="8965" width="15.5" style="334" customWidth="1"/>
    <col min="8966" max="8966" width="11.1640625" style="334" customWidth="1"/>
    <col min="8967" max="8967" width="13.33203125" style="334" customWidth="1"/>
    <col min="8968" max="8969" width="14" style="334" customWidth="1"/>
    <col min="8970" max="8970" width="13.33203125" style="334" customWidth="1"/>
    <col min="8971" max="8971" width="12.33203125" style="334" customWidth="1"/>
    <col min="8972" max="8972" width="14.33203125" style="334" customWidth="1"/>
    <col min="8973" max="8973" width="15.1640625" style="334" customWidth="1"/>
    <col min="8974" max="9216" width="9.33203125" style="334"/>
    <col min="9217" max="9217" width="5.83203125" style="334" customWidth="1"/>
    <col min="9218" max="9218" width="22.33203125" style="334" customWidth="1"/>
    <col min="9219" max="9219" width="13" style="334" customWidth="1"/>
    <col min="9220" max="9220" width="11" style="334" customWidth="1"/>
    <col min="9221" max="9221" width="15.5" style="334" customWidth="1"/>
    <col min="9222" max="9222" width="11.1640625" style="334" customWidth="1"/>
    <col min="9223" max="9223" width="13.33203125" style="334" customWidth="1"/>
    <col min="9224" max="9225" width="14" style="334" customWidth="1"/>
    <col min="9226" max="9226" width="13.33203125" style="334" customWidth="1"/>
    <col min="9227" max="9227" width="12.33203125" style="334" customWidth="1"/>
    <col min="9228" max="9228" width="14.33203125" style="334" customWidth="1"/>
    <col min="9229" max="9229" width="15.1640625" style="334" customWidth="1"/>
    <col min="9230" max="9472" width="9.33203125" style="334"/>
    <col min="9473" max="9473" width="5.83203125" style="334" customWidth="1"/>
    <col min="9474" max="9474" width="22.33203125" style="334" customWidth="1"/>
    <col min="9475" max="9475" width="13" style="334" customWidth="1"/>
    <col min="9476" max="9476" width="11" style="334" customWidth="1"/>
    <col min="9477" max="9477" width="15.5" style="334" customWidth="1"/>
    <col min="9478" max="9478" width="11.1640625" style="334" customWidth="1"/>
    <col min="9479" max="9479" width="13.33203125" style="334" customWidth="1"/>
    <col min="9480" max="9481" width="14" style="334" customWidth="1"/>
    <col min="9482" max="9482" width="13.33203125" style="334" customWidth="1"/>
    <col min="9483" max="9483" width="12.33203125" style="334" customWidth="1"/>
    <col min="9484" max="9484" width="14.33203125" style="334" customWidth="1"/>
    <col min="9485" max="9485" width="15.1640625" style="334" customWidth="1"/>
    <col min="9486" max="9728" width="9.33203125" style="334"/>
    <col min="9729" max="9729" width="5.83203125" style="334" customWidth="1"/>
    <col min="9730" max="9730" width="22.33203125" style="334" customWidth="1"/>
    <col min="9731" max="9731" width="13" style="334" customWidth="1"/>
    <col min="9732" max="9732" width="11" style="334" customWidth="1"/>
    <col min="9733" max="9733" width="15.5" style="334" customWidth="1"/>
    <col min="9734" max="9734" width="11.1640625" style="334" customWidth="1"/>
    <col min="9735" max="9735" width="13.33203125" style="334" customWidth="1"/>
    <col min="9736" max="9737" width="14" style="334" customWidth="1"/>
    <col min="9738" max="9738" width="13.33203125" style="334" customWidth="1"/>
    <col min="9739" max="9739" width="12.33203125" style="334" customWidth="1"/>
    <col min="9740" max="9740" width="14.33203125" style="334" customWidth="1"/>
    <col min="9741" max="9741" width="15.1640625" style="334" customWidth="1"/>
    <col min="9742" max="9984" width="9.33203125" style="334"/>
    <col min="9985" max="9985" width="5.83203125" style="334" customWidth="1"/>
    <col min="9986" max="9986" width="22.33203125" style="334" customWidth="1"/>
    <col min="9987" max="9987" width="13" style="334" customWidth="1"/>
    <col min="9988" max="9988" width="11" style="334" customWidth="1"/>
    <col min="9989" max="9989" width="15.5" style="334" customWidth="1"/>
    <col min="9990" max="9990" width="11.1640625" style="334" customWidth="1"/>
    <col min="9991" max="9991" width="13.33203125" style="334" customWidth="1"/>
    <col min="9992" max="9993" width="14" style="334" customWidth="1"/>
    <col min="9994" max="9994" width="13.33203125" style="334" customWidth="1"/>
    <col min="9995" max="9995" width="12.33203125" style="334" customWidth="1"/>
    <col min="9996" max="9996" width="14.33203125" style="334" customWidth="1"/>
    <col min="9997" max="9997" width="15.1640625" style="334" customWidth="1"/>
    <col min="9998" max="10240" width="9.33203125" style="334"/>
    <col min="10241" max="10241" width="5.83203125" style="334" customWidth="1"/>
    <col min="10242" max="10242" width="22.33203125" style="334" customWidth="1"/>
    <col min="10243" max="10243" width="13" style="334" customWidth="1"/>
    <col min="10244" max="10244" width="11" style="334" customWidth="1"/>
    <col min="10245" max="10245" width="15.5" style="334" customWidth="1"/>
    <col min="10246" max="10246" width="11.1640625" style="334" customWidth="1"/>
    <col min="10247" max="10247" width="13.33203125" style="334" customWidth="1"/>
    <col min="10248" max="10249" width="14" style="334" customWidth="1"/>
    <col min="10250" max="10250" width="13.33203125" style="334" customWidth="1"/>
    <col min="10251" max="10251" width="12.33203125" style="334" customWidth="1"/>
    <col min="10252" max="10252" width="14.33203125" style="334" customWidth="1"/>
    <col min="10253" max="10253" width="15.1640625" style="334" customWidth="1"/>
    <col min="10254" max="10496" width="9.33203125" style="334"/>
    <col min="10497" max="10497" width="5.83203125" style="334" customWidth="1"/>
    <col min="10498" max="10498" width="22.33203125" style="334" customWidth="1"/>
    <col min="10499" max="10499" width="13" style="334" customWidth="1"/>
    <col min="10500" max="10500" width="11" style="334" customWidth="1"/>
    <col min="10501" max="10501" width="15.5" style="334" customWidth="1"/>
    <col min="10502" max="10502" width="11.1640625" style="334" customWidth="1"/>
    <col min="10503" max="10503" width="13.33203125" style="334" customWidth="1"/>
    <col min="10504" max="10505" width="14" style="334" customWidth="1"/>
    <col min="10506" max="10506" width="13.33203125" style="334" customWidth="1"/>
    <col min="10507" max="10507" width="12.33203125" style="334" customWidth="1"/>
    <col min="10508" max="10508" width="14.33203125" style="334" customWidth="1"/>
    <col min="10509" max="10509" width="15.1640625" style="334" customWidth="1"/>
    <col min="10510" max="10752" width="9.33203125" style="334"/>
    <col min="10753" max="10753" width="5.83203125" style="334" customWidth="1"/>
    <col min="10754" max="10754" width="22.33203125" style="334" customWidth="1"/>
    <col min="10755" max="10755" width="13" style="334" customWidth="1"/>
    <col min="10756" max="10756" width="11" style="334" customWidth="1"/>
    <col min="10757" max="10757" width="15.5" style="334" customWidth="1"/>
    <col min="10758" max="10758" width="11.1640625" style="334" customWidth="1"/>
    <col min="10759" max="10759" width="13.33203125" style="334" customWidth="1"/>
    <col min="10760" max="10761" width="14" style="334" customWidth="1"/>
    <col min="10762" max="10762" width="13.33203125" style="334" customWidth="1"/>
    <col min="10763" max="10763" width="12.33203125" style="334" customWidth="1"/>
    <col min="10764" max="10764" width="14.33203125" style="334" customWidth="1"/>
    <col min="10765" max="10765" width="15.1640625" style="334" customWidth="1"/>
    <col min="10766" max="11008" width="9.33203125" style="334"/>
    <col min="11009" max="11009" width="5.83203125" style="334" customWidth="1"/>
    <col min="11010" max="11010" width="22.33203125" style="334" customWidth="1"/>
    <col min="11011" max="11011" width="13" style="334" customWidth="1"/>
    <col min="11012" max="11012" width="11" style="334" customWidth="1"/>
    <col min="11013" max="11013" width="15.5" style="334" customWidth="1"/>
    <col min="11014" max="11014" width="11.1640625" style="334" customWidth="1"/>
    <col min="11015" max="11015" width="13.33203125" style="334" customWidth="1"/>
    <col min="11016" max="11017" width="14" style="334" customWidth="1"/>
    <col min="11018" max="11018" width="13.33203125" style="334" customWidth="1"/>
    <col min="11019" max="11019" width="12.33203125" style="334" customWidth="1"/>
    <col min="11020" max="11020" width="14.33203125" style="334" customWidth="1"/>
    <col min="11021" max="11021" width="15.1640625" style="334" customWidth="1"/>
    <col min="11022" max="11264" width="9.33203125" style="334"/>
    <col min="11265" max="11265" width="5.83203125" style="334" customWidth="1"/>
    <col min="11266" max="11266" width="22.33203125" style="334" customWidth="1"/>
    <col min="11267" max="11267" width="13" style="334" customWidth="1"/>
    <col min="11268" max="11268" width="11" style="334" customWidth="1"/>
    <col min="11269" max="11269" width="15.5" style="334" customWidth="1"/>
    <col min="11270" max="11270" width="11.1640625" style="334" customWidth="1"/>
    <col min="11271" max="11271" width="13.33203125" style="334" customWidth="1"/>
    <col min="11272" max="11273" width="14" style="334" customWidth="1"/>
    <col min="11274" max="11274" width="13.33203125" style="334" customWidth="1"/>
    <col min="11275" max="11275" width="12.33203125" style="334" customWidth="1"/>
    <col min="11276" max="11276" width="14.33203125" style="334" customWidth="1"/>
    <col min="11277" max="11277" width="15.1640625" style="334" customWidth="1"/>
    <col min="11278" max="11520" width="9.33203125" style="334"/>
    <col min="11521" max="11521" width="5.83203125" style="334" customWidth="1"/>
    <col min="11522" max="11522" width="22.33203125" style="334" customWidth="1"/>
    <col min="11523" max="11523" width="13" style="334" customWidth="1"/>
    <col min="11524" max="11524" width="11" style="334" customWidth="1"/>
    <col min="11525" max="11525" width="15.5" style="334" customWidth="1"/>
    <col min="11526" max="11526" width="11.1640625" style="334" customWidth="1"/>
    <col min="11527" max="11527" width="13.33203125" style="334" customWidth="1"/>
    <col min="11528" max="11529" width="14" style="334" customWidth="1"/>
    <col min="11530" max="11530" width="13.33203125" style="334" customWidth="1"/>
    <col min="11531" max="11531" width="12.33203125" style="334" customWidth="1"/>
    <col min="11532" max="11532" width="14.33203125" style="334" customWidth="1"/>
    <col min="11533" max="11533" width="15.1640625" style="334" customWidth="1"/>
    <col min="11534" max="11776" width="9.33203125" style="334"/>
    <col min="11777" max="11777" width="5.83203125" style="334" customWidth="1"/>
    <col min="11778" max="11778" width="22.33203125" style="334" customWidth="1"/>
    <col min="11779" max="11779" width="13" style="334" customWidth="1"/>
    <col min="11780" max="11780" width="11" style="334" customWidth="1"/>
    <col min="11781" max="11781" width="15.5" style="334" customWidth="1"/>
    <col min="11782" max="11782" width="11.1640625" style="334" customWidth="1"/>
    <col min="11783" max="11783" width="13.33203125" style="334" customWidth="1"/>
    <col min="11784" max="11785" width="14" style="334" customWidth="1"/>
    <col min="11786" max="11786" width="13.33203125" style="334" customWidth="1"/>
    <col min="11787" max="11787" width="12.33203125" style="334" customWidth="1"/>
    <col min="11788" max="11788" width="14.33203125" style="334" customWidth="1"/>
    <col min="11789" max="11789" width="15.1640625" style="334" customWidth="1"/>
    <col min="11790" max="12032" width="9.33203125" style="334"/>
    <col min="12033" max="12033" width="5.83203125" style="334" customWidth="1"/>
    <col min="12034" max="12034" width="22.33203125" style="334" customWidth="1"/>
    <col min="12035" max="12035" width="13" style="334" customWidth="1"/>
    <col min="12036" max="12036" width="11" style="334" customWidth="1"/>
    <col min="12037" max="12037" width="15.5" style="334" customWidth="1"/>
    <col min="12038" max="12038" width="11.1640625" style="334" customWidth="1"/>
    <col min="12039" max="12039" width="13.33203125" style="334" customWidth="1"/>
    <col min="12040" max="12041" width="14" style="334" customWidth="1"/>
    <col min="12042" max="12042" width="13.33203125" style="334" customWidth="1"/>
    <col min="12043" max="12043" width="12.33203125" style="334" customWidth="1"/>
    <col min="12044" max="12044" width="14.33203125" style="334" customWidth="1"/>
    <col min="12045" max="12045" width="15.1640625" style="334" customWidth="1"/>
    <col min="12046" max="12288" width="9.33203125" style="334"/>
    <col min="12289" max="12289" width="5.83203125" style="334" customWidth="1"/>
    <col min="12290" max="12290" width="22.33203125" style="334" customWidth="1"/>
    <col min="12291" max="12291" width="13" style="334" customWidth="1"/>
    <col min="12292" max="12292" width="11" style="334" customWidth="1"/>
    <col min="12293" max="12293" width="15.5" style="334" customWidth="1"/>
    <col min="12294" max="12294" width="11.1640625" style="334" customWidth="1"/>
    <col min="12295" max="12295" width="13.33203125" style="334" customWidth="1"/>
    <col min="12296" max="12297" width="14" style="334" customWidth="1"/>
    <col min="12298" max="12298" width="13.33203125" style="334" customWidth="1"/>
    <col min="12299" max="12299" width="12.33203125" style="334" customWidth="1"/>
    <col min="12300" max="12300" width="14.33203125" style="334" customWidth="1"/>
    <col min="12301" max="12301" width="15.1640625" style="334" customWidth="1"/>
    <col min="12302" max="12544" width="9.33203125" style="334"/>
    <col min="12545" max="12545" width="5.83203125" style="334" customWidth="1"/>
    <col min="12546" max="12546" width="22.33203125" style="334" customWidth="1"/>
    <col min="12547" max="12547" width="13" style="334" customWidth="1"/>
    <col min="12548" max="12548" width="11" style="334" customWidth="1"/>
    <col min="12549" max="12549" width="15.5" style="334" customWidth="1"/>
    <col min="12550" max="12550" width="11.1640625" style="334" customWidth="1"/>
    <col min="12551" max="12551" width="13.33203125" style="334" customWidth="1"/>
    <col min="12552" max="12553" width="14" style="334" customWidth="1"/>
    <col min="12554" max="12554" width="13.33203125" style="334" customWidth="1"/>
    <col min="12555" max="12555" width="12.33203125" style="334" customWidth="1"/>
    <col min="12556" max="12556" width="14.33203125" style="334" customWidth="1"/>
    <col min="12557" max="12557" width="15.1640625" style="334" customWidth="1"/>
    <col min="12558" max="12800" width="9.33203125" style="334"/>
    <col min="12801" max="12801" width="5.83203125" style="334" customWidth="1"/>
    <col min="12802" max="12802" width="22.33203125" style="334" customWidth="1"/>
    <col min="12803" max="12803" width="13" style="334" customWidth="1"/>
    <col min="12804" max="12804" width="11" style="334" customWidth="1"/>
    <col min="12805" max="12805" width="15.5" style="334" customWidth="1"/>
    <col min="12806" max="12806" width="11.1640625" style="334" customWidth="1"/>
    <col min="12807" max="12807" width="13.33203125" style="334" customWidth="1"/>
    <col min="12808" max="12809" width="14" style="334" customWidth="1"/>
    <col min="12810" max="12810" width="13.33203125" style="334" customWidth="1"/>
    <col min="12811" max="12811" width="12.33203125" style="334" customWidth="1"/>
    <col min="12812" max="12812" width="14.33203125" style="334" customWidth="1"/>
    <col min="12813" max="12813" width="15.1640625" style="334" customWidth="1"/>
    <col min="12814" max="13056" width="9.33203125" style="334"/>
    <col min="13057" max="13057" width="5.83203125" style="334" customWidth="1"/>
    <col min="13058" max="13058" width="22.33203125" style="334" customWidth="1"/>
    <col min="13059" max="13059" width="13" style="334" customWidth="1"/>
    <col min="13060" max="13060" width="11" style="334" customWidth="1"/>
    <col min="13061" max="13061" width="15.5" style="334" customWidth="1"/>
    <col min="13062" max="13062" width="11.1640625" style="334" customWidth="1"/>
    <col min="13063" max="13063" width="13.33203125" style="334" customWidth="1"/>
    <col min="13064" max="13065" width="14" style="334" customWidth="1"/>
    <col min="13066" max="13066" width="13.33203125" style="334" customWidth="1"/>
    <col min="13067" max="13067" width="12.33203125" style="334" customWidth="1"/>
    <col min="13068" max="13068" width="14.33203125" style="334" customWidth="1"/>
    <col min="13069" max="13069" width="15.1640625" style="334" customWidth="1"/>
    <col min="13070" max="13312" width="9.33203125" style="334"/>
    <col min="13313" max="13313" width="5.83203125" style="334" customWidth="1"/>
    <col min="13314" max="13314" width="22.33203125" style="334" customWidth="1"/>
    <col min="13315" max="13315" width="13" style="334" customWidth="1"/>
    <col min="13316" max="13316" width="11" style="334" customWidth="1"/>
    <col min="13317" max="13317" width="15.5" style="334" customWidth="1"/>
    <col min="13318" max="13318" width="11.1640625" style="334" customWidth="1"/>
    <col min="13319" max="13319" width="13.33203125" style="334" customWidth="1"/>
    <col min="13320" max="13321" width="14" style="334" customWidth="1"/>
    <col min="13322" max="13322" width="13.33203125" style="334" customWidth="1"/>
    <col min="13323" max="13323" width="12.33203125" style="334" customWidth="1"/>
    <col min="13324" max="13324" width="14.33203125" style="334" customWidth="1"/>
    <col min="13325" max="13325" width="15.1640625" style="334" customWidth="1"/>
    <col min="13326" max="13568" width="9.33203125" style="334"/>
    <col min="13569" max="13569" width="5.83203125" style="334" customWidth="1"/>
    <col min="13570" max="13570" width="22.33203125" style="334" customWidth="1"/>
    <col min="13571" max="13571" width="13" style="334" customWidth="1"/>
    <col min="13572" max="13572" width="11" style="334" customWidth="1"/>
    <col min="13573" max="13573" width="15.5" style="334" customWidth="1"/>
    <col min="13574" max="13574" width="11.1640625" style="334" customWidth="1"/>
    <col min="13575" max="13575" width="13.33203125" style="334" customWidth="1"/>
    <col min="13576" max="13577" width="14" style="334" customWidth="1"/>
    <col min="13578" max="13578" width="13.33203125" style="334" customWidth="1"/>
    <col min="13579" max="13579" width="12.33203125" style="334" customWidth="1"/>
    <col min="13580" max="13580" width="14.33203125" style="334" customWidth="1"/>
    <col min="13581" max="13581" width="15.1640625" style="334" customWidth="1"/>
    <col min="13582" max="13824" width="9.33203125" style="334"/>
    <col min="13825" max="13825" width="5.83203125" style="334" customWidth="1"/>
    <col min="13826" max="13826" width="22.33203125" style="334" customWidth="1"/>
    <col min="13827" max="13827" width="13" style="334" customWidth="1"/>
    <col min="13828" max="13828" width="11" style="334" customWidth="1"/>
    <col min="13829" max="13829" width="15.5" style="334" customWidth="1"/>
    <col min="13830" max="13830" width="11.1640625" style="334" customWidth="1"/>
    <col min="13831" max="13831" width="13.33203125" style="334" customWidth="1"/>
    <col min="13832" max="13833" width="14" style="334" customWidth="1"/>
    <col min="13834" max="13834" width="13.33203125" style="334" customWidth="1"/>
    <col min="13835" max="13835" width="12.33203125" style="334" customWidth="1"/>
    <col min="13836" max="13836" width="14.33203125" style="334" customWidth="1"/>
    <col min="13837" max="13837" width="15.1640625" style="334" customWidth="1"/>
    <col min="13838" max="14080" width="9.33203125" style="334"/>
    <col min="14081" max="14081" width="5.83203125" style="334" customWidth="1"/>
    <col min="14082" max="14082" width="22.33203125" style="334" customWidth="1"/>
    <col min="14083" max="14083" width="13" style="334" customWidth="1"/>
    <col min="14084" max="14084" width="11" style="334" customWidth="1"/>
    <col min="14085" max="14085" width="15.5" style="334" customWidth="1"/>
    <col min="14086" max="14086" width="11.1640625" style="334" customWidth="1"/>
    <col min="14087" max="14087" width="13.33203125" style="334" customWidth="1"/>
    <col min="14088" max="14089" width="14" style="334" customWidth="1"/>
    <col min="14090" max="14090" width="13.33203125" style="334" customWidth="1"/>
    <col min="14091" max="14091" width="12.33203125" style="334" customWidth="1"/>
    <col min="14092" max="14092" width="14.33203125" style="334" customWidth="1"/>
    <col min="14093" max="14093" width="15.1640625" style="334" customWidth="1"/>
    <col min="14094" max="14336" width="9.33203125" style="334"/>
    <col min="14337" max="14337" width="5.83203125" style="334" customWidth="1"/>
    <col min="14338" max="14338" width="22.33203125" style="334" customWidth="1"/>
    <col min="14339" max="14339" width="13" style="334" customWidth="1"/>
    <col min="14340" max="14340" width="11" style="334" customWidth="1"/>
    <col min="14341" max="14341" width="15.5" style="334" customWidth="1"/>
    <col min="14342" max="14342" width="11.1640625" style="334" customWidth="1"/>
    <col min="14343" max="14343" width="13.33203125" style="334" customWidth="1"/>
    <col min="14344" max="14345" width="14" style="334" customWidth="1"/>
    <col min="14346" max="14346" width="13.33203125" style="334" customWidth="1"/>
    <col min="14347" max="14347" width="12.33203125" style="334" customWidth="1"/>
    <col min="14348" max="14348" width="14.33203125" style="334" customWidth="1"/>
    <col min="14349" max="14349" width="15.1640625" style="334" customWidth="1"/>
    <col min="14350" max="14592" width="9.33203125" style="334"/>
    <col min="14593" max="14593" width="5.83203125" style="334" customWidth="1"/>
    <col min="14594" max="14594" width="22.33203125" style="334" customWidth="1"/>
    <col min="14595" max="14595" width="13" style="334" customWidth="1"/>
    <col min="14596" max="14596" width="11" style="334" customWidth="1"/>
    <col min="14597" max="14597" width="15.5" style="334" customWidth="1"/>
    <col min="14598" max="14598" width="11.1640625" style="334" customWidth="1"/>
    <col min="14599" max="14599" width="13.33203125" style="334" customWidth="1"/>
    <col min="14600" max="14601" width="14" style="334" customWidth="1"/>
    <col min="14602" max="14602" width="13.33203125" style="334" customWidth="1"/>
    <col min="14603" max="14603" width="12.33203125" style="334" customWidth="1"/>
    <col min="14604" max="14604" width="14.33203125" style="334" customWidth="1"/>
    <col min="14605" max="14605" width="15.1640625" style="334" customWidth="1"/>
    <col min="14606" max="14848" width="9.33203125" style="334"/>
    <col min="14849" max="14849" width="5.83203125" style="334" customWidth="1"/>
    <col min="14850" max="14850" width="22.33203125" style="334" customWidth="1"/>
    <col min="14851" max="14851" width="13" style="334" customWidth="1"/>
    <col min="14852" max="14852" width="11" style="334" customWidth="1"/>
    <col min="14853" max="14853" width="15.5" style="334" customWidth="1"/>
    <col min="14854" max="14854" width="11.1640625" style="334" customWidth="1"/>
    <col min="14855" max="14855" width="13.33203125" style="334" customWidth="1"/>
    <col min="14856" max="14857" width="14" style="334" customWidth="1"/>
    <col min="14858" max="14858" width="13.33203125" style="334" customWidth="1"/>
    <col min="14859" max="14859" width="12.33203125" style="334" customWidth="1"/>
    <col min="14860" max="14860" width="14.33203125" style="334" customWidth="1"/>
    <col min="14861" max="14861" width="15.1640625" style="334" customWidth="1"/>
    <col min="14862" max="15104" width="9.33203125" style="334"/>
    <col min="15105" max="15105" width="5.83203125" style="334" customWidth="1"/>
    <col min="15106" max="15106" width="22.33203125" style="334" customWidth="1"/>
    <col min="15107" max="15107" width="13" style="334" customWidth="1"/>
    <col min="15108" max="15108" width="11" style="334" customWidth="1"/>
    <col min="15109" max="15109" width="15.5" style="334" customWidth="1"/>
    <col min="15110" max="15110" width="11.1640625" style="334" customWidth="1"/>
    <col min="15111" max="15111" width="13.33203125" style="334" customWidth="1"/>
    <col min="15112" max="15113" width="14" style="334" customWidth="1"/>
    <col min="15114" max="15114" width="13.33203125" style="334" customWidth="1"/>
    <col min="15115" max="15115" width="12.33203125" style="334" customWidth="1"/>
    <col min="15116" max="15116" width="14.33203125" style="334" customWidth="1"/>
    <col min="15117" max="15117" width="15.1640625" style="334" customWidth="1"/>
    <col min="15118" max="15360" width="9.33203125" style="334"/>
    <col min="15361" max="15361" width="5.83203125" style="334" customWidth="1"/>
    <col min="15362" max="15362" width="22.33203125" style="334" customWidth="1"/>
    <col min="15363" max="15363" width="13" style="334" customWidth="1"/>
    <col min="15364" max="15364" width="11" style="334" customWidth="1"/>
    <col min="15365" max="15365" width="15.5" style="334" customWidth="1"/>
    <col min="15366" max="15366" width="11.1640625" style="334" customWidth="1"/>
    <col min="15367" max="15367" width="13.33203125" style="334" customWidth="1"/>
    <col min="15368" max="15369" width="14" style="334" customWidth="1"/>
    <col min="15370" max="15370" width="13.33203125" style="334" customWidth="1"/>
    <col min="15371" max="15371" width="12.33203125" style="334" customWidth="1"/>
    <col min="15372" max="15372" width="14.33203125" style="334" customWidth="1"/>
    <col min="15373" max="15373" width="15.1640625" style="334" customWidth="1"/>
    <col min="15374" max="15616" width="9.33203125" style="334"/>
    <col min="15617" max="15617" width="5.83203125" style="334" customWidth="1"/>
    <col min="15618" max="15618" width="22.33203125" style="334" customWidth="1"/>
    <col min="15619" max="15619" width="13" style="334" customWidth="1"/>
    <col min="15620" max="15620" width="11" style="334" customWidth="1"/>
    <col min="15621" max="15621" width="15.5" style="334" customWidth="1"/>
    <col min="15622" max="15622" width="11.1640625" style="334" customWidth="1"/>
    <col min="15623" max="15623" width="13.33203125" style="334" customWidth="1"/>
    <col min="15624" max="15625" width="14" style="334" customWidth="1"/>
    <col min="15626" max="15626" width="13.33203125" style="334" customWidth="1"/>
    <col min="15627" max="15627" width="12.33203125" style="334" customWidth="1"/>
    <col min="15628" max="15628" width="14.33203125" style="334" customWidth="1"/>
    <col min="15629" max="15629" width="15.1640625" style="334" customWidth="1"/>
    <col min="15630" max="15872" width="9.33203125" style="334"/>
    <col min="15873" max="15873" width="5.83203125" style="334" customWidth="1"/>
    <col min="15874" max="15874" width="22.33203125" style="334" customWidth="1"/>
    <col min="15875" max="15875" width="13" style="334" customWidth="1"/>
    <col min="15876" max="15876" width="11" style="334" customWidth="1"/>
    <col min="15877" max="15877" width="15.5" style="334" customWidth="1"/>
    <col min="15878" max="15878" width="11.1640625" style="334" customWidth="1"/>
    <col min="15879" max="15879" width="13.33203125" style="334" customWidth="1"/>
    <col min="15880" max="15881" width="14" style="334" customWidth="1"/>
    <col min="15882" max="15882" width="13.33203125" style="334" customWidth="1"/>
    <col min="15883" max="15883" width="12.33203125" style="334" customWidth="1"/>
    <col min="15884" max="15884" width="14.33203125" style="334" customWidth="1"/>
    <col min="15885" max="15885" width="15.1640625" style="334" customWidth="1"/>
    <col min="15886" max="16128" width="9.33203125" style="334"/>
    <col min="16129" max="16129" width="5.83203125" style="334" customWidth="1"/>
    <col min="16130" max="16130" width="22.33203125" style="334" customWidth="1"/>
    <col min="16131" max="16131" width="13" style="334" customWidth="1"/>
    <col min="16132" max="16132" width="11" style="334" customWidth="1"/>
    <col min="16133" max="16133" width="15.5" style="334" customWidth="1"/>
    <col min="16134" max="16134" width="11.1640625" style="334" customWidth="1"/>
    <col min="16135" max="16135" width="13.33203125" style="334" customWidth="1"/>
    <col min="16136" max="16137" width="14" style="334" customWidth="1"/>
    <col min="16138" max="16138" width="13.33203125" style="334" customWidth="1"/>
    <col min="16139" max="16139" width="12.33203125" style="334" customWidth="1"/>
    <col min="16140" max="16140" width="14.33203125" style="334" customWidth="1"/>
    <col min="16141" max="16141" width="15.1640625" style="334" customWidth="1"/>
    <col min="16142" max="16384" width="9.33203125" style="334"/>
  </cols>
  <sheetData>
    <row r="1" spans="1:13" ht="33" customHeight="1" x14ac:dyDescent="0.2">
      <c r="A1" s="1155" t="s">
        <v>728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</row>
    <row r="2" spans="1:13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3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1157" t="s">
        <v>729</v>
      </c>
      <c r="L3" s="1157"/>
      <c r="M3" s="1157"/>
    </row>
    <row r="4" spans="1:13" s="349" customFormat="1" ht="75.75" customHeight="1" x14ac:dyDescent="0.2">
      <c r="A4" s="343" t="s">
        <v>406</v>
      </c>
      <c r="B4" s="344" t="s">
        <v>446</v>
      </c>
      <c r="C4" s="1049" t="s">
        <v>447</v>
      </c>
      <c r="D4" s="1049" t="s">
        <v>453</v>
      </c>
      <c r="E4" s="1049" t="s">
        <v>206</v>
      </c>
      <c r="F4" s="1049" t="s">
        <v>454</v>
      </c>
      <c r="G4" s="1050" t="s">
        <v>210</v>
      </c>
      <c r="H4" s="1050" t="s">
        <v>455</v>
      </c>
      <c r="I4" s="1050" t="s">
        <v>231</v>
      </c>
      <c r="J4" s="1051" t="s">
        <v>233</v>
      </c>
      <c r="K4" s="1052" t="s">
        <v>235</v>
      </c>
      <c r="L4" s="1051" t="s">
        <v>456</v>
      </c>
      <c r="M4" s="377" t="s">
        <v>457</v>
      </c>
    </row>
    <row r="5" spans="1:13" s="349" customFormat="1" ht="25.15" customHeight="1" x14ac:dyDescent="0.2">
      <c r="A5" s="909" t="s">
        <v>10</v>
      </c>
      <c r="B5" s="910" t="s">
        <v>731</v>
      </c>
      <c r="C5" s="1053" t="s">
        <v>733</v>
      </c>
      <c r="D5" s="1054">
        <v>7706219</v>
      </c>
      <c r="E5" s="1054">
        <v>1702718</v>
      </c>
      <c r="F5" s="1054"/>
      <c r="G5" s="1055"/>
      <c r="H5" s="1055"/>
      <c r="I5" s="1055"/>
      <c r="J5" s="1056"/>
      <c r="K5" s="1057"/>
      <c r="L5" s="1056"/>
      <c r="M5" s="1048">
        <f>SUM(D5:L5)</f>
        <v>9408937</v>
      </c>
    </row>
    <row r="6" spans="1:13" s="349" customFormat="1" ht="25.15" customHeight="1" x14ac:dyDescent="0.2">
      <c r="A6" s="909" t="s">
        <v>13</v>
      </c>
      <c r="B6" s="910" t="s">
        <v>732</v>
      </c>
      <c r="C6" s="1053" t="s">
        <v>734</v>
      </c>
      <c r="D6" s="1054"/>
      <c r="E6" s="1054"/>
      <c r="F6" s="1054">
        <v>200000</v>
      </c>
      <c r="G6" s="1055"/>
      <c r="H6" s="1055"/>
      <c r="I6" s="1055"/>
      <c r="J6" s="1056"/>
      <c r="K6" s="1057"/>
      <c r="L6" s="1056"/>
      <c r="M6" s="1048">
        <f t="shared" ref="M6:M10" si="0">SUM(D6:L6)</f>
        <v>200000</v>
      </c>
    </row>
    <row r="7" spans="1:13" s="349" customFormat="1" ht="25.15" customHeight="1" x14ac:dyDescent="0.2">
      <c r="A7" s="909" t="s">
        <v>16</v>
      </c>
      <c r="B7" s="910" t="s">
        <v>735</v>
      </c>
      <c r="C7" s="1053" t="s">
        <v>736</v>
      </c>
      <c r="D7" s="1054">
        <v>1975602</v>
      </c>
      <c r="E7" s="1054">
        <v>456310</v>
      </c>
      <c r="F7" s="1054">
        <v>834000</v>
      </c>
      <c r="G7" s="1055"/>
      <c r="H7" s="1055"/>
      <c r="I7" s="1055"/>
      <c r="J7" s="1056"/>
      <c r="K7" s="1057"/>
      <c r="L7" s="1056"/>
      <c r="M7" s="1048">
        <f t="shared" si="0"/>
        <v>3265912</v>
      </c>
    </row>
    <row r="8" spans="1:13" ht="25.15" customHeight="1" x14ac:dyDescent="0.2">
      <c r="A8" s="909" t="s">
        <v>19</v>
      </c>
      <c r="B8" s="892" t="s">
        <v>737</v>
      </c>
      <c r="C8" s="352" t="s">
        <v>738</v>
      </c>
      <c r="D8" s="378">
        <v>1763461</v>
      </c>
      <c r="E8" s="379">
        <v>394423</v>
      </c>
      <c r="F8" s="379">
        <v>2197000</v>
      </c>
      <c r="G8" s="380"/>
      <c r="H8" s="380"/>
      <c r="I8" s="379"/>
      <c r="J8" s="381"/>
      <c r="K8" s="382"/>
      <c r="L8" s="381"/>
      <c r="M8" s="911">
        <f t="shared" si="0"/>
        <v>4354884</v>
      </c>
    </row>
    <row r="9" spans="1:13" ht="25.15" customHeight="1" x14ac:dyDescent="0.2">
      <c r="A9" s="909" t="s">
        <v>22</v>
      </c>
      <c r="B9" s="894" t="s">
        <v>739</v>
      </c>
      <c r="C9" s="879" t="s">
        <v>724</v>
      </c>
      <c r="D9" s="883">
        <v>359890</v>
      </c>
      <c r="E9" s="884">
        <v>80495</v>
      </c>
      <c r="F9" s="884">
        <v>437000</v>
      </c>
      <c r="G9" s="885"/>
      <c r="H9" s="885"/>
      <c r="I9" s="884"/>
      <c r="J9" s="886"/>
      <c r="K9" s="887"/>
      <c r="L9" s="886"/>
      <c r="M9" s="911">
        <f t="shared" si="0"/>
        <v>877385</v>
      </c>
    </row>
    <row r="10" spans="1:13" ht="25.15" customHeight="1" x14ac:dyDescent="0.2">
      <c r="A10" s="909" t="s">
        <v>25</v>
      </c>
      <c r="B10" s="893" t="s">
        <v>725</v>
      </c>
      <c r="C10" s="354" t="s">
        <v>726</v>
      </c>
      <c r="D10" s="384">
        <v>1475549</v>
      </c>
      <c r="E10" s="385">
        <v>330026</v>
      </c>
      <c r="F10" s="385">
        <v>1747000</v>
      </c>
      <c r="G10" s="386"/>
      <c r="H10" s="386"/>
      <c r="I10" s="385"/>
      <c r="J10" s="387"/>
      <c r="K10" s="388"/>
      <c r="L10" s="389"/>
      <c r="M10" s="911">
        <f t="shared" si="0"/>
        <v>3552575</v>
      </c>
    </row>
    <row r="11" spans="1:13" s="359" customFormat="1" ht="33" customHeight="1" x14ac:dyDescent="0.25">
      <c r="A11" s="891" t="s">
        <v>730</v>
      </c>
      <c r="B11" s="356" t="s">
        <v>407</v>
      </c>
      <c r="C11" s="357"/>
      <c r="D11" s="358">
        <f t="shared" ref="D11:L11" si="1">SUM(D8:D10)</f>
        <v>3598900</v>
      </c>
      <c r="E11" s="358">
        <f t="shared" si="1"/>
        <v>804944</v>
      </c>
      <c r="F11" s="358">
        <f t="shared" si="1"/>
        <v>4381000</v>
      </c>
      <c r="G11" s="358">
        <f t="shared" si="1"/>
        <v>0</v>
      </c>
      <c r="H11" s="358">
        <f t="shared" si="1"/>
        <v>0</v>
      </c>
      <c r="I11" s="358">
        <f t="shared" si="1"/>
        <v>0</v>
      </c>
      <c r="J11" s="358">
        <f t="shared" si="1"/>
        <v>0</v>
      </c>
      <c r="K11" s="358">
        <f t="shared" si="1"/>
        <v>0</v>
      </c>
      <c r="L11" s="358">
        <f t="shared" si="1"/>
        <v>0</v>
      </c>
      <c r="M11" s="390">
        <f>SUM(M5:M10)</f>
        <v>21659693</v>
      </c>
    </row>
    <row r="12" spans="1:13" ht="21" customHeight="1" x14ac:dyDescent="0.2">
      <c r="A12" s="360"/>
      <c r="B12" s="361"/>
      <c r="C12" s="361"/>
      <c r="D12" s="362"/>
      <c r="E12" s="363"/>
      <c r="F12" s="362"/>
      <c r="G12" s="362"/>
      <c r="H12" s="362"/>
      <c r="I12" s="364"/>
    </row>
    <row r="13" spans="1:13" ht="42" customHeight="1" x14ac:dyDescent="0.2">
      <c r="A13" s="360"/>
      <c r="B13" s="365"/>
      <c r="C13" s="366"/>
      <c r="D13" s="367"/>
      <c r="E13" s="363"/>
      <c r="F13" s="363"/>
      <c r="G13" s="362"/>
      <c r="H13" s="362"/>
      <c r="I13" s="362"/>
    </row>
    <row r="14" spans="1:13" ht="42" customHeight="1" x14ac:dyDescent="0.2">
      <c r="A14" s="368"/>
      <c r="B14" s="369"/>
      <c r="C14" s="370"/>
      <c r="D14" s="371"/>
      <c r="E14" s="338"/>
      <c r="F14" s="338"/>
      <c r="G14" s="339"/>
      <c r="H14" s="339"/>
      <c r="I14" s="339"/>
    </row>
    <row r="15" spans="1:13" ht="15" x14ac:dyDescent="0.2">
      <c r="A15" s="335"/>
      <c r="B15" s="336"/>
      <c r="C15" s="336"/>
      <c r="D15" s="337"/>
      <c r="E15" s="337"/>
      <c r="F15" s="337"/>
      <c r="G15" s="337"/>
      <c r="H15" s="337"/>
      <c r="I15" s="337"/>
    </row>
    <row r="16" spans="1:13" s="373" customFormat="1" ht="15" x14ac:dyDescent="0.2">
      <c r="A16" s="335"/>
      <c r="B16" s="336"/>
      <c r="C16" s="336"/>
      <c r="D16" s="337"/>
      <c r="E16" s="338"/>
      <c r="F16" s="372"/>
      <c r="G16" s="372"/>
      <c r="H16" s="372"/>
      <c r="I16" s="37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10.2.  melléklet a ……/2017. (……)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sqref="A1:O1"/>
    </sheetView>
  </sheetViews>
  <sheetFormatPr defaultRowHeight="15.75" x14ac:dyDescent="0.25"/>
  <cols>
    <col min="1" max="1" width="5.5" style="490" customWidth="1"/>
    <col min="2" max="2" width="28.83203125" style="489" customWidth="1"/>
    <col min="3" max="14" width="11.33203125" style="489" customWidth="1"/>
    <col min="15" max="15" width="11.33203125" style="490" customWidth="1"/>
    <col min="16" max="256" width="9.33203125" style="489"/>
    <col min="257" max="257" width="5.5" style="489" customWidth="1"/>
    <col min="258" max="258" width="28.83203125" style="489" customWidth="1"/>
    <col min="259" max="271" width="11.33203125" style="489" customWidth="1"/>
    <col min="272" max="512" width="9.33203125" style="489"/>
    <col min="513" max="513" width="5.5" style="489" customWidth="1"/>
    <col min="514" max="514" width="28.83203125" style="489" customWidth="1"/>
    <col min="515" max="527" width="11.33203125" style="489" customWidth="1"/>
    <col min="528" max="768" width="9.33203125" style="489"/>
    <col min="769" max="769" width="5.5" style="489" customWidth="1"/>
    <col min="770" max="770" width="28.83203125" style="489" customWidth="1"/>
    <col min="771" max="783" width="11.33203125" style="489" customWidth="1"/>
    <col min="784" max="1024" width="9.33203125" style="489"/>
    <col min="1025" max="1025" width="5.5" style="489" customWidth="1"/>
    <col min="1026" max="1026" width="28.83203125" style="489" customWidth="1"/>
    <col min="1027" max="1039" width="11.33203125" style="489" customWidth="1"/>
    <col min="1040" max="1280" width="9.33203125" style="489"/>
    <col min="1281" max="1281" width="5.5" style="489" customWidth="1"/>
    <col min="1282" max="1282" width="28.83203125" style="489" customWidth="1"/>
    <col min="1283" max="1295" width="11.33203125" style="489" customWidth="1"/>
    <col min="1296" max="1536" width="9.33203125" style="489"/>
    <col min="1537" max="1537" width="5.5" style="489" customWidth="1"/>
    <col min="1538" max="1538" width="28.83203125" style="489" customWidth="1"/>
    <col min="1539" max="1551" width="11.33203125" style="489" customWidth="1"/>
    <col min="1552" max="1792" width="9.33203125" style="489"/>
    <col min="1793" max="1793" width="5.5" style="489" customWidth="1"/>
    <col min="1794" max="1794" width="28.83203125" style="489" customWidth="1"/>
    <col min="1795" max="1807" width="11.33203125" style="489" customWidth="1"/>
    <col min="1808" max="2048" width="9.33203125" style="489"/>
    <col min="2049" max="2049" width="5.5" style="489" customWidth="1"/>
    <col min="2050" max="2050" width="28.83203125" style="489" customWidth="1"/>
    <col min="2051" max="2063" width="11.33203125" style="489" customWidth="1"/>
    <col min="2064" max="2304" width="9.33203125" style="489"/>
    <col min="2305" max="2305" width="5.5" style="489" customWidth="1"/>
    <col min="2306" max="2306" width="28.83203125" style="489" customWidth="1"/>
    <col min="2307" max="2319" width="11.33203125" style="489" customWidth="1"/>
    <col min="2320" max="2560" width="9.33203125" style="489"/>
    <col min="2561" max="2561" width="5.5" style="489" customWidth="1"/>
    <col min="2562" max="2562" width="28.83203125" style="489" customWidth="1"/>
    <col min="2563" max="2575" width="11.33203125" style="489" customWidth="1"/>
    <col min="2576" max="2816" width="9.33203125" style="489"/>
    <col min="2817" max="2817" width="5.5" style="489" customWidth="1"/>
    <col min="2818" max="2818" width="28.83203125" style="489" customWidth="1"/>
    <col min="2819" max="2831" width="11.33203125" style="489" customWidth="1"/>
    <col min="2832" max="3072" width="9.33203125" style="489"/>
    <col min="3073" max="3073" width="5.5" style="489" customWidth="1"/>
    <col min="3074" max="3074" width="28.83203125" style="489" customWidth="1"/>
    <col min="3075" max="3087" width="11.33203125" style="489" customWidth="1"/>
    <col min="3088" max="3328" width="9.33203125" style="489"/>
    <col min="3329" max="3329" width="5.5" style="489" customWidth="1"/>
    <col min="3330" max="3330" width="28.83203125" style="489" customWidth="1"/>
    <col min="3331" max="3343" width="11.33203125" style="489" customWidth="1"/>
    <col min="3344" max="3584" width="9.33203125" style="489"/>
    <col min="3585" max="3585" width="5.5" style="489" customWidth="1"/>
    <col min="3586" max="3586" width="28.83203125" style="489" customWidth="1"/>
    <col min="3587" max="3599" width="11.33203125" style="489" customWidth="1"/>
    <col min="3600" max="3840" width="9.33203125" style="489"/>
    <col min="3841" max="3841" width="5.5" style="489" customWidth="1"/>
    <col min="3842" max="3842" width="28.83203125" style="489" customWidth="1"/>
    <col min="3843" max="3855" width="11.33203125" style="489" customWidth="1"/>
    <col min="3856" max="4096" width="9.33203125" style="489"/>
    <col min="4097" max="4097" width="5.5" style="489" customWidth="1"/>
    <col min="4098" max="4098" width="28.83203125" style="489" customWidth="1"/>
    <col min="4099" max="4111" width="11.33203125" style="489" customWidth="1"/>
    <col min="4112" max="4352" width="9.33203125" style="489"/>
    <col min="4353" max="4353" width="5.5" style="489" customWidth="1"/>
    <col min="4354" max="4354" width="28.83203125" style="489" customWidth="1"/>
    <col min="4355" max="4367" width="11.33203125" style="489" customWidth="1"/>
    <col min="4368" max="4608" width="9.33203125" style="489"/>
    <col min="4609" max="4609" width="5.5" style="489" customWidth="1"/>
    <col min="4610" max="4610" width="28.83203125" style="489" customWidth="1"/>
    <col min="4611" max="4623" width="11.33203125" style="489" customWidth="1"/>
    <col min="4624" max="4864" width="9.33203125" style="489"/>
    <col min="4865" max="4865" width="5.5" style="489" customWidth="1"/>
    <col min="4866" max="4866" width="28.83203125" style="489" customWidth="1"/>
    <col min="4867" max="4879" width="11.33203125" style="489" customWidth="1"/>
    <col min="4880" max="5120" width="9.33203125" style="489"/>
    <col min="5121" max="5121" width="5.5" style="489" customWidth="1"/>
    <col min="5122" max="5122" width="28.83203125" style="489" customWidth="1"/>
    <col min="5123" max="5135" width="11.33203125" style="489" customWidth="1"/>
    <col min="5136" max="5376" width="9.33203125" style="489"/>
    <col min="5377" max="5377" width="5.5" style="489" customWidth="1"/>
    <col min="5378" max="5378" width="28.83203125" style="489" customWidth="1"/>
    <col min="5379" max="5391" width="11.33203125" style="489" customWidth="1"/>
    <col min="5392" max="5632" width="9.33203125" style="489"/>
    <col min="5633" max="5633" width="5.5" style="489" customWidth="1"/>
    <col min="5634" max="5634" width="28.83203125" style="489" customWidth="1"/>
    <col min="5635" max="5647" width="11.33203125" style="489" customWidth="1"/>
    <col min="5648" max="5888" width="9.33203125" style="489"/>
    <col min="5889" max="5889" width="5.5" style="489" customWidth="1"/>
    <col min="5890" max="5890" width="28.83203125" style="489" customWidth="1"/>
    <col min="5891" max="5903" width="11.33203125" style="489" customWidth="1"/>
    <col min="5904" max="6144" width="9.33203125" style="489"/>
    <col min="6145" max="6145" width="5.5" style="489" customWidth="1"/>
    <col min="6146" max="6146" width="28.83203125" style="489" customWidth="1"/>
    <col min="6147" max="6159" width="11.33203125" style="489" customWidth="1"/>
    <col min="6160" max="6400" width="9.33203125" style="489"/>
    <col min="6401" max="6401" width="5.5" style="489" customWidth="1"/>
    <col min="6402" max="6402" width="28.83203125" style="489" customWidth="1"/>
    <col min="6403" max="6415" width="11.33203125" style="489" customWidth="1"/>
    <col min="6416" max="6656" width="9.33203125" style="489"/>
    <col min="6657" max="6657" width="5.5" style="489" customWidth="1"/>
    <col min="6658" max="6658" width="28.83203125" style="489" customWidth="1"/>
    <col min="6659" max="6671" width="11.33203125" style="489" customWidth="1"/>
    <col min="6672" max="6912" width="9.33203125" style="489"/>
    <col min="6913" max="6913" width="5.5" style="489" customWidth="1"/>
    <col min="6914" max="6914" width="28.83203125" style="489" customWidth="1"/>
    <col min="6915" max="6927" width="11.33203125" style="489" customWidth="1"/>
    <col min="6928" max="7168" width="9.33203125" style="489"/>
    <col min="7169" max="7169" width="5.5" style="489" customWidth="1"/>
    <col min="7170" max="7170" width="28.83203125" style="489" customWidth="1"/>
    <col min="7171" max="7183" width="11.33203125" style="489" customWidth="1"/>
    <col min="7184" max="7424" width="9.33203125" style="489"/>
    <col min="7425" max="7425" width="5.5" style="489" customWidth="1"/>
    <col min="7426" max="7426" width="28.83203125" style="489" customWidth="1"/>
    <col min="7427" max="7439" width="11.33203125" style="489" customWidth="1"/>
    <col min="7440" max="7680" width="9.33203125" style="489"/>
    <col min="7681" max="7681" width="5.5" style="489" customWidth="1"/>
    <col min="7682" max="7682" width="28.83203125" style="489" customWidth="1"/>
    <col min="7683" max="7695" width="11.33203125" style="489" customWidth="1"/>
    <col min="7696" max="7936" width="9.33203125" style="489"/>
    <col min="7937" max="7937" width="5.5" style="489" customWidth="1"/>
    <col min="7938" max="7938" width="28.83203125" style="489" customWidth="1"/>
    <col min="7939" max="7951" width="11.33203125" style="489" customWidth="1"/>
    <col min="7952" max="8192" width="9.33203125" style="489"/>
    <col min="8193" max="8193" width="5.5" style="489" customWidth="1"/>
    <col min="8194" max="8194" width="28.83203125" style="489" customWidth="1"/>
    <col min="8195" max="8207" width="11.33203125" style="489" customWidth="1"/>
    <col min="8208" max="8448" width="9.33203125" style="489"/>
    <col min="8449" max="8449" width="5.5" style="489" customWidth="1"/>
    <col min="8450" max="8450" width="28.83203125" style="489" customWidth="1"/>
    <col min="8451" max="8463" width="11.33203125" style="489" customWidth="1"/>
    <col min="8464" max="8704" width="9.33203125" style="489"/>
    <col min="8705" max="8705" width="5.5" style="489" customWidth="1"/>
    <col min="8706" max="8706" width="28.83203125" style="489" customWidth="1"/>
    <col min="8707" max="8719" width="11.33203125" style="489" customWidth="1"/>
    <col min="8720" max="8960" width="9.33203125" style="489"/>
    <col min="8961" max="8961" width="5.5" style="489" customWidth="1"/>
    <col min="8962" max="8962" width="28.83203125" style="489" customWidth="1"/>
    <col min="8963" max="8975" width="11.33203125" style="489" customWidth="1"/>
    <col min="8976" max="9216" width="9.33203125" style="489"/>
    <col min="9217" max="9217" width="5.5" style="489" customWidth="1"/>
    <col min="9218" max="9218" width="28.83203125" style="489" customWidth="1"/>
    <col min="9219" max="9231" width="11.33203125" style="489" customWidth="1"/>
    <col min="9232" max="9472" width="9.33203125" style="489"/>
    <col min="9473" max="9473" width="5.5" style="489" customWidth="1"/>
    <col min="9474" max="9474" width="28.83203125" style="489" customWidth="1"/>
    <col min="9475" max="9487" width="11.33203125" style="489" customWidth="1"/>
    <col min="9488" max="9728" width="9.33203125" style="489"/>
    <col min="9729" max="9729" width="5.5" style="489" customWidth="1"/>
    <col min="9730" max="9730" width="28.83203125" style="489" customWidth="1"/>
    <col min="9731" max="9743" width="11.33203125" style="489" customWidth="1"/>
    <col min="9744" max="9984" width="9.33203125" style="489"/>
    <col min="9985" max="9985" width="5.5" style="489" customWidth="1"/>
    <col min="9986" max="9986" width="28.83203125" style="489" customWidth="1"/>
    <col min="9987" max="9999" width="11.33203125" style="489" customWidth="1"/>
    <col min="10000" max="10240" width="9.33203125" style="489"/>
    <col min="10241" max="10241" width="5.5" style="489" customWidth="1"/>
    <col min="10242" max="10242" width="28.83203125" style="489" customWidth="1"/>
    <col min="10243" max="10255" width="11.33203125" style="489" customWidth="1"/>
    <col min="10256" max="10496" width="9.33203125" style="489"/>
    <col min="10497" max="10497" width="5.5" style="489" customWidth="1"/>
    <col min="10498" max="10498" width="28.83203125" style="489" customWidth="1"/>
    <col min="10499" max="10511" width="11.33203125" style="489" customWidth="1"/>
    <col min="10512" max="10752" width="9.33203125" style="489"/>
    <col min="10753" max="10753" width="5.5" style="489" customWidth="1"/>
    <col min="10754" max="10754" width="28.83203125" style="489" customWidth="1"/>
    <col min="10755" max="10767" width="11.33203125" style="489" customWidth="1"/>
    <col min="10768" max="11008" width="9.33203125" style="489"/>
    <col min="11009" max="11009" width="5.5" style="489" customWidth="1"/>
    <col min="11010" max="11010" width="28.83203125" style="489" customWidth="1"/>
    <col min="11011" max="11023" width="11.33203125" style="489" customWidth="1"/>
    <col min="11024" max="11264" width="9.33203125" style="489"/>
    <col min="11265" max="11265" width="5.5" style="489" customWidth="1"/>
    <col min="11266" max="11266" width="28.83203125" style="489" customWidth="1"/>
    <col min="11267" max="11279" width="11.33203125" style="489" customWidth="1"/>
    <col min="11280" max="11520" width="9.33203125" style="489"/>
    <col min="11521" max="11521" width="5.5" style="489" customWidth="1"/>
    <col min="11522" max="11522" width="28.83203125" style="489" customWidth="1"/>
    <col min="11523" max="11535" width="11.33203125" style="489" customWidth="1"/>
    <col min="11536" max="11776" width="9.33203125" style="489"/>
    <col min="11777" max="11777" width="5.5" style="489" customWidth="1"/>
    <col min="11778" max="11778" width="28.83203125" style="489" customWidth="1"/>
    <col min="11779" max="11791" width="11.33203125" style="489" customWidth="1"/>
    <col min="11792" max="12032" width="9.33203125" style="489"/>
    <col min="12033" max="12033" width="5.5" style="489" customWidth="1"/>
    <col min="12034" max="12034" width="28.83203125" style="489" customWidth="1"/>
    <col min="12035" max="12047" width="11.33203125" style="489" customWidth="1"/>
    <col min="12048" max="12288" width="9.33203125" style="489"/>
    <col min="12289" max="12289" width="5.5" style="489" customWidth="1"/>
    <col min="12290" max="12290" width="28.83203125" style="489" customWidth="1"/>
    <col min="12291" max="12303" width="11.33203125" style="489" customWidth="1"/>
    <col min="12304" max="12544" width="9.33203125" style="489"/>
    <col min="12545" max="12545" width="5.5" style="489" customWidth="1"/>
    <col min="12546" max="12546" width="28.83203125" style="489" customWidth="1"/>
    <col min="12547" max="12559" width="11.33203125" style="489" customWidth="1"/>
    <col min="12560" max="12800" width="9.33203125" style="489"/>
    <col min="12801" max="12801" width="5.5" style="489" customWidth="1"/>
    <col min="12802" max="12802" width="28.83203125" style="489" customWidth="1"/>
    <col min="12803" max="12815" width="11.33203125" style="489" customWidth="1"/>
    <col min="12816" max="13056" width="9.33203125" style="489"/>
    <col min="13057" max="13057" width="5.5" style="489" customWidth="1"/>
    <col min="13058" max="13058" width="28.83203125" style="489" customWidth="1"/>
    <col min="13059" max="13071" width="11.33203125" style="489" customWidth="1"/>
    <col min="13072" max="13312" width="9.33203125" style="489"/>
    <col min="13313" max="13313" width="5.5" style="489" customWidth="1"/>
    <col min="13314" max="13314" width="28.83203125" style="489" customWidth="1"/>
    <col min="13315" max="13327" width="11.33203125" style="489" customWidth="1"/>
    <col min="13328" max="13568" width="9.33203125" style="489"/>
    <col min="13569" max="13569" width="5.5" style="489" customWidth="1"/>
    <col min="13570" max="13570" width="28.83203125" style="489" customWidth="1"/>
    <col min="13571" max="13583" width="11.33203125" style="489" customWidth="1"/>
    <col min="13584" max="13824" width="9.33203125" style="489"/>
    <col min="13825" max="13825" width="5.5" style="489" customWidth="1"/>
    <col min="13826" max="13826" width="28.83203125" style="489" customWidth="1"/>
    <col min="13827" max="13839" width="11.33203125" style="489" customWidth="1"/>
    <col min="13840" max="14080" width="9.33203125" style="489"/>
    <col min="14081" max="14081" width="5.5" style="489" customWidth="1"/>
    <col min="14082" max="14082" width="28.83203125" style="489" customWidth="1"/>
    <col min="14083" max="14095" width="11.33203125" style="489" customWidth="1"/>
    <col min="14096" max="14336" width="9.33203125" style="489"/>
    <col min="14337" max="14337" width="5.5" style="489" customWidth="1"/>
    <col min="14338" max="14338" width="28.83203125" style="489" customWidth="1"/>
    <col min="14339" max="14351" width="11.33203125" style="489" customWidth="1"/>
    <col min="14352" max="14592" width="9.33203125" style="489"/>
    <col min="14593" max="14593" width="5.5" style="489" customWidth="1"/>
    <col min="14594" max="14594" width="28.83203125" style="489" customWidth="1"/>
    <col min="14595" max="14607" width="11.33203125" style="489" customWidth="1"/>
    <col min="14608" max="14848" width="9.33203125" style="489"/>
    <col min="14849" max="14849" width="5.5" style="489" customWidth="1"/>
    <col min="14850" max="14850" width="28.83203125" style="489" customWidth="1"/>
    <col min="14851" max="14863" width="11.33203125" style="489" customWidth="1"/>
    <col min="14864" max="15104" width="9.33203125" style="489"/>
    <col min="15105" max="15105" width="5.5" style="489" customWidth="1"/>
    <col min="15106" max="15106" width="28.83203125" style="489" customWidth="1"/>
    <col min="15107" max="15119" width="11.33203125" style="489" customWidth="1"/>
    <col min="15120" max="15360" width="9.33203125" style="489"/>
    <col min="15361" max="15361" width="5.5" style="489" customWidth="1"/>
    <col min="15362" max="15362" width="28.83203125" style="489" customWidth="1"/>
    <col min="15363" max="15375" width="11.33203125" style="489" customWidth="1"/>
    <col min="15376" max="15616" width="9.33203125" style="489"/>
    <col min="15617" max="15617" width="5.5" style="489" customWidth="1"/>
    <col min="15618" max="15618" width="28.83203125" style="489" customWidth="1"/>
    <col min="15619" max="15631" width="11.33203125" style="489" customWidth="1"/>
    <col min="15632" max="15872" width="9.33203125" style="489"/>
    <col min="15873" max="15873" width="5.5" style="489" customWidth="1"/>
    <col min="15874" max="15874" width="28.83203125" style="489" customWidth="1"/>
    <col min="15875" max="15887" width="11.33203125" style="489" customWidth="1"/>
    <col min="15888" max="16128" width="9.33203125" style="489"/>
    <col min="16129" max="16129" width="5.5" style="489" customWidth="1"/>
    <col min="16130" max="16130" width="28.83203125" style="489" customWidth="1"/>
    <col min="16131" max="16143" width="11.33203125" style="489" customWidth="1"/>
    <col min="16144" max="16384" width="9.33203125" style="489"/>
  </cols>
  <sheetData>
    <row r="1" spans="1:15" ht="45.75" customHeight="1" x14ac:dyDescent="0.25">
      <c r="A1" s="1164" t="s">
        <v>748</v>
      </c>
      <c r="B1" s="1165"/>
      <c r="C1" s="1165"/>
      <c r="D1" s="1165"/>
      <c r="E1" s="1165"/>
      <c r="F1" s="1165"/>
      <c r="G1" s="1165"/>
      <c r="H1" s="1165"/>
      <c r="I1" s="1165"/>
      <c r="J1" s="1165"/>
      <c r="K1" s="1165"/>
      <c r="L1" s="1165"/>
      <c r="M1" s="1165"/>
      <c r="N1" s="1165"/>
      <c r="O1" s="1165"/>
    </row>
    <row r="2" spans="1:15" ht="12" customHeight="1" x14ac:dyDescent="0.25">
      <c r="N2" s="491"/>
      <c r="O2" s="492" t="s">
        <v>729</v>
      </c>
    </row>
    <row r="3" spans="1:15" s="490" customFormat="1" ht="31.5" customHeight="1" x14ac:dyDescent="0.25">
      <c r="A3" s="493" t="s">
        <v>406</v>
      </c>
      <c r="B3" s="494" t="s">
        <v>268</v>
      </c>
      <c r="C3" s="494" t="s">
        <v>512</v>
      </c>
      <c r="D3" s="494" t="s">
        <v>513</v>
      </c>
      <c r="E3" s="494" t="s">
        <v>514</v>
      </c>
      <c r="F3" s="494" t="s">
        <v>515</v>
      </c>
      <c r="G3" s="494" t="s">
        <v>516</v>
      </c>
      <c r="H3" s="494" t="s">
        <v>517</v>
      </c>
      <c r="I3" s="494" t="s">
        <v>518</v>
      </c>
      <c r="J3" s="494" t="s">
        <v>519</v>
      </c>
      <c r="K3" s="494" t="s">
        <v>520</v>
      </c>
      <c r="L3" s="494" t="s">
        <v>521</v>
      </c>
      <c r="M3" s="494" t="s">
        <v>522</v>
      </c>
      <c r="N3" s="494" t="s">
        <v>523</v>
      </c>
      <c r="O3" s="495" t="s">
        <v>524</v>
      </c>
    </row>
    <row r="4" spans="1:15" s="497" customFormat="1" ht="21" customHeight="1" x14ac:dyDescent="0.2">
      <c r="A4" s="496" t="s">
        <v>10</v>
      </c>
      <c r="B4" s="1166" t="s">
        <v>266</v>
      </c>
      <c r="C4" s="1166"/>
      <c r="D4" s="1166"/>
      <c r="E4" s="1166"/>
      <c r="F4" s="1166"/>
      <c r="G4" s="1166"/>
      <c r="H4" s="1166"/>
      <c r="I4" s="1166"/>
      <c r="J4" s="1166"/>
      <c r="K4" s="1166"/>
      <c r="L4" s="1166"/>
      <c r="M4" s="1166"/>
      <c r="N4" s="1166"/>
      <c r="O4" s="1167"/>
    </row>
    <row r="5" spans="1:15" s="502" customFormat="1" ht="21" customHeight="1" x14ac:dyDescent="0.2">
      <c r="A5" s="498" t="s">
        <v>13</v>
      </c>
      <c r="B5" s="499" t="s">
        <v>525</v>
      </c>
      <c r="C5" s="500">
        <v>2228135</v>
      </c>
      <c r="D5" s="500">
        <v>2228135</v>
      </c>
      <c r="E5" s="500">
        <v>2228135</v>
      </c>
      <c r="F5" s="500">
        <v>2228135</v>
      </c>
      <c r="G5" s="500">
        <v>2228135</v>
      </c>
      <c r="H5" s="500">
        <v>2228135</v>
      </c>
      <c r="I5" s="500">
        <v>2228135</v>
      </c>
      <c r="J5" s="500">
        <v>2228135</v>
      </c>
      <c r="K5" s="500">
        <v>2228135</v>
      </c>
      <c r="L5" s="500">
        <v>2228135</v>
      </c>
      <c r="M5" s="500">
        <v>2228135</v>
      </c>
      <c r="N5" s="500">
        <v>2228138</v>
      </c>
      <c r="O5" s="501">
        <f t="shared" ref="O5:O12" si="0">SUM(C5:N5)</f>
        <v>26737623</v>
      </c>
    </row>
    <row r="6" spans="1:15" s="502" customFormat="1" ht="21" customHeight="1" x14ac:dyDescent="0.2">
      <c r="A6" s="503" t="s">
        <v>16</v>
      </c>
      <c r="B6" s="504" t="s">
        <v>526</v>
      </c>
      <c r="C6" s="505">
        <v>0</v>
      </c>
      <c r="D6" s="505"/>
      <c r="E6" s="505"/>
      <c r="F6" s="505"/>
      <c r="G6" s="505"/>
      <c r="H6" s="505"/>
      <c r="I6" s="505"/>
      <c r="J6" s="505"/>
      <c r="K6" s="505"/>
      <c r="L6" s="505"/>
      <c r="M6" s="505"/>
      <c r="N6" s="505"/>
      <c r="O6" s="506">
        <f t="shared" si="0"/>
        <v>0</v>
      </c>
    </row>
    <row r="7" spans="1:15" s="502" customFormat="1" ht="21" customHeight="1" x14ac:dyDescent="0.2">
      <c r="A7" s="503" t="s">
        <v>19</v>
      </c>
      <c r="B7" s="507" t="s">
        <v>449</v>
      </c>
      <c r="C7" s="505">
        <v>1300000</v>
      </c>
      <c r="D7" s="505">
        <v>1300000</v>
      </c>
      <c r="E7" s="505">
        <v>15700000</v>
      </c>
      <c r="F7" s="505">
        <v>1300000</v>
      </c>
      <c r="G7" s="505">
        <v>1300000</v>
      </c>
      <c r="H7" s="505">
        <v>3200000</v>
      </c>
      <c r="I7" s="505">
        <v>1300000</v>
      </c>
      <c r="J7" s="505">
        <v>1300000</v>
      </c>
      <c r="K7" s="505">
        <v>18700000</v>
      </c>
      <c r="L7" s="505">
        <v>1300000</v>
      </c>
      <c r="M7" s="505">
        <v>1300000</v>
      </c>
      <c r="N7" s="505">
        <v>4305898</v>
      </c>
      <c r="O7" s="506">
        <f t="shared" si="0"/>
        <v>52305898</v>
      </c>
    </row>
    <row r="8" spans="1:15" s="502" customFormat="1" ht="21" customHeight="1" x14ac:dyDescent="0.2">
      <c r="A8" s="503" t="s">
        <v>22</v>
      </c>
      <c r="B8" s="507" t="s">
        <v>450</v>
      </c>
      <c r="C8" s="505"/>
      <c r="D8" s="505"/>
      <c r="E8" s="505"/>
      <c r="F8" s="505"/>
      <c r="G8" s="505"/>
      <c r="H8" s="505"/>
      <c r="I8" s="505"/>
      <c r="J8" s="505"/>
      <c r="K8" s="505"/>
      <c r="L8" s="505"/>
      <c r="M8" s="505"/>
      <c r="N8" s="505"/>
      <c r="O8" s="506">
        <f t="shared" si="0"/>
        <v>0</v>
      </c>
    </row>
    <row r="9" spans="1:15" s="502" customFormat="1" ht="21" customHeight="1" x14ac:dyDescent="0.2">
      <c r="A9" s="503" t="s">
        <v>25</v>
      </c>
      <c r="B9" s="507" t="s">
        <v>527</v>
      </c>
      <c r="C9" s="505">
        <v>133960</v>
      </c>
      <c r="D9" s="505">
        <v>133960</v>
      </c>
      <c r="E9" s="505">
        <v>133960</v>
      </c>
      <c r="F9" s="505">
        <v>133960</v>
      </c>
      <c r="G9" s="505">
        <v>133960</v>
      </c>
      <c r="H9" s="505">
        <v>133950</v>
      </c>
      <c r="I9" s="505">
        <v>133950</v>
      </c>
      <c r="J9" s="505">
        <v>133950</v>
      </c>
      <c r="K9" s="505">
        <v>133950</v>
      </c>
      <c r="L9" s="505">
        <v>133950</v>
      </c>
      <c r="M9" s="505">
        <v>133950</v>
      </c>
      <c r="N9" s="505">
        <v>133979</v>
      </c>
      <c r="O9" s="506">
        <f t="shared" si="0"/>
        <v>1607479</v>
      </c>
    </row>
    <row r="10" spans="1:15" s="502" customFormat="1" ht="21" customHeight="1" x14ac:dyDescent="0.2">
      <c r="A10" s="503" t="s">
        <v>28</v>
      </c>
      <c r="B10" s="507" t="s">
        <v>528</v>
      </c>
      <c r="C10" s="505"/>
      <c r="D10" s="505"/>
      <c r="E10" s="505"/>
      <c r="F10" s="505"/>
      <c r="G10" s="505"/>
      <c r="H10" s="505"/>
      <c r="I10" s="505"/>
      <c r="J10" s="505"/>
      <c r="K10" s="505"/>
      <c r="L10" s="505"/>
      <c r="M10" s="505"/>
      <c r="N10" s="505"/>
      <c r="O10" s="506">
        <f t="shared" si="0"/>
        <v>0</v>
      </c>
    </row>
    <row r="11" spans="1:15" s="502" customFormat="1" ht="21" customHeight="1" x14ac:dyDescent="0.2">
      <c r="A11" s="508" t="s">
        <v>31</v>
      </c>
      <c r="B11" s="509" t="s">
        <v>529</v>
      </c>
      <c r="C11" s="510">
        <v>21513594</v>
      </c>
      <c r="D11" s="510">
        <v>2231562</v>
      </c>
      <c r="E11" s="510"/>
      <c r="F11" s="510"/>
      <c r="G11" s="510"/>
      <c r="H11" s="510">
        <v>30176268</v>
      </c>
      <c r="I11" s="510"/>
      <c r="J11" s="510">
        <v>2261572</v>
      </c>
      <c r="K11" s="510"/>
      <c r="L11" s="510">
        <v>1817004</v>
      </c>
      <c r="M11" s="510"/>
      <c r="N11" s="510"/>
      <c r="O11" s="511">
        <f t="shared" si="0"/>
        <v>58000000</v>
      </c>
    </row>
    <row r="12" spans="1:15" s="497" customFormat="1" ht="21" customHeight="1" x14ac:dyDescent="0.2">
      <c r="A12" s="512" t="s">
        <v>34</v>
      </c>
      <c r="B12" s="513" t="s">
        <v>530</v>
      </c>
      <c r="C12" s="514">
        <f t="shared" ref="C12:N12" si="1">SUM(C5:C11)</f>
        <v>25175689</v>
      </c>
      <c r="D12" s="514">
        <f t="shared" si="1"/>
        <v>5893657</v>
      </c>
      <c r="E12" s="514">
        <f t="shared" si="1"/>
        <v>18062095</v>
      </c>
      <c r="F12" s="514">
        <f t="shared" si="1"/>
        <v>3662095</v>
      </c>
      <c r="G12" s="514">
        <f t="shared" si="1"/>
        <v>3662095</v>
      </c>
      <c r="H12" s="514">
        <f t="shared" si="1"/>
        <v>35738353</v>
      </c>
      <c r="I12" s="514">
        <f t="shared" si="1"/>
        <v>3662085</v>
      </c>
      <c r="J12" s="514">
        <f t="shared" si="1"/>
        <v>5923657</v>
      </c>
      <c r="K12" s="514">
        <f t="shared" si="1"/>
        <v>21062085</v>
      </c>
      <c r="L12" s="514">
        <f t="shared" si="1"/>
        <v>5479089</v>
      </c>
      <c r="M12" s="514">
        <f t="shared" si="1"/>
        <v>3662085</v>
      </c>
      <c r="N12" s="514">
        <f t="shared" si="1"/>
        <v>6668015</v>
      </c>
      <c r="O12" s="515">
        <f t="shared" si="0"/>
        <v>138651000</v>
      </c>
    </row>
    <row r="13" spans="1:15" s="497" customFormat="1" ht="21" customHeight="1" x14ac:dyDescent="0.2">
      <c r="A13" s="496" t="s">
        <v>37</v>
      </c>
      <c r="B13" s="1166" t="s">
        <v>267</v>
      </c>
      <c r="C13" s="1166"/>
      <c r="D13" s="1166"/>
      <c r="E13" s="1166"/>
      <c r="F13" s="1166"/>
      <c r="G13" s="1166"/>
      <c r="H13" s="1166"/>
      <c r="I13" s="1166"/>
      <c r="J13" s="1166"/>
      <c r="K13" s="1166"/>
      <c r="L13" s="1166"/>
      <c r="M13" s="1166"/>
      <c r="N13" s="1166"/>
      <c r="O13" s="1167"/>
    </row>
    <row r="14" spans="1:15" s="502" customFormat="1" ht="21" customHeight="1" x14ac:dyDescent="0.2">
      <c r="A14" s="498" t="s">
        <v>39</v>
      </c>
      <c r="B14" s="499" t="s">
        <v>453</v>
      </c>
      <c r="C14" s="500">
        <v>2240450</v>
      </c>
      <c r="D14" s="500">
        <v>2240450</v>
      </c>
      <c r="E14" s="500">
        <v>2240450</v>
      </c>
      <c r="F14" s="500">
        <v>2240450</v>
      </c>
      <c r="G14" s="500">
        <v>2240450</v>
      </c>
      <c r="H14" s="500">
        <v>2240450</v>
      </c>
      <c r="I14" s="500">
        <v>2240450</v>
      </c>
      <c r="J14" s="500">
        <v>2240450</v>
      </c>
      <c r="K14" s="500">
        <v>2240450</v>
      </c>
      <c r="L14" s="500">
        <v>2240450</v>
      </c>
      <c r="M14" s="500">
        <v>2240450</v>
      </c>
      <c r="N14" s="500">
        <v>2240472</v>
      </c>
      <c r="O14" s="501">
        <f t="shared" ref="O14:O23" si="2">SUM(C14:N14)</f>
        <v>26885422</v>
      </c>
    </row>
    <row r="15" spans="1:15" s="502" customFormat="1" ht="21" customHeight="1" x14ac:dyDescent="0.2">
      <c r="A15" s="503" t="s">
        <v>41</v>
      </c>
      <c r="B15" s="504" t="s">
        <v>206</v>
      </c>
      <c r="C15" s="505">
        <v>483137</v>
      </c>
      <c r="D15" s="505">
        <v>483137</v>
      </c>
      <c r="E15" s="505">
        <v>483137</v>
      </c>
      <c r="F15" s="505">
        <v>483137</v>
      </c>
      <c r="G15" s="505">
        <v>483137</v>
      </c>
      <c r="H15" s="505">
        <v>483137</v>
      </c>
      <c r="I15" s="505">
        <v>483137</v>
      </c>
      <c r="J15" s="505">
        <v>483137</v>
      </c>
      <c r="K15" s="505">
        <v>483137</v>
      </c>
      <c r="L15" s="505">
        <v>483137</v>
      </c>
      <c r="M15" s="505">
        <v>483137</v>
      </c>
      <c r="N15" s="505">
        <v>483135</v>
      </c>
      <c r="O15" s="506">
        <f t="shared" si="2"/>
        <v>5797642</v>
      </c>
    </row>
    <row r="16" spans="1:15" s="502" customFormat="1" ht="21" customHeight="1" x14ac:dyDescent="0.2">
      <c r="A16" s="503" t="s">
        <v>43</v>
      </c>
      <c r="B16" s="507" t="s">
        <v>208</v>
      </c>
      <c r="C16" s="505">
        <v>3086740</v>
      </c>
      <c r="D16" s="505">
        <v>3086740</v>
      </c>
      <c r="E16" s="505">
        <v>3086740</v>
      </c>
      <c r="F16" s="505">
        <v>3086740</v>
      </c>
      <c r="G16" s="505">
        <v>3086740</v>
      </c>
      <c r="H16" s="505">
        <v>3086740</v>
      </c>
      <c r="I16" s="505">
        <v>3086740</v>
      </c>
      <c r="J16" s="505">
        <v>3086740</v>
      </c>
      <c r="K16" s="505">
        <v>3086740</v>
      </c>
      <c r="L16" s="505">
        <v>3086740</v>
      </c>
      <c r="M16" s="505">
        <v>3086740</v>
      </c>
      <c r="N16" s="505">
        <v>3086734</v>
      </c>
      <c r="O16" s="506">
        <f t="shared" si="2"/>
        <v>37040874</v>
      </c>
    </row>
    <row r="17" spans="1:15" s="502" customFormat="1" ht="21" customHeight="1" x14ac:dyDescent="0.2">
      <c r="A17" s="503" t="s">
        <v>45</v>
      </c>
      <c r="B17" s="507" t="s">
        <v>210</v>
      </c>
      <c r="C17" s="505">
        <v>776720</v>
      </c>
      <c r="D17" s="505">
        <v>83330</v>
      </c>
      <c r="E17" s="505">
        <v>83330</v>
      </c>
      <c r="F17" s="505">
        <v>83330</v>
      </c>
      <c r="G17" s="505">
        <v>83330</v>
      </c>
      <c r="H17" s="505">
        <v>83330</v>
      </c>
      <c r="I17" s="505">
        <v>83330</v>
      </c>
      <c r="J17" s="505">
        <v>83330</v>
      </c>
      <c r="K17" s="505">
        <v>83300</v>
      </c>
      <c r="L17" s="505">
        <v>83300</v>
      </c>
      <c r="M17" s="505">
        <v>83300</v>
      </c>
      <c r="N17" s="505">
        <v>83490</v>
      </c>
      <c r="O17" s="506">
        <f t="shared" si="2"/>
        <v>1693420</v>
      </c>
    </row>
    <row r="18" spans="1:15" s="502" customFormat="1" ht="21" customHeight="1" x14ac:dyDescent="0.2">
      <c r="A18" s="503" t="s">
        <v>47</v>
      </c>
      <c r="B18" s="507" t="s">
        <v>212</v>
      </c>
      <c r="C18" s="505">
        <v>18030000</v>
      </c>
      <c r="D18" s="505"/>
      <c r="E18" s="505">
        <v>100000</v>
      </c>
      <c r="F18" s="505">
        <v>100000</v>
      </c>
      <c r="G18" s="505">
        <v>3000000</v>
      </c>
      <c r="H18" s="505"/>
      <c r="I18" s="505">
        <v>50000</v>
      </c>
      <c r="J18" s="505">
        <v>30000</v>
      </c>
      <c r="K18" s="505">
        <v>50000</v>
      </c>
      <c r="L18" s="505">
        <v>50000</v>
      </c>
      <c r="M18" s="505">
        <v>50000</v>
      </c>
      <c r="N18" s="505"/>
      <c r="O18" s="506">
        <f t="shared" si="2"/>
        <v>21460000</v>
      </c>
    </row>
    <row r="19" spans="1:15" s="502" customFormat="1" ht="21" customHeight="1" x14ac:dyDescent="0.2">
      <c r="A19" s="503" t="s">
        <v>49</v>
      </c>
      <c r="B19" s="507" t="s">
        <v>231</v>
      </c>
      <c r="C19" s="505"/>
      <c r="D19" s="505"/>
      <c r="E19" s="505"/>
      <c r="F19" s="505"/>
      <c r="G19" s="505"/>
      <c r="H19" s="505">
        <v>30000000</v>
      </c>
      <c r="I19" s="505"/>
      <c r="J19" s="505"/>
      <c r="K19" s="505">
        <v>15215000</v>
      </c>
      <c r="L19" s="505"/>
      <c r="M19" s="505"/>
      <c r="N19" s="505"/>
      <c r="O19" s="506">
        <f t="shared" si="2"/>
        <v>45215000</v>
      </c>
    </row>
    <row r="20" spans="1:15" s="502" customFormat="1" ht="21" customHeight="1" x14ac:dyDescent="0.2">
      <c r="A20" s="503" t="s">
        <v>51</v>
      </c>
      <c r="B20" s="504" t="s">
        <v>233</v>
      </c>
      <c r="C20" s="505"/>
      <c r="D20" s="505"/>
      <c r="E20" s="505"/>
      <c r="F20" s="505"/>
      <c r="G20" s="505"/>
      <c r="H20" s="505"/>
      <c r="I20" s="505"/>
      <c r="J20" s="505"/>
      <c r="K20" s="505"/>
      <c r="L20" s="505"/>
      <c r="M20" s="505"/>
      <c r="N20" s="505"/>
      <c r="O20" s="506">
        <f t="shared" si="2"/>
        <v>0</v>
      </c>
    </row>
    <row r="21" spans="1:15" s="502" customFormat="1" ht="21" customHeight="1" x14ac:dyDescent="0.2">
      <c r="A21" s="503" t="s">
        <v>54</v>
      </c>
      <c r="B21" s="507" t="s">
        <v>235</v>
      </c>
      <c r="C21" s="505"/>
      <c r="D21" s="505"/>
      <c r="E21" s="505"/>
      <c r="F21" s="505"/>
      <c r="G21" s="505"/>
      <c r="H21" s="505"/>
      <c r="I21" s="505"/>
      <c r="J21" s="505"/>
      <c r="K21" s="505"/>
      <c r="L21" s="505"/>
      <c r="M21" s="505"/>
      <c r="N21" s="505"/>
      <c r="O21" s="506">
        <f t="shared" si="2"/>
        <v>0</v>
      </c>
    </row>
    <row r="22" spans="1:15" s="502" customFormat="1" ht="21" customHeight="1" x14ac:dyDescent="0.2">
      <c r="A22" s="516" t="s">
        <v>64</v>
      </c>
      <c r="B22" s="517" t="s">
        <v>456</v>
      </c>
      <c r="C22" s="518">
        <v>558642</v>
      </c>
      <c r="D22" s="518"/>
      <c r="E22" s="518"/>
      <c r="F22" s="518"/>
      <c r="G22" s="518"/>
      <c r="H22" s="518"/>
      <c r="I22" s="518"/>
      <c r="J22" s="518"/>
      <c r="K22" s="518"/>
      <c r="L22" s="518"/>
      <c r="M22" s="518"/>
      <c r="N22" s="518"/>
      <c r="O22" s="519">
        <f t="shared" si="2"/>
        <v>558642</v>
      </c>
    </row>
    <row r="23" spans="1:15" s="497" customFormat="1" ht="21" customHeight="1" x14ac:dyDescent="0.2">
      <c r="A23" s="520" t="s">
        <v>66</v>
      </c>
      <c r="B23" s="513" t="s">
        <v>437</v>
      </c>
      <c r="C23" s="514">
        <f t="shared" ref="C23:N23" si="3">SUM(C14:C22)</f>
        <v>25175689</v>
      </c>
      <c r="D23" s="514">
        <f t="shared" si="3"/>
        <v>5893657</v>
      </c>
      <c r="E23" s="514">
        <f t="shared" si="3"/>
        <v>5993657</v>
      </c>
      <c r="F23" s="514">
        <f t="shared" si="3"/>
        <v>5993657</v>
      </c>
      <c r="G23" s="514">
        <f t="shared" si="3"/>
        <v>8893657</v>
      </c>
      <c r="H23" s="514">
        <f t="shared" si="3"/>
        <v>35893657</v>
      </c>
      <c r="I23" s="514">
        <f t="shared" si="3"/>
        <v>5943657</v>
      </c>
      <c r="J23" s="514">
        <f t="shared" si="3"/>
        <v>5923657</v>
      </c>
      <c r="K23" s="514">
        <f t="shared" si="3"/>
        <v>21158627</v>
      </c>
      <c r="L23" s="514">
        <f t="shared" si="3"/>
        <v>5943627</v>
      </c>
      <c r="M23" s="514">
        <f t="shared" si="3"/>
        <v>5943627</v>
      </c>
      <c r="N23" s="514">
        <f t="shared" si="3"/>
        <v>5893831</v>
      </c>
      <c r="O23" s="515">
        <f t="shared" si="2"/>
        <v>138651000</v>
      </c>
    </row>
    <row r="24" spans="1:15" ht="21" customHeight="1" x14ac:dyDescent="0.25">
      <c r="A24" s="521" t="s">
        <v>68</v>
      </c>
      <c r="B24" s="522" t="s">
        <v>531</v>
      </c>
      <c r="C24" s="523">
        <f t="shared" ref="C24:O24" si="4">C12-C23</f>
        <v>0</v>
      </c>
      <c r="D24" s="523">
        <f t="shared" si="4"/>
        <v>0</v>
      </c>
      <c r="E24" s="523">
        <f t="shared" si="4"/>
        <v>12068438</v>
      </c>
      <c r="F24" s="523">
        <f t="shared" si="4"/>
        <v>-2331562</v>
      </c>
      <c r="G24" s="523">
        <f t="shared" si="4"/>
        <v>-5231562</v>
      </c>
      <c r="H24" s="523">
        <f t="shared" si="4"/>
        <v>-155304</v>
      </c>
      <c r="I24" s="523">
        <f t="shared" si="4"/>
        <v>-2281572</v>
      </c>
      <c r="J24" s="523">
        <f t="shared" si="4"/>
        <v>0</v>
      </c>
      <c r="K24" s="523">
        <f t="shared" si="4"/>
        <v>-96542</v>
      </c>
      <c r="L24" s="523">
        <f t="shared" si="4"/>
        <v>-464538</v>
      </c>
      <c r="M24" s="523">
        <f t="shared" si="4"/>
        <v>-2281542</v>
      </c>
      <c r="N24" s="523">
        <f t="shared" si="4"/>
        <v>774184</v>
      </c>
      <c r="O24" s="524">
        <f t="shared" si="4"/>
        <v>0</v>
      </c>
    </row>
    <row r="25" spans="1:15" x14ac:dyDescent="0.25">
      <c r="A25" s="525"/>
    </row>
    <row r="26" spans="1:15" x14ac:dyDescent="0.25">
      <c r="B26" s="526"/>
      <c r="C26" s="527"/>
      <c r="D26" s="527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11. melléklet a ....../2017. (......)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H13" sqref="H13"/>
    </sheetView>
  </sheetViews>
  <sheetFormatPr defaultRowHeight="12.75" x14ac:dyDescent="0.2"/>
  <cols>
    <col min="1" max="1" width="5.83203125" style="615" customWidth="1"/>
    <col min="2" max="2" width="54.83203125" style="397" customWidth="1"/>
    <col min="3" max="4" width="17.6640625" style="397" customWidth="1"/>
    <col min="5" max="256" width="9.33203125" style="397"/>
    <col min="257" max="257" width="5.83203125" style="397" customWidth="1"/>
    <col min="258" max="258" width="54.83203125" style="397" customWidth="1"/>
    <col min="259" max="260" width="17.6640625" style="397" customWidth="1"/>
    <col min="261" max="512" width="9.33203125" style="397"/>
    <col min="513" max="513" width="5.83203125" style="397" customWidth="1"/>
    <col min="514" max="514" width="54.83203125" style="397" customWidth="1"/>
    <col min="515" max="516" width="17.6640625" style="397" customWidth="1"/>
    <col min="517" max="768" width="9.33203125" style="397"/>
    <col min="769" max="769" width="5.83203125" style="397" customWidth="1"/>
    <col min="770" max="770" width="54.83203125" style="397" customWidth="1"/>
    <col min="771" max="772" width="17.6640625" style="397" customWidth="1"/>
    <col min="773" max="1024" width="9.33203125" style="397"/>
    <col min="1025" max="1025" width="5.83203125" style="397" customWidth="1"/>
    <col min="1026" max="1026" width="54.83203125" style="397" customWidth="1"/>
    <col min="1027" max="1028" width="17.6640625" style="397" customWidth="1"/>
    <col min="1029" max="1280" width="9.33203125" style="397"/>
    <col min="1281" max="1281" width="5.83203125" style="397" customWidth="1"/>
    <col min="1282" max="1282" width="54.83203125" style="397" customWidth="1"/>
    <col min="1283" max="1284" width="17.6640625" style="397" customWidth="1"/>
    <col min="1285" max="1536" width="9.33203125" style="397"/>
    <col min="1537" max="1537" width="5.83203125" style="397" customWidth="1"/>
    <col min="1538" max="1538" width="54.83203125" style="397" customWidth="1"/>
    <col min="1539" max="1540" width="17.6640625" style="397" customWidth="1"/>
    <col min="1541" max="1792" width="9.33203125" style="397"/>
    <col min="1793" max="1793" width="5.83203125" style="397" customWidth="1"/>
    <col min="1794" max="1794" width="54.83203125" style="397" customWidth="1"/>
    <col min="1795" max="1796" width="17.6640625" style="397" customWidth="1"/>
    <col min="1797" max="2048" width="9.33203125" style="397"/>
    <col min="2049" max="2049" width="5.83203125" style="397" customWidth="1"/>
    <col min="2050" max="2050" width="54.83203125" style="397" customWidth="1"/>
    <col min="2051" max="2052" width="17.6640625" style="397" customWidth="1"/>
    <col min="2053" max="2304" width="9.33203125" style="397"/>
    <col min="2305" max="2305" width="5.83203125" style="397" customWidth="1"/>
    <col min="2306" max="2306" width="54.83203125" style="397" customWidth="1"/>
    <col min="2307" max="2308" width="17.6640625" style="397" customWidth="1"/>
    <col min="2309" max="2560" width="9.33203125" style="397"/>
    <col min="2561" max="2561" width="5.83203125" style="397" customWidth="1"/>
    <col min="2562" max="2562" width="54.83203125" style="397" customWidth="1"/>
    <col min="2563" max="2564" width="17.6640625" style="397" customWidth="1"/>
    <col min="2565" max="2816" width="9.33203125" style="397"/>
    <col min="2817" max="2817" width="5.83203125" style="397" customWidth="1"/>
    <col min="2818" max="2818" width="54.83203125" style="397" customWidth="1"/>
    <col min="2819" max="2820" width="17.6640625" style="397" customWidth="1"/>
    <col min="2821" max="3072" width="9.33203125" style="397"/>
    <col min="3073" max="3073" width="5.83203125" style="397" customWidth="1"/>
    <col min="3074" max="3074" width="54.83203125" style="397" customWidth="1"/>
    <col min="3075" max="3076" width="17.6640625" style="397" customWidth="1"/>
    <col min="3077" max="3328" width="9.33203125" style="397"/>
    <col min="3329" max="3329" width="5.83203125" style="397" customWidth="1"/>
    <col min="3330" max="3330" width="54.83203125" style="397" customWidth="1"/>
    <col min="3331" max="3332" width="17.6640625" style="397" customWidth="1"/>
    <col min="3333" max="3584" width="9.33203125" style="397"/>
    <col min="3585" max="3585" width="5.83203125" style="397" customWidth="1"/>
    <col min="3586" max="3586" width="54.83203125" style="397" customWidth="1"/>
    <col min="3587" max="3588" width="17.6640625" style="397" customWidth="1"/>
    <col min="3589" max="3840" width="9.33203125" style="397"/>
    <col min="3841" max="3841" width="5.83203125" style="397" customWidth="1"/>
    <col min="3842" max="3842" width="54.83203125" style="397" customWidth="1"/>
    <col min="3843" max="3844" width="17.6640625" style="397" customWidth="1"/>
    <col min="3845" max="4096" width="9.33203125" style="397"/>
    <col min="4097" max="4097" width="5.83203125" style="397" customWidth="1"/>
    <col min="4098" max="4098" width="54.83203125" style="397" customWidth="1"/>
    <col min="4099" max="4100" width="17.6640625" style="397" customWidth="1"/>
    <col min="4101" max="4352" width="9.33203125" style="397"/>
    <col min="4353" max="4353" width="5.83203125" style="397" customWidth="1"/>
    <col min="4354" max="4354" width="54.83203125" style="397" customWidth="1"/>
    <col min="4355" max="4356" width="17.6640625" style="397" customWidth="1"/>
    <col min="4357" max="4608" width="9.33203125" style="397"/>
    <col min="4609" max="4609" width="5.83203125" style="397" customWidth="1"/>
    <col min="4610" max="4610" width="54.83203125" style="397" customWidth="1"/>
    <col min="4611" max="4612" width="17.6640625" style="397" customWidth="1"/>
    <col min="4613" max="4864" width="9.33203125" style="397"/>
    <col min="4865" max="4865" width="5.83203125" style="397" customWidth="1"/>
    <col min="4866" max="4866" width="54.83203125" style="397" customWidth="1"/>
    <col min="4867" max="4868" width="17.6640625" style="397" customWidth="1"/>
    <col min="4869" max="5120" width="9.33203125" style="397"/>
    <col min="5121" max="5121" width="5.83203125" style="397" customWidth="1"/>
    <col min="5122" max="5122" width="54.83203125" style="397" customWidth="1"/>
    <col min="5123" max="5124" width="17.6640625" style="397" customWidth="1"/>
    <col min="5125" max="5376" width="9.33203125" style="397"/>
    <col min="5377" max="5377" width="5.83203125" style="397" customWidth="1"/>
    <col min="5378" max="5378" width="54.83203125" style="397" customWidth="1"/>
    <col min="5379" max="5380" width="17.6640625" style="397" customWidth="1"/>
    <col min="5381" max="5632" width="9.33203125" style="397"/>
    <col min="5633" max="5633" width="5.83203125" style="397" customWidth="1"/>
    <col min="5634" max="5634" width="54.83203125" style="397" customWidth="1"/>
    <col min="5635" max="5636" width="17.6640625" style="397" customWidth="1"/>
    <col min="5637" max="5888" width="9.33203125" style="397"/>
    <col min="5889" max="5889" width="5.83203125" style="397" customWidth="1"/>
    <col min="5890" max="5890" width="54.83203125" style="397" customWidth="1"/>
    <col min="5891" max="5892" width="17.6640625" style="397" customWidth="1"/>
    <col min="5893" max="6144" width="9.33203125" style="397"/>
    <col min="6145" max="6145" width="5.83203125" style="397" customWidth="1"/>
    <col min="6146" max="6146" width="54.83203125" style="397" customWidth="1"/>
    <col min="6147" max="6148" width="17.6640625" style="397" customWidth="1"/>
    <col min="6149" max="6400" width="9.33203125" style="397"/>
    <col min="6401" max="6401" width="5.83203125" style="397" customWidth="1"/>
    <col min="6402" max="6402" width="54.83203125" style="397" customWidth="1"/>
    <col min="6403" max="6404" width="17.6640625" style="397" customWidth="1"/>
    <col min="6405" max="6656" width="9.33203125" style="397"/>
    <col min="6657" max="6657" width="5.83203125" style="397" customWidth="1"/>
    <col min="6658" max="6658" width="54.83203125" style="397" customWidth="1"/>
    <col min="6659" max="6660" width="17.6640625" style="397" customWidth="1"/>
    <col min="6661" max="6912" width="9.33203125" style="397"/>
    <col min="6913" max="6913" width="5.83203125" style="397" customWidth="1"/>
    <col min="6914" max="6914" width="54.83203125" style="397" customWidth="1"/>
    <col min="6915" max="6916" width="17.6640625" style="397" customWidth="1"/>
    <col min="6917" max="7168" width="9.33203125" style="397"/>
    <col min="7169" max="7169" width="5.83203125" style="397" customWidth="1"/>
    <col min="7170" max="7170" width="54.83203125" style="397" customWidth="1"/>
    <col min="7171" max="7172" width="17.6640625" style="397" customWidth="1"/>
    <col min="7173" max="7424" width="9.33203125" style="397"/>
    <col min="7425" max="7425" width="5.83203125" style="397" customWidth="1"/>
    <col min="7426" max="7426" width="54.83203125" style="397" customWidth="1"/>
    <col min="7427" max="7428" width="17.6640625" style="397" customWidth="1"/>
    <col min="7429" max="7680" width="9.33203125" style="397"/>
    <col min="7681" max="7681" width="5.83203125" style="397" customWidth="1"/>
    <col min="7682" max="7682" width="54.83203125" style="397" customWidth="1"/>
    <col min="7683" max="7684" width="17.6640625" style="397" customWidth="1"/>
    <col min="7685" max="7936" width="9.33203125" style="397"/>
    <col min="7937" max="7937" width="5.83203125" style="397" customWidth="1"/>
    <col min="7938" max="7938" width="54.83203125" style="397" customWidth="1"/>
    <col min="7939" max="7940" width="17.6640625" style="397" customWidth="1"/>
    <col min="7941" max="8192" width="9.33203125" style="397"/>
    <col min="8193" max="8193" width="5.83203125" style="397" customWidth="1"/>
    <col min="8194" max="8194" width="54.83203125" style="397" customWidth="1"/>
    <col min="8195" max="8196" width="17.6640625" style="397" customWidth="1"/>
    <col min="8197" max="8448" width="9.33203125" style="397"/>
    <col min="8449" max="8449" width="5.83203125" style="397" customWidth="1"/>
    <col min="8450" max="8450" width="54.83203125" style="397" customWidth="1"/>
    <col min="8451" max="8452" width="17.6640625" style="397" customWidth="1"/>
    <col min="8453" max="8704" width="9.33203125" style="397"/>
    <col min="8705" max="8705" width="5.83203125" style="397" customWidth="1"/>
    <col min="8706" max="8706" width="54.83203125" style="397" customWidth="1"/>
    <col min="8707" max="8708" width="17.6640625" style="397" customWidth="1"/>
    <col min="8709" max="8960" width="9.33203125" style="397"/>
    <col min="8961" max="8961" width="5.83203125" style="397" customWidth="1"/>
    <col min="8962" max="8962" width="54.83203125" style="397" customWidth="1"/>
    <col min="8963" max="8964" width="17.6640625" style="397" customWidth="1"/>
    <col min="8965" max="9216" width="9.33203125" style="397"/>
    <col min="9217" max="9217" width="5.83203125" style="397" customWidth="1"/>
    <col min="9218" max="9218" width="54.83203125" style="397" customWidth="1"/>
    <col min="9219" max="9220" width="17.6640625" style="397" customWidth="1"/>
    <col min="9221" max="9472" width="9.33203125" style="397"/>
    <col min="9473" max="9473" width="5.83203125" style="397" customWidth="1"/>
    <col min="9474" max="9474" width="54.83203125" style="397" customWidth="1"/>
    <col min="9475" max="9476" width="17.6640625" style="397" customWidth="1"/>
    <col min="9477" max="9728" width="9.33203125" style="397"/>
    <col min="9729" max="9729" width="5.83203125" style="397" customWidth="1"/>
    <col min="9730" max="9730" width="54.83203125" style="397" customWidth="1"/>
    <col min="9731" max="9732" width="17.6640625" style="397" customWidth="1"/>
    <col min="9733" max="9984" width="9.33203125" style="397"/>
    <col min="9985" max="9985" width="5.83203125" style="397" customWidth="1"/>
    <col min="9986" max="9986" width="54.83203125" style="397" customWidth="1"/>
    <col min="9987" max="9988" width="17.6640625" style="397" customWidth="1"/>
    <col min="9989" max="10240" width="9.33203125" style="397"/>
    <col min="10241" max="10241" width="5.83203125" style="397" customWidth="1"/>
    <col min="10242" max="10242" width="54.83203125" style="397" customWidth="1"/>
    <col min="10243" max="10244" width="17.6640625" style="397" customWidth="1"/>
    <col min="10245" max="10496" width="9.33203125" style="397"/>
    <col min="10497" max="10497" width="5.83203125" style="397" customWidth="1"/>
    <col min="10498" max="10498" width="54.83203125" style="397" customWidth="1"/>
    <col min="10499" max="10500" width="17.6640625" style="397" customWidth="1"/>
    <col min="10501" max="10752" width="9.33203125" style="397"/>
    <col min="10753" max="10753" width="5.83203125" style="397" customWidth="1"/>
    <col min="10754" max="10754" width="54.83203125" style="397" customWidth="1"/>
    <col min="10755" max="10756" width="17.6640625" style="397" customWidth="1"/>
    <col min="10757" max="11008" width="9.33203125" style="397"/>
    <col min="11009" max="11009" width="5.83203125" style="397" customWidth="1"/>
    <col min="11010" max="11010" width="54.83203125" style="397" customWidth="1"/>
    <col min="11011" max="11012" width="17.6640625" style="397" customWidth="1"/>
    <col min="11013" max="11264" width="9.33203125" style="397"/>
    <col min="11265" max="11265" width="5.83203125" style="397" customWidth="1"/>
    <col min="11266" max="11266" width="54.83203125" style="397" customWidth="1"/>
    <col min="11267" max="11268" width="17.6640625" style="397" customWidth="1"/>
    <col min="11269" max="11520" width="9.33203125" style="397"/>
    <col min="11521" max="11521" width="5.83203125" style="397" customWidth="1"/>
    <col min="11522" max="11522" width="54.83203125" style="397" customWidth="1"/>
    <col min="11523" max="11524" width="17.6640625" style="397" customWidth="1"/>
    <col min="11525" max="11776" width="9.33203125" style="397"/>
    <col min="11777" max="11777" width="5.83203125" style="397" customWidth="1"/>
    <col min="11778" max="11778" width="54.83203125" style="397" customWidth="1"/>
    <col min="11779" max="11780" width="17.6640625" style="397" customWidth="1"/>
    <col min="11781" max="12032" width="9.33203125" style="397"/>
    <col min="12033" max="12033" width="5.83203125" style="397" customWidth="1"/>
    <col min="12034" max="12034" width="54.83203125" style="397" customWidth="1"/>
    <col min="12035" max="12036" width="17.6640625" style="397" customWidth="1"/>
    <col min="12037" max="12288" width="9.33203125" style="397"/>
    <col min="12289" max="12289" width="5.83203125" style="397" customWidth="1"/>
    <col min="12290" max="12290" width="54.83203125" style="397" customWidth="1"/>
    <col min="12291" max="12292" width="17.6640625" style="397" customWidth="1"/>
    <col min="12293" max="12544" width="9.33203125" style="397"/>
    <col min="12545" max="12545" width="5.83203125" style="397" customWidth="1"/>
    <col min="12546" max="12546" width="54.83203125" style="397" customWidth="1"/>
    <col min="12547" max="12548" width="17.6640625" style="397" customWidth="1"/>
    <col min="12549" max="12800" width="9.33203125" style="397"/>
    <col min="12801" max="12801" width="5.83203125" style="397" customWidth="1"/>
    <col min="12802" max="12802" width="54.83203125" style="397" customWidth="1"/>
    <col min="12803" max="12804" width="17.6640625" style="397" customWidth="1"/>
    <col min="12805" max="13056" width="9.33203125" style="397"/>
    <col min="13057" max="13057" width="5.83203125" style="397" customWidth="1"/>
    <col min="13058" max="13058" width="54.83203125" style="397" customWidth="1"/>
    <col min="13059" max="13060" width="17.6640625" style="397" customWidth="1"/>
    <col min="13061" max="13312" width="9.33203125" style="397"/>
    <col min="13313" max="13313" width="5.83203125" style="397" customWidth="1"/>
    <col min="13314" max="13314" width="54.83203125" style="397" customWidth="1"/>
    <col min="13315" max="13316" width="17.6640625" style="397" customWidth="1"/>
    <col min="13317" max="13568" width="9.33203125" style="397"/>
    <col min="13569" max="13569" width="5.83203125" style="397" customWidth="1"/>
    <col min="13570" max="13570" width="54.83203125" style="397" customWidth="1"/>
    <col min="13571" max="13572" width="17.6640625" style="397" customWidth="1"/>
    <col min="13573" max="13824" width="9.33203125" style="397"/>
    <col min="13825" max="13825" width="5.83203125" style="397" customWidth="1"/>
    <col min="13826" max="13826" width="54.83203125" style="397" customWidth="1"/>
    <col min="13827" max="13828" width="17.6640625" style="397" customWidth="1"/>
    <col min="13829" max="14080" width="9.33203125" style="397"/>
    <col min="14081" max="14081" width="5.83203125" style="397" customWidth="1"/>
    <col min="14082" max="14082" width="54.83203125" style="397" customWidth="1"/>
    <col min="14083" max="14084" width="17.6640625" style="397" customWidth="1"/>
    <col min="14085" max="14336" width="9.33203125" style="397"/>
    <col min="14337" max="14337" width="5.83203125" style="397" customWidth="1"/>
    <col min="14338" max="14338" width="54.83203125" style="397" customWidth="1"/>
    <col min="14339" max="14340" width="17.6640625" style="397" customWidth="1"/>
    <col min="14341" max="14592" width="9.33203125" style="397"/>
    <col min="14593" max="14593" width="5.83203125" style="397" customWidth="1"/>
    <col min="14594" max="14594" width="54.83203125" style="397" customWidth="1"/>
    <col min="14595" max="14596" width="17.6640625" style="397" customWidth="1"/>
    <col min="14597" max="14848" width="9.33203125" style="397"/>
    <col min="14849" max="14849" width="5.83203125" style="397" customWidth="1"/>
    <col min="14850" max="14850" width="54.83203125" style="397" customWidth="1"/>
    <col min="14851" max="14852" width="17.6640625" style="397" customWidth="1"/>
    <col min="14853" max="15104" width="9.33203125" style="397"/>
    <col min="15105" max="15105" width="5.83203125" style="397" customWidth="1"/>
    <col min="15106" max="15106" width="54.83203125" style="397" customWidth="1"/>
    <col min="15107" max="15108" width="17.6640625" style="397" customWidth="1"/>
    <col min="15109" max="15360" width="9.33203125" style="397"/>
    <col min="15361" max="15361" width="5.83203125" style="397" customWidth="1"/>
    <col min="15362" max="15362" width="54.83203125" style="397" customWidth="1"/>
    <col min="15363" max="15364" width="17.6640625" style="397" customWidth="1"/>
    <col min="15365" max="15616" width="9.33203125" style="397"/>
    <col min="15617" max="15617" width="5.83203125" style="397" customWidth="1"/>
    <col min="15618" max="15618" width="54.83203125" style="397" customWidth="1"/>
    <col min="15619" max="15620" width="17.6640625" style="397" customWidth="1"/>
    <col min="15621" max="15872" width="9.33203125" style="397"/>
    <col min="15873" max="15873" width="5.83203125" style="397" customWidth="1"/>
    <col min="15874" max="15874" width="54.83203125" style="397" customWidth="1"/>
    <col min="15875" max="15876" width="17.6640625" style="397" customWidth="1"/>
    <col min="15877" max="16128" width="9.33203125" style="397"/>
    <col min="16129" max="16129" width="5.83203125" style="397" customWidth="1"/>
    <col min="16130" max="16130" width="54.83203125" style="397" customWidth="1"/>
    <col min="16131" max="16132" width="17.6640625" style="397" customWidth="1"/>
    <col min="16133" max="16384" width="9.33203125" style="397"/>
  </cols>
  <sheetData>
    <row r="1" spans="1:4" ht="44.25" customHeight="1" x14ac:dyDescent="0.2">
      <c r="A1" s="1168" t="s">
        <v>749</v>
      </c>
      <c r="B1" s="1168"/>
      <c r="C1" s="1168"/>
      <c r="D1" s="1168"/>
    </row>
    <row r="2" spans="1:4" ht="20.25" customHeight="1" x14ac:dyDescent="0.2">
      <c r="A2" s="1169"/>
      <c r="B2" s="1169"/>
      <c r="C2" s="1169"/>
      <c r="D2" s="1169"/>
    </row>
    <row r="3" spans="1:4" ht="20.25" customHeight="1" x14ac:dyDescent="0.2">
      <c r="A3" s="1169"/>
      <c r="B3" s="1169"/>
      <c r="C3" s="1169"/>
      <c r="D3" s="1169"/>
    </row>
    <row r="4" spans="1:4" s="590" customFormat="1" ht="15.75" thickBot="1" x14ac:dyDescent="0.25">
      <c r="A4" s="589"/>
      <c r="D4" s="591" t="s">
        <v>729</v>
      </c>
    </row>
    <row r="5" spans="1:4" s="595" customFormat="1" ht="48" customHeight="1" thickBot="1" x14ac:dyDescent="0.25">
      <c r="A5" s="592" t="s">
        <v>406</v>
      </c>
      <c r="B5" s="593" t="s">
        <v>3</v>
      </c>
      <c r="C5" s="593" t="s">
        <v>548</v>
      </c>
      <c r="D5" s="594" t="s">
        <v>549</v>
      </c>
    </row>
    <row r="6" spans="1:4" s="595" customFormat="1" ht="14.1" customHeight="1" thickBot="1" x14ac:dyDescent="0.25">
      <c r="A6" s="596">
        <v>1</v>
      </c>
      <c r="B6" s="597">
        <v>2</v>
      </c>
      <c r="C6" s="598">
        <v>3</v>
      </c>
      <c r="D6" s="599">
        <v>4</v>
      </c>
    </row>
    <row r="7" spans="1:4" ht="18" customHeight="1" x14ac:dyDescent="0.2">
      <c r="A7" s="600" t="s">
        <v>10</v>
      </c>
      <c r="B7" s="601"/>
      <c r="C7" s="602"/>
      <c r="D7" s="603"/>
    </row>
    <row r="8" spans="1:4" ht="18" customHeight="1" x14ac:dyDescent="0.2">
      <c r="A8" s="604" t="s">
        <v>13</v>
      </c>
      <c r="B8" s="605"/>
      <c r="C8" s="606"/>
      <c r="D8" s="607"/>
    </row>
    <row r="9" spans="1:4" ht="18" customHeight="1" x14ac:dyDescent="0.2">
      <c r="A9" s="604" t="s">
        <v>16</v>
      </c>
      <c r="B9" s="605"/>
      <c r="C9" s="606"/>
      <c r="D9" s="607"/>
    </row>
    <row r="10" spans="1:4" ht="18" customHeight="1" x14ac:dyDescent="0.2">
      <c r="A10" s="604" t="s">
        <v>19</v>
      </c>
      <c r="B10" s="605"/>
      <c r="C10" s="606"/>
      <c r="D10" s="607"/>
    </row>
    <row r="11" spans="1:4" ht="18" customHeight="1" x14ac:dyDescent="0.2">
      <c r="A11" s="604" t="s">
        <v>22</v>
      </c>
      <c r="B11" s="605"/>
      <c r="C11" s="606"/>
      <c r="D11" s="607"/>
    </row>
    <row r="12" spans="1:4" ht="18" customHeight="1" x14ac:dyDescent="0.2">
      <c r="A12" s="604" t="s">
        <v>25</v>
      </c>
      <c r="B12" s="605"/>
      <c r="C12" s="606"/>
      <c r="D12" s="607"/>
    </row>
    <row r="13" spans="1:4" ht="18" customHeight="1" x14ac:dyDescent="0.2">
      <c r="A13" s="608" t="s">
        <v>28</v>
      </c>
      <c r="B13" s="605"/>
      <c r="C13" s="609"/>
      <c r="D13" s="607"/>
    </row>
    <row r="14" spans="1:4" ht="18" customHeight="1" x14ac:dyDescent="0.2">
      <c r="A14" s="608" t="s">
        <v>31</v>
      </c>
      <c r="B14" s="605"/>
      <c r="C14" s="609"/>
      <c r="D14" s="607"/>
    </row>
    <row r="15" spans="1:4" ht="18" customHeight="1" x14ac:dyDescent="0.2">
      <c r="A15" s="608" t="s">
        <v>34</v>
      </c>
      <c r="B15" s="605"/>
      <c r="C15" s="609"/>
      <c r="D15" s="607"/>
    </row>
    <row r="16" spans="1:4" ht="18" customHeight="1" x14ac:dyDescent="0.2">
      <c r="A16" s="608" t="s">
        <v>37</v>
      </c>
      <c r="B16" s="605"/>
      <c r="C16" s="609"/>
      <c r="D16" s="607"/>
    </row>
    <row r="17" spans="1:4" ht="18" customHeight="1" thickBot="1" x14ac:dyDescent="0.25">
      <c r="A17" s="610" t="s">
        <v>39</v>
      </c>
      <c r="B17" s="611" t="s">
        <v>524</v>
      </c>
      <c r="C17" s="612">
        <f>SUM(C7:C16)</f>
        <v>0</v>
      </c>
      <c r="D17" s="613">
        <f>SUM(D7:D16)</f>
        <v>0</v>
      </c>
    </row>
    <row r="18" spans="1:4" ht="25.5" customHeight="1" x14ac:dyDescent="0.2">
      <c r="A18" s="614"/>
      <c r="B18" s="1170"/>
      <c r="C18" s="1170"/>
      <c r="D18" s="1170"/>
    </row>
  </sheetData>
  <mergeCells count="4">
    <mergeCell ref="A1:D1"/>
    <mergeCell ref="A2:D2"/>
    <mergeCell ref="B18:D18"/>
    <mergeCell ref="A3:D3"/>
  </mergeCells>
  <printOptions horizontalCentered="1"/>
  <pageMargins left="0.78740157480314965" right="0.78740157480314965" top="1.1023622047244095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CE,Félkövér dőlt"&amp;11 12. melléklet a ……/2017. (……)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A6" sqref="A6:H6"/>
    </sheetView>
  </sheetViews>
  <sheetFormatPr defaultRowHeight="12.75" x14ac:dyDescent="0.2"/>
  <cols>
    <col min="1" max="1" width="6.1640625" customWidth="1"/>
    <col min="2" max="2" width="21.6640625" customWidth="1"/>
    <col min="3" max="8" width="16.33203125" customWidth="1"/>
  </cols>
  <sheetData>
    <row r="1" spans="1:8" ht="41.25" customHeight="1" x14ac:dyDescent="0.2">
      <c r="A1" s="1171" t="s">
        <v>750</v>
      </c>
      <c r="B1" s="1172"/>
      <c r="C1" s="1172"/>
      <c r="D1" s="1172"/>
      <c r="E1" s="1172"/>
      <c r="F1" s="1172"/>
      <c r="G1" s="1172"/>
      <c r="H1" s="1172"/>
    </row>
    <row r="2" spans="1:8" ht="12.75" customHeight="1" x14ac:dyDescent="0.2">
      <c r="A2" s="658"/>
      <c r="B2" s="659"/>
      <c r="C2" s="659"/>
      <c r="D2" s="659"/>
      <c r="E2" s="659"/>
      <c r="F2" s="659"/>
      <c r="G2" s="659"/>
      <c r="H2" s="660" t="s">
        <v>572</v>
      </c>
    </row>
    <row r="3" spans="1:8" ht="38.25" x14ac:dyDescent="0.2">
      <c r="A3" s="661" t="s">
        <v>406</v>
      </c>
      <c r="B3" s="662" t="s">
        <v>573</v>
      </c>
      <c r="C3" s="662" t="s">
        <v>577</v>
      </c>
      <c r="D3" s="662" t="s">
        <v>574</v>
      </c>
      <c r="E3" s="662" t="s">
        <v>575</v>
      </c>
      <c r="F3" s="662" t="s">
        <v>576</v>
      </c>
      <c r="G3" s="662" t="s">
        <v>578</v>
      </c>
      <c r="H3" s="663" t="s">
        <v>407</v>
      </c>
    </row>
    <row r="4" spans="1:8" ht="48" customHeight="1" x14ac:dyDescent="0.2">
      <c r="A4" s="664" t="s">
        <v>10</v>
      </c>
      <c r="B4" s="665" t="s">
        <v>751</v>
      </c>
      <c r="C4" s="665"/>
      <c r="D4" s="666">
        <v>4</v>
      </c>
      <c r="E4" s="666">
        <v>2</v>
      </c>
      <c r="F4" s="666"/>
      <c r="G4" s="666"/>
      <c r="H4" s="667">
        <f>SUM(C4:G4)</f>
        <v>6</v>
      </c>
    </row>
    <row r="5" spans="1:8" ht="33" customHeight="1" x14ac:dyDescent="0.2">
      <c r="A5" s="664" t="s">
        <v>13</v>
      </c>
      <c r="B5" s="665" t="s">
        <v>659</v>
      </c>
      <c r="C5" s="665"/>
      <c r="D5" s="666">
        <v>2</v>
      </c>
      <c r="E5" s="666"/>
      <c r="F5" s="666"/>
      <c r="G5" s="666">
        <v>13</v>
      </c>
      <c r="H5" s="667">
        <f t="shared" ref="H5" si="0">SUM(C5:G5)</f>
        <v>15</v>
      </c>
    </row>
    <row r="6" spans="1:8" ht="35.25" customHeight="1" x14ac:dyDescent="0.25">
      <c r="A6" s="668"/>
      <c r="B6" s="669" t="s">
        <v>407</v>
      </c>
      <c r="C6" s="669">
        <f>C4+C5</f>
        <v>0</v>
      </c>
      <c r="D6" s="669">
        <f t="shared" ref="D6:H6" si="1">D4+D5</f>
        <v>6</v>
      </c>
      <c r="E6" s="669">
        <f t="shared" si="1"/>
        <v>2</v>
      </c>
      <c r="F6" s="669">
        <f t="shared" si="1"/>
        <v>0</v>
      </c>
      <c r="G6" s="669">
        <f t="shared" si="1"/>
        <v>13</v>
      </c>
      <c r="H6" s="1069">
        <f t="shared" si="1"/>
        <v>21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80" orientation="portrait" r:id="rId1"/>
  <headerFooter>
    <oddHeader>&amp;R&amp;"Times New Roman CE,Félkövér dőlt"&amp;11 13. melléklet a .../2017. (...)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view="pageLayout" zoomScaleNormal="100" zoomScaleSheetLayoutView="100" workbookViewId="0">
      <selection activeCell="B11" sqref="B11"/>
    </sheetView>
  </sheetViews>
  <sheetFormatPr defaultColWidth="9.33203125" defaultRowHeight="15.75" x14ac:dyDescent="0.25"/>
  <cols>
    <col min="1" max="1" width="6.33203125" style="91" customWidth="1"/>
    <col min="2" max="2" width="76.33203125" style="91" customWidth="1"/>
    <col min="3" max="3" width="11.1640625" style="91" customWidth="1"/>
    <col min="4" max="4" width="20.83203125" style="92" customWidth="1"/>
    <col min="5" max="16384" width="9.33203125" style="1"/>
  </cols>
  <sheetData>
    <row r="1" spans="1:4" ht="60" customHeight="1" x14ac:dyDescent="0.25">
      <c r="A1" s="1079" t="s">
        <v>660</v>
      </c>
      <c r="B1" s="1080"/>
      <c r="C1" s="1080"/>
      <c r="D1" s="1080"/>
    </row>
    <row r="2" spans="1:4" ht="15.95" customHeight="1" x14ac:dyDescent="0.25">
      <c r="A2" s="1078" t="s">
        <v>0</v>
      </c>
      <c r="B2" s="1078"/>
      <c r="C2" s="1078"/>
      <c r="D2" s="1078"/>
    </row>
    <row r="3" spans="1:4" ht="15.95" customHeight="1" x14ac:dyDescent="0.25">
      <c r="A3" s="1077"/>
      <c r="B3" s="1077"/>
      <c r="C3" s="2"/>
      <c r="D3" s="3" t="s">
        <v>1</v>
      </c>
    </row>
    <row r="4" spans="1:4" ht="38.1" customHeight="1" x14ac:dyDescent="0.25">
      <c r="A4" s="4" t="s">
        <v>2</v>
      </c>
      <c r="B4" s="5" t="s">
        <v>3</v>
      </c>
      <c r="C4" s="5" t="s">
        <v>4</v>
      </c>
      <c r="D4" s="6" t="s">
        <v>5</v>
      </c>
    </row>
    <row r="5" spans="1:4" s="7" customFormat="1" ht="12" customHeight="1" x14ac:dyDescent="0.2">
      <c r="A5" s="4" t="s">
        <v>6</v>
      </c>
      <c r="B5" s="5" t="s">
        <v>7</v>
      </c>
      <c r="C5" s="5" t="s">
        <v>8</v>
      </c>
      <c r="D5" s="6" t="s">
        <v>9</v>
      </c>
    </row>
    <row r="6" spans="1:4" s="11" customFormat="1" ht="15.75" customHeight="1" x14ac:dyDescent="0.2">
      <c r="A6" s="8" t="s">
        <v>10</v>
      </c>
      <c r="B6" s="9" t="s">
        <v>11</v>
      </c>
      <c r="C6" s="10" t="s">
        <v>12</v>
      </c>
      <c r="D6" s="624">
        <v>44323</v>
      </c>
    </row>
    <row r="7" spans="1:4" s="11" customFormat="1" ht="15.75" customHeight="1" x14ac:dyDescent="0.2">
      <c r="A7" s="12" t="s">
        <v>13</v>
      </c>
      <c r="B7" s="13" t="s">
        <v>14</v>
      </c>
      <c r="C7" s="14" t="s">
        <v>15</v>
      </c>
      <c r="D7" s="624">
        <v>12542300</v>
      </c>
    </row>
    <row r="8" spans="1:4" s="11" customFormat="1" ht="24" customHeight="1" x14ac:dyDescent="0.2">
      <c r="A8" s="12" t="s">
        <v>16</v>
      </c>
      <c r="B8" s="13" t="s">
        <v>17</v>
      </c>
      <c r="C8" s="14" t="s">
        <v>18</v>
      </c>
      <c r="D8" s="624">
        <v>4734700</v>
      </c>
    </row>
    <row r="9" spans="1:4" s="11" customFormat="1" ht="15.75" customHeight="1" x14ac:dyDescent="0.2">
      <c r="A9" s="12" t="s">
        <v>19</v>
      </c>
      <c r="B9" s="13" t="s">
        <v>20</v>
      </c>
      <c r="C9" s="14" t="s">
        <v>21</v>
      </c>
      <c r="D9" s="624">
        <v>1200000</v>
      </c>
    </row>
    <row r="10" spans="1:4" s="11" customFormat="1" ht="15.75" customHeight="1" x14ac:dyDescent="0.2">
      <c r="A10" s="8" t="s">
        <v>22</v>
      </c>
      <c r="B10" s="13" t="s">
        <v>23</v>
      </c>
      <c r="C10" s="14" t="s">
        <v>24</v>
      </c>
      <c r="D10" s="624"/>
    </row>
    <row r="11" spans="1:4" s="11" customFormat="1" ht="15.75" customHeight="1" x14ac:dyDescent="0.2">
      <c r="A11" s="12" t="s">
        <v>25</v>
      </c>
      <c r="B11" s="13" t="s">
        <v>26</v>
      </c>
      <c r="C11" s="14" t="s">
        <v>27</v>
      </c>
      <c r="D11" s="624"/>
    </row>
    <row r="12" spans="1:4" s="11" customFormat="1" ht="15.75" customHeight="1" x14ac:dyDescent="0.2">
      <c r="A12" s="15" t="s">
        <v>28</v>
      </c>
      <c r="B12" s="16" t="s">
        <v>29</v>
      </c>
      <c r="C12" s="17" t="s">
        <v>30</v>
      </c>
      <c r="D12" s="624">
        <f>SUM(D6:D11)</f>
        <v>18521323</v>
      </c>
    </row>
    <row r="13" spans="1:4" s="11" customFormat="1" ht="15.75" customHeight="1" x14ac:dyDescent="0.2">
      <c r="A13" s="12" t="s">
        <v>31</v>
      </c>
      <c r="B13" s="13" t="s">
        <v>32</v>
      </c>
      <c r="C13" s="14" t="s">
        <v>33</v>
      </c>
      <c r="D13" s="624"/>
    </row>
    <row r="14" spans="1:4" s="11" customFormat="1" ht="15.75" customHeight="1" x14ac:dyDescent="0.2">
      <c r="A14" s="8" t="s">
        <v>34</v>
      </c>
      <c r="B14" s="13" t="s">
        <v>35</v>
      </c>
      <c r="C14" s="14" t="s">
        <v>36</v>
      </c>
      <c r="D14" s="624">
        <v>8216300</v>
      </c>
    </row>
    <row r="15" spans="1:4" s="11" customFormat="1" ht="24" customHeight="1" x14ac:dyDescent="0.2">
      <c r="A15" s="12" t="s">
        <v>37</v>
      </c>
      <c r="B15" s="18" t="s">
        <v>38</v>
      </c>
      <c r="C15" s="14" t="s">
        <v>36</v>
      </c>
      <c r="D15" s="624"/>
    </row>
    <row r="16" spans="1:4" s="11" customFormat="1" ht="18.75" customHeight="1" x14ac:dyDescent="0.2">
      <c r="A16" s="12" t="s">
        <v>39</v>
      </c>
      <c r="B16" s="19" t="s">
        <v>40</v>
      </c>
      <c r="C16" s="14" t="s">
        <v>36</v>
      </c>
      <c r="D16" s="624"/>
    </row>
    <row r="17" spans="1:4" s="11" customFormat="1" ht="15.75" customHeight="1" x14ac:dyDescent="0.2">
      <c r="A17" s="8" t="s">
        <v>41</v>
      </c>
      <c r="B17" s="19" t="s">
        <v>42</v>
      </c>
      <c r="C17" s="14" t="s">
        <v>36</v>
      </c>
      <c r="D17" s="624"/>
    </row>
    <row r="18" spans="1:4" s="11" customFormat="1" ht="19.5" customHeight="1" x14ac:dyDescent="0.2">
      <c r="A18" s="12" t="s">
        <v>43</v>
      </c>
      <c r="B18" s="19" t="s">
        <v>44</v>
      </c>
      <c r="C18" s="14" t="s">
        <v>36</v>
      </c>
      <c r="D18" s="624"/>
    </row>
    <row r="19" spans="1:4" s="11" customFormat="1" ht="19.5" customHeight="1" x14ac:dyDescent="0.2">
      <c r="A19" s="12" t="s">
        <v>45</v>
      </c>
      <c r="B19" s="19" t="s">
        <v>46</v>
      </c>
      <c r="C19" s="14" t="s">
        <v>36</v>
      </c>
      <c r="D19" s="624">
        <v>8200000</v>
      </c>
    </row>
    <row r="20" spans="1:4" s="11" customFormat="1" ht="24" customHeight="1" x14ac:dyDescent="0.2">
      <c r="A20" s="8" t="s">
        <v>47</v>
      </c>
      <c r="B20" s="19" t="s">
        <v>48</v>
      </c>
      <c r="C20" s="14" t="s">
        <v>36</v>
      </c>
      <c r="D20" s="624">
        <v>16300</v>
      </c>
    </row>
    <row r="21" spans="1:4" s="11" customFormat="1" ht="24.75" customHeight="1" x14ac:dyDescent="0.2">
      <c r="A21" s="20" t="s">
        <v>49</v>
      </c>
      <c r="B21" s="19" t="s">
        <v>50</v>
      </c>
      <c r="C21" s="21" t="s">
        <v>36</v>
      </c>
      <c r="D21" s="624"/>
    </row>
    <row r="22" spans="1:4" s="11" customFormat="1" ht="18" customHeight="1" x14ac:dyDescent="0.2">
      <c r="A22" s="22" t="s">
        <v>51</v>
      </c>
      <c r="B22" s="23" t="s">
        <v>52</v>
      </c>
      <c r="C22" s="24" t="s">
        <v>53</v>
      </c>
      <c r="D22" s="682">
        <f>D12+D14</f>
        <v>26737623</v>
      </c>
    </row>
    <row r="23" spans="1:4" s="11" customFormat="1" ht="15.75" customHeight="1" x14ac:dyDescent="0.2">
      <c r="A23" s="8" t="s">
        <v>54</v>
      </c>
      <c r="B23" s="25" t="s">
        <v>55</v>
      </c>
      <c r="C23" s="10" t="s">
        <v>56</v>
      </c>
      <c r="D23" s="624"/>
    </row>
    <row r="24" spans="1:4" s="11" customFormat="1" ht="15.75" customHeight="1" x14ac:dyDescent="0.2">
      <c r="A24" s="12" t="s">
        <v>57</v>
      </c>
      <c r="B24" s="26" t="s">
        <v>58</v>
      </c>
      <c r="C24" s="14" t="s">
        <v>59</v>
      </c>
      <c r="D24" s="624"/>
    </row>
    <row r="25" spans="1:4" s="11" customFormat="1" ht="15.75" customHeight="1" x14ac:dyDescent="0.2">
      <c r="A25" s="12" t="s">
        <v>60</v>
      </c>
      <c r="B25" s="18" t="s">
        <v>61</v>
      </c>
      <c r="C25" s="14" t="s">
        <v>59</v>
      </c>
      <c r="D25" s="624"/>
    </row>
    <row r="26" spans="1:4" s="11" customFormat="1" ht="18.75" customHeight="1" x14ac:dyDescent="0.2">
      <c r="A26" s="8" t="s">
        <v>62</v>
      </c>
      <c r="B26" s="27" t="s">
        <v>63</v>
      </c>
      <c r="C26" s="14" t="s">
        <v>59</v>
      </c>
      <c r="D26" s="624"/>
    </row>
    <row r="27" spans="1:4" s="11" customFormat="1" ht="15.75" customHeight="1" x14ac:dyDescent="0.2">
      <c r="A27" s="12" t="s">
        <v>64</v>
      </c>
      <c r="B27" s="27" t="s">
        <v>65</v>
      </c>
      <c r="C27" s="14" t="s">
        <v>59</v>
      </c>
      <c r="D27" s="624"/>
    </row>
    <row r="28" spans="1:4" s="11" customFormat="1" ht="15.75" customHeight="1" x14ac:dyDescent="0.2">
      <c r="A28" s="12" t="s">
        <v>66</v>
      </c>
      <c r="B28" s="27" t="s">
        <v>67</v>
      </c>
      <c r="C28" s="14" t="s">
        <v>59</v>
      </c>
      <c r="D28" s="624"/>
    </row>
    <row r="29" spans="1:4" s="11" customFormat="1" ht="24.75" customHeight="1" x14ac:dyDescent="0.2">
      <c r="A29" s="8" t="s">
        <v>68</v>
      </c>
      <c r="B29" s="27" t="s">
        <v>69</v>
      </c>
      <c r="C29" s="14" t="s">
        <v>59</v>
      </c>
      <c r="D29" s="624"/>
    </row>
    <row r="30" spans="1:4" s="11" customFormat="1" ht="24" customHeight="1" x14ac:dyDescent="0.2">
      <c r="A30" s="20" t="s">
        <v>70</v>
      </c>
      <c r="B30" s="28" t="s">
        <v>71</v>
      </c>
      <c r="C30" s="21" t="s">
        <v>59</v>
      </c>
      <c r="D30" s="624"/>
    </row>
    <row r="31" spans="1:4" s="11" customFormat="1" ht="22.5" customHeight="1" x14ac:dyDescent="0.2">
      <c r="A31" s="29" t="s">
        <v>72</v>
      </c>
      <c r="B31" s="30" t="s">
        <v>73</v>
      </c>
      <c r="C31" s="31" t="s">
        <v>74</v>
      </c>
      <c r="D31" s="640">
        <f>SUM(D23+D24)</f>
        <v>0</v>
      </c>
    </row>
    <row r="32" spans="1:4" s="11" customFormat="1" ht="14.25" customHeight="1" x14ac:dyDescent="0.2">
      <c r="A32" s="33" t="s">
        <v>75</v>
      </c>
      <c r="B32" s="34" t="s">
        <v>76</v>
      </c>
      <c r="C32" s="35" t="s">
        <v>77</v>
      </c>
      <c r="D32" s="1041"/>
    </row>
    <row r="33" spans="1:4" s="11" customFormat="1" ht="14.25" customHeight="1" x14ac:dyDescent="0.2">
      <c r="A33" s="12" t="s">
        <v>78</v>
      </c>
      <c r="B33" s="13" t="s">
        <v>79</v>
      </c>
      <c r="C33" s="14" t="s">
        <v>80</v>
      </c>
      <c r="D33" s="624">
        <f>D34+D36</f>
        <v>6800000</v>
      </c>
    </row>
    <row r="34" spans="1:4" s="11" customFormat="1" ht="14.25" customHeight="1" x14ac:dyDescent="0.2">
      <c r="A34" s="12" t="s">
        <v>81</v>
      </c>
      <c r="B34" s="36" t="s">
        <v>82</v>
      </c>
      <c r="C34" s="37" t="s">
        <v>80</v>
      </c>
      <c r="D34" s="624">
        <v>5800000</v>
      </c>
    </row>
    <row r="35" spans="1:4" s="11" customFormat="1" ht="14.25" customHeight="1" x14ac:dyDescent="0.2">
      <c r="A35" s="8" t="s">
        <v>83</v>
      </c>
      <c r="B35" s="38" t="s">
        <v>84</v>
      </c>
      <c r="C35" s="37" t="s">
        <v>80</v>
      </c>
      <c r="D35" s="624"/>
    </row>
    <row r="36" spans="1:4" s="11" customFormat="1" ht="14.25" customHeight="1" x14ac:dyDescent="0.2">
      <c r="A36" s="8" t="s">
        <v>85</v>
      </c>
      <c r="B36" s="38" t="s">
        <v>86</v>
      </c>
      <c r="C36" s="37" t="s">
        <v>80</v>
      </c>
      <c r="D36" s="624">
        <v>1000000</v>
      </c>
    </row>
    <row r="37" spans="1:4" s="11" customFormat="1" ht="14.25" customHeight="1" x14ac:dyDescent="0.2">
      <c r="A37" s="12" t="s">
        <v>87</v>
      </c>
      <c r="B37" s="39" t="s">
        <v>88</v>
      </c>
      <c r="C37" s="14" t="s">
        <v>89</v>
      </c>
      <c r="D37" s="624">
        <f>D38+D39</f>
        <v>27500000</v>
      </c>
    </row>
    <row r="38" spans="1:4" s="11" customFormat="1" ht="14.25" customHeight="1" x14ac:dyDescent="0.2">
      <c r="A38" s="12" t="s">
        <v>90</v>
      </c>
      <c r="B38" s="40" t="s">
        <v>91</v>
      </c>
      <c r="C38" s="37" t="s">
        <v>89</v>
      </c>
      <c r="D38" s="624">
        <v>27500000</v>
      </c>
    </row>
    <row r="39" spans="1:4" s="11" customFormat="1" ht="14.25" customHeight="1" x14ac:dyDescent="0.2">
      <c r="A39" s="8" t="s">
        <v>92</v>
      </c>
      <c r="B39" s="40" t="s">
        <v>93</v>
      </c>
      <c r="C39" s="37" t="s">
        <v>89</v>
      </c>
      <c r="D39" s="624"/>
    </row>
    <row r="40" spans="1:4" s="11" customFormat="1" ht="17.25" customHeight="1" x14ac:dyDescent="0.2">
      <c r="A40" s="8" t="s">
        <v>94</v>
      </c>
      <c r="B40" s="41" t="s">
        <v>95</v>
      </c>
      <c r="C40" s="14" t="s">
        <v>96</v>
      </c>
      <c r="D40" s="624">
        <v>1200000</v>
      </c>
    </row>
    <row r="41" spans="1:4" s="11" customFormat="1" ht="17.25" customHeight="1" x14ac:dyDescent="0.2">
      <c r="A41" s="12" t="s">
        <v>97</v>
      </c>
      <c r="B41" s="39" t="s">
        <v>98</v>
      </c>
      <c r="C41" s="14" t="s">
        <v>99</v>
      </c>
      <c r="D41" s="624"/>
    </row>
    <row r="42" spans="1:4" s="11" customFormat="1" ht="14.25" customHeight="1" x14ac:dyDescent="0.2">
      <c r="A42" s="12" t="s">
        <v>100</v>
      </c>
      <c r="B42" s="40" t="s">
        <v>101</v>
      </c>
      <c r="C42" s="37" t="s">
        <v>99</v>
      </c>
      <c r="D42" s="624"/>
    </row>
    <row r="43" spans="1:4" s="11" customFormat="1" ht="14.25" customHeight="1" x14ac:dyDescent="0.2">
      <c r="A43" s="8" t="s">
        <v>102</v>
      </c>
      <c r="B43" s="40" t="s">
        <v>103</v>
      </c>
      <c r="C43" s="37" t="s">
        <v>99</v>
      </c>
      <c r="D43" s="624"/>
    </row>
    <row r="44" spans="1:4" s="11" customFormat="1" ht="14.25" customHeight="1" x14ac:dyDescent="0.2">
      <c r="A44" s="1042" t="s">
        <v>104</v>
      </c>
      <c r="B44" s="1043" t="s">
        <v>105</v>
      </c>
      <c r="C44" s="934" t="s">
        <v>106</v>
      </c>
      <c r="D44" s="1044"/>
    </row>
    <row r="45" spans="1:4" s="11" customFormat="1" ht="17.25" customHeight="1" x14ac:dyDescent="0.2">
      <c r="A45" s="29" t="s">
        <v>107</v>
      </c>
      <c r="B45" s="30" t="s">
        <v>108</v>
      </c>
      <c r="C45" s="31" t="s">
        <v>109</v>
      </c>
      <c r="D45" s="640">
        <f>D32+D33+D37+D40+D41+D44</f>
        <v>35500000</v>
      </c>
    </row>
    <row r="46" spans="1:4" s="11" customFormat="1" ht="14.25" customHeight="1" x14ac:dyDescent="0.2">
      <c r="A46" s="33" t="s">
        <v>110</v>
      </c>
      <c r="B46" s="44" t="s">
        <v>111</v>
      </c>
      <c r="C46" s="45" t="s">
        <v>112</v>
      </c>
      <c r="D46" s="624">
        <v>9494898</v>
      </c>
    </row>
    <row r="47" spans="1:4" s="11" customFormat="1" ht="14.25" customHeight="1" x14ac:dyDescent="0.2">
      <c r="A47" s="12" t="s">
        <v>113</v>
      </c>
      <c r="B47" s="26" t="s">
        <v>114</v>
      </c>
      <c r="C47" s="46" t="s">
        <v>115</v>
      </c>
      <c r="D47" s="624">
        <v>2070000</v>
      </c>
    </row>
    <row r="48" spans="1:4" s="11" customFormat="1" ht="14.25" customHeight="1" x14ac:dyDescent="0.2">
      <c r="A48" s="12" t="s">
        <v>116</v>
      </c>
      <c r="B48" s="26" t="s">
        <v>117</v>
      </c>
      <c r="C48" s="46" t="s">
        <v>118</v>
      </c>
      <c r="D48" s="624">
        <v>2400000</v>
      </c>
    </row>
    <row r="49" spans="1:4" s="11" customFormat="1" ht="14.25" customHeight="1" x14ac:dyDescent="0.2">
      <c r="A49" s="12" t="s">
        <v>119</v>
      </c>
      <c r="B49" s="26" t="s">
        <v>120</v>
      </c>
      <c r="C49" s="46" t="s">
        <v>121</v>
      </c>
      <c r="D49" s="624"/>
    </row>
    <row r="50" spans="1:4" s="11" customFormat="1" ht="14.25" customHeight="1" x14ac:dyDescent="0.2">
      <c r="A50" s="12" t="s">
        <v>122</v>
      </c>
      <c r="B50" s="26" t="s">
        <v>123</v>
      </c>
      <c r="C50" s="46" t="s">
        <v>124</v>
      </c>
      <c r="D50" s="624"/>
    </row>
    <row r="51" spans="1:4" s="11" customFormat="1" ht="14.25" customHeight="1" x14ac:dyDescent="0.2">
      <c r="A51" s="12" t="s">
        <v>125</v>
      </c>
      <c r="B51" s="26" t="s">
        <v>126</v>
      </c>
      <c r="C51" s="46" t="s">
        <v>127</v>
      </c>
      <c r="D51" s="624">
        <v>600000</v>
      </c>
    </row>
    <row r="52" spans="1:4" s="11" customFormat="1" ht="14.25" customHeight="1" x14ac:dyDescent="0.2">
      <c r="A52" s="12" t="s">
        <v>128</v>
      </c>
      <c r="B52" s="26" t="s">
        <v>129</v>
      </c>
      <c r="C52" s="46" t="s">
        <v>130</v>
      </c>
      <c r="D52" s="624">
        <v>2241000</v>
      </c>
    </row>
    <row r="53" spans="1:4" s="11" customFormat="1" ht="14.25" customHeight="1" x14ac:dyDescent="0.2">
      <c r="A53" s="12" t="s">
        <v>131</v>
      </c>
      <c r="B53" s="26" t="s">
        <v>132</v>
      </c>
      <c r="C53" s="46" t="s">
        <v>133</v>
      </c>
      <c r="D53" s="624"/>
    </row>
    <row r="54" spans="1:4" s="11" customFormat="1" ht="14.25" customHeight="1" x14ac:dyDescent="0.2">
      <c r="A54" s="12" t="s">
        <v>134</v>
      </c>
      <c r="B54" s="26" t="s">
        <v>135</v>
      </c>
      <c r="C54" s="46" t="s">
        <v>136</v>
      </c>
      <c r="D54" s="624"/>
    </row>
    <row r="55" spans="1:4" s="11" customFormat="1" ht="14.25" customHeight="1" x14ac:dyDescent="0.2">
      <c r="A55" s="12" t="s">
        <v>137</v>
      </c>
      <c r="B55" s="26" t="s">
        <v>138</v>
      </c>
      <c r="C55" s="46" t="s">
        <v>139</v>
      </c>
      <c r="D55" s="624"/>
    </row>
    <row r="56" spans="1:4" s="11" customFormat="1" ht="14.25" customHeight="1" x14ac:dyDescent="0.2">
      <c r="A56" s="20" t="s">
        <v>140</v>
      </c>
      <c r="B56" s="47" t="s">
        <v>141</v>
      </c>
      <c r="C56" s="43" t="s">
        <v>142</v>
      </c>
      <c r="D56" s="624"/>
    </row>
    <row r="57" spans="1:4" s="11" customFormat="1" ht="15.75" customHeight="1" x14ac:dyDescent="0.2">
      <c r="A57" s="22" t="s">
        <v>143</v>
      </c>
      <c r="B57" s="48" t="s">
        <v>144</v>
      </c>
      <c r="C57" s="24" t="s">
        <v>145</v>
      </c>
      <c r="D57" s="680">
        <f>SUM(D46:D56)</f>
        <v>16805898</v>
      </c>
    </row>
    <row r="58" spans="1:4" s="11" customFormat="1" ht="14.25" customHeight="1" x14ac:dyDescent="0.2">
      <c r="A58" s="50" t="s">
        <v>146</v>
      </c>
      <c r="B58" s="25" t="s">
        <v>147</v>
      </c>
      <c r="C58" s="51" t="s">
        <v>148</v>
      </c>
      <c r="D58" s="681"/>
    </row>
    <row r="59" spans="1:4" s="11" customFormat="1" ht="14.25" customHeight="1" x14ac:dyDescent="0.2">
      <c r="A59" s="52" t="s">
        <v>149</v>
      </c>
      <c r="B59" s="26" t="s">
        <v>150</v>
      </c>
      <c r="C59" s="46" t="s">
        <v>151</v>
      </c>
      <c r="D59" s="679"/>
    </row>
    <row r="60" spans="1:4" s="11" customFormat="1" ht="14.25" customHeight="1" x14ac:dyDescent="0.2">
      <c r="A60" s="52" t="s">
        <v>152</v>
      </c>
      <c r="B60" s="26" t="s">
        <v>153</v>
      </c>
      <c r="C60" s="46" t="s">
        <v>154</v>
      </c>
      <c r="D60" s="679"/>
    </row>
    <row r="61" spans="1:4" s="11" customFormat="1" ht="14.25" customHeight="1" x14ac:dyDescent="0.2">
      <c r="A61" s="52" t="s">
        <v>155</v>
      </c>
      <c r="B61" s="26" t="s">
        <v>156</v>
      </c>
      <c r="C61" s="46" t="s">
        <v>157</v>
      </c>
      <c r="D61" s="679"/>
    </row>
    <row r="62" spans="1:4" s="11" customFormat="1" ht="14.25" customHeight="1" x14ac:dyDescent="0.2">
      <c r="A62" s="53" t="s">
        <v>158</v>
      </c>
      <c r="B62" s="47" t="s">
        <v>159</v>
      </c>
      <c r="C62" s="43" t="s">
        <v>160</v>
      </c>
      <c r="D62" s="637"/>
    </row>
    <row r="63" spans="1:4" s="11" customFormat="1" ht="14.25" customHeight="1" x14ac:dyDescent="0.2">
      <c r="A63" s="29" t="s">
        <v>161</v>
      </c>
      <c r="B63" s="48" t="s">
        <v>162</v>
      </c>
      <c r="C63" s="54" t="s">
        <v>163</v>
      </c>
      <c r="D63" s="682">
        <f>SUM(D58:D62)</f>
        <v>0</v>
      </c>
    </row>
    <row r="64" spans="1:4" s="11" customFormat="1" ht="16.5" customHeight="1" x14ac:dyDescent="0.2">
      <c r="A64" s="33" t="s">
        <v>164</v>
      </c>
      <c r="B64" s="55" t="s">
        <v>165</v>
      </c>
      <c r="C64" s="56" t="s">
        <v>166</v>
      </c>
      <c r="D64" s="624"/>
    </row>
    <row r="65" spans="1:4" s="11" customFormat="1" ht="17.25" customHeight="1" x14ac:dyDescent="0.2">
      <c r="A65" s="20" t="s">
        <v>167</v>
      </c>
      <c r="B65" s="47" t="s">
        <v>168</v>
      </c>
      <c r="C65" s="57" t="s">
        <v>169</v>
      </c>
      <c r="D65" s="624">
        <v>1607479</v>
      </c>
    </row>
    <row r="66" spans="1:4" s="11" customFormat="1" ht="17.25" customHeight="1" x14ac:dyDescent="0.2">
      <c r="A66" s="29" t="s">
        <v>170</v>
      </c>
      <c r="B66" s="23" t="s">
        <v>171</v>
      </c>
      <c r="C66" s="24" t="s">
        <v>172</v>
      </c>
      <c r="D66" s="682">
        <f>SUM(D64:D65)</f>
        <v>1607479</v>
      </c>
    </row>
    <row r="67" spans="1:4" s="11" customFormat="1" ht="16.5" customHeight="1" x14ac:dyDescent="0.2">
      <c r="A67" s="8" t="s">
        <v>173</v>
      </c>
      <c r="B67" s="9" t="s">
        <v>174</v>
      </c>
      <c r="C67" s="10" t="s">
        <v>175</v>
      </c>
      <c r="D67" s="681"/>
    </row>
    <row r="68" spans="1:4" s="11" customFormat="1" ht="14.25" customHeight="1" x14ac:dyDescent="0.2">
      <c r="A68" s="20" t="s">
        <v>176</v>
      </c>
      <c r="B68" s="47" t="s">
        <v>177</v>
      </c>
      <c r="C68" s="21" t="s">
        <v>178</v>
      </c>
      <c r="D68" s="637"/>
    </row>
    <row r="69" spans="1:4" s="11" customFormat="1" ht="15.75" customHeight="1" x14ac:dyDescent="0.2">
      <c r="A69" s="20" t="s">
        <v>179</v>
      </c>
      <c r="B69" s="58" t="s">
        <v>180</v>
      </c>
      <c r="C69" s="59" t="s">
        <v>181</v>
      </c>
      <c r="D69" s="875">
        <f>SUM(D67:D68)</f>
        <v>0</v>
      </c>
    </row>
    <row r="70" spans="1:4" s="11" customFormat="1" ht="21" customHeight="1" x14ac:dyDescent="0.2">
      <c r="A70" s="29" t="s">
        <v>182</v>
      </c>
      <c r="B70" s="48" t="s">
        <v>183</v>
      </c>
      <c r="C70" s="60" t="s">
        <v>184</v>
      </c>
      <c r="D70" s="640">
        <f>SUM(D22+D31+D45+D57+D63+D66+D69)</f>
        <v>80651000</v>
      </c>
    </row>
    <row r="71" spans="1:4" s="11" customFormat="1" ht="14.25" customHeight="1" x14ac:dyDescent="0.2">
      <c r="A71" s="8" t="s">
        <v>185</v>
      </c>
      <c r="B71" s="9" t="s">
        <v>186</v>
      </c>
      <c r="C71" s="10" t="s">
        <v>187</v>
      </c>
      <c r="D71" s="624"/>
    </row>
    <row r="72" spans="1:4" s="11" customFormat="1" ht="14.25" customHeight="1" x14ac:dyDescent="0.2">
      <c r="A72" s="12" t="s">
        <v>188</v>
      </c>
      <c r="B72" s="13" t="s">
        <v>189</v>
      </c>
      <c r="C72" s="14" t="s">
        <v>190</v>
      </c>
      <c r="D72" s="624">
        <f>D73+D74</f>
        <v>58000000</v>
      </c>
    </row>
    <row r="73" spans="1:4" s="11" customFormat="1" ht="14.25" customHeight="1" x14ac:dyDescent="0.2">
      <c r="A73" s="12" t="s">
        <v>191</v>
      </c>
      <c r="B73" s="61" t="s">
        <v>192</v>
      </c>
      <c r="C73" s="37" t="s">
        <v>193</v>
      </c>
      <c r="D73" s="624">
        <v>58000000</v>
      </c>
    </row>
    <row r="74" spans="1:4" s="11" customFormat="1" ht="14.25" customHeight="1" x14ac:dyDescent="0.2">
      <c r="A74" s="12" t="s">
        <v>194</v>
      </c>
      <c r="B74" s="61" t="s">
        <v>195</v>
      </c>
      <c r="C74" s="37" t="s">
        <v>196</v>
      </c>
      <c r="D74" s="624"/>
    </row>
    <row r="75" spans="1:4" s="11" customFormat="1" ht="14.25" customHeight="1" x14ac:dyDescent="0.2">
      <c r="A75" s="42" t="s">
        <v>197</v>
      </c>
      <c r="B75" s="848" t="s">
        <v>644</v>
      </c>
      <c r="C75" s="847" t="s">
        <v>645</v>
      </c>
      <c r="D75" s="624"/>
    </row>
    <row r="76" spans="1:4" s="11" customFormat="1" ht="14.25" customHeight="1" x14ac:dyDescent="0.2">
      <c r="A76" s="29" t="s">
        <v>200</v>
      </c>
      <c r="B76" s="62" t="s">
        <v>649</v>
      </c>
      <c r="C76" s="63" t="s">
        <v>199</v>
      </c>
      <c r="D76" s="640">
        <f>D71+D72+D75</f>
        <v>58000000</v>
      </c>
    </row>
    <row r="77" spans="1:4" s="11" customFormat="1" ht="18.75" customHeight="1" x14ac:dyDescent="0.2">
      <c r="A77" s="29" t="s">
        <v>646</v>
      </c>
      <c r="B77" s="62" t="s">
        <v>647</v>
      </c>
      <c r="C77" s="63" t="s">
        <v>648</v>
      </c>
      <c r="D77" s="32">
        <f>D70+D76</f>
        <v>138651000</v>
      </c>
    </row>
    <row r="78" spans="1:4" ht="17.25" customHeight="1" x14ac:dyDescent="0.25">
      <c r="A78" s="1078"/>
      <c r="B78" s="1078"/>
      <c r="C78" s="1078"/>
      <c r="D78" s="1078"/>
    </row>
    <row r="79" spans="1:4" s="64" customFormat="1" ht="16.5" customHeight="1" x14ac:dyDescent="0.25">
      <c r="A79" s="1078" t="s">
        <v>202</v>
      </c>
      <c r="B79" s="1078"/>
      <c r="C79" s="1078"/>
      <c r="D79" s="1078"/>
    </row>
    <row r="80" spans="1:4" ht="38.1" customHeight="1" x14ac:dyDescent="0.25">
      <c r="A80" s="4" t="s">
        <v>2</v>
      </c>
      <c r="B80" s="5" t="s">
        <v>203</v>
      </c>
      <c r="C80" s="5" t="s">
        <v>4</v>
      </c>
      <c r="D80" s="6" t="str">
        <f>+D4</f>
        <v>2017. évi eredeti előirányzat</v>
      </c>
    </row>
    <row r="81" spans="1:4" s="7" customFormat="1" ht="12" customHeight="1" x14ac:dyDescent="0.2">
      <c r="A81" s="4" t="s">
        <v>6</v>
      </c>
      <c r="B81" s="5" t="s">
        <v>7</v>
      </c>
      <c r="C81" s="5" t="s">
        <v>8</v>
      </c>
      <c r="D81" s="6" t="s">
        <v>9</v>
      </c>
    </row>
    <row r="82" spans="1:4" ht="15.75" customHeight="1" x14ac:dyDescent="0.25">
      <c r="A82" s="50" t="s">
        <v>10</v>
      </c>
      <c r="B82" s="65" t="s">
        <v>204</v>
      </c>
      <c r="C82" s="66" t="s">
        <v>205</v>
      </c>
      <c r="D82" s="624">
        <v>26885422</v>
      </c>
    </row>
    <row r="83" spans="1:4" ht="15.75" customHeight="1" x14ac:dyDescent="0.25">
      <c r="A83" s="52" t="s">
        <v>13</v>
      </c>
      <c r="B83" s="67" t="s">
        <v>206</v>
      </c>
      <c r="C83" s="68" t="s">
        <v>207</v>
      </c>
      <c r="D83" s="624">
        <v>5797642</v>
      </c>
    </row>
    <row r="84" spans="1:4" ht="15.75" customHeight="1" x14ac:dyDescent="0.25">
      <c r="A84" s="52" t="s">
        <v>16</v>
      </c>
      <c r="B84" s="67" t="s">
        <v>208</v>
      </c>
      <c r="C84" s="68" t="s">
        <v>209</v>
      </c>
      <c r="D84" s="624">
        <v>37040874</v>
      </c>
    </row>
    <row r="85" spans="1:4" ht="15.75" customHeight="1" x14ac:dyDescent="0.25">
      <c r="A85" s="50" t="s">
        <v>19</v>
      </c>
      <c r="B85" s="67" t="s">
        <v>210</v>
      </c>
      <c r="C85" s="68" t="s">
        <v>211</v>
      </c>
      <c r="D85" s="624">
        <v>1693420</v>
      </c>
    </row>
    <row r="86" spans="1:4" ht="15.75" customHeight="1" x14ac:dyDescent="0.25">
      <c r="A86" s="52" t="s">
        <v>22</v>
      </c>
      <c r="B86" s="67" t="s">
        <v>212</v>
      </c>
      <c r="C86" s="68" t="s">
        <v>213</v>
      </c>
      <c r="D86" s="624">
        <f>D90+D92+D93+D87</f>
        <v>21460000</v>
      </c>
    </row>
    <row r="87" spans="1:4" ht="15.75" customHeight="1" x14ac:dyDescent="0.25">
      <c r="A87" s="52" t="s">
        <v>25</v>
      </c>
      <c r="B87" s="67" t="s">
        <v>214</v>
      </c>
      <c r="C87" s="68" t="s">
        <v>215</v>
      </c>
      <c r="D87" s="624">
        <v>194000</v>
      </c>
    </row>
    <row r="88" spans="1:4" ht="15.75" customHeight="1" x14ac:dyDescent="0.25">
      <c r="A88" s="52" t="s">
        <v>28</v>
      </c>
      <c r="B88" s="69" t="s">
        <v>216</v>
      </c>
      <c r="C88" s="102" t="s">
        <v>217</v>
      </c>
      <c r="D88" s="624"/>
    </row>
    <row r="89" spans="1:4" ht="15.75" customHeight="1" x14ac:dyDescent="0.25">
      <c r="A89" s="50" t="s">
        <v>31</v>
      </c>
      <c r="B89" s="69" t="s">
        <v>218</v>
      </c>
      <c r="C89" s="102" t="s">
        <v>219</v>
      </c>
      <c r="D89" s="624"/>
    </row>
    <row r="90" spans="1:4" ht="15.75" customHeight="1" x14ac:dyDescent="0.25">
      <c r="A90" s="52" t="s">
        <v>34</v>
      </c>
      <c r="B90" s="70" t="s">
        <v>220</v>
      </c>
      <c r="C90" s="102" t="s">
        <v>221</v>
      </c>
      <c r="D90" s="624">
        <v>3000000</v>
      </c>
    </row>
    <row r="91" spans="1:4" ht="15.75" customHeight="1" x14ac:dyDescent="0.25">
      <c r="A91" s="52" t="s">
        <v>37</v>
      </c>
      <c r="B91" s="69" t="s">
        <v>222</v>
      </c>
      <c r="C91" s="102" t="s">
        <v>223</v>
      </c>
      <c r="D91" s="624"/>
    </row>
    <row r="92" spans="1:4" ht="15.75" customHeight="1" x14ac:dyDescent="0.25">
      <c r="A92" s="52" t="s">
        <v>39</v>
      </c>
      <c r="B92" s="69" t="s">
        <v>224</v>
      </c>
      <c r="C92" s="102" t="s">
        <v>225</v>
      </c>
      <c r="D92" s="624">
        <v>460000</v>
      </c>
    </row>
    <row r="93" spans="1:4" ht="15.75" customHeight="1" x14ac:dyDescent="0.25">
      <c r="A93" s="50" t="s">
        <v>41</v>
      </c>
      <c r="B93" s="69" t="s">
        <v>226</v>
      </c>
      <c r="C93" s="102" t="s">
        <v>227</v>
      </c>
      <c r="D93" s="624">
        <f>D94+D95</f>
        <v>17806000</v>
      </c>
    </row>
    <row r="94" spans="1:4" ht="15.75" customHeight="1" x14ac:dyDescent="0.25">
      <c r="A94" s="52" t="s">
        <v>43</v>
      </c>
      <c r="B94" s="69" t="s">
        <v>228</v>
      </c>
      <c r="C94" s="71" t="s">
        <v>227</v>
      </c>
      <c r="D94" s="624">
        <v>17806000</v>
      </c>
    </row>
    <row r="95" spans="1:4" ht="15.75" customHeight="1" x14ac:dyDescent="0.25">
      <c r="A95" s="53" t="s">
        <v>45</v>
      </c>
      <c r="B95" s="72" t="s">
        <v>229</v>
      </c>
      <c r="C95" s="73" t="s">
        <v>227</v>
      </c>
      <c r="D95" s="624"/>
    </row>
    <row r="96" spans="1:4" ht="15.75" customHeight="1" x14ac:dyDescent="0.25">
      <c r="A96" s="74" t="s">
        <v>47</v>
      </c>
      <c r="B96" s="75" t="s">
        <v>459</v>
      </c>
      <c r="C96" s="31" t="s">
        <v>230</v>
      </c>
      <c r="D96" s="49">
        <f>D82+D83+D84+D85+D86</f>
        <v>92877358</v>
      </c>
    </row>
    <row r="97" spans="1:7" ht="16.5" customHeight="1" x14ac:dyDescent="0.25">
      <c r="A97" s="50" t="s">
        <v>49</v>
      </c>
      <c r="B97" s="65" t="s">
        <v>231</v>
      </c>
      <c r="C97" s="66" t="s">
        <v>232</v>
      </c>
      <c r="D97" s="624"/>
    </row>
    <row r="98" spans="1:7" ht="16.5" customHeight="1" x14ac:dyDescent="0.25">
      <c r="A98" s="52" t="s">
        <v>51</v>
      </c>
      <c r="B98" s="67" t="s">
        <v>233</v>
      </c>
      <c r="C98" s="68" t="s">
        <v>234</v>
      </c>
      <c r="D98" s="624">
        <v>45215000</v>
      </c>
    </row>
    <row r="99" spans="1:7" ht="16.5" customHeight="1" x14ac:dyDescent="0.25">
      <c r="A99" s="50" t="s">
        <v>54</v>
      </c>
      <c r="B99" s="13" t="s">
        <v>235</v>
      </c>
      <c r="C99" s="14" t="s">
        <v>236</v>
      </c>
      <c r="D99" s="624"/>
    </row>
    <row r="100" spans="1:7" ht="16.5" customHeight="1" x14ac:dyDescent="0.25">
      <c r="A100" s="52" t="s">
        <v>57</v>
      </c>
      <c r="B100" s="67" t="s">
        <v>237</v>
      </c>
      <c r="C100" s="14" t="s">
        <v>238</v>
      </c>
      <c r="D100" s="624"/>
    </row>
    <row r="101" spans="1:7" ht="16.5" customHeight="1" x14ac:dyDescent="0.25">
      <c r="A101" s="50" t="s">
        <v>60</v>
      </c>
      <c r="B101" s="76" t="s">
        <v>218</v>
      </c>
      <c r="C101" s="14" t="s">
        <v>239</v>
      </c>
      <c r="D101" s="624"/>
    </row>
    <row r="102" spans="1:7" ht="16.5" customHeight="1" x14ac:dyDescent="0.25">
      <c r="A102" s="52" t="s">
        <v>62</v>
      </c>
      <c r="B102" s="76" t="s">
        <v>240</v>
      </c>
      <c r="C102" s="14" t="s">
        <v>241</v>
      </c>
      <c r="D102" s="624"/>
    </row>
    <row r="103" spans="1:7" ht="16.5" customHeight="1" x14ac:dyDescent="0.25">
      <c r="A103" s="50" t="s">
        <v>64</v>
      </c>
      <c r="B103" s="76" t="s">
        <v>242</v>
      </c>
      <c r="C103" s="14" t="s">
        <v>243</v>
      </c>
      <c r="D103" s="624"/>
    </row>
    <row r="104" spans="1:7" ht="16.5" customHeight="1" x14ac:dyDescent="0.25">
      <c r="A104" s="52" t="s">
        <v>66</v>
      </c>
      <c r="B104" s="76" t="s">
        <v>244</v>
      </c>
      <c r="C104" s="14" t="s">
        <v>245</v>
      </c>
      <c r="D104" s="624"/>
    </row>
    <row r="105" spans="1:7" ht="16.5" customHeight="1" x14ac:dyDescent="0.25">
      <c r="A105" s="77" t="s">
        <v>68</v>
      </c>
      <c r="B105" s="78" t="s">
        <v>246</v>
      </c>
      <c r="C105" s="14" t="s">
        <v>247</v>
      </c>
      <c r="D105" s="624"/>
    </row>
    <row r="106" spans="1:7" ht="16.5" customHeight="1" x14ac:dyDescent="0.25">
      <c r="A106" s="74" t="s">
        <v>70</v>
      </c>
      <c r="B106" s="75" t="s">
        <v>458</v>
      </c>
      <c r="C106" s="31" t="s">
        <v>248</v>
      </c>
      <c r="D106" s="32">
        <f>+D97+D98+D99</f>
        <v>45215000</v>
      </c>
    </row>
    <row r="107" spans="1:7" ht="16.5" customHeight="1" x14ac:dyDescent="0.25">
      <c r="A107" s="79" t="s">
        <v>72</v>
      </c>
      <c r="B107" s="48" t="s">
        <v>249</v>
      </c>
      <c r="C107" s="31" t="s">
        <v>250</v>
      </c>
      <c r="D107" s="874">
        <f>SUM(D96+D106)</f>
        <v>138092358</v>
      </c>
    </row>
    <row r="108" spans="1:7" ht="16.5" customHeight="1" x14ac:dyDescent="0.25">
      <c r="A108" s="80" t="s">
        <v>75</v>
      </c>
      <c r="B108" s="81" t="s">
        <v>251</v>
      </c>
      <c r="C108" s="82" t="s">
        <v>252</v>
      </c>
      <c r="D108" s="624"/>
    </row>
    <row r="109" spans="1:7" ht="16.5" customHeight="1" x14ac:dyDescent="0.25">
      <c r="A109" s="52" t="s">
        <v>78</v>
      </c>
      <c r="B109" s="83" t="s">
        <v>253</v>
      </c>
      <c r="C109" s="68" t="s">
        <v>254</v>
      </c>
      <c r="D109" s="624">
        <v>558642</v>
      </c>
    </row>
    <row r="110" spans="1:7" ht="16.5" customHeight="1" x14ac:dyDescent="0.25">
      <c r="A110" s="84" t="s">
        <v>81</v>
      </c>
      <c r="B110" s="83" t="s">
        <v>255</v>
      </c>
      <c r="C110" s="68" t="s">
        <v>256</v>
      </c>
      <c r="D110" s="624"/>
    </row>
    <row r="111" spans="1:7" ht="16.5" customHeight="1" x14ac:dyDescent="0.25">
      <c r="A111" s="52" t="s">
        <v>83</v>
      </c>
      <c r="B111" s="83" t="s">
        <v>257</v>
      </c>
      <c r="C111" s="68" t="s">
        <v>258</v>
      </c>
      <c r="D111" s="624"/>
    </row>
    <row r="112" spans="1:7" ht="16.5" customHeight="1" x14ac:dyDescent="0.25">
      <c r="A112" s="85" t="s">
        <v>85</v>
      </c>
      <c r="B112" s="30" t="s">
        <v>259</v>
      </c>
      <c r="C112" s="31" t="s">
        <v>260</v>
      </c>
      <c r="D112" s="87">
        <f>SUM(D108:D111)</f>
        <v>558642</v>
      </c>
      <c r="E112" s="88"/>
      <c r="F112" s="88"/>
      <c r="G112" s="88"/>
    </row>
    <row r="113" spans="1:4" s="11" customFormat="1" ht="16.5" customHeight="1" x14ac:dyDescent="0.2">
      <c r="A113" s="89">
        <v>32</v>
      </c>
      <c r="B113" s="23" t="s">
        <v>261</v>
      </c>
      <c r="C113" s="90" t="s">
        <v>262</v>
      </c>
      <c r="D113" s="87">
        <f>D107+D112</f>
        <v>138651000</v>
      </c>
    </row>
    <row r="114" spans="1:4" ht="16.5" customHeight="1" x14ac:dyDescent="0.25"/>
    <row r="115" spans="1:4" ht="30.75" customHeight="1" x14ac:dyDescent="0.25">
      <c r="A115" s="1081" t="s">
        <v>263</v>
      </c>
      <c r="B115" s="1081"/>
      <c r="C115" s="1081"/>
      <c r="D115" s="1081"/>
    </row>
    <row r="116" spans="1:4" ht="15" customHeight="1" x14ac:dyDescent="0.25">
      <c r="A116" s="1077"/>
      <c r="B116" s="1077"/>
      <c r="C116" s="2"/>
      <c r="D116" s="93"/>
    </row>
    <row r="117" spans="1:4" ht="29.25" customHeight="1" x14ac:dyDescent="0.25">
      <c r="A117" s="94">
        <v>1</v>
      </c>
      <c r="B117" s="95" t="s">
        <v>264</v>
      </c>
      <c r="C117" s="96"/>
      <c r="D117" s="97">
        <f>D70-D107</f>
        <v>-57441358</v>
      </c>
    </row>
    <row r="118" spans="1:4" ht="40.5" customHeight="1" x14ac:dyDescent="0.25">
      <c r="A118" s="98" t="s">
        <v>13</v>
      </c>
      <c r="B118" s="99" t="s">
        <v>265</v>
      </c>
      <c r="C118" s="100"/>
      <c r="D118" s="101">
        <f>D76-D112</f>
        <v>57441358</v>
      </c>
    </row>
  </sheetData>
  <mergeCells count="7">
    <mergeCell ref="A116:B116"/>
    <mergeCell ref="A79:D79"/>
    <mergeCell ref="A1:D1"/>
    <mergeCell ref="A2:D2"/>
    <mergeCell ref="A3:B3"/>
    <mergeCell ref="A78:D78"/>
    <mergeCell ref="A115:D115"/>
  </mergeCells>
  <printOptions horizontalCentered="1"/>
  <pageMargins left="0.59055118110236227" right="0.59055118110236227" top="1.0629921259842521" bottom="0.86614173228346458" header="0.78740157480314965" footer="0.59055118110236227"/>
  <pageSetup paperSize="9" scale="80" fitToHeight="2" orientation="portrait" r:id="rId1"/>
  <headerFooter alignWithMargins="0">
    <oddHeader>&amp;R&amp;"Times New Roman CE,Félkövér dőlt"&amp;11 1. melléklet a 1/2017. (III.02.) önkormányzati rendelethez</oddHeader>
  </headerFooter>
  <rowBreaks count="2" manualBreakCount="2">
    <brk id="44" max="3" man="1"/>
    <brk id="96" max="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C8" sqref="C8"/>
    </sheetView>
  </sheetViews>
  <sheetFormatPr defaultColWidth="9.33203125" defaultRowHeight="15" x14ac:dyDescent="0.25"/>
  <cols>
    <col min="1" max="1" width="11.5" style="551" customWidth="1"/>
    <col min="2" max="2" width="59.5" style="550" customWidth="1"/>
    <col min="3" max="3" width="23.6640625" style="588" customWidth="1"/>
    <col min="4" max="6" width="17.83203125" style="550" customWidth="1"/>
    <col min="7" max="8" width="19" style="550" customWidth="1"/>
    <col min="9" max="16384" width="9.33203125" style="550"/>
  </cols>
  <sheetData>
    <row r="1" spans="1:5" ht="42" customHeight="1" x14ac:dyDescent="0.25">
      <c r="A1" s="1173" t="s">
        <v>752</v>
      </c>
      <c r="B1" s="1174"/>
      <c r="C1" s="1174"/>
    </row>
    <row r="2" spans="1:5" ht="15" customHeight="1" x14ac:dyDescent="0.25">
      <c r="C2" s="552"/>
    </row>
    <row r="3" spans="1:5" s="553" customFormat="1" ht="25.5" customHeight="1" x14ac:dyDescent="0.2">
      <c r="A3" s="1175" t="s">
        <v>540</v>
      </c>
      <c r="B3" s="1175"/>
      <c r="C3" s="1175"/>
    </row>
    <row r="4" spans="1:5" x14ac:dyDescent="0.25">
      <c r="A4" s="554"/>
      <c r="B4" s="555"/>
      <c r="C4" s="556" t="s">
        <v>1</v>
      </c>
    </row>
    <row r="5" spans="1:5" s="560" customFormat="1" ht="27.75" customHeight="1" x14ac:dyDescent="0.2">
      <c r="A5" s="557" t="s">
        <v>541</v>
      </c>
      <c r="B5" s="558" t="s">
        <v>542</v>
      </c>
      <c r="C5" s="559" t="s">
        <v>550</v>
      </c>
    </row>
    <row r="6" spans="1:5" ht="34.5" customHeight="1" x14ac:dyDescent="0.25">
      <c r="A6" s="561" t="s">
        <v>10</v>
      </c>
      <c r="B6" s="562" t="s">
        <v>543</v>
      </c>
      <c r="C6" s="563"/>
    </row>
    <row r="7" spans="1:5" ht="25.5" customHeight="1" x14ac:dyDescent="0.25">
      <c r="A7" s="564" t="s">
        <v>13</v>
      </c>
      <c r="B7" s="565" t="s">
        <v>544</v>
      </c>
      <c r="C7" s="566">
        <v>17806000</v>
      </c>
    </row>
    <row r="8" spans="1:5" s="570" customFormat="1" ht="25.5" customHeight="1" x14ac:dyDescent="0.2">
      <c r="A8" s="567" t="s">
        <v>16</v>
      </c>
      <c r="B8" s="568" t="s">
        <v>407</v>
      </c>
      <c r="C8" s="569">
        <f>SUM(C6:C7)</f>
        <v>17806000</v>
      </c>
    </row>
    <row r="10" spans="1:5" s="553" customFormat="1" ht="25.5" customHeight="1" x14ac:dyDescent="0.2">
      <c r="A10" s="1175" t="s">
        <v>545</v>
      </c>
      <c r="B10" s="1175"/>
      <c r="C10" s="1175"/>
    </row>
    <row r="11" spans="1:5" x14ac:dyDescent="0.25">
      <c r="A11" s="554"/>
      <c r="B11" s="555"/>
      <c r="C11" s="571"/>
    </row>
    <row r="12" spans="1:5" s="560" customFormat="1" x14ac:dyDescent="0.2">
      <c r="A12" s="557" t="s">
        <v>541</v>
      </c>
      <c r="B12" s="558" t="s">
        <v>542</v>
      </c>
      <c r="C12" s="559" t="s">
        <v>550</v>
      </c>
    </row>
    <row r="13" spans="1:5" ht="25.5" customHeight="1" x14ac:dyDescent="0.25">
      <c r="A13" s="561" t="s">
        <v>10</v>
      </c>
      <c r="B13" s="562" t="s">
        <v>546</v>
      </c>
      <c r="C13" s="572"/>
      <c r="E13" s="573"/>
    </row>
    <row r="14" spans="1:5" ht="25.5" customHeight="1" x14ac:dyDescent="0.25">
      <c r="A14" s="574" t="s">
        <v>13</v>
      </c>
      <c r="B14" s="575"/>
      <c r="C14" s="576"/>
      <c r="E14" s="573"/>
    </row>
    <row r="15" spans="1:5" ht="25.5" customHeight="1" x14ac:dyDescent="0.25">
      <c r="A15" s="561" t="s">
        <v>16</v>
      </c>
      <c r="B15" s="577"/>
      <c r="C15" s="578"/>
      <c r="E15" s="573"/>
    </row>
    <row r="16" spans="1:5" ht="25.5" customHeight="1" x14ac:dyDescent="0.25">
      <c r="A16" s="579" t="s">
        <v>19</v>
      </c>
      <c r="B16" s="577"/>
      <c r="C16" s="578"/>
      <c r="E16" s="573"/>
    </row>
    <row r="17" spans="1:4" ht="25.5" customHeight="1" x14ac:dyDescent="0.25">
      <c r="A17" s="580" t="s">
        <v>22</v>
      </c>
      <c r="B17" s="581" t="s">
        <v>407</v>
      </c>
      <c r="C17" s="582">
        <f>SUM(C13:C16)</f>
        <v>0</v>
      </c>
    </row>
    <row r="18" spans="1:4" ht="25.5" customHeight="1" x14ac:dyDescent="0.25">
      <c r="A18" s="583" t="s">
        <v>25</v>
      </c>
      <c r="B18" s="584" t="s">
        <v>547</v>
      </c>
      <c r="C18" s="585">
        <f>SUM(C8+C17)</f>
        <v>17806000</v>
      </c>
    </row>
    <row r="19" spans="1:4" ht="18.75" x14ac:dyDescent="0.3">
      <c r="A19" s="586"/>
      <c r="B19" s="587"/>
      <c r="C19" s="587"/>
      <c r="D19" s="587"/>
    </row>
  </sheetData>
  <mergeCells count="3">
    <mergeCell ref="A1:C1"/>
    <mergeCell ref="A3:C3"/>
    <mergeCell ref="A10:C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14.  melléklet a ...../2017.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sqref="A1:F1"/>
    </sheetView>
  </sheetViews>
  <sheetFormatPr defaultRowHeight="15.75" x14ac:dyDescent="0.25"/>
  <cols>
    <col min="1" max="1" width="7" style="91" customWidth="1"/>
    <col min="2" max="2" width="55.5" style="91" customWidth="1"/>
    <col min="3" max="3" width="12.6640625" style="92" customWidth="1"/>
    <col min="4" max="6" width="12.6640625" style="91" customWidth="1"/>
    <col min="7" max="7" width="9" style="1" customWidth="1"/>
    <col min="8" max="256" width="9.33203125" style="1"/>
    <col min="257" max="257" width="7" style="1" customWidth="1"/>
    <col min="258" max="258" width="55.5" style="1" customWidth="1"/>
    <col min="259" max="262" width="12.6640625" style="1" customWidth="1"/>
    <col min="263" max="263" width="9" style="1" customWidth="1"/>
    <col min="264" max="512" width="9.33203125" style="1"/>
    <col min="513" max="513" width="7" style="1" customWidth="1"/>
    <col min="514" max="514" width="55.5" style="1" customWidth="1"/>
    <col min="515" max="518" width="12.6640625" style="1" customWidth="1"/>
    <col min="519" max="519" width="9" style="1" customWidth="1"/>
    <col min="520" max="768" width="9.33203125" style="1"/>
    <col min="769" max="769" width="7" style="1" customWidth="1"/>
    <col min="770" max="770" width="55.5" style="1" customWidth="1"/>
    <col min="771" max="774" width="12.6640625" style="1" customWidth="1"/>
    <col min="775" max="775" width="9" style="1" customWidth="1"/>
    <col min="776" max="1024" width="9.33203125" style="1"/>
    <col min="1025" max="1025" width="7" style="1" customWidth="1"/>
    <col min="1026" max="1026" width="55.5" style="1" customWidth="1"/>
    <col min="1027" max="1030" width="12.6640625" style="1" customWidth="1"/>
    <col min="1031" max="1031" width="9" style="1" customWidth="1"/>
    <col min="1032" max="1280" width="9.33203125" style="1"/>
    <col min="1281" max="1281" width="7" style="1" customWidth="1"/>
    <col min="1282" max="1282" width="55.5" style="1" customWidth="1"/>
    <col min="1283" max="1286" width="12.6640625" style="1" customWidth="1"/>
    <col min="1287" max="1287" width="9" style="1" customWidth="1"/>
    <col min="1288" max="1536" width="9.33203125" style="1"/>
    <col min="1537" max="1537" width="7" style="1" customWidth="1"/>
    <col min="1538" max="1538" width="55.5" style="1" customWidth="1"/>
    <col min="1539" max="1542" width="12.6640625" style="1" customWidth="1"/>
    <col min="1543" max="1543" width="9" style="1" customWidth="1"/>
    <col min="1544" max="1792" width="9.33203125" style="1"/>
    <col min="1793" max="1793" width="7" style="1" customWidth="1"/>
    <col min="1794" max="1794" width="55.5" style="1" customWidth="1"/>
    <col min="1795" max="1798" width="12.6640625" style="1" customWidth="1"/>
    <col min="1799" max="1799" width="9" style="1" customWidth="1"/>
    <col min="1800" max="2048" width="9.33203125" style="1"/>
    <col min="2049" max="2049" width="7" style="1" customWidth="1"/>
    <col min="2050" max="2050" width="55.5" style="1" customWidth="1"/>
    <col min="2051" max="2054" width="12.6640625" style="1" customWidth="1"/>
    <col min="2055" max="2055" width="9" style="1" customWidth="1"/>
    <col min="2056" max="2304" width="9.33203125" style="1"/>
    <col min="2305" max="2305" width="7" style="1" customWidth="1"/>
    <col min="2306" max="2306" width="55.5" style="1" customWidth="1"/>
    <col min="2307" max="2310" width="12.6640625" style="1" customWidth="1"/>
    <col min="2311" max="2311" width="9" style="1" customWidth="1"/>
    <col min="2312" max="2560" width="9.33203125" style="1"/>
    <col min="2561" max="2561" width="7" style="1" customWidth="1"/>
    <col min="2562" max="2562" width="55.5" style="1" customWidth="1"/>
    <col min="2563" max="2566" width="12.6640625" style="1" customWidth="1"/>
    <col min="2567" max="2567" width="9" style="1" customWidth="1"/>
    <col min="2568" max="2816" width="9.33203125" style="1"/>
    <col min="2817" max="2817" width="7" style="1" customWidth="1"/>
    <col min="2818" max="2818" width="55.5" style="1" customWidth="1"/>
    <col min="2819" max="2822" width="12.6640625" style="1" customWidth="1"/>
    <col min="2823" max="2823" width="9" style="1" customWidth="1"/>
    <col min="2824" max="3072" width="9.33203125" style="1"/>
    <col min="3073" max="3073" width="7" style="1" customWidth="1"/>
    <col min="3074" max="3074" width="55.5" style="1" customWidth="1"/>
    <col min="3075" max="3078" width="12.6640625" style="1" customWidth="1"/>
    <col min="3079" max="3079" width="9" style="1" customWidth="1"/>
    <col min="3080" max="3328" width="9.33203125" style="1"/>
    <col min="3329" max="3329" width="7" style="1" customWidth="1"/>
    <col min="3330" max="3330" width="55.5" style="1" customWidth="1"/>
    <col min="3331" max="3334" width="12.6640625" style="1" customWidth="1"/>
    <col min="3335" max="3335" width="9" style="1" customWidth="1"/>
    <col min="3336" max="3584" width="9.33203125" style="1"/>
    <col min="3585" max="3585" width="7" style="1" customWidth="1"/>
    <col min="3586" max="3586" width="55.5" style="1" customWidth="1"/>
    <col min="3587" max="3590" width="12.6640625" style="1" customWidth="1"/>
    <col min="3591" max="3591" width="9" style="1" customWidth="1"/>
    <col min="3592" max="3840" width="9.33203125" style="1"/>
    <col min="3841" max="3841" width="7" style="1" customWidth="1"/>
    <col min="3842" max="3842" width="55.5" style="1" customWidth="1"/>
    <col min="3843" max="3846" width="12.6640625" style="1" customWidth="1"/>
    <col min="3847" max="3847" width="9" style="1" customWidth="1"/>
    <col min="3848" max="4096" width="9.33203125" style="1"/>
    <col min="4097" max="4097" width="7" style="1" customWidth="1"/>
    <col min="4098" max="4098" width="55.5" style="1" customWidth="1"/>
    <col min="4099" max="4102" width="12.6640625" style="1" customWidth="1"/>
    <col min="4103" max="4103" width="9" style="1" customWidth="1"/>
    <col min="4104" max="4352" width="9.33203125" style="1"/>
    <col min="4353" max="4353" width="7" style="1" customWidth="1"/>
    <col min="4354" max="4354" width="55.5" style="1" customWidth="1"/>
    <col min="4355" max="4358" width="12.6640625" style="1" customWidth="1"/>
    <col min="4359" max="4359" width="9" style="1" customWidth="1"/>
    <col min="4360" max="4608" width="9.33203125" style="1"/>
    <col min="4609" max="4609" width="7" style="1" customWidth="1"/>
    <col min="4610" max="4610" width="55.5" style="1" customWidth="1"/>
    <col min="4611" max="4614" width="12.6640625" style="1" customWidth="1"/>
    <col min="4615" max="4615" width="9" style="1" customWidth="1"/>
    <col min="4616" max="4864" width="9.33203125" style="1"/>
    <col min="4865" max="4865" width="7" style="1" customWidth="1"/>
    <col min="4866" max="4866" width="55.5" style="1" customWidth="1"/>
    <col min="4867" max="4870" width="12.6640625" style="1" customWidth="1"/>
    <col min="4871" max="4871" width="9" style="1" customWidth="1"/>
    <col min="4872" max="5120" width="9.33203125" style="1"/>
    <col min="5121" max="5121" width="7" style="1" customWidth="1"/>
    <col min="5122" max="5122" width="55.5" style="1" customWidth="1"/>
    <col min="5123" max="5126" width="12.6640625" style="1" customWidth="1"/>
    <col min="5127" max="5127" width="9" style="1" customWidth="1"/>
    <col min="5128" max="5376" width="9.33203125" style="1"/>
    <col min="5377" max="5377" width="7" style="1" customWidth="1"/>
    <col min="5378" max="5378" width="55.5" style="1" customWidth="1"/>
    <col min="5379" max="5382" width="12.6640625" style="1" customWidth="1"/>
    <col min="5383" max="5383" width="9" style="1" customWidth="1"/>
    <col min="5384" max="5632" width="9.33203125" style="1"/>
    <col min="5633" max="5633" width="7" style="1" customWidth="1"/>
    <col min="5634" max="5634" width="55.5" style="1" customWidth="1"/>
    <col min="5635" max="5638" width="12.6640625" style="1" customWidth="1"/>
    <col min="5639" max="5639" width="9" style="1" customWidth="1"/>
    <col min="5640" max="5888" width="9.33203125" style="1"/>
    <col min="5889" max="5889" width="7" style="1" customWidth="1"/>
    <col min="5890" max="5890" width="55.5" style="1" customWidth="1"/>
    <col min="5891" max="5894" width="12.6640625" style="1" customWidth="1"/>
    <col min="5895" max="5895" width="9" style="1" customWidth="1"/>
    <col min="5896" max="6144" width="9.33203125" style="1"/>
    <col min="6145" max="6145" width="7" style="1" customWidth="1"/>
    <col min="6146" max="6146" width="55.5" style="1" customWidth="1"/>
    <col min="6147" max="6150" width="12.6640625" style="1" customWidth="1"/>
    <col min="6151" max="6151" width="9" style="1" customWidth="1"/>
    <col min="6152" max="6400" width="9.33203125" style="1"/>
    <col min="6401" max="6401" width="7" style="1" customWidth="1"/>
    <col min="6402" max="6402" width="55.5" style="1" customWidth="1"/>
    <col min="6403" max="6406" width="12.6640625" style="1" customWidth="1"/>
    <col min="6407" max="6407" width="9" style="1" customWidth="1"/>
    <col min="6408" max="6656" width="9.33203125" style="1"/>
    <col min="6657" max="6657" width="7" style="1" customWidth="1"/>
    <col min="6658" max="6658" width="55.5" style="1" customWidth="1"/>
    <col min="6659" max="6662" width="12.6640625" style="1" customWidth="1"/>
    <col min="6663" max="6663" width="9" style="1" customWidth="1"/>
    <col min="6664" max="6912" width="9.33203125" style="1"/>
    <col min="6913" max="6913" width="7" style="1" customWidth="1"/>
    <col min="6914" max="6914" width="55.5" style="1" customWidth="1"/>
    <col min="6915" max="6918" width="12.6640625" style="1" customWidth="1"/>
    <col min="6919" max="6919" width="9" style="1" customWidth="1"/>
    <col min="6920" max="7168" width="9.33203125" style="1"/>
    <col min="7169" max="7169" width="7" style="1" customWidth="1"/>
    <col min="7170" max="7170" width="55.5" style="1" customWidth="1"/>
    <col min="7171" max="7174" width="12.6640625" style="1" customWidth="1"/>
    <col min="7175" max="7175" width="9" style="1" customWidth="1"/>
    <col min="7176" max="7424" width="9.33203125" style="1"/>
    <col min="7425" max="7425" width="7" style="1" customWidth="1"/>
    <col min="7426" max="7426" width="55.5" style="1" customWidth="1"/>
    <col min="7427" max="7430" width="12.6640625" style="1" customWidth="1"/>
    <col min="7431" max="7431" width="9" style="1" customWidth="1"/>
    <col min="7432" max="7680" width="9.33203125" style="1"/>
    <col min="7681" max="7681" width="7" style="1" customWidth="1"/>
    <col min="7682" max="7682" width="55.5" style="1" customWidth="1"/>
    <col min="7683" max="7686" width="12.6640625" style="1" customWidth="1"/>
    <col min="7687" max="7687" width="9" style="1" customWidth="1"/>
    <col min="7688" max="7936" width="9.33203125" style="1"/>
    <col min="7937" max="7937" width="7" style="1" customWidth="1"/>
    <col min="7938" max="7938" width="55.5" style="1" customWidth="1"/>
    <col min="7939" max="7942" width="12.6640625" style="1" customWidth="1"/>
    <col min="7943" max="7943" width="9" style="1" customWidth="1"/>
    <col min="7944" max="8192" width="9.33203125" style="1"/>
    <col min="8193" max="8193" width="7" style="1" customWidth="1"/>
    <col min="8194" max="8194" width="55.5" style="1" customWidth="1"/>
    <col min="8195" max="8198" width="12.6640625" style="1" customWidth="1"/>
    <col min="8199" max="8199" width="9" style="1" customWidth="1"/>
    <col min="8200" max="8448" width="9.33203125" style="1"/>
    <col min="8449" max="8449" width="7" style="1" customWidth="1"/>
    <col min="8450" max="8450" width="55.5" style="1" customWidth="1"/>
    <col min="8451" max="8454" width="12.6640625" style="1" customWidth="1"/>
    <col min="8455" max="8455" width="9" style="1" customWidth="1"/>
    <col min="8456" max="8704" width="9.33203125" style="1"/>
    <col min="8705" max="8705" width="7" style="1" customWidth="1"/>
    <col min="8706" max="8706" width="55.5" style="1" customWidth="1"/>
    <col min="8707" max="8710" width="12.6640625" style="1" customWidth="1"/>
    <col min="8711" max="8711" width="9" style="1" customWidth="1"/>
    <col min="8712" max="8960" width="9.33203125" style="1"/>
    <col min="8961" max="8961" width="7" style="1" customWidth="1"/>
    <col min="8962" max="8962" width="55.5" style="1" customWidth="1"/>
    <col min="8963" max="8966" width="12.6640625" style="1" customWidth="1"/>
    <col min="8967" max="8967" width="9" style="1" customWidth="1"/>
    <col min="8968" max="9216" width="9.33203125" style="1"/>
    <col min="9217" max="9217" width="7" style="1" customWidth="1"/>
    <col min="9218" max="9218" width="55.5" style="1" customWidth="1"/>
    <col min="9219" max="9222" width="12.6640625" style="1" customWidth="1"/>
    <col min="9223" max="9223" width="9" style="1" customWidth="1"/>
    <col min="9224" max="9472" width="9.33203125" style="1"/>
    <col min="9473" max="9473" width="7" style="1" customWidth="1"/>
    <col min="9474" max="9474" width="55.5" style="1" customWidth="1"/>
    <col min="9475" max="9478" width="12.6640625" style="1" customWidth="1"/>
    <col min="9479" max="9479" width="9" style="1" customWidth="1"/>
    <col min="9480" max="9728" width="9.33203125" style="1"/>
    <col min="9729" max="9729" width="7" style="1" customWidth="1"/>
    <col min="9730" max="9730" width="55.5" style="1" customWidth="1"/>
    <col min="9731" max="9734" width="12.6640625" style="1" customWidth="1"/>
    <col min="9735" max="9735" width="9" style="1" customWidth="1"/>
    <col min="9736" max="9984" width="9.33203125" style="1"/>
    <col min="9985" max="9985" width="7" style="1" customWidth="1"/>
    <col min="9986" max="9986" width="55.5" style="1" customWidth="1"/>
    <col min="9987" max="9990" width="12.6640625" style="1" customWidth="1"/>
    <col min="9991" max="9991" width="9" style="1" customWidth="1"/>
    <col min="9992" max="10240" width="9.33203125" style="1"/>
    <col min="10241" max="10241" width="7" style="1" customWidth="1"/>
    <col min="10242" max="10242" width="55.5" style="1" customWidth="1"/>
    <col min="10243" max="10246" width="12.6640625" style="1" customWidth="1"/>
    <col min="10247" max="10247" width="9" style="1" customWidth="1"/>
    <col min="10248" max="10496" width="9.33203125" style="1"/>
    <col min="10497" max="10497" width="7" style="1" customWidth="1"/>
    <col min="10498" max="10498" width="55.5" style="1" customWidth="1"/>
    <col min="10499" max="10502" width="12.6640625" style="1" customWidth="1"/>
    <col min="10503" max="10503" width="9" style="1" customWidth="1"/>
    <col min="10504" max="10752" width="9.33203125" style="1"/>
    <col min="10753" max="10753" width="7" style="1" customWidth="1"/>
    <col min="10754" max="10754" width="55.5" style="1" customWidth="1"/>
    <col min="10755" max="10758" width="12.6640625" style="1" customWidth="1"/>
    <col min="10759" max="10759" width="9" style="1" customWidth="1"/>
    <col min="10760" max="11008" width="9.33203125" style="1"/>
    <col min="11009" max="11009" width="7" style="1" customWidth="1"/>
    <col min="11010" max="11010" width="55.5" style="1" customWidth="1"/>
    <col min="11011" max="11014" width="12.6640625" style="1" customWidth="1"/>
    <col min="11015" max="11015" width="9" style="1" customWidth="1"/>
    <col min="11016" max="11264" width="9.33203125" style="1"/>
    <col min="11265" max="11265" width="7" style="1" customWidth="1"/>
    <col min="11266" max="11266" width="55.5" style="1" customWidth="1"/>
    <col min="11267" max="11270" width="12.6640625" style="1" customWidth="1"/>
    <col min="11271" max="11271" width="9" style="1" customWidth="1"/>
    <col min="11272" max="11520" width="9.33203125" style="1"/>
    <col min="11521" max="11521" width="7" style="1" customWidth="1"/>
    <col min="11522" max="11522" width="55.5" style="1" customWidth="1"/>
    <col min="11523" max="11526" width="12.6640625" style="1" customWidth="1"/>
    <col min="11527" max="11527" width="9" style="1" customWidth="1"/>
    <col min="11528" max="11776" width="9.33203125" style="1"/>
    <col min="11777" max="11777" width="7" style="1" customWidth="1"/>
    <col min="11778" max="11778" width="55.5" style="1" customWidth="1"/>
    <col min="11779" max="11782" width="12.6640625" style="1" customWidth="1"/>
    <col min="11783" max="11783" width="9" style="1" customWidth="1"/>
    <col min="11784" max="12032" width="9.33203125" style="1"/>
    <col min="12033" max="12033" width="7" style="1" customWidth="1"/>
    <col min="12034" max="12034" width="55.5" style="1" customWidth="1"/>
    <col min="12035" max="12038" width="12.6640625" style="1" customWidth="1"/>
    <col min="12039" max="12039" width="9" style="1" customWidth="1"/>
    <col min="12040" max="12288" width="9.33203125" style="1"/>
    <col min="12289" max="12289" width="7" style="1" customWidth="1"/>
    <col min="12290" max="12290" width="55.5" style="1" customWidth="1"/>
    <col min="12291" max="12294" width="12.6640625" style="1" customWidth="1"/>
    <col min="12295" max="12295" width="9" style="1" customWidth="1"/>
    <col min="12296" max="12544" width="9.33203125" style="1"/>
    <col min="12545" max="12545" width="7" style="1" customWidth="1"/>
    <col min="12546" max="12546" width="55.5" style="1" customWidth="1"/>
    <col min="12547" max="12550" width="12.6640625" style="1" customWidth="1"/>
    <col min="12551" max="12551" width="9" style="1" customWidth="1"/>
    <col min="12552" max="12800" width="9.33203125" style="1"/>
    <col min="12801" max="12801" width="7" style="1" customWidth="1"/>
    <col min="12802" max="12802" width="55.5" style="1" customWidth="1"/>
    <col min="12803" max="12806" width="12.6640625" style="1" customWidth="1"/>
    <col min="12807" max="12807" width="9" style="1" customWidth="1"/>
    <col min="12808" max="13056" width="9.33203125" style="1"/>
    <col min="13057" max="13057" width="7" style="1" customWidth="1"/>
    <col min="13058" max="13058" width="55.5" style="1" customWidth="1"/>
    <col min="13059" max="13062" width="12.6640625" style="1" customWidth="1"/>
    <col min="13063" max="13063" width="9" style="1" customWidth="1"/>
    <col min="13064" max="13312" width="9.33203125" style="1"/>
    <col min="13313" max="13313" width="7" style="1" customWidth="1"/>
    <col min="13314" max="13314" width="55.5" style="1" customWidth="1"/>
    <col min="13315" max="13318" width="12.6640625" style="1" customWidth="1"/>
    <col min="13319" max="13319" width="9" style="1" customWidth="1"/>
    <col min="13320" max="13568" width="9.33203125" style="1"/>
    <col min="13569" max="13569" width="7" style="1" customWidth="1"/>
    <col min="13570" max="13570" width="55.5" style="1" customWidth="1"/>
    <col min="13571" max="13574" width="12.6640625" style="1" customWidth="1"/>
    <col min="13575" max="13575" width="9" style="1" customWidth="1"/>
    <col min="13576" max="13824" width="9.33203125" style="1"/>
    <col min="13825" max="13825" width="7" style="1" customWidth="1"/>
    <col min="13826" max="13826" width="55.5" style="1" customWidth="1"/>
    <col min="13827" max="13830" width="12.6640625" style="1" customWidth="1"/>
    <col min="13831" max="13831" width="9" style="1" customWidth="1"/>
    <col min="13832" max="14080" width="9.33203125" style="1"/>
    <col min="14081" max="14081" width="7" style="1" customWidth="1"/>
    <col min="14082" max="14082" width="55.5" style="1" customWidth="1"/>
    <col min="14083" max="14086" width="12.6640625" style="1" customWidth="1"/>
    <col min="14087" max="14087" width="9" style="1" customWidth="1"/>
    <col min="14088" max="14336" width="9.33203125" style="1"/>
    <col min="14337" max="14337" width="7" style="1" customWidth="1"/>
    <col min="14338" max="14338" width="55.5" style="1" customWidth="1"/>
    <col min="14339" max="14342" width="12.6640625" style="1" customWidth="1"/>
    <col min="14343" max="14343" width="9" style="1" customWidth="1"/>
    <col min="14344" max="14592" width="9.33203125" style="1"/>
    <col min="14593" max="14593" width="7" style="1" customWidth="1"/>
    <col min="14594" max="14594" width="55.5" style="1" customWidth="1"/>
    <col min="14595" max="14598" width="12.6640625" style="1" customWidth="1"/>
    <col min="14599" max="14599" width="9" style="1" customWidth="1"/>
    <col min="14600" max="14848" width="9.33203125" style="1"/>
    <col min="14849" max="14849" width="7" style="1" customWidth="1"/>
    <col min="14850" max="14850" width="55.5" style="1" customWidth="1"/>
    <col min="14851" max="14854" width="12.6640625" style="1" customWidth="1"/>
    <col min="14855" max="14855" width="9" style="1" customWidth="1"/>
    <col min="14856" max="15104" width="9.33203125" style="1"/>
    <col min="15105" max="15105" width="7" style="1" customWidth="1"/>
    <col min="15106" max="15106" width="55.5" style="1" customWidth="1"/>
    <col min="15107" max="15110" width="12.6640625" style="1" customWidth="1"/>
    <col min="15111" max="15111" width="9" style="1" customWidth="1"/>
    <col min="15112" max="15360" width="9.33203125" style="1"/>
    <col min="15361" max="15361" width="7" style="1" customWidth="1"/>
    <col min="15362" max="15362" width="55.5" style="1" customWidth="1"/>
    <col min="15363" max="15366" width="12.6640625" style="1" customWidth="1"/>
    <col min="15367" max="15367" width="9" style="1" customWidth="1"/>
    <col min="15368" max="15616" width="9.33203125" style="1"/>
    <col min="15617" max="15617" width="7" style="1" customWidth="1"/>
    <col min="15618" max="15618" width="55.5" style="1" customWidth="1"/>
    <col min="15619" max="15622" width="12.6640625" style="1" customWidth="1"/>
    <col min="15623" max="15623" width="9" style="1" customWidth="1"/>
    <col min="15624" max="15872" width="9.33203125" style="1"/>
    <col min="15873" max="15873" width="7" style="1" customWidth="1"/>
    <col min="15874" max="15874" width="55.5" style="1" customWidth="1"/>
    <col min="15875" max="15878" width="12.6640625" style="1" customWidth="1"/>
    <col min="15879" max="15879" width="9" style="1" customWidth="1"/>
    <col min="15880" max="16128" width="9.33203125" style="1"/>
    <col min="16129" max="16129" width="7" style="1" customWidth="1"/>
    <col min="16130" max="16130" width="55.5" style="1" customWidth="1"/>
    <col min="16131" max="16134" width="12.6640625" style="1" customWidth="1"/>
    <col min="16135" max="16135" width="9" style="1" customWidth="1"/>
    <col min="16136" max="16384" width="9.33203125" style="1"/>
  </cols>
  <sheetData>
    <row r="1" spans="1:6" ht="40.5" customHeight="1" x14ac:dyDescent="0.3">
      <c r="A1" s="1176" t="s">
        <v>753</v>
      </c>
      <c r="B1" s="1177"/>
      <c r="C1" s="1177"/>
      <c r="D1" s="1177"/>
      <c r="E1" s="1177"/>
      <c r="F1" s="1177"/>
    </row>
    <row r="3" spans="1:6" ht="15.95" customHeight="1" x14ac:dyDescent="0.25">
      <c r="A3" s="1078" t="s">
        <v>551</v>
      </c>
      <c r="B3" s="1078"/>
      <c r="C3" s="1078"/>
      <c r="D3" s="1078"/>
      <c r="E3" s="1078"/>
      <c r="F3" s="1078"/>
    </row>
    <row r="4" spans="1:6" ht="15.95" customHeight="1" x14ac:dyDescent="0.25">
      <c r="A4" s="1077"/>
      <c r="B4" s="1077"/>
      <c r="D4" s="488"/>
      <c r="E4" s="488"/>
      <c r="F4" s="3" t="s">
        <v>729</v>
      </c>
    </row>
    <row r="5" spans="1:6" ht="31.5" customHeight="1" x14ac:dyDescent="0.25">
      <c r="A5" s="240" t="s">
        <v>2</v>
      </c>
      <c r="B5" s="31" t="s">
        <v>3</v>
      </c>
      <c r="C5" s="31" t="s">
        <v>552</v>
      </c>
      <c r="D5" s="31" t="s">
        <v>553</v>
      </c>
      <c r="E5" s="31" t="s">
        <v>554</v>
      </c>
      <c r="F5" s="241" t="s">
        <v>555</v>
      </c>
    </row>
    <row r="6" spans="1:6" s="7" customFormat="1" ht="12" customHeight="1" x14ac:dyDescent="0.2">
      <c r="A6" s="616" t="s">
        <v>6</v>
      </c>
      <c r="B6" s="617" t="s">
        <v>7</v>
      </c>
      <c r="C6" s="617" t="s">
        <v>8</v>
      </c>
      <c r="D6" s="617" t="s">
        <v>9</v>
      </c>
      <c r="E6" s="618" t="s">
        <v>270</v>
      </c>
      <c r="F6" s="619" t="s">
        <v>465</v>
      </c>
    </row>
    <row r="7" spans="1:6" s="11" customFormat="1" ht="17.25" customHeight="1" x14ac:dyDescent="0.2">
      <c r="A7" s="620" t="s">
        <v>10</v>
      </c>
      <c r="B7" s="621" t="s">
        <v>556</v>
      </c>
      <c r="C7" s="622">
        <v>26737623</v>
      </c>
      <c r="D7" s="622">
        <v>27000000</v>
      </c>
      <c r="E7" s="623">
        <v>27200000</v>
      </c>
      <c r="F7" s="624">
        <v>27500000</v>
      </c>
    </row>
    <row r="8" spans="1:6" s="11" customFormat="1" ht="17.25" customHeight="1" x14ac:dyDescent="0.2">
      <c r="A8" s="625" t="s">
        <v>13</v>
      </c>
      <c r="B8" s="626" t="s">
        <v>557</v>
      </c>
      <c r="C8" s="627"/>
      <c r="D8" s="627"/>
      <c r="E8" s="628"/>
      <c r="F8" s="629"/>
    </row>
    <row r="9" spans="1:6" s="11" customFormat="1" ht="17.25" customHeight="1" x14ac:dyDescent="0.2">
      <c r="A9" s="625" t="s">
        <v>16</v>
      </c>
      <c r="B9" s="626" t="s">
        <v>558</v>
      </c>
      <c r="C9" s="627">
        <v>52305898</v>
      </c>
      <c r="D9" s="627">
        <v>52500000</v>
      </c>
      <c r="E9" s="628">
        <v>52700000</v>
      </c>
      <c r="F9" s="629">
        <v>52900000</v>
      </c>
    </row>
    <row r="10" spans="1:6" s="11" customFormat="1" ht="17.25" customHeight="1" x14ac:dyDescent="0.2">
      <c r="A10" s="625" t="s">
        <v>19</v>
      </c>
      <c r="B10" s="626" t="s">
        <v>450</v>
      </c>
      <c r="C10" s="627"/>
      <c r="D10" s="627"/>
      <c r="E10" s="628"/>
      <c r="F10" s="629"/>
    </row>
    <row r="11" spans="1:6" s="11" customFormat="1" ht="17.25" customHeight="1" x14ac:dyDescent="0.2">
      <c r="A11" s="625" t="s">
        <v>22</v>
      </c>
      <c r="B11" s="626" t="s">
        <v>559</v>
      </c>
      <c r="C11" s="627">
        <v>1607479</v>
      </c>
      <c r="D11" s="627">
        <v>1800000</v>
      </c>
      <c r="E11" s="628">
        <v>1500000</v>
      </c>
      <c r="F11" s="629">
        <v>1200000</v>
      </c>
    </row>
    <row r="12" spans="1:6" s="11" customFormat="1" ht="17.25" customHeight="1" x14ac:dyDescent="0.2">
      <c r="A12" s="625" t="s">
        <v>25</v>
      </c>
      <c r="B12" s="630" t="s">
        <v>560</v>
      </c>
      <c r="C12" s="627"/>
      <c r="D12" s="627"/>
      <c r="E12" s="628"/>
      <c r="F12" s="629"/>
    </row>
    <row r="13" spans="1:6" s="11" customFormat="1" ht="17.25" customHeight="1" x14ac:dyDescent="0.2">
      <c r="A13" s="625" t="s">
        <v>28</v>
      </c>
      <c r="B13" s="626" t="s">
        <v>561</v>
      </c>
      <c r="C13" s="631">
        <f>SUM(C7:C12)</f>
        <v>80651000</v>
      </c>
      <c r="D13" s="631">
        <f>SUM(D7:D12)</f>
        <v>81300000</v>
      </c>
      <c r="E13" s="631">
        <f>SUM(E7:E12)</f>
        <v>81400000</v>
      </c>
      <c r="F13" s="632">
        <f>SUM(F7:F12)</f>
        <v>81600000</v>
      </c>
    </row>
    <row r="14" spans="1:6" s="11" customFormat="1" ht="17.25" customHeight="1" x14ac:dyDescent="0.2">
      <c r="A14" s="633" t="s">
        <v>31</v>
      </c>
      <c r="B14" s="634" t="s">
        <v>562</v>
      </c>
      <c r="C14" s="635">
        <v>58000000</v>
      </c>
      <c r="D14" s="635">
        <v>5000000</v>
      </c>
      <c r="E14" s="636">
        <v>2000000</v>
      </c>
      <c r="F14" s="637">
        <v>1000000</v>
      </c>
    </row>
    <row r="15" spans="1:6" s="11" customFormat="1" ht="27" customHeight="1" x14ac:dyDescent="0.2">
      <c r="A15" s="240" t="s">
        <v>34</v>
      </c>
      <c r="B15" s="86" t="s">
        <v>563</v>
      </c>
      <c r="C15" s="638">
        <f>+C13+C14</f>
        <v>138651000</v>
      </c>
      <c r="D15" s="638">
        <f>+D13+D14</f>
        <v>86300000</v>
      </c>
      <c r="E15" s="638">
        <f>+E13+E14</f>
        <v>83400000</v>
      </c>
      <c r="F15" s="640">
        <f>+F13+F14</f>
        <v>82600000</v>
      </c>
    </row>
    <row r="16" spans="1:6" s="11" customFormat="1" ht="12" customHeight="1" x14ac:dyDescent="0.2">
      <c r="A16" s="641"/>
      <c r="B16" s="642"/>
      <c r="C16" s="643"/>
      <c r="D16" s="644"/>
      <c r="E16" s="644"/>
      <c r="F16" s="645"/>
    </row>
    <row r="17" spans="1:7" s="11" customFormat="1" ht="12" customHeight="1" x14ac:dyDescent="0.2">
      <c r="A17" s="1078" t="s">
        <v>501</v>
      </c>
      <c r="B17" s="1078"/>
      <c r="C17" s="1078"/>
      <c r="D17" s="1078"/>
      <c r="E17" s="1078"/>
      <c r="F17" s="1078"/>
    </row>
    <row r="18" spans="1:7" s="11" customFormat="1" ht="12" customHeight="1" x14ac:dyDescent="0.2">
      <c r="A18" s="1178"/>
      <c r="B18" s="1178"/>
      <c r="C18" s="92"/>
      <c r="D18" s="488"/>
      <c r="E18" s="488"/>
      <c r="F18" s="3" t="s">
        <v>729</v>
      </c>
    </row>
    <row r="19" spans="1:7" s="11" customFormat="1" ht="31.5" customHeight="1" x14ac:dyDescent="0.2">
      <c r="A19" s="240" t="s">
        <v>2</v>
      </c>
      <c r="B19" s="31" t="s">
        <v>3</v>
      </c>
      <c r="C19" s="31" t="s">
        <v>552</v>
      </c>
      <c r="D19" s="31" t="s">
        <v>553</v>
      </c>
      <c r="E19" s="31" t="s">
        <v>554</v>
      </c>
      <c r="F19" s="241" t="s">
        <v>555</v>
      </c>
      <c r="G19" s="646"/>
    </row>
    <row r="20" spans="1:7" s="11" customFormat="1" ht="12" customHeight="1" x14ac:dyDescent="0.2">
      <c r="A20" s="616" t="s">
        <v>6</v>
      </c>
      <c r="B20" s="617" t="s">
        <v>7</v>
      </c>
      <c r="C20" s="617" t="s">
        <v>8</v>
      </c>
      <c r="D20" s="617" t="s">
        <v>9</v>
      </c>
      <c r="E20" s="618" t="s">
        <v>270</v>
      </c>
      <c r="F20" s="619" t="s">
        <v>465</v>
      </c>
      <c r="G20" s="646"/>
    </row>
    <row r="21" spans="1:7" s="11" customFormat="1" ht="17.25" customHeight="1" x14ac:dyDescent="0.2">
      <c r="A21" s="84" t="s">
        <v>10</v>
      </c>
      <c r="B21" s="647" t="s">
        <v>564</v>
      </c>
      <c r="C21" s="627">
        <v>92877358</v>
      </c>
      <c r="D21" s="627">
        <v>75000000</v>
      </c>
      <c r="E21" s="627">
        <v>75500000</v>
      </c>
      <c r="F21" s="629">
        <v>75800000</v>
      </c>
      <c r="G21" s="646"/>
    </row>
    <row r="22" spans="1:7" ht="17.25" customHeight="1" x14ac:dyDescent="0.25">
      <c r="A22" s="84" t="s">
        <v>13</v>
      </c>
      <c r="B22" s="648" t="s">
        <v>565</v>
      </c>
      <c r="C22" s="631">
        <f>+C23+C24+C25</f>
        <v>45215000</v>
      </c>
      <c r="D22" s="631">
        <f>+D23+D24+D25</f>
        <v>10700000</v>
      </c>
      <c r="E22" s="631">
        <f t="shared" ref="E22:F22" si="0">+E23+E24+E25</f>
        <v>7300000</v>
      </c>
      <c r="F22" s="631">
        <f t="shared" si="0"/>
        <v>6100000</v>
      </c>
    </row>
    <row r="23" spans="1:7" ht="17.25" customHeight="1" x14ac:dyDescent="0.25">
      <c r="A23" s="52" t="s">
        <v>566</v>
      </c>
      <c r="B23" s="626" t="s">
        <v>231</v>
      </c>
      <c r="C23" s="627"/>
      <c r="D23" s="627"/>
      <c r="E23" s="627">
        <v>7300000</v>
      </c>
      <c r="F23" s="629"/>
    </row>
    <row r="24" spans="1:7" ht="17.25" customHeight="1" x14ac:dyDescent="0.25">
      <c r="A24" s="52" t="s">
        <v>567</v>
      </c>
      <c r="B24" s="626" t="s">
        <v>233</v>
      </c>
      <c r="C24" s="627">
        <v>45215000</v>
      </c>
      <c r="D24" s="627">
        <v>10700000</v>
      </c>
      <c r="E24" s="627">
        <v>0</v>
      </c>
      <c r="F24" s="629">
        <v>6100000</v>
      </c>
    </row>
    <row r="25" spans="1:7" ht="17.25" customHeight="1" x14ac:dyDescent="0.25">
      <c r="A25" s="52" t="s">
        <v>568</v>
      </c>
      <c r="B25" s="630" t="s">
        <v>235</v>
      </c>
      <c r="C25" s="627"/>
      <c r="D25" s="627"/>
      <c r="E25" s="627"/>
      <c r="F25" s="629"/>
    </row>
    <row r="26" spans="1:7" ht="17.25" customHeight="1" x14ac:dyDescent="0.25">
      <c r="A26" s="84" t="s">
        <v>16</v>
      </c>
      <c r="B26" s="649" t="s">
        <v>569</v>
      </c>
      <c r="C26" s="650">
        <f>+C21+C22</f>
        <v>138092358</v>
      </c>
      <c r="D26" s="650">
        <f>+D21+D22</f>
        <v>85700000</v>
      </c>
      <c r="E26" s="650">
        <f t="shared" ref="E26:F26" si="1">+E21+E22</f>
        <v>82800000</v>
      </c>
      <c r="F26" s="650">
        <f t="shared" si="1"/>
        <v>81900000</v>
      </c>
    </row>
    <row r="27" spans="1:7" ht="17.25" customHeight="1" x14ac:dyDescent="0.25">
      <c r="A27" s="651" t="s">
        <v>19</v>
      </c>
      <c r="B27" s="652" t="s">
        <v>570</v>
      </c>
      <c r="C27" s="653">
        <v>558642</v>
      </c>
      <c r="D27" s="653">
        <v>600000</v>
      </c>
      <c r="E27" s="653">
        <v>600000</v>
      </c>
      <c r="F27" s="654">
        <v>700000</v>
      </c>
      <c r="G27" s="88"/>
    </row>
    <row r="28" spans="1:7" s="11" customFormat="1" ht="17.25" customHeight="1" x14ac:dyDescent="0.2">
      <c r="A28" s="655" t="s">
        <v>22</v>
      </c>
      <c r="B28" s="90" t="s">
        <v>571</v>
      </c>
      <c r="C28" s="656">
        <f>+C26+C27</f>
        <v>138651000</v>
      </c>
      <c r="D28" s="656">
        <f>+D26+D27</f>
        <v>86300000</v>
      </c>
      <c r="E28" s="656">
        <f>+E26+E27</f>
        <v>83400000</v>
      </c>
      <c r="F28" s="657">
        <f>+F26+F27</f>
        <v>82600000</v>
      </c>
    </row>
    <row r="29" spans="1:7" x14ac:dyDescent="0.25">
      <c r="C29" s="91"/>
    </row>
    <row r="30" spans="1:7" x14ac:dyDescent="0.25">
      <c r="C30" s="91"/>
    </row>
    <row r="31" spans="1:7" x14ac:dyDescent="0.25">
      <c r="C31" s="91"/>
    </row>
    <row r="32" spans="1:7" ht="16.5" customHeight="1" x14ac:dyDescent="0.25">
      <c r="C32" s="91"/>
    </row>
    <row r="33" spans="3:8" x14ac:dyDescent="0.25">
      <c r="C33" s="91"/>
    </row>
    <row r="34" spans="3:8" x14ac:dyDescent="0.25">
      <c r="C34" s="91"/>
    </row>
    <row r="35" spans="3:8" s="91" customFormat="1" x14ac:dyDescent="0.25">
      <c r="G35" s="1"/>
      <c r="H35" s="1"/>
    </row>
    <row r="36" spans="3:8" s="91" customFormat="1" x14ac:dyDescent="0.25">
      <c r="G36" s="1"/>
      <c r="H36" s="1"/>
    </row>
    <row r="37" spans="3:8" s="91" customFormat="1" x14ac:dyDescent="0.25">
      <c r="G37" s="1"/>
      <c r="H37" s="1"/>
    </row>
    <row r="38" spans="3:8" s="91" customFormat="1" x14ac:dyDescent="0.25">
      <c r="G38" s="1"/>
      <c r="H38" s="1"/>
    </row>
    <row r="39" spans="3:8" s="91" customFormat="1" x14ac:dyDescent="0.25">
      <c r="G39" s="1"/>
      <c r="H39" s="1"/>
    </row>
    <row r="40" spans="3:8" s="91" customFormat="1" x14ac:dyDescent="0.25">
      <c r="G40" s="1"/>
      <c r="H40" s="1"/>
    </row>
    <row r="41" spans="3:8" s="91" customFormat="1" x14ac:dyDescent="0.25">
      <c r="G41" s="1"/>
      <c r="H41" s="1"/>
    </row>
  </sheetData>
  <mergeCells count="5">
    <mergeCell ref="A1:F1"/>
    <mergeCell ref="A3:F3"/>
    <mergeCell ref="A4:B4"/>
    <mergeCell ref="A17:F17"/>
    <mergeCell ref="A18:B18"/>
  </mergeCells>
  <printOptions horizontalCentered="1"/>
  <pageMargins left="0.70866141732283472" right="0.70866141732283472" top="1.1417322834645669" bottom="0.74803149606299213" header="0.70866141732283472" footer="0.31496062992125984"/>
  <pageSetup paperSize="9" scale="86" orientation="portrait" r:id="rId1"/>
  <headerFooter>
    <oddHeader>&amp;R&amp;"Times New Roman CE,Félkövér dőlt"&amp;11 15. melléklet a .../2017. (...)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A2" sqref="A2:I2"/>
    </sheetView>
  </sheetViews>
  <sheetFormatPr defaultColWidth="9.33203125" defaultRowHeight="15" x14ac:dyDescent="0.25"/>
  <cols>
    <col min="1" max="1" width="41.33203125" style="528" customWidth="1"/>
    <col min="2" max="2" width="19.6640625" style="528" customWidth="1"/>
    <col min="3" max="3" width="16.6640625" style="528" customWidth="1"/>
    <col min="4" max="9" width="16" style="528" customWidth="1"/>
    <col min="10" max="10" width="17.83203125" style="528" customWidth="1"/>
    <col min="11" max="16384" width="9.33203125" style="528"/>
  </cols>
  <sheetData>
    <row r="1" spans="1:10" x14ac:dyDescent="0.25">
      <c r="A1" s="1179" t="s">
        <v>684</v>
      </c>
      <c r="B1" s="1179"/>
      <c r="C1" s="1179"/>
      <c r="D1" s="1179"/>
      <c r="E1" s="1179"/>
      <c r="F1" s="1179"/>
      <c r="G1" s="1179"/>
      <c r="H1" s="1179"/>
      <c r="I1" s="1179"/>
    </row>
    <row r="2" spans="1:10" ht="56.25" customHeight="1" x14ac:dyDescent="0.25">
      <c r="A2" s="1180" t="s">
        <v>744</v>
      </c>
      <c r="B2" s="1180"/>
      <c r="C2" s="1180"/>
      <c r="D2" s="1180"/>
      <c r="E2" s="1180"/>
      <c r="F2" s="1180"/>
      <c r="G2" s="1180"/>
      <c r="H2" s="1180"/>
      <c r="I2" s="1180"/>
    </row>
    <row r="3" spans="1:10" ht="18.75" customHeight="1" x14ac:dyDescent="0.25">
      <c r="A3" s="529"/>
      <c r="B3" s="529"/>
      <c r="C3" s="529"/>
      <c r="D3" s="529"/>
      <c r="E3" s="529"/>
      <c r="F3" s="529"/>
      <c r="G3" s="529"/>
      <c r="H3" s="529"/>
      <c r="I3" s="529"/>
    </row>
    <row r="4" spans="1:10" x14ac:dyDescent="0.25">
      <c r="A4" s="530"/>
      <c r="B4" s="530"/>
      <c r="C4" s="530"/>
      <c r="D4" s="530"/>
      <c r="E4" s="530"/>
      <c r="F4" s="530"/>
      <c r="G4" s="530"/>
      <c r="H4" s="1181" t="s">
        <v>1</v>
      </c>
      <c r="I4" s="1181"/>
    </row>
    <row r="5" spans="1:10" s="531" customFormat="1" ht="71.25" customHeight="1" x14ac:dyDescent="0.2">
      <c r="A5" s="1182" t="s">
        <v>532</v>
      </c>
      <c r="B5" s="1184" t="s">
        <v>533</v>
      </c>
      <c r="C5" s="1182" t="s">
        <v>534</v>
      </c>
      <c r="D5" s="1186" t="s">
        <v>535</v>
      </c>
      <c r="E5" s="1186"/>
      <c r="F5" s="1186" t="s">
        <v>536</v>
      </c>
      <c r="G5" s="1186"/>
      <c r="H5" s="1186" t="s">
        <v>537</v>
      </c>
      <c r="I5" s="1187"/>
    </row>
    <row r="6" spans="1:10" s="534" customFormat="1" x14ac:dyDescent="0.25">
      <c r="A6" s="1183"/>
      <c r="B6" s="1185"/>
      <c r="C6" s="1183"/>
      <c r="D6" s="532" t="s">
        <v>538</v>
      </c>
      <c r="E6" s="532" t="s">
        <v>539</v>
      </c>
      <c r="F6" s="532" t="s">
        <v>538</v>
      </c>
      <c r="G6" s="532" t="s">
        <v>539</v>
      </c>
      <c r="H6" s="532" t="s">
        <v>538</v>
      </c>
      <c r="I6" s="533" t="s">
        <v>539</v>
      </c>
    </row>
    <row r="7" spans="1:10" x14ac:dyDescent="0.25">
      <c r="A7" s="779"/>
      <c r="B7" s="536"/>
      <c r="C7" s="535"/>
      <c r="D7" s="537"/>
      <c r="E7" s="537"/>
      <c r="F7" s="537"/>
      <c r="G7" s="537"/>
      <c r="H7" s="537"/>
      <c r="I7" s="538"/>
    </row>
    <row r="8" spans="1:10" s="544" customFormat="1" x14ac:dyDescent="0.25">
      <c r="A8" s="779"/>
      <c r="B8" s="540"/>
      <c r="C8" s="539"/>
      <c r="D8" s="541"/>
      <c r="E8" s="541"/>
      <c r="F8" s="541"/>
      <c r="G8" s="541"/>
      <c r="H8" s="541"/>
      <c r="I8" s="542"/>
      <c r="J8" s="543"/>
    </row>
    <row r="9" spans="1:10" s="549" customFormat="1" ht="26.25" customHeight="1" x14ac:dyDescent="0.2">
      <c r="A9" s="780" t="s">
        <v>407</v>
      </c>
      <c r="B9" s="545">
        <f>SUM(B7:B8)</f>
        <v>0</v>
      </c>
      <c r="C9" s="546"/>
      <c r="D9" s="547">
        <f t="shared" ref="D9:I9" si="0">SUM(D7:D8)</f>
        <v>0</v>
      </c>
      <c r="E9" s="547">
        <f t="shared" si="0"/>
        <v>0</v>
      </c>
      <c r="F9" s="547">
        <f t="shared" si="0"/>
        <v>0</v>
      </c>
      <c r="G9" s="547">
        <f t="shared" si="0"/>
        <v>0</v>
      </c>
      <c r="H9" s="547">
        <f t="shared" si="0"/>
        <v>0</v>
      </c>
      <c r="I9" s="548">
        <f t="shared" si="0"/>
        <v>0</v>
      </c>
    </row>
    <row r="10" spans="1:10" x14ac:dyDescent="0.25">
      <c r="A10" s="530"/>
      <c r="B10" s="530"/>
      <c r="C10" s="530"/>
      <c r="D10" s="530"/>
      <c r="E10" s="530"/>
      <c r="F10" s="530"/>
      <c r="G10" s="530"/>
      <c r="H10" s="530"/>
      <c r="I10" s="530"/>
    </row>
    <row r="11" spans="1:10" x14ac:dyDescent="0.25">
      <c r="A11" s="530"/>
      <c r="B11" s="530"/>
      <c r="C11" s="530"/>
      <c r="D11" s="530"/>
      <c r="E11" s="530"/>
      <c r="F11" s="530"/>
      <c r="G11" s="530"/>
      <c r="H11" s="530"/>
      <c r="I11" s="530"/>
    </row>
    <row r="12" spans="1:10" x14ac:dyDescent="0.25">
      <c r="A12" s="530"/>
      <c r="B12" s="530"/>
      <c r="C12" s="530"/>
      <c r="D12" s="530"/>
      <c r="E12" s="530"/>
      <c r="F12" s="530"/>
      <c r="G12" s="530"/>
      <c r="H12" s="530"/>
      <c r="I12" s="530"/>
    </row>
    <row r="13" spans="1:10" x14ac:dyDescent="0.25">
      <c r="A13" s="530"/>
      <c r="B13" s="530"/>
      <c r="C13" s="530"/>
      <c r="D13" s="530"/>
      <c r="E13" s="530"/>
      <c r="F13" s="530"/>
      <c r="G13" s="530"/>
      <c r="H13" s="530"/>
      <c r="I13" s="530"/>
    </row>
    <row r="14" spans="1:10" x14ac:dyDescent="0.25">
      <c r="A14" s="530"/>
      <c r="B14" s="530"/>
      <c r="C14" s="530"/>
      <c r="D14" s="530"/>
      <c r="E14" s="530"/>
      <c r="F14" s="530"/>
      <c r="G14" s="530"/>
      <c r="H14" s="530"/>
      <c r="I14" s="530"/>
    </row>
    <row r="15" spans="1:10" x14ac:dyDescent="0.25">
      <c r="A15" s="530"/>
      <c r="B15" s="530"/>
      <c r="C15" s="530"/>
      <c r="D15" s="530"/>
      <c r="E15" s="530"/>
      <c r="F15" s="530"/>
      <c r="G15" s="530"/>
      <c r="H15" s="530"/>
      <c r="I15" s="530"/>
    </row>
    <row r="16" spans="1:10" x14ac:dyDescent="0.25">
      <c r="A16" s="530"/>
      <c r="B16" s="530"/>
      <c r="C16" s="530"/>
      <c r="D16" s="530"/>
      <c r="E16" s="530"/>
      <c r="F16" s="530"/>
      <c r="G16" s="530"/>
      <c r="H16" s="530"/>
      <c r="I16" s="530"/>
    </row>
    <row r="17" spans="1:9" x14ac:dyDescent="0.25">
      <c r="A17" s="530"/>
      <c r="B17" s="530"/>
      <c r="C17" s="530"/>
      <c r="D17" s="530"/>
      <c r="E17" s="530"/>
      <c r="F17" s="530"/>
      <c r="G17" s="530"/>
      <c r="H17" s="530"/>
      <c r="I17" s="530"/>
    </row>
    <row r="18" spans="1:9" x14ac:dyDescent="0.25">
      <c r="A18" s="530"/>
      <c r="B18" s="530"/>
      <c r="C18" s="530"/>
      <c r="D18" s="530"/>
      <c r="E18" s="530"/>
      <c r="F18" s="530"/>
      <c r="G18" s="530"/>
      <c r="H18" s="530"/>
      <c r="I18" s="530"/>
    </row>
    <row r="19" spans="1:9" x14ac:dyDescent="0.25">
      <c r="A19" s="530"/>
      <c r="B19" s="530"/>
      <c r="C19" s="530"/>
      <c r="D19" s="530"/>
      <c r="E19" s="530"/>
      <c r="F19" s="530"/>
      <c r="G19" s="530"/>
      <c r="H19" s="530"/>
      <c r="I19" s="530"/>
    </row>
    <row r="20" spans="1:9" x14ac:dyDescent="0.25">
      <c r="A20" s="530"/>
      <c r="B20" s="530"/>
      <c r="C20" s="530"/>
      <c r="D20" s="530"/>
      <c r="E20" s="530"/>
      <c r="F20" s="530"/>
      <c r="G20" s="530"/>
      <c r="H20" s="530"/>
      <c r="I20" s="530"/>
    </row>
    <row r="21" spans="1:9" x14ac:dyDescent="0.25">
      <c r="A21" s="530"/>
      <c r="B21" s="530"/>
      <c r="C21" s="530"/>
      <c r="D21" s="530"/>
      <c r="E21" s="530"/>
      <c r="F21" s="530"/>
      <c r="G21" s="530"/>
      <c r="H21" s="530"/>
      <c r="I21" s="530"/>
    </row>
    <row r="22" spans="1:9" x14ac:dyDescent="0.25">
      <c r="A22" s="530"/>
      <c r="B22" s="530"/>
      <c r="C22" s="530"/>
      <c r="D22" s="530"/>
      <c r="E22" s="530"/>
      <c r="F22" s="530"/>
      <c r="G22" s="530"/>
      <c r="H22" s="530"/>
      <c r="I22" s="530"/>
    </row>
    <row r="23" spans="1:9" x14ac:dyDescent="0.25">
      <c r="A23" s="530"/>
      <c r="B23" s="530"/>
      <c r="C23" s="530"/>
      <c r="D23" s="530"/>
      <c r="E23" s="530"/>
      <c r="F23" s="530"/>
      <c r="G23" s="530"/>
      <c r="H23" s="530"/>
      <c r="I23" s="530"/>
    </row>
    <row r="24" spans="1:9" x14ac:dyDescent="0.25">
      <c r="A24" s="530"/>
      <c r="B24" s="530"/>
      <c r="C24" s="530"/>
      <c r="D24" s="530"/>
      <c r="E24" s="530"/>
      <c r="F24" s="530"/>
      <c r="G24" s="530"/>
      <c r="H24" s="530"/>
      <c r="I24" s="530"/>
    </row>
  </sheetData>
  <mergeCells count="9">
    <mergeCell ref="A1:I1"/>
    <mergeCell ref="A2:I2"/>
    <mergeCell ref="H4:I4"/>
    <mergeCell ref="A5:A6"/>
    <mergeCell ref="B5:B6"/>
    <mergeCell ref="C5:C6"/>
    <mergeCell ref="D5:E5"/>
    <mergeCell ref="F5:G5"/>
    <mergeCell ref="H5:I5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16. melléklet a ...../2017. (...)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sqref="A1:C1"/>
    </sheetView>
  </sheetViews>
  <sheetFormatPr defaultColWidth="9.33203125" defaultRowHeight="15" x14ac:dyDescent="0.25"/>
  <cols>
    <col min="1" max="1" width="8" style="689" customWidth="1"/>
    <col min="2" max="2" width="64.83203125" style="689" customWidth="1"/>
    <col min="3" max="3" width="24" style="689" customWidth="1"/>
    <col min="4" max="16384" width="9.33203125" style="689"/>
  </cols>
  <sheetData>
    <row r="1" spans="1:3" s="688" customFormat="1" ht="60" customHeight="1" x14ac:dyDescent="0.2">
      <c r="A1" s="1192" t="s">
        <v>745</v>
      </c>
      <c r="B1" s="1192"/>
      <c r="C1" s="1192"/>
    </row>
    <row r="2" spans="1:3" x14ac:dyDescent="0.25">
      <c r="C2" s="781" t="s">
        <v>1</v>
      </c>
    </row>
    <row r="3" spans="1:3" ht="16.5" customHeight="1" x14ac:dyDescent="0.25">
      <c r="A3" s="1188" t="s">
        <v>587</v>
      </c>
      <c r="B3" s="1190" t="s">
        <v>268</v>
      </c>
      <c r="C3" s="1193">
        <v>2017</v>
      </c>
    </row>
    <row r="4" spans="1:3" s="690" customFormat="1" ht="16.5" customHeight="1" x14ac:dyDescent="0.2">
      <c r="A4" s="1189"/>
      <c r="B4" s="1191"/>
      <c r="C4" s="1194"/>
    </row>
    <row r="5" spans="1:3" ht="22.5" customHeight="1" x14ac:dyDescent="0.25">
      <c r="A5" s="691" t="s">
        <v>10</v>
      </c>
      <c r="B5" s="692" t="s">
        <v>588</v>
      </c>
      <c r="C5" s="693">
        <v>35500000</v>
      </c>
    </row>
    <row r="6" spans="1:3" ht="22.5" customHeight="1" x14ac:dyDescent="0.25">
      <c r="A6" s="694" t="s">
        <v>13</v>
      </c>
      <c r="B6" s="695" t="s">
        <v>589</v>
      </c>
      <c r="C6" s="696"/>
    </row>
    <row r="7" spans="1:3" ht="22.5" customHeight="1" x14ac:dyDescent="0.25">
      <c r="A7" s="694" t="s">
        <v>16</v>
      </c>
      <c r="B7" s="697" t="s">
        <v>590</v>
      </c>
      <c r="C7" s="696"/>
    </row>
    <row r="8" spans="1:3" ht="31.5" customHeight="1" x14ac:dyDescent="0.25">
      <c r="A8" s="694" t="s">
        <v>19</v>
      </c>
      <c r="B8" s="695" t="s">
        <v>591</v>
      </c>
      <c r="C8" s="696"/>
    </row>
    <row r="9" spans="1:3" ht="22.5" customHeight="1" x14ac:dyDescent="0.25">
      <c r="A9" s="694" t="s">
        <v>22</v>
      </c>
      <c r="B9" s="697" t="s">
        <v>592</v>
      </c>
      <c r="C9" s="699"/>
    </row>
    <row r="10" spans="1:3" ht="28.5" customHeight="1" x14ac:dyDescent="0.25">
      <c r="A10" s="694" t="s">
        <v>25</v>
      </c>
      <c r="B10" s="695" t="s">
        <v>593</v>
      </c>
      <c r="C10" s="699"/>
    </row>
    <row r="11" spans="1:3" ht="22.5" customHeight="1" x14ac:dyDescent="0.25">
      <c r="A11" s="811" t="s">
        <v>28</v>
      </c>
      <c r="B11" s="812" t="s">
        <v>594</v>
      </c>
      <c r="C11" s="813"/>
    </row>
    <row r="12" spans="1:3" s="688" customFormat="1" ht="22.5" customHeight="1" x14ac:dyDescent="0.2">
      <c r="A12" s="814" t="s">
        <v>31</v>
      </c>
      <c r="B12" s="815" t="s">
        <v>595</v>
      </c>
      <c r="C12" s="816">
        <f t="shared" ref="C12" si="0">SUM(C5:C11)</f>
        <v>35500000</v>
      </c>
    </row>
    <row r="13" spans="1:3" s="688" customFormat="1" ht="22.5" customHeight="1" x14ac:dyDescent="0.2">
      <c r="A13" s="817" t="s">
        <v>34</v>
      </c>
      <c r="B13" s="818" t="s">
        <v>596</v>
      </c>
      <c r="C13" s="819">
        <f t="shared" ref="C13" si="1">C12/2</f>
        <v>17750000</v>
      </c>
    </row>
    <row r="14" spans="1:3" s="688" customFormat="1" ht="27" customHeight="1" x14ac:dyDescent="0.2">
      <c r="A14" s="814" t="s">
        <v>37</v>
      </c>
      <c r="B14" s="822" t="s">
        <v>597</v>
      </c>
      <c r="C14" s="816">
        <f t="shared" ref="C14" si="2">SUM(C15:C21)</f>
        <v>0</v>
      </c>
    </row>
    <row r="15" spans="1:3" ht="22.5" customHeight="1" x14ac:dyDescent="0.25">
      <c r="A15" s="691" t="s">
        <v>39</v>
      </c>
      <c r="B15" s="820" t="s">
        <v>598</v>
      </c>
      <c r="C15" s="821"/>
    </row>
    <row r="16" spans="1:3" ht="22.5" customHeight="1" x14ac:dyDescent="0.25">
      <c r="A16" s="694" t="s">
        <v>41</v>
      </c>
      <c r="B16" s="698" t="s">
        <v>599</v>
      </c>
      <c r="C16" s="699"/>
    </row>
    <row r="17" spans="1:3" ht="22.5" customHeight="1" x14ac:dyDescent="0.25">
      <c r="A17" s="694" t="s">
        <v>43</v>
      </c>
      <c r="B17" s="698" t="s">
        <v>600</v>
      </c>
      <c r="C17" s="699"/>
    </row>
    <row r="18" spans="1:3" ht="22.5" customHeight="1" x14ac:dyDescent="0.25">
      <c r="A18" s="694" t="s">
        <v>45</v>
      </c>
      <c r="B18" s="698" t="s">
        <v>601</v>
      </c>
      <c r="C18" s="699"/>
    </row>
    <row r="19" spans="1:3" ht="22.5" customHeight="1" x14ac:dyDescent="0.25">
      <c r="A19" s="694" t="s">
        <v>47</v>
      </c>
      <c r="B19" s="698" t="s">
        <v>602</v>
      </c>
      <c r="C19" s="699"/>
    </row>
    <row r="20" spans="1:3" ht="22.5" customHeight="1" x14ac:dyDescent="0.25">
      <c r="A20" s="694" t="s">
        <v>49</v>
      </c>
      <c r="B20" s="698" t="s">
        <v>603</v>
      </c>
      <c r="C20" s="699"/>
    </row>
    <row r="21" spans="1:3" ht="22.5" customHeight="1" x14ac:dyDescent="0.25">
      <c r="A21" s="811" t="s">
        <v>51</v>
      </c>
      <c r="B21" s="823" t="s">
        <v>604</v>
      </c>
      <c r="C21" s="813"/>
    </row>
    <row r="22" spans="1:3" s="688" customFormat="1" ht="30" customHeight="1" x14ac:dyDescent="0.2">
      <c r="A22" s="814" t="s">
        <v>54</v>
      </c>
      <c r="B22" s="822" t="s">
        <v>605</v>
      </c>
      <c r="C22" s="824">
        <f t="shared" ref="C22" si="3">SUM(C23:C29)</f>
        <v>0</v>
      </c>
    </row>
    <row r="23" spans="1:3" ht="22.5" customHeight="1" x14ac:dyDescent="0.25">
      <c r="A23" s="691" t="s">
        <v>57</v>
      </c>
      <c r="B23" s="820" t="s">
        <v>606</v>
      </c>
      <c r="C23" s="821"/>
    </row>
    <row r="24" spans="1:3" ht="22.5" customHeight="1" x14ac:dyDescent="0.25">
      <c r="A24" s="694" t="s">
        <v>60</v>
      </c>
      <c r="B24" s="695" t="s">
        <v>607</v>
      </c>
      <c r="C24" s="699"/>
    </row>
    <row r="25" spans="1:3" ht="22.5" customHeight="1" x14ac:dyDescent="0.25">
      <c r="A25" s="694" t="s">
        <v>62</v>
      </c>
      <c r="B25" s="697" t="s">
        <v>600</v>
      </c>
      <c r="C25" s="699"/>
    </row>
    <row r="26" spans="1:3" ht="22.5" customHeight="1" x14ac:dyDescent="0.25">
      <c r="A26" s="694" t="s">
        <v>64</v>
      </c>
      <c r="B26" s="697" t="s">
        <v>601</v>
      </c>
      <c r="C26" s="699"/>
    </row>
    <row r="27" spans="1:3" ht="22.5" customHeight="1" x14ac:dyDescent="0.25">
      <c r="A27" s="694" t="s">
        <v>66</v>
      </c>
      <c r="B27" s="697" t="s">
        <v>602</v>
      </c>
      <c r="C27" s="699"/>
    </row>
    <row r="28" spans="1:3" ht="22.5" customHeight="1" x14ac:dyDescent="0.25">
      <c r="A28" s="694" t="s">
        <v>68</v>
      </c>
      <c r="B28" s="697" t="s">
        <v>603</v>
      </c>
      <c r="C28" s="699"/>
    </row>
    <row r="29" spans="1:3" ht="22.5" customHeight="1" x14ac:dyDescent="0.25">
      <c r="A29" s="694" t="s">
        <v>70</v>
      </c>
      <c r="B29" s="695" t="s">
        <v>608</v>
      </c>
      <c r="C29" s="699"/>
    </row>
    <row r="30" spans="1:3" ht="22.5" customHeight="1" x14ac:dyDescent="0.25">
      <c r="A30" s="811" t="s">
        <v>72</v>
      </c>
      <c r="B30" s="823" t="s">
        <v>609</v>
      </c>
      <c r="C30" s="813">
        <f t="shared" ref="C30" si="4">C22+C14</f>
        <v>0</v>
      </c>
    </row>
    <row r="31" spans="1:3" ht="27.75" customHeight="1" x14ac:dyDescent="0.25">
      <c r="A31" s="825" t="s">
        <v>75</v>
      </c>
      <c r="B31" s="826" t="s">
        <v>610</v>
      </c>
      <c r="C31" s="827">
        <f t="shared" ref="C31" si="5">C13-C30</f>
        <v>17750000</v>
      </c>
    </row>
  </sheetData>
  <mergeCells count="4">
    <mergeCell ref="A3:A4"/>
    <mergeCell ref="B3:B4"/>
    <mergeCell ref="A1:C1"/>
    <mergeCell ref="C3:C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4" orientation="landscape" horizontalDpi="4294967293" verticalDpi="4294967293" r:id="rId1"/>
  <headerFooter>
    <oddHeader>&amp;R&amp;"Times New Roman,Félkövér dőlt"&amp;1117. melléklet a ...../2017.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sqref="A1:E1"/>
    </sheetView>
  </sheetViews>
  <sheetFormatPr defaultRowHeight="15" x14ac:dyDescent="0.25"/>
  <cols>
    <col min="1" max="1" width="7.33203125" style="700" customWidth="1"/>
    <col min="2" max="2" width="56.1640625" style="700" customWidth="1"/>
    <col min="3" max="5" width="20.6640625" style="707" customWidth="1"/>
    <col min="6" max="6" width="9.33203125" style="700"/>
    <col min="7" max="7" width="12.83203125" style="700" bestFit="1" customWidth="1"/>
    <col min="8" max="256" width="9.33203125" style="700"/>
    <col min="257" max="257" width="5" style="700" customWidth="1"/>
    <col min="258" max="258" width="76.33203125" style="700" customWidth="1"/>
    <col min="259" max="259" width="17.1640625" style="700" customWidth="1"/>
    <col min="260" max="260" width="19.1640625" style="700" customWidth="1"/>
    <col min="261" max="261" width="17.1640625" style="700" customWidth="1"/>
    <col min="262" max="262" width="9.33203125" style="700"/>
    <col min="263" max="263" width="12.83203125" style="700" bestFit="1" customWidth="1"/>
    <col min="264" max="512" width="9.33203125" style="700"/>
    <col min="513" max="513" width="5" style="700" customWidth="1"/>
    <col min="514" max="514" width="76.33203125" style="700" customWidth="1"/>
    <col min="515" max="515" width="17.1640625" style="700" customWidth="1"/>
    <col min="516" max="516" width="19.1640625" style="700" customWidth="1"/>
    <col min="517" max="517" width="17.1640625" style="700" customWidth="1"/>
    <col min="518" max="518" width="9.33203125" style="700"/>
    <col min="519" max="519" width="12.83203125" style="700" bestFit="1" customWidth="1"/>
    <col min="520" max="768" width="9.33203125" style="700"/>
    <col min="769" max="769" width="5" style="700" customWidth="1"/>
    <col min="770" max="770" width="76.33203125" style="700" customWidth="1"/>
    <col min="771" max="771" width="17.1640625" style="700" customWidth="1"/>
    <col min="772" max="772" width="19.1640625" style="700" customWidth="1"/>
    <col min="773" max="773" width="17.1640625" style="700" customWidth="1"/>
    <col min="774" max="774" width="9.33203125" style="700"/>
    <col min="775" max="775" width="12.83203125" style="700" bestFit="1" customWidth="1"/>
    <col min="776" max="1024" width="9.33203125" style="700"/>
    <col min="1025" max="1025" width="5" style="700" customWidth="1"/>
    <col min="1026" max="1026" width="76.33203125" style="700" customWidth="1"/>
    <col min="1027" max="1027" width="17.1640625" style="700" customWidth="1"/>
    <col min="1028" max="1028" width="19.1640625" style="700" customWidth="1"/>
    <col min="1029" max="1029" width="17.1640625" style="700" customWidth="1"/>
    <col min="1030" max="1030" width="9.33203125" style="700"/>
    <col min="1031" max="1031" width="12.83203125" style="700" bestFit="1" customWidth="1"/>
    <col min="1032" max="1280" width="9.33203125" style="700"/>
    <col min="1281" max="1281" width="5" style="700" customWidth="1"/>
    <col min="1282" max="1282" width="76.33203125" style="700" customWidth="1"/>
    <col min="1283" max="1283" width="17.1640625" style="700" customWidth="1"/>
    <col min="1284" max="1284" width="19.1640625" style="700" customWidth="1"/>
    <col min="1285" max="1285" width="17.1640625" style="700" customWidth="1"/>
    <col min="1286" max="1286" width="9.33203125" style="700"/>
    <col min="1287" max="1287" width="12.83203125" style="700" bestFit="1" customWidth="1"/>
    <col min="1288" max="1536" width="9.33203125" style="700"/>
    <col min="1537" max="1537" width="5" style="700" customWidth="1"/>
    <col min="1538" max="1538" width="76.33203125" style="700" customWidth="1"/>
    <col min="1539" max="1539" width="17.1640625" style="700" customWidth="1"/>
    <col min="1540" max="1540" width="19.1640625" style="700" customWidth="1"/>
    <col min="1541" max="1541" width="17.1640625" style="700" customWidth="1"/>
    <col min="1542" max="1542" width="9.33203125" style="700"/>
    <col min="1543" max="1543" width="12.83203125" style="700" bestFit="1" customWidth="1"/>
    <col min="1544" max="1792" width="9.33203125" style="700"/>
    <col min="1793" max="1793" width="5" style="700" customWidth="1"/>
    <col min="1794" max="1794" width="76.33203125" style="700" customWidth="1"/>
    <col min="1795" max="1795" width="17.1640625" style="700" customWidth="1"/>
    <col min="1796" max="1796" width="19.1640625" style="700" customWidth="1"/>
    <col min="1797" max="1797" width="17.1640625" style="700" customWidth="1"/>
    <col min="1798" max="1798" width="9.33203125" style="700"/>
    <col min="1799" max="1799" width="12.83203125" style="700" bestFit="1" customWidth="1"/>
    <col min="1800" max="2048" width="9.33203125" style="700"/>
    <col min="2049" max="2049" width="5" style="700" customWidth="1"/>
    <col min="2050" max="2050" width="76.33203125" style="700" customWidth="1"/>
    <col min="2051" max="2051" width="17.1640625" style="700" customWidth="1"/>
    <col min="2052" max="2052" width="19.1640625" style="700" customWidth="1"/>
    <col min="2053" max="2053" width="17.1640625" style="700" customWidth="1"/>
    <col min="2054" max="2054" width="9.33203125" style="700"/>
    <col min="2055" max="2055" width="12.83203125" style="700" bestFit="1" customWidth="1"/>
    <col min="2056" max="2304" width="9.33203125" style="700"/>
    <col min="2305" max="2305" width="5" style="700" customWidth="1"/>
    <col min="2306" max="2306" width="76.33203125" style="700" customWidth="1"/>
    <col min="2307" max="2307" width="17.1640625" style="700" customWidth="1"/>
    <col min="2308" max="2308" width="19.1640625" style="700" customWidth="1"/>
    <col min="2309" max="2309" width="17.1640625" style="700" customWidth="1"/>
    <col min="2310" max="2310" width="9.33203125" style="700"/>
    <col min="2311" max="2311" width="12.83203125" style="700" bestFit="1" customWidth="1"/>
    <col min="2312" max="2560" width="9.33203125" style="700"/>
    <col min="2561" max="2561" width="5" style="700" customWidth="1"/>
    <col min="2562" max="2562" width="76.33203125" style="700" customWidth="1"/>
    <col min="2563" max="2563" width="17.1640625" style="700" customWidth="1"/>
    <col min="2564" max="2564" width="19.1640625" style="700" customWidth="1"/>
    <col min="2565" max="2565" width="17.1640625" style="700" customWidth="1"/>
    <col min="2566" max="2566" width="9.33203125" style="700"/>
    <col min="2567" max="2567" width="12.83203125" style="700" bestFit="1" customWidth="1"/>
    <col min="2568" max="2816" width="9.33203125" style="700"/>
    <col min="2817" max="2817" width="5" style="700" customWidth="1"/>
    <col min="2818" max="2818" width="76.33203125" style="700" customWidth="1"/>
    <col min="2819" max="2819" width="17.1640625" style="700" customWidth="1"/>
    <col min="2820" max="2820" width="19.1640625" style="700" customWidth="1"/>
    <col min="2821" max="2821" width="17.1640625" style="700" customWidth="1"/>
    <col min="2822" max="2822" width="9.33203125" style="700"/>
    <col min="2823" max="2823" width="12.83203125" style="700" bestFit="1" customWidth="1"/>
    <col min="2824" max="3072" width="9.33203125" style="700"/>
    <col min="3073" max="3073" width="5" style="700" customWidth="1"/>
    <col min="3074" max="3074" width="76.33203125" style="700" customWidth="1"/>
    <col min="3075" max="3075" width="17.1640625" style="700" customWidth="1"/>
    <col min="3076" max="3076" width="19.1640625" style="700" customWidth="1"/>
    <col min="3077" max="3077" width="17.1640625" style="700" customWidth="1"/>
    <col min="3078" max="3078" width="9.33203125" style="700"/>
    <col min="3079" max="3079" width="12.83203125" style="700" bestFit="1" customWidth="1"/>
    <col min="3080" max="3328" width="9.33203125" style="700"/>
    <col min="3329" max="3329" width="5" style="700" customWidth="1"/>
    <col min="3330" max="3330" width="76.33203125" style="700" customWidth="1"/>
    <col min="3331" max="3331" width="17.1640625" style="700" customWidth="1"/>
    <col min="3332" max="3332" width="19.1640625" style="700" customWidth="1"/>
    <col min="3333" max="3333" width="17.1640625" style="700" customWidth="1"/>
    <col min="3334" max="3334" width="9.33203125" style="700"/>
    <col min="3335" max="3335" width="12.83203125" style="700" bestFit="1" customWidth="1"/>
    <col min="3336" max="3584" width="9.33203125" style="700"/>
    <col min="3585" max="3585" width="5" style="700" customWidth="1"/>
    <col min="3586" max="3586" width="76.33203125" style="700" customWidth="1"/>
    <col min="3587" max="3587" width="17.1640625" style="700" customWidth="1"/>
    <col min="3588" max="3588" width="19.1640625" style="700" customWidth="1"/>
    <col min="3589" max="3589" width="17.1640625" style="700" customWidth="1"/>
    <col min="3590" max="3590" width="9.33203125" style="700"/>
    <col min="3591" max="3591" width="12.83203125" style="700" bestFit="1" customWidth="1"/>
    <col min="3592" max="3840" width="9.33203125" style="700"/>
    <col min="3841" max="3841" width="5" style="700" customWidth="1"/>
    <col min="3842" max="3842" width="76.33203125" style="700" customWidth="1"/>
    <col min="3843" max="3843" width="17.1640625" style="700" customWidth="1"/>
    <col min="3844" max="3844" width="19.1640625" style="700" customWidth="1"/>
    <col min="3845" max="3845" width="17.1640625" style="700" customWidth="1"/>
    <col min="3846" max="3846" width="9.33203125" style="700"/>
    <col min="3847" max="3847" width="12.83203125" style="700" bestFit="1" customWidth="1"/>
    <col min="3848" max="4096" width="9.33203125" style="700"/>
    <col min="4097" max="4097" width="5" style="700" customWidth="1"/>
    <col min="4098" max="4098" width="76.33203125" style="700" customWidth="1"/>
    <col min="4099" max="4099" width="17.1640625" style="700" customWidth="1"/>
    <col min="4100" max="4100" width="19.1640625" style="700" customWidth="1"/>
    <col min="4101" max="4101" width="17.1640625" style="700" customWidth="1"/>
    <col min="4102" max="4102" width="9.33203125" style="700"/>
    <col min="4103" max="4103" width="12.83203125" style="700" bestFit="1" customWidth="1"/>
    <col min="4104" max="4352" width="9.33203125" style="700"/>
    <col min="4353" max="4353" width="5" style="700" customWidth="1"/>
    <col min="4354" max="4354" width="76.33203125" style="700" customWidth="1"/>
    <col min="4355" max="4355" width="17.1640625" style="700" customWidth="1"/>
    <col min="4356" max="4356" width="19.1640625" style="700" customWidth="1"/>
    <col min="4357" max="4357" width="17.1640625" style="700" customWidth="1"/>
    <col min="4358" max="4358" width="9.33203125" style="700"/>
    <col min="4359" max="4359" width="12.83203125" style="700" bestFit="1" customWidth="1"/>
    <col min="4360" max="4608" width="9.33203125" style="700"/>
    <col min="4609" max="4609" width="5" style="700" customWidth="1"/>
    <col min="4610" max="4610" width="76.33203125" style="700" customWidth="1"/>
    <col min="4611" max="4611" width="17.1640625" style="700" customWidth="1"/>
    <col min="4612" max="4612" width="19.1640625" style="700" customWidth="1"/>
    <col min="4613" max="4613" width="17.1640625" style="700" customWidth="1"/>
    <col min="4614" max="4614" width="9.33203125" style="700"/>
    <col min="4615" max="4615" width="12.83203125" style="700" bestFit="1" customWidth="1"/>
    <col min="4616" max="4864" width="9.33203125" style="700"/>
    <col min="4865" max="4865" width="5" style="700" customWidth="1"/>
    <col min="4866" max="4866" width="76.33203125" style="700" customWidth="1"/>
    <col min="4867" max="4867" width="17.1640625" style="700" customWidth="1"/>
    <col min="4868" max="4868" width="19.1640625" style="700" customWidth="1"/>
    <col min="4869" max="4869" width="17.1640625" style="700" customWidth="1"/>
    <col min="4870" max="4870" width="9.33203125" style="700"/>
    <col min="4871" max="4871" width="12.83203125" style="700" bestFit="1" customWidth="1"/>
    <col min="4872" max="5120" width="9.33203125" style="700"/>
    <col min="5121" max="5121" width="5" style="700" customWidth="1"/>
    <col min="5122" max="5122" width="76.33203125" style="700" customWidth="1"/>
    <col min="5123" max="5123" width="17.1640625" style="700" customWidth="1"/>
    <col min="5124" max="5124" width="19.1640625" style="700" customWidth="1"/>
    <col min="5125" max="5125" width="17.1640625" style="700" customWidth="1"/>
    <col min="5126" max="5126" width="9.33203125" style="700"/>
    <col min="5127" max="5127" width="12.83203125" style="700" bestFit="1" customWidth="1"/>
    <col min="5128" max="5376" width="9.33203125" style="700"/>
    <col min="5377" max="5377" width="5" style="700" customWidth="1"/>
    <col min="5378" max="5378" width="76.33203125" style="700" customWidth="1"/>
    <col min="5379" max="5379" width="17.1640625" style="700" customWidth="1"/>
    <col min="5380" max="5380" width="19.1640625" style="700" customWidth="1"/>
    <col min="5381" max="5381" width="17.1640625" style="700" customWidth="1"/>
    <col min="5382" max="5382" width="9.33203125" style="700"/>
    <col min="5383" max="5383" width="12.83203125" style="700" bestFit="1" customWidth="1"/>
    <col min="5384" max="5632" width="9.33203125" style="700"/>
    <col min="5633" max="5633" width="5" style="700" customWidth="1"/>
    <col min="5634" max="5634" width="76.33203125" style="700" customWidth="1"/>
    <col min="5635" max="5635" width="17.1640625" style="700" customWidth="1"/>
    <col min="5636" max="5636" width="19.1640625" style="700" customWidth="1"/>
    <col min="5637" max="5637" width="17.1640625" style="700" customWidth="1"/>
    <col min="5638" max="5638" width="9.33203125" style="700"/>
    <col min="5639" max="5639" width="12.83203125" style="700" bestFit="1" customWidth="1"/>
    <col min="5640" max="5888" width="9.33203125" style="700"/>
    <col min="5889" max="5889" width="5" style="700" customWidth="1"/>
    <col min="5890" max="5890" width="76.33203125" style="700" customWidth="1"/>
    <col min="5891" max="5891" width="17.1640625" style="700" customWidth="1"/>
    <col min="5892" max="5892" width="19.1640625" style="700" customWidth="1"/>
    <col min="5893" max="5893" width="17.1640625" style="700" customWidth="1"/>
    <col min="5894" max="5894" width="9.33203125" style="700"/>
    <col min="5895" max="5895" width="12.83203125" style="700" bestFit="1" customWidth="1"/>
    <col min="5896" max="6144" width="9.33203125" style="700"/>
    <col min="6145" max="6145" width="5" style="700" customWidth="1"/>
    <col min="6146" max="6146" width="76.33203125" style="700" customWidth="1"/>
    <col min="6147" max="6147" width="17.1640625" style="700" customWidth="1"/>
    <col min="6148" max="6148" width="19.1640625" style="700" customWidth="1"/>
    <col min="6149" max="6149" width="17.1640625" style="700" customWidth="1"/>
    <col min="6150" max="6150" width="9.33203125" style="700"/>
    <col min="6151" max="6151" width="12.83203125" style="700" bestFit="1" customWidth="1"/>
    <col min="6152" max="6400" width="9.33203125" style="700"/>
    <col min="6401" max="6401" width="5" style="700" customWidth="1"/>
    <col min="6402" max="6402" width="76.33203125" style="700" customWidth="1"/>
    <col min="6403" max="6403" width="17.1640625" style="700" customWidth="1"/>
    <col min="6404" max="6404" width="19.1640625" style="700" customWidth="1"/>
    <col min="6405" max="6405" width="17.1640625" style="700" customWidth="1"/>
    <col min="6406" max="6406" width="9.33203125" style="700"/>
    <col min="6407" max="6407" width="12.83203125" style="700" bestFit="1" customWidth="1"/>
    <col min="6408" max="6656" width="9.33203125" style="700"/>
    <col min="6657" max="6657" width="5" style="700" customWidth="1"/>
    <col min="6658" max="6658" width="76.33203125" style="700" customWidth="1"/>
    <col min="6659" max="6659" width="17.1640625" style="700" customWidth="1"/>
    <col min="6660" max="6660" width="19.1640625" style="700" customWidth="1"/>
    <col min="6661" max="6661" width="17.1640625" style="700" customWidth="1"/>
    <col min="6662" max="6662" width="9.33203125" style="700"/>
    <col min="6663" max="6663" width="12.83203125" style="700" bestFit="1" customWidth="1"/>
    <col min="6664" max="6912" width="9.33203125" style="700"/>
    <col min="6913" max="6913" width="5" style="700" customWidth="1"/>
    <col min="6914" max="6914" width="76.33203125" style="700" customWidth="1"/>
    <col min="6915" max="6915" width="17.1640625" style="700" customWidth="1"/>
    <col min="6916" max="6916" width="19.1640625" style="700" customWidth="1"/>
    <col min="6917" max="6917" width="17.1640625" style="700" customWidth="1"/>
    <col min="6918" max="6918" width="9.33203125" style="700"/>
    <col min="6919" max="6919" width="12.83203125" style="700" bestFit="1" customWidth="1"/>
    <col min="6920" max="7168" width="9.33203125" style="700"/>
    <col min="7169" max="7169" width="5" style="700" customWidth="1"/>
    <col min="7170" max="7170" width="76.33203125" style="700" customWidth="1"/>
    <col min="7171" max="7171" width="17.1640625" style="700" customWidth="1"/>
    <col min="7172" max="7172" width="19.1640625" style="700" customWidth="1"/>
    <col min="7173" max="7173" width="17.1640625" style="700" customWidth="1"/>
    <col min="7174" max="7174" width="9.33203125" style="700"/>
    <col min="7175" max="7175" width="12.83203125" style="700" bestFit="1" customWidth="1"/>
    <col min="7176" max="7424" width="9.33203125" style="700"/>
    <col min="7425" max="7425" width="5" style="700" customWidth="1"/>
    <col min="7426" max="7426" width="76.33203125" style="700" customWidth="1"/>
    <col min="7427" max="7427" width="17.1640625" style="700" customWidth="1"/>
    <col min="7428" max="7428" width="19.1640625" style="700" customWidth="1"/>
    <col min="7429" max="7429" width="17.1640625" style="700" customWidth="1"/>
    <col min="7430" max="7430" width="9.33203125" style="700"/>
    <col min="7431" max="7431" width="12.83203125" style="700" bestFit="1" customWidth="1"/>
    <col min="7432" max="7680" width="9.33203125" style="700"/>
    <col min="7681" max="7681" width="5" style="700" customWidth="1"/>
    <col min="7682" max="7682" width="76.33203125" style="700" customWidth="1"/>
    <col min="7683" max="7683" width="17.1640625" style="700" customWidth="1"/>
    <col min="7684" max="7684" width="19.1640625" style="700" customWidth="1"/>
    <col min="7685" max="7685" width="17.1640625" style="700" customWidth="1"/>
    <col min="7686" max="7686" width="9.33203125" style="700"/>
    <col min="7687" max="7687" width="12.83203125" style="700" bestFit="1" customWidth="1"/>
    <col min="7688" max="7936" width="9.33203125" style="700"/>
    <col min="7937" max="7937" width="5" style="700" customWidth="1"/>
    <col min="7938" max="7938" width="76.33203125" style="700" customWidth="1"/>
    <col min="7939" max="7939" width="17.1640625" style="700" customWidth="1"/>
    <col min="7940" max="7940" width="19.1640625" style="700" customWidth="1"/>
    <col min="7941" max="7941" width="17.1640625" style="700" customWidth="1"/>
    <col min="7942" max="7942" width="9.33203125" style="700"/>
    <col min="7943" max="7943" width="12.83203125" style="700" bestFit="1" customWidth="1"/>
    <col min="7944" max="8192" width="9.33203125" style="700"/>
    <col min="8193" max="8193" width="5" style="700" customWidth="1"/>
    <col min="8194" max="8194" width="76.33203125" style="700" customWidth="1"/>
    <col min="8195" max="8195" width="17.1640625" style="700" customWidth="1"/>
    <col min="8196" max="8196" width="19.1640625" style="700" customWidth="1"/>
    <col min="8197" max="8197" width="17.1640625" style="700" customWidth="1"/>
    <col min="8198" max="8198" width="9.33203125" style="700"/>
    <col min="8199" max="8199" width="12.83203125" style="700" bestFit="1" customWidth="1"/>
    <col min="8200" max="8448" width="9.33203125" style="700"/>
    <col min="8449" max="8449" width="5" style="700" customWidth="1"/>
    <col min="8450" max="8450" width="76.33203125" style="700" customWidth="1"/>
    <col min="8451" max="8451" width="17.1640625" style="700" customWidth="1"/>
    <col min="8452" max="8452" width="19.1640625" style="700" customWidth="1"/>
    <col min="8453" max="8453" width="17.1640625" style="700" customWidth="1"/>
    <col min="8454" max="8454" width="9.33203125" style="700"/>
    <col min="8455" max="8455" width="12.83203125" style="700" bestFit="1" customWidth="1"/>
    <col min="8456" max="8704" width="9.33203125" style="700"/>
    <col min="8705" max="8705" width="5" style="700" customWidth="1"/>
    <col min="8706" max="8706" width="76.33203125" style="700" customWidth="1"/>
    <col min="8707" max="8707" width="17.1640625" style="700" customWidth="1"/>
    <col min="8708" max="8708" width="19.1640625" style="700" customWidth="1"/>
    <col min="8709" max="8709" width="17.1640625" style="700" customWidth="1"/>
    <col min="8710" max="8710" width="9.33203125" style="700"/>
    <col min="8711" max="8711" width="12.83203125" style="700" bestFit="1" customWidth="1"/>
    <col min="8712" max="8960" width="9.33203125" style="700"/>
    <col min="8961" max="8961" width="5" style="700" customWidth="1"/>
    <col min="8962" max="8962" width="76.33203125" style="700" customWidth="1"/>
    <col min="8963" max="8963" width="17.1640625" style="700" customWidth="1"/>
    <col min="8964" max="8964" width="19.1640625" style="700" customWidth="1"/>
    <col min="8965" max="8965" width="17.1640625" style="700" customWidth="1"/>
    <col min="8966" max="8966" width="9.33203125" style="700"/>
    <col min="8967" max="8967" width="12.83203125" style="700" bestFit="1" customWidth="1"/>
    <col min="8968" max="9216" width="9.33203125" style="700"/>
    <col min="9217" max="9217" width="5" style="700" customWidth="1"/>
    <col min="9218" max="9218" width="76.33203125" style="700" customWidth="1"/>
    <col min="9219" max="9219" width="17.1640625" style="700" customWidth="1"/>
    <col min="9220" max="9220" width="19.1640625" style="700" customWidth="1"/>
    <col min="9221" max="9221" width="17.1640625" style="700" customWidth="1"/>
    <col min="9222" max="9222" width="9.33203125" style="700"/>
    <col min="9223" max="9223" width="12.83203125" style="700" bestFit="1" customWidth="1"/>
    <col min="9224" max="9472" width="9.33203125" style="700"/>
    <col min="9473" max="9473" width="5" style="700" customWidth="1"/>
    <col min="9474" max="9474" width="76.33203125" style="700" customWidth="1"/>
    <col min="9475" max="9475" width="17.1640625" style="700" customWidth="1"/>
    <col min="9476" max="9476" width="19.1640625" style="700" customWidth="1"/>
    <col min="9477" max="9477" width="17.1640625" style="700" customWidth="1"/>
    <col min="9478" max="9478" width="9.33203125" style="700"/>
    <col min="9479" max="9479" width="12.83203125" style="700" bestFit="1" customWidth="1"/>
    <col min="9480" max="9728" width="9.33203125" style="700"/>
    <col min="9729" max="9729" width="5" style="700" customWidth="1"/>
    <col min="9730" max="9730" width="76.33203125" style="700" customWidth="1"/>
    <col min="9731" max="9731" width="17.1640625" style="700" customWidth="1"/>
    <col min="9732" max="9732" width="19.1640625" style="700" customWidth="1"/>
    <col min="9733" max="9733" width="17.1640625" style="700" customWidth="1"/>
    <col min="9734" max="9734" width="9.33203125" style="700"/>
    <col min="9735" max="9735" width="12.83203125" style="700" bestFit="1" customWidth="1"/>
    <col min="9736" max="9984" width="9.33203125" style="700"/>
    <col min="9985" max="9985" width="5" style="700" customWidth="1"/>
    <col min="9986" max="9986" width="76.33203125" style="700" customWidth="1"/>
    <col min="9987" max="9987" width="17.1640625" style="700" customWidth="1"/>
    <col min="9988" max="9988" width="19.1640625" style="700" customWidth="1"/>
    <col min="9989" max="9989" width="17.1640625" style="700" customWidth="1"/>
    <col min="9990" max="9990" width="9.33203125" style="700"/>
    <col min="9991" max="9991" width="12.83203125" style="700" bestFit="1" customWidth="1"/>
    <col min="9992" max="10240" width="9.33203125" style="700"/>
    <col min="10241" max="10241" width="5" style="700" customWidth="1"/>
    <col min="10242" max="10242" width="76.33203125" style="700" customWidth="1"/>
    <col min="10243" max="10243" width="17.1640625" style="700" customWidth="1"/>
    <col min="10244" max="10244" width="19.1640625" style="700" customWidth="1"/>
    <col min="10245" max="10245" width="17.1640625" style="700" customWidth="1"/>
    <col min="10246" max="10246" width="9.33203125" style="700"/>
    <col min="10247" max="10247" width="12.83203125" style="700" bestFit="1" customWidth="1"/>
    <col min="10248" max="10496" width="9.33203125" style="700"/>
    <col min="10497" max="10497" width="5" style="700" customWidth="1"/>
    <col min="10498" max="10498" width="76.33203125" style="700" customWidth="1"/>
    <col min="10499" max="10499" width="17.1640625" style="700" customWidth="1"/>
    <col min="10500" max="10500" width="19.1640625" style="700" customWidth="1"/>
    <col min="10501" max="10501" width="17.1640625" style="700" customWidth="1"/>
    <col min="10502" max="10502" width="9.33203125" style="700"/>
    <col min="10503" max="10503" width="12.83203125" style="700" bestFit="1" customWidth="1"/>
    <col min="10504" max="10752" width="9.33203125" style="700"/>
    <col min="10753" max="10753" width="5" style="700" customWidth="1"/>
    <col min="10754" max="10754" width="76.33203125" style="700" customWidth="1"/>
    <col min="10755" max="10755" width="17.1640625" style="700" customWidth="1"/>
    <col min="10756" max="10756" width="19.1640625" style="700" customWidth="1"/>
    <col min="10757" max="10757" width="17.1640625" style="700" customWidth="1"/>
    <col min="10758" max="10758" width="9.33203125" style="700"/>
    <col min="10759" max="10759" width="12.83203125" style="700" bestFit="1" customWidth="1"/>
    <col min="10760" max="11008" width="9.33203125" style="700"/>
    <col min="11009" max="11009" width="5" style="700" customWidth="1"/>
    <col min="11010" max="11010" width="76.33203125" style="700" customWidth="1"/>
    <col min="11011" max="11011" width="17.1640625" style="700" customWidth="1"/>
    <col min="11012" max="11012" width="19.1640625" style="700" customWidth="1"/>
    <col min="11013" max="11013" width="17.1640625" style="700" customWidth="1"/>
    <col min="11014" max="11014" width="9.33203125" style="700"/>
    <col min="11015" max="11015" width="12.83203125" style="700" bestFit="1" customWidth="1"/>
    <col min="11016" max="11264" width="9.33203125" style="700"/>
    <col min="11265" max="11265" width="5" style="700" customWidth="1"/>
    <col min="11266" max="11266" width="76.33203125" style="700" customWidth="1"/>
    <col min="11267" max="11267" width="17.1640625" style="700" customWidth="1"/>
    <col min="11268" max="11268" width="19.1640625" style="700" customWidth="1"/>
    <col min="11269" max="11269" width="17.1640625" style="700" customWidth="1"/>
    <col min="11270" max="11270" width="9.33203125" style="700"/>
    <col min="11271" max="11271" width="12.83203125" style="700" bestFit="1" customWidth="1"/>
    <col min="11272" max="11520" width="9.33203125" style="700"/>
    <col min="11521" max="11521" width="5" style="700" customWidth="1"/>
    <col min="11522" max="11522" width="76.33203125" style="700" customWidth="1"/>
    <col min="11523" max="11523" width="17.1640625" style="700" customWidth="1"/>
    <col min="11524" max="11524" width="19.1640625" style="700" customWidth="1"/>
    <col min="11525" max="11525" width="17.1640625" style="700" customWidth="1"/>
    <col min="11526" max="11526" width="9.33203125" style="700"/>
    <col min="11527" max="11527" width="12.83203125" style="700" bestFit="1" customWidth="1"/>
    <col min="11528" max="11776" width="9.33203125" style="700"/>
    <col min="11777" max="11777" width="5" style="700" customWidth="1"/>
    <col min="11778" max="11778" width="76.33203125" style="700" customWidth="1"/>
    <col min="11779" max="11779" width="17.1640625" style="700" customWidth="1"/>
    <col min="11780" max="11780" width="19.1640625" style="700" customWidth="1"/>
    <col min="11781" max="11781" width="17.1640625" style="700" customWidth="1"/>
    <col min="11782" max="11782" width="9.33203125" style="700"/>
    <col min="11783" max="11783" width="12.83203125" style="700" bestFit="1" customWidth="1"/>
    <col min="11784" max="12032" width="9.33203125" style="700"/>
    <col min="12033" max="12033" width="5" style="700" customWidth="1"/>
    <col min="12034" max="12034" width="76.33203125" style="700" customWidth="1"/>
    <col min="12035" max="12035" width="17.1640625" style="700" customWidth="1"/>
    <col min="12036" max="12036" width="19.1640625" style="700" customWidth="1"/>
    <col min="12037" max="12037" width="17.1640625" style="700" customWidth="1"/>
    <col min="12038" max="12038" width="9.33203125" style="700"/>
    <col min="12039" max="12039" width="12.83203125" style="700" bestFit="1" customWidth="1"/>
    <col min="12040" max="12288" width="9.33203125" style="700"/>
    <col min="12289" max="12289" width="5" style="700" customWidth="1"/>
    <col min="12290" max="12290" width="76.33203125" style="700" customWidth="1"/>
    <col min="12291" max="12291" width="17.1640625" style="700" customWidth="1"/>
    <col min="12292" max="12292" width="19.1640625" style="700" customWidth="1"/>
    <col min="12293" max="12293" width="17.1640625" style="700" customWidth="1"/>
    <col min="12294" max="12294" width="9.33203125" style="700"/>
    <col min="12295" max="12295" width="12.83203125" style="700" bestFit="1" customWidth="1"/>
    <col min="12296" max="12544" width="9.33203125" style="700"/>
    <col min="12545" max="12545" width="5" style="700" customWidth="1"/>
    <col min="12546" max="12546" width="76.33203125" style="700" customWidth="1"/>
    <col min="12547" max="12547" width="17.1640625" style="700" customWidth="1"/>
    <col min="12548" max="12548" width="19.1640625" style="700" customWidth="1"/>
    <col min="12549" max="12549" width="17.1640625" style="700" customWidth="1"/>
    <col min="12550" max="12550" width="9.33203125" style="700"/>
    <col min="12551" max="12551" width="12.83203125" style="700" bestFit="1" customWidth="1"/>
    <col min="12552" max="12800" width="9.33203125" style="700"/>
    <col min="12801" max="12801" width="5" style="700" customWidth="1"/>
    <col min="12802" max="12802" width="76.33203125" style="700" customWidth="1"/>
    <col min="12803" max="12803" width="17.1640625" style="700" customWidth="1"/>
    <col min="12804" max="12804" width="19.1640625" style="700" customWidth="1"/>
    <col min="12805" max="12805" width="17.1640625" style="700" customWidth="1"/>
    <col min="12806" max="12806" width="9.33203125" style="700"/>
    <col min="12807" max="12807" width="12.83203125" style="700" bestFit="1" customWidth="1"/>
    <col min="12808" max="13056" width="9.33203125" style="700"/>
    <col min="13057" max="13057" width="5" style="700" customWidth="1"/>
    <col min="13058" max="13058" width="76.33203125" style="700" customWidth="1"/>
    <col min="13059" max="13059" width="17.1640625" style="700" customWidth="1"/>
    <col min="13060" max="13060" width="19.1640625" style="700" customWidth="1"/>
    <col min="13061" max="13061" width="17.1640625" style="700" customWidth="1"/>
    <col min="13062" max="13062" width="9.33203125" style="700"/>
    <col min="13063" max="13063" width="12.83203125" style="700" bestFit="1" customWidth="1"/>
    <col min="13064" max="13312" width="9.33203125" style="700"/>
    <col min="13313" max="13313" width="5" style="700" customWidth="1"/>
    <col min="13314" max="13314" width="76.33203125" style="700" customWidth="1"/>
    <col min="13315" max="13315" width="17.1640625" style="700" customWidth="1"/>
    <col min="13316" max="13316" width="19.1640625" style="700" customWidth="1"/>
    <col min="13317" max="13317" width="17.1640625" style="700" customWidth="1"/>
    <col min="13318" max="13318" width="9.33203125" style="700"/>
    <col min="13319" max="13319" width="12.83203125" style="700" bestFit="1" customWidth="1"/>
    <col min="13320" max="13568" width="9.33203125" style="700"/>
    <col min="13569" max="13569" width="5" style="700" customWidth="1"/>
    <col min="13570" max="13570" width="76.33203125" style="700" customWidth="1"/>
    <col min="13571" max="13571" width="17.1640625" style="700" customWidth="1"/>
    <col min="13572" max="13572" width="19.1640625" style="700" customWidth="1"/>
    <col min="13573" max="13573" width="17.1640625" style="700" customWidth="1"/>
    <col min="13574" max="13574" width="9.33203125" style="700"/>
    <col min="13575" max="13575" width="12.83203125" style="700" bestFit="1" customWidth="1"/>
    <col min="13576" max="13824" width="9.33203125" style="700"/>
    <col min="13825" max="13825" width="5" style="700" customWidth="1"/>
    <col min="13826" max="13826" width="76.33203125" style="700" customWidth="1"/>
    <col min="13827" max="13827" width="17.1640625" style="700" customWidth="1"/>
    <col min="13828" max="13828" width="19.1640625" style="700" customWidth="1"/>
    <col min="13829" max="13829" width="17.1640625" style="700" customWidth="1"/>
    <col min="13830" max="13830" width="9.33203125" style="700"/>
    <col min="13831" max="13831" width="12.83203125" style="700" bestFit="1" customWidth="1"/>
    <col min="13832" max="14080" width="9.33203125" style="700"/>
    <col min="14081" max="14081" width="5" style="700" customWidth="1"/>
    <col min="14082" max="14082" width="76.33203125" style="700" customWidth="1"/>
    <col min="14083" max="14083" width="17.1640625" style="700" customWidth="1"/>
    <col min="14084" max="14084" width="19.1640625" style="700" customWidth="1"/>
    <col min="14085" max="14085" width="17.1640625" style="700" customWidth="1"/>
    <col min="14086" max="14086" width="9.33203125" style="700"/>
    <col min="14087" max="14087" width="12.83203125" style="700" bestFit="1" customWidth="1"/>
    <col min="14088" max="14336" width="9.33203125" style="700"/>
    <col min="14337" max="14337" width="5" style="700" customWidth="1"/>
    <col min="14338" max="14338" width="76.33203125" style="700" customWidth="1"/>
    <col min="14339" max="14339" width="17.1640625" style="700" customWidth="1"/>
    <col min="14340" max="14340" width="19.1640625" style="700" customWidth="1"/>
    <col min="14341" max="14341" width="17.1640625" style="700" customWidth="1"/>
    <col min="14342" max="14342" width="9.33203125" style="700"/>
    <col min="14343" max="14343" width="12.83203125" style="700" bestFit="1" customWidth="1"/>
    <col min="14344" max="14592" width="9.33203125" style="700"/>
    <col min="14593" max="14593" width="5" style="700" customWidth="1"/>
    <col min="14594" max="14594" width="76.33203125" style="700" customWidth="1"/>
    <col min="14595" max="14595" width="17.1640625" style="700" customWidth="1"/>
    <col min="14596" max="14596" width="19.1640625" style="700" customWidth="1"/>
    <col min="14597" max="14597" width="17.1640625" style="700" customWidth="1"/>
    <col min="14598" max="14598" width="9.33203125" style="700"/>
    <col min="14599" max="14599" width="12.83203125" style="700" bestFit="1" customWidth="1"/>
    <col min="14600" max="14848" width="9.33203125" style="700"/>
    <col min="14849" max="14849" width="5" style="700" customWidth="1"/>
    <col min="14850" max="14850" width="76.33203125" style="700" customWidth="1"/>
    <col min="14851" max="14851" width="17.1640625" style="700" customWidth="1"/>
    <col min="14852" max="14852" width="19.1640625" style="700" customWidth="1"/>
    <col min="14853" max="14853" width="17.1640625" style="700" customWidth="1"/>
    <col min="14854" max="14854" width="9.33203125" style="700"/>
    <col min="14855" max="14855" width="12.83203125" style="700" bestFit="1" customWidth="1"/>
    <col min="14856" max="15104" width="9.33203125" style="700"/>
    <col min="15105" max="15105" width="5" style="700" customWidth="1"/>
    <col min="15106" max="15106" width="76.33203125" style="700" customWidth="1"/>
    <col min="15107" max="15107" width="17.1640625" style="700" customWidth="1"/>
    <col min="15108" max="15108" width="19.1640625" style="700" customWidth="1"/>
    <col min="15109" max="15109" width="17.1640625" style="700" customWidth="1"/>
    <col min="15110" max="15110" width="9.33203125" style="700"/>
    <col min="15111" max="15111" width="12.83203125" style="700" bestFit="1" customWidth="1"/>
    <col min="15112" max="15360" width="9.33203125" style="700"/>
    <col min="15361" max="15361" width="5" style="700" customWidth="1"/>
    <col min="15362" max="15362" width="76.33203125" style="700" customWidth="1"/>
    <col min="15363" max="15363" width="17.1640625" style="700" customWidth="1"/>
    <col min="15364" max="15364" width="19.1640625" style="700" customWidth="1"/>
    <col min="15365" max="15365" width="17.1640625" style="700" customWidth="1"/>
    <col min="15366" max="15366" width="9.33203125" style="700"/>
    <col min="15367" max="15367" width="12.83203125" style="700" bestFit="1" customWidth="1"/>
    <col min="15368" max="15616" width="9.33203125" style="700"/>
    <col min="15617" max="15617" width="5" style="700" customWidth="1"/>
    <col min="15618" max="15618" width="76.33203125" style="700" customWidth="1"/>
    <col min="15619" max="15619" width="17.1640625" style="700" customWidth="1"/>
    <col min="15620" max="15620" width="19.1640625" style="700" customWidth="1"/>
    <col min="15621" max="15621" width="17.1640625" style="700" customWidth="1"/>
    <col min="15622" max="15622" width="9.33203125" style="700"/>
    <col min="15623" max="15623" width="12.83203125" style="700" bestFit="1" customWidth="1"/>
    <col min="15624" max="15872" width="9.33203125" style="700"/>
    <col min="15873" max="15873" width="5" style="700" customWidth="1"/>
    <col min="15874" max="15874" width="76.33203125" style="700" customWidth="1"/>
    <col min="15875" max="15875" width="17.1640625" style="700" customWidth="1"/>
    <col min="15876" max="15876" width="19.1640625" style="700" customWidth="1"/>
    <col min="15877" max="15877" width="17.1640625" style="700" customWidth="1"/>
    <col min="15878" max="15878" width="9.33203125" style="700"/>
    <col min="15879" max="15879" width="12.83203125" style="700" bestFit="1" customWidth="1"/>
    <col min="15880" max="16128" width="9.33203125" style="700"/>
    <col min="16129" max="16129" width="5" style="700" customWidth="1"/>
    <col min="16130" max="16130" width="76.33203125" style="700" customWidth="1"/>
    <col min="16131" max="16131" width="17.1640625" style="700" customWidth="1"/>
    <col min="16132" max="16132" width="19.1640625" style="700" customWidth="1"/>
    <col min="16133" max="16133" width="17.1640625" style="700" customWidth="1"/>
    <col min="16134" max="16134" width="9.33203125" style="700"/>
    <col min="16135" max="16135" width="12.83203125" style="700" bestFit="1" customWidth="1"/>
    <col min="16136" max="16384" width="9.33203125" style="700"/>
  </cols>
  <sheetData>
    <row r="1" spans="1:7" x14ac:dyDescent="0.25">
      <c r="A1" s="1196" t="s">
        <v>684</v>
      </c>
      <c r="B1" s="1196"/>
      <c r="C1" s="1196"/>
      <c r="D1" s="1196"/>
      <c r="E1" s="1196"/>
    </row>
    <row r="2" spans="1:7" ht="36.75" customHeight="1" x14ac:dyDescent="0.25">
      <c r="A2" s="1195" t="s">
        <v>746</v>
      </c>
      <c r="B2" s="1195"/>
      <c r="C2" s="1195"/>
      <c r="D2" s="1195"/>
      <c r="E2" s="1195"/>
    </row>
    <row r="3" spans="1:7" x14ac:dyDescent="0.25">
      <c r="A3" s="239"/>
      <c r="B3" s="239"/>
      <c r="C3" s="701"/>
      <c r="D3" s="701"/>
      <c r="E3" s="753" t="s">
        <v>1</v>
      </c>
    </row>
    <row r="4" spans="1:7" s="702" customFormat="1" ht="63.75" x14ac:dyDescent="0.2">
      <c r="A4" s="240" t="s">
        <v>406</v>
      </c>
      <c r="B4" s="31" t="s">
        <v>611</v>
      </c>
      <c r="C4" s="726" t="s">
        <v>617</v>
      </c>
      <c r="D4" s="726" t="s">
        <v>618</v>
      </c>
      <c r="E4" s="727" t="s">
        <v>612</v>
      </c>
      <c r="G4" s="703"/>
    </row>
    <row r="5" spans="1:7" s="702" customFormat="1" ht="12" customHeight="1" x14ac:dyDescent="0.2">
      <c r="A5" s="722">
        <v>1</v>
      </c>
      <c r="B5" s="723">
        <v>2</v>
      </c>
      <c r="C5" s="724">
        <v>3</v>
      </c>
      <c r="D5" s="724">
        <v>4</v>
      </c>
      <c r="E5" s="725">
        <v>5</v>
      </c>
    </row>
    <row r="6" spans="1:7" s="702" customFormat="1" ht="18" customHeight="1" x14ac:dyDescent="0.25">
      <c r="A6" s="739" t="s">
        <v>10</v>
      </c>
      <c r="B6" s="720"/>
      <c r="C6" s="721">
        <v>0</v>
      </c>
      <c r="D6" s="721">
        <v>0</v>
      </c>
      <c r="E6" s="740"/>
    </row>
    <row r="7" spans="1:7" s="702" customFormat="1" ht="18" customHeight="1" x14ac:dyDescent="0.25">
      <c r="A7" s="741" t="s">
        <v>13</v>
      </c>
      <c r="B7" s="708"/>
      <c r="C7" s="709">
        <v>0</v>
      </c>
      <c r="D7" s="709">
        <v>0</v>
      </c>
      <c r="E7" s="742"/>
    </row>
    <row r="8" spans="1:7" s="702" customFormat="1" ht="18" customHeight="1" x14ac:dyDescent="0.25">
      <c r="A8" s="741" t="s">
        <v>16</v>
      </c>
      <c r="B8" s="710"/>
      <c r="C8" s="709"/>
      <c r="D8" s="709"/>
      <c r="E8" s="742"/>
    </row>
    <row r="9" spans="1:7" s="702" customFormat="1" ht="18" customHeight="1" x14ac:dyDescent="0.25">
      <c r="A9" s="739" t="s">
        <v>19</v>
      </c>
      <c r="B9" s="708"/>
      <c r="C9" s="711"/>
      <c r="D9" s="711"/>
      <c r="E9" s="742"/>
    </row>
    <row r="10" spans="1:7" s="702" customFormat="1" ht="18" customHeight="1" x14ac:dyDescent="0.2">
      <c r="A10" s="741" t="s">
        <v>22</v>
      </c>
      <c r="B10" s="712"/>
      <c r="C10" s="713"/>
      <c r="D10" s="713"/>
      <c r="E10" s="743"/>
    </row>
    <row r="11" spans="1:7" s="702" customFormat="1" ht="18" customHeight="1" x14ac:dyDescent="0.2">
      <c r="A11" s="741" t="s">
        <v>25</v>
      </c>
      <c r="B11" s="714"/>
      <c r="C11" s="715"/>
      <c r="D11" s="715"/>
      <c r="E11" s="743"/>
    </row>
    <row r="12" spans="1:7" s="702" customFormat="1" ht="18" customHeight="1" x14ac:dyDescent="0.2">
      <c r="A12" s="739" t="s">
        <v>28</v>
      </c>
      <c r="B12" s="714"/>
      <c r="C12" s="715"/>
      <c r="D12" s="715"/>
      <c r="E12" s="743"/>
    </row>
    <row r="13" spans="1:7" s="702" customFormat="1" ht="18" customHeight="1" x14ac:dyDescent="0.2">
      <c r="A13" s="741" t="s">
        <v>31</v>
      </c>
      <c r="B13" s="714"/>
      <c r="C13" s="715"/>
      <c r="D13" s="715"/>
      <c r="E13" s="743"/>
    </row>
    <row r="14" spans="1:7" s="702" customFormat="1" ht="18" customHeight="1" x14ac:dyDescent="0.2">
      <c r="A14" s="741" t="s">
        <v>34</v>
      </c>
      <c r="B14" s="714"/>
      <c r="C14" s="715"/>
      <c r="D14" s="715"/>
      <c r="E14" s="743"/>
    </row>
    <row r="15" spans="1:7" s="702" customFormat="1" ht="18" customHeight="1" x14ac:dyDescent="0.2">
      <c r="A15" s="744" t="s">
        <v>37</v>
      </c>
      <c r="B15" s="728"/>
      <c r="C15" s="729"/>
      <c r="D15" s="729"/>
      <c r="E15" s="745"/>
    </row>
    <row r="16" spans="1:7" s="702" customFormat="1" x14ac:dyDescent="0.2">
      <c r="A16" s="242" t="s">
        <v>39</v>
      </c>
      <c r="B16" s="731" t="s">
        <v>613</v>
      </c>
      <c r="C16" s="732">
        <f>SUM(C6:C15)</f>
        <v>0</v>
      </c>
      <c r="D16" s="732">
        <f>SUM(D6:D15)</f>
        <v>0</v>
      </c>
      <c r="E16" s="733">
        <f>SUM(E6:E15)</f>
        <v>0</v>
      </c>
    </row>
    <row r="17" spans="1:6" s="702" customFormat="1" x14ac:dyDescent="0.2">
      <c r="A17" s="744" t="s">
        <v>41</v>
      </c>
      <c r="B17" s="734"/>
      <c r="C17" s="735"/>
      <c r="D17" s="735"/>
      <c r="E17" s="746"/>
    </row>
    <row r="18" spans="1:6" s="702" customFormat="1" x14ac:dyDescent="0.2">
      <c r="A18" s="242" t="s">
        <v>43</v>
      </c>
      <c r="B18" s="731" t="s">
        <v>614</v>
      </c>
      <c r="C18" s="732">
        <f>SUM(C17:C17)</f>
        <v>0</v>
      </c>
      <c r="D18" s="732">
        <f>SUM(D17:D17)</f>
        <v>0</v>
      </c>
      <c r="E18" s="733">
        <f>SUM(E17:E17)</f>
        <v>0</v>
      </c>
    </row>
    <row r="19" spans="1:6" s="702" customFormat="1" x14ac:dyDescent="0.2">
      <c r="A19" s="739" t="s">
        <v>45</v>
      </c>
      <c r="B19" s="736"/>
      <c r="C19" s="730"/>
      <c r="D19" s="730"/>
      <c r="E19" s="747"/>
    </row>
    <row r="20" spans="1:6" s="702" customFormat="1" x14ac:dyDescent="0.2">
      <c r="A20" s="741" t="s">
        <v>47</v>
      </c>
      <c r="B20" s="718"/>
      <c r="C20" s="719"/>
      <c r="D20" s="719"/>
      <c r="E20" s="743"/>
    </row>
    <row r="21" spans="1:6" s="702" customFormat="1" x14ac:dyDescent="0.2">
      <c r="A21" s="739" t="s">
        <v>49</v>
      </c>
      <c r="B21" s="716"/>
      <c r="C21" s="717"/>
      <c r="D21" s="717"/>
      <c r="E21" s="743"/>
    </row>
    <row r="22" spans="1:6" s="702" customFormat="1" x14ac:dyDescent="0.2">
      <c r="A22" s="741" t="s">
        <v>51</v>
      </c>
      <c r="B22" s="716"/>
      <c r="C22" s="717"/>
      <c r="D22" s="717"/>
      <c r="E22" s="743"/>
    </row>
    <row r="23" spans="1:6" s="702" customFormat="1" x14ac:dyDescent="0.2">
      <c r="A23" s="748" t="s">
        <v>54</v>
      </c>
      <c r="B23" s="737"/>
      <c r="C23" s="738"/>
      <c r="D23" s="738"/>
      <c r="E23" s="745"/>
    </row>
    <row r="24" spans="1:6" s="702" customFormat="1" x14ac:dyDescent="0.2">
      <c r="A24" s="242" t="s">
        <v>57</v>
      </c>
      <c r="B24" s="731" t="s">
        <v>615</v>
      </c>
      <c r="C24" s="732">
        <f>SUM(C19:C23)</f>
        <v>0</v>
      </c>
      <c r="D24" s="732">
        <f>SUM(D19:D23)</f>
        <v>0</v>
      </c>
      <c r="E24" s="733">
        <f>SUM(E19:E23)</f>
        <v>0</v>
      </c>
    </row>
    <row r="25" spans="1:6" s="702" customFormat="1" ht="27" customHeight="1" x14ac:dyDescent="0.2">
      <c r="A25" s="749" t="s">
        <v>60</v>
      </c>
      <c r="B25" s="750" t="s">
        <v>616</v>
      </c>
      <c r="C25" s="751">
        <f>SUM(C24,C18,C16)</f>
        <v>0</v>
      </c>
      <c r="D25" s="751">
        <f>SUM(D24,D18,D16)</f>
        <v>0</v>
      </c>
      <c r="E25" s="752">
        <f>SUM(E24,E18,E16)</f>
        <v>0</v>
      </c>
    </row>
    <row r="28" spans="1:6" x14ac:dyDescent="0.25">
      <c r="A28" s="704"/>
      <c r="B28" s="705"/>
      <c r="C28" s="704"/>
      <c r="D28" s="704"/>
      <c r="E28" s="704"/>
    </row>
    <row r="29" spans="1:6" x14ac:dyDescent="0.25">
      <c r="A29" s="704"/>
      <c r="B29" s="705"/>
      <c r="C29" s="704"/>
      <c r="D29" s="704"/>
      <c r="E29" s="704"/>
    </row>
    <row r="30" spans="1:6" x14ac:dyDescent="0.25">
      <c r="A30" s="704"/>
      <c r="B30" s="705"/>
      <c r="C30" s="704"/>
      <c r="D30" s="704"/>
      <c r="E30" s="704"/>
      <c r="F30" s="706"/>
    </row>
    <row r="31" spans="1:6" x14ac:dyDescent="0.25">
      <c r="A31" s="704"/>
      <c r="B31" s="705"/>
      <c r="C31" s="704"/>
      <c r="D31" s="704"/>
      <c r="E31" s="704"/>
    </row>
    <row r="32" spans="1:6" x14ac:dyDescent="0.25">
      <c r="A32" s="704"/>
      <c r="B32" s="705"/>
      <c r="C32" s="704"/>
      <c r="D32" s="704"/>
      <c r="E32" s="704"/>
    </row>
    <row r="33" spans="1:5" x14ac:dyDescent="0.25">
      <c r="A33" s="704"/>
      <c r="B33" s="705"/>
      <c r="C33" s="704"/>
      <c r="D33" s="704"/>
      <c r="E33" s="704"/>
    </row>
    <row r="34" spans="1:5" x14ac:dyDescent="0.25">
      <c r="A34" s="704"/>
      <c r="B34" s="705"/>
      <c r="C34" s="704"/>
      <c r="D34" s="704"/>
      <c r="E34" s="704"/>
    </row>
    <row r="35" spans="1:5" x14ac:dyDescent="0.25">
      <c r="A35" s="704"/>
      <c r="B35" s="705"/>
      <c r="C35" s="704"/>
      <c r="D35" s="704"/>
      <c r="E35" s="704"/>
    </row>
    <row r="36" spans="1:5" x14ac:dyDescent="0.25">
      <c r="A36" s="704"/>
      <c r="B36" s="705"/>
      <c r="C36" s="704"/>
      <c r="D36" s="704"/>
      <c r="E36" s="704"/>
    </row>
    <row r="37" spans="1:5" x14ac:dyDescent="0.25">
      <c r="A37" s="704"/>
      <c r="B37" s="704"/>
      <c r="C37" s="704"/>
      <c r="D37" s="704"/>
      <c r="E37" s="704"/>
    </row>
    <row r="38" spans="1:5" x14ac:dyDescent="0.25">
      <c r="A38" s="704"/>
      <c r="B38" s="704"/>
      <c r="C38" s="704"/>
      <c r="D38" s="704"/>
      <c r="E38" s="704"/>
    </row>
    <row r="39" spans="1:5" x14ac:dyDescent="0.25">
      <c r="A39" s="704"/>
      <c r="B39" s="704"/>
      <c r="C39" s="704"/>
      <c r="D39" s="704"/>
      <c r="E39" s="704"/>
    </row>
    <row r="40" spans="1:5" x14ac:dyDescent="0.25">
      <c r="A40" s="704"/>
      <c r="B40" s="704"/>
      <c r="C40" s="704"/>
      <c r="D40" s="704"/>
      <c r="E40" s="704"/>
    </row>
    <row r="41" spans="1:5" x14ac:dyDescent="0.25">
      <c r="A41" s="704"/>
      <c r="B41" s="704"/>
      <c r="C41" s="704"/>
      <c r="D41" s="704"/>
      <c r="E41" s="704"/>
    </row>
    <row r="42" spans="1:5" x14ac:dyDescent="0.25">
      <c r="A42" s="704"/>
      <c r="B42" s="704"/>
      <c r="C42" s="704"/>
      <c r="D42" s="704"/>
      <c r="E42" s="704"/>
    </row>
    <row r="43" spans="1:5" x14ac:dyDescent="0.25">
      <c r="A43" s="704"/>
      <c r="B43" s="704"/>
      <c r="C43" s="704"/>
      <c r="D43" s="704"/>
      <c r="E43" s="704"/>
    </row>
    <row r="44" spans="1:5" x14ac:dyDescent="0.25">
      <c r="A44" s="704"/>
      <c r="B44" s="704"/>
      <c r="C44" s="704"/>
      <c r="D44" s="704"/>
      <c r="E44" s="704"/>
    </row>
  </sheetData>
  <mergeCells count="2">
    <mergeCell ref="A2:E2"/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0" firstPageNumber="53" fitToHeight="0" orientation="portrait" useFirstPageNumber="1" r:id="rId1"/>
  <headerFooter>
    <oddHeader>&amp;R&amp;"Times New Roman CE,Félkövér dőlt"&amp;11 18. melléklet a .../2017. (...)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SheetLayoutView="100" workbookViewId="0">
      <selection activeCell="C8" sqref="C8"/>
    </sheetView>
  </sheetViews>
  <sheetFormatPr defaultColWidth="9.33203125" defaultRowHeight="12.75" x14ac:dyDescent="0.2"/>
  <cols>
    <col min="1" max="1" width="7" style="104" customWidth="1"/>
    <col min="2" max="2" width="58" style="105" customWidth="1"/>
    <col min="3" max="3" width="18.33203125" style="104" customWidth="1"/>
    <col min="4" max="4" width="56" style="104" customWidth="1"/>
    <col min="5" max="5" width="19.1640625" style="104" customWidth="1"/>
    <col min="6" max="6" width="7.6640625" style="104" customWidth="1"/>
    <col min="7" max="16384" width="9.33203125" style="104"/>
  </cols>
  <sheetData>
    <row r="1" spans="1:6" ht="44.25" customHeight="1" x14ac:dyDescent="0.2">
      <c r="A1" s="1082" t="s">
        <v>740</v>
      </c>
      <c r="B1" s="1082"/>
      <c r="C1" s="1082"/>
      <c r="D1" s="1082"/>
      <c r="E1" s="1082"/>
      <c r="F1" s="103"/>
    </row>
    <row r="2" spans="1:6" x14ac:dyDescent="0.2">
      <c r="E2" s="106" t="s">
        <v>1</v>
      </c>
      <c r="F2" s="103"/>
    </row>
    <row r="3" spans="1:6" ht="18" customHeight="1" x14ac:dyDescent="0.2">
      <c r="A3" s="1083" t="s">
        <v>2</v>
      </c>
      <c r="B3" s="1085" t="s">
        <v>266</v>
      </c>
      <c r="C3" s="1086"/>
      <c r="D3" s="1085" t="s">
        <v>267</v>
      </c>
      <c r="E3" s="1086"/>
      <c r="F3" s="103"/>
    </row>
    <row r="4" spans="1:6" s="109" customFormat="1" ht="35.25" customHeight="1" x14ac:dyDescent="0.2">
      <c r="A4" s="1084"/>
      <c r="B4" s="107" t="s">
        <v>268</v>
      </c>
      <c r="C4" s="108" t="s">
        <v>269</v>
      </c>
      <c r="D4" s="107" t="s">
        <v>268</v>
      </c>
      <c r="E4" s="108" t="str">
        <f>+C4</f>
        <v>2017. évi előirányzat</v>
      </c>
      <c r="F4" s="103"/>
    </row>
    <row r="5" spans="1:6" s="112" customFormat="1" ht="12" customHeight="1" x14ac:dyDescent="0.2">
      <c r="A5" s="110" t="s">
        <v>6</v>
      </c>
      <c r="B5" s="110" t="s">
        <v>7</v>
      </c>
      <c r="C5" s="111" t="s">
        <v>8</v>
      </c>
      <c r="D5" s="110" t="s">
        <v>9</v>
      </c>
      <c r="E5" s="111" t="s">
        <v>270</v>
      </c>
      <c r="F5" s="103"/>
    </row>
    <row r="6" spans="1:6" ht="18.75" customHeight="1" x14ac:dyDescent="0.2">
      <c r="A6" s="113" t="s">
        <v>10</v>
      </c>
      <c r="B6" s="845" t="s">
        <v>460</v>
      </c>
      <c r="C6" s="114">
        <f>'1.sz.mell.'!D12</f>
        <v>18521323</v>
      </c>
      <c r="D6" s="845" t="str">
        <f>'1.sz.mell.'!B82</f>
        <v>Személyi  juttatások</v>
      </c>
      <c r="E6" s="114">
        <f>'1.sz.mell.'!D82</f>
        <v>26885422</v>
      </c>
      <c r="F6" s="103"/>
    </row>
    <row r="7" spans="1:6" ht="15.75" customHeight="1" x14ac:dyDescent="0.2">
      <c r="A7" s="115" t="s">
        <v>13</v>
      </c>
      <c r="B7" s="846" t="s">
        <v>556</v>
      </c>
      <c r="C7" s="116">
        <f>'1.sz.mell.'!D13+'1.sz.mell.'!D14</f>
        <v>8216300</v>
      </c>
      <c r="D7" s="845" t="str">
        <f>'1.sz.mell.'!B83</f>
        <v>Munkaadókat terhelő járulékok és szociális hozzájárulási adó</v>
      </c>
      <c r="E7" s="117">
        <f>'1.sz.mell.'!D83</f>
        <v>5797642</v>
      </c>
      <c r="F7" s="103"/>
    </row>
    <row r="8" spans="1:6" ht="15.75" customHeight="1" x14ac:dyDescent="0.2">
      <c r="A8" s="115" t="s">
        <v>16</v>
      </c>
      <c r="B8" s="846" t="s">
        <v>108</v>
      </c>
      <c r="C8" s="117">
        <v>29032938</v>
      </c>
      <c r="D8" s="845" t="str">
        <f>'1.sz.mell.'!B84</f>
        <v>Dologi  kiadások</v>
      </c>
      <c r="E8" s="117">
        <f>'1.sz.mell.'!D84</f>
        <v>37040874</v>
      </c>
      <c r="F8" s="103"/>
    </row>
    <row r="9" spans="1:6" ht="15.75" customHeight="1" x14ac:dyDescent="0.2">
      <c r="A9" s="115" t="s">
        <v>19</v>
      </c>
      <c r="B9" s="846" t="s">
        <v>449</v>
      </c>
      <c r="C9" s="117">
        <f>'1.sz.mell.'!D57</f>
        <v>16805898</v>
      </c>
      <c r="D9" s="845" t="str">
        <f>'1.sz.mell.'!B85</f>
        <v>Ellátottak pénzbeli juttatásai</v>
      </c>
      <c r="E9" s="117">
        <f>'1.sz.mell.'!D85</f>
        <v>1693420</v>
      </c>
      <c r="F9" s="103"/>
    </row>
    <row r="10" spans="1:6" ht="15.75" customHeight="1" x14ac:dyDescent="0.2">
      <c r="A10" s="115" t="s">
        <v>22</v>
      </c>
      <c r="B10" s="846" t="s">
        <v>416</v>
      </c>
      <c r="C10" s="117">
        <f>'1.sz.mell.'!D66</f>
        <v>1607479</v>
      </c>
      <c r="D10" s="845" t="str">
        <f>'1.sz.mell.'!B86</f>
        <v>Egyéb működési célú kiadások</v>
      </c>
      <c r="E10" s="117">
        <f>'1.sz.mell.'!D86</f>
        <v>21460000</v>
      </c>
      <c r="F10" s="103"/>
    </row>
    <row r="11" spans="1:6" ht="15.75" customHeight="1" x14ac:dyDescent="0.2">
      <c r="A11" s="115" t="s">
        <v>25</v>
      </c>
      <c r="B11" s="846"/>
      <c r="C11" s="117"/>
      <c r="D11" s="118" t="s">
        <v>271</v>
      </c>
      <c r="E11" s="117"/>
      <c r="F11" s="103"/>
    </row>
    <row r="12" spans="1:6" ht="15.75" customHeight="1" x14ac:dyDescent="0.2">
      <c r="A12" s="119" t="s">
        <v>28</v>
      </c>
      <c r="B12" s="120"/>
      <c r="C12" s="121"/>
      <c r="D12" s="122" t="s">
        <v>272</v>
      </c>
      <c r="E12" s="121"/>
      <c r="F12" s="103"/>
    </row>
    <row r="13" spans="1:6" ht="15.75" customHeight="1" x14ac:dyDescent="0.2">
      <c r="A13" s="123" t="s">
        <v>31</v>
      </c>
      <c r="B13" s="849" t="s">
        <v>650</v>
      </c>
      <c r="C13" s="124">
        <f>SUM(C6:C12)</f>
        <v>74183938</v>
      </c>
      <c r="D13" s="849" t="s">
        <v>273</v>
      </c>
      <c r="E13" s="124">
        <f>SUM(E6:E10)</f>
        <v>92877358</v>
      </c>
      <c r="F13" s="103"/>
    </row>
    <row r="14" spans="1:6" ht="15.75" customHeight="1" x14ac:dyDescent="0.2">
      <c r="A14" s="125" t="s">
        <v>34</v>
      </c>
      <c r="B14" s="850" t="str">
        <f>'1.sz.mell.'!B71</f>
        <v xml:space="preserve">Hitel-, kölcsönfelvétel államháztartáson kívülről </v>
      </c>
      <c r="C14" s="126">
        <f>'1.sz.mell.'!D71</f>
        <v>0</v>
      </c>
      <c r="D14" s="1038" t="s">
        <v>274</v>
      </c>
      <c r="E14" s="127"/>
      <c r="F14" s="103"/>
    </row>
    <row r="15" spans="1:6" ht="15.75" customHeight="1" x14ac:dyDescent="0.2">
      <c r="A15" s="125" t="s">
        <v>37</v>
      </c>
      <c r="B15" s="851" t="s">
        <v>189</v>
      </c>
      <c r="C15" s="117">
        <f>SUM(C16:C17)</f>
        <v>19252062</v>
      </c>
      <c r="D15" s="1039" t="s">
        <v>275</v>
      </c>
      <c r="E15" s="117"/>
      <c r="F15" s="103"/>
    </row>
    <row r="16" spans="1:6" ht="15.75" customHeight="1" x14ac:dyDescent="0.2">
      <c r="A16" s="129" t="s">
        <v>276</v>
      </c>
      <c r="B16" s="130" t="str">
        <f>'1.sz.mell.'!B73</f>
        <v>Előző év költségvetési maradványának igénybevétele</v>
      </c>
      <c r="C16" s="117">
        <v>19252062</v>
      </c>
      <c r="D16" s="1039" t="s">
        <v>277</v>
      </c>
      <c r="E16" s="117"/>
      <c r="F16" s="103"/>
    </row>
    <row r="17" spans="1:6" ht="15.75" customHeight="1" x14ac:dyDescent="0.2">
      <c r="A17" s="129" t="s">
        <v>278</v>
      </c>
      <c r="B17" s="130" t="str">
        <f>'1.sz.mell.'!B74</f>
        <v>Előző év vállalkozási maradványának igénybevétele</v>
      </c>
      <c r="C17" s="117">
        <f>'1.sz.mell.'!D74</f>
        <v>0</v>
      </c>
      <c r="D17" s="1039" t="s">
        <v>742</v>
      </c>
      <c r="E17" s="117">
        <v>558642</v>
      </c>
      <c r="F17" s="103"/>
    </row>
    <row r="18" spans="1:6" ht="15.75" customHeight="1" x14ac:dyDescent="0.2">
      <c r="A18" s="125" t="s">
        <v>39</v>
      </c>
      <c r="B18" s="850" t="str">
        <f>'[16]1.sz.mell.'!B17</f>
        <v>Lekötött betétek megszüntetése</v>
      </c>
      <c r="C18" s="117">
        <f>'1.sz.mell.'!D75</f>
        <v>0</v>
      </c>
      <c r="D18" s="128"/>
      <c r="E18" s="117"/>
      <c r="F18" s="103"/>
    </row>
    <row r="19" spans="1:6" ht="27" customHeight="1" x14ac:dyDescent="0.2">
      <c r="A19" s="131" t="s">
        <v>41</v>
      </c>
      <c r="B19" s="849" t="s">
        <v>279</v>
      </c>
      <c r="C19" s="124">
        <f>SUM(C14+C15+C18)</f>
        <v>19252062</v>
      </c>
      <c r="D19" s="849" t="s">
        <v>280</v>
      </c>
      <c r="E19" s="124">
        <f>SUM(E14:E18)</f>
        <v>558642</v>
      </c>
      <c r="F19" s="103"/>
    </row>
    <row r="20" spans="1:6" ht="24" customHeight="1" x14ac:dyDescent="0.2">
      <c r="A20" s="131" t="s">
        <v>43</v>
      </c>
      <c r="B20" s="849" t="s">
        <v>281</v>
      </c>
      <c r="C20" s="124">
        <f>SUM(C13+C19)</f>
        <v>93436000</v>
      </c>
      <c r="D20" s="849" t="s">
        <v>282</v>
      </c>
      <c r="E20" s="124">
        <f>SUM(E13+E19)</f>
        <v>93436000</v>
      </c>
      <c r="F20" s="103"/>
    </row>
    <row r="21" spans="1:6" ht="18" customHeight="1" x14ac:dyDescent="0.2">
      <c r="A21" s="111" t="s">
        <v>45</v>
      </c>
      <c r="B21" s="858" t="s">
        <v>654</v>
      </c>
      <c r="C21" s="862">
        <f>IF(C13-E13&lt;0,E13-C13,"-")</f>
        <v>18693420</v>
      </c>
      <c r="D21" s="858" t="s">
        <v>655</v>
      </c>
      <c r="E21" s="862" t="str">
        <f>IF(C13-E13&gt;0,C13-E13,"-")</f>
        <v>-</v>
      </c>
    </row>
    <row r="22" spans="1:6" ht="18" customHeight="1" x14ac:dyDescent="0.2">
      <c r="A22" s="111" t="s">
        <v>47</v>
      </c>
      <c r="B22" s="858" t="s">
        <v>656</v>
      </c>
      <c r="C22" s="862" t="str">
        <f>IF(C13+C19-E20&lt;0,E20-(C13+C19),"-")</f>
        <v>-</v>
      </c>
      <c r="D22" s="858" t="s">
        <v>657</v>
      </c>
      <c r="E22" s="862" t="str">
        <f>IF(C13+C19-E20&gt;0,C13+C19-E20,"-")</f>
        <v>-</v>
      </c>
    </row>
    <row r="23" spans="1:6" ht="15.75" x14ac:dyDescent="0.2">
      <c r="B23" s="132"/>
    </row>
  </sheetData>
  <mergeCells count="4">
    <mergeCell ref="A1:E1"/>
    <mergeCell ref="A3:A4"/>
    <mergeCell ref="B3:C3"/>
    <mergeCell ref="D3:E3"/>
  </mergeCells>
  <printOptions horizontalCentered="1"/>
  <pageMargins left="0.59055118110236227" right="0.59055118110236227" top="0.9055118110236221" bottom="0.78740157480314965" header="0.59055118110236227" footer="0.55118110236220474"/>
  <pageSetup paperSize="9" scale="94" orientation="landscape" verticalDpi="300" r:id="rId1"/>
  <headerFooter alignWithMargins="0">
    <oddHeader xml:space="preserve">&amp;R&amp;"Times New Roman CE,Félkövér dőlt"&amp;11 2.1. melléklet a …../2017. (….)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zoomScaleSheetLayoutView="115" workbookViewId="0">
      <selection activeCell="E8" sqref="E8"/>
    </sheetView>
  </sheetViews>
  <sheetFormatPr defaultColWidth="9.33203125" defaultRowHeight="12.75" x14ac:dyDescent="0.2"/>
  <cols>
    <col min="1" max="1" width="6.83203125" style="104" customWidth="1"/>
    <col min="2" max="2" width="56.6640625" style="105" customWidth="1"/>
    <col min="3" max="3" width="16.6640625" style="104" customWidth="1"/>
    <col min="4" max="4" width="55.1640625" style="104" customWidth="1"/>
    <col min="5" max="5" width="16.6640625" style="104" customWidth="1"/>
    <col min="6" max="6" width="9" style="104" customWidth="1"/>
    <col min="7" max="16384" width="9.33203125" style="104"/>
  </cols>
  <sheetData>
    <row r="1" spans="1:6" ht="44.25" customHeight="1" x14ac:dyDescent="0.2">
      <c r="A1" s="1082" t="s">
        <v>741</v>
      </c>
      <c r="B1" s="1082"/>
      <c r="C1" s="1082"/>
      <c r="D1" s="1082"/>
      <c r="E1" s="1082"/>
      <c r="F1" s="103"/>
    </row>
    <row r="2" spans="1:6" x14ac:dyDescent="0.2">
      <c r="E2" s="106" t="s">
        <v>1</v>
      </c>
      <c r="F2" s="103"/>
    </row>
    <row r="3" spans="1:6" ht="15.75" x14ac:dyDescent="0.2">
      <c r="A3" s="1087" t="s">
        <v>2</v>
      </c>
      <c r="B3" s="1085" t="s">
        <v>266</v>
      </c>
      <c r="C3" s="1086"/>
      <c r="D3" s="1085" t="s">
        <v>267</v>
      </c>
      <c r="E3" s="1086"/>
      <c r="F3" s="103"/>
    </row>
    <row r="4" spans="1:6" s="109" customFormat="1" ht="25.5" x14ac:dyDescent="0.2">
      <c r="A4" s="1088"/>
      <c r="B4" s="133" t="s">
        <v>268</v>
      </c>
      <c r="C4" s="133" t="s">
        <v>269</v>
      </c>
      <c r="D4" s="133" t="s">
        <v>268</v>
      </c>
      <c r="E4" s="133" t="str">
        <f>+C4</f>
        <v>2017. évi előirányzat</v>
      </c>
      <c r="F4" s="103"/>
    </row>
    <row r="5" spans="1:6" s="109" customFormat="1" x14ac:dyDescent="0.2">
      <c r="A5" s="134" t="s">
        <v>6</v>
      </c>
      <c r="B5" s="134" t="s">
        <v>7</v>
      </c>
      <c r="C5" s="134" t="s">
        <v>8</v>
      </c>
      <c r="D5" s="134" t="s">
        <v>9</v>
      </c>
      <c r="E5" s="134" t="s">
        <v>270</v>
      </c>
      <c r="F5" s="103"/>
    </row>
    <row r="6" spans="1:6" ht="16.5" customHeight="1" x14ac:dyDescent="0.2">
      <c r="A6" s="135" t="s">
        <v>10</v>
      </c>
      <c r="B6" s="854" t="s">
        <v>557</v>
      </c>
      <c r="C6" s="127"/>
      <c r="D6" s="854" t="str">
        <f>'1.sz.mell.'!B97</f>
        <v>Beruházások</v>
      </c>
      <c r="E6" s="127"/>
      <c r="F6" s="103"/>
    </row>
    <row r="7" spans="1:6" ht="16.5" customHeight="1" x14ac:dyDescent="0.2">
      <c r="A7" s="137" t="s">
        <v>13</v>
      </c>
      <c r="B7" s="855" t="s">
        <v>651</v>
      </c>
      <c r="C7" s="117">
        <v>6467062</v>
      </c>
      <c r="D7" s="854" t="str">
        <f>'1.sz.mell.'!B98</f>
        <v>Felújítások</v>
      </c>
      <c r="E7" s="127">
        <v>45215000</v>
      </c>
      <c r="F7" s="103"/>
    </row>
    <row r="8" spans="1:6" ht="16.5" customHeight="1" x14ac:dyDescent="0.2">
      <c r="A8" s="135" t="s">
        <v>16</v>
      </c>
      <c r="B8" s="855" t="s">
        <v>652</v>
      </c>
      <c r="C8" s="117"/>
      <c r="D8" s="854" t="str">
        <f>'1.sz.mell.'!B99</f>
        <v>Egyéb felhalmozási kiadások</v>
      </c>
      <c r="E8" s="127"/>
      <c r="F8" s="103"/>
    </row>
    <row r="9" spans="1:6" ht="21.75" customHeight="1" x14ac:dyDescent="0.2">
      <c r="A9" s="137" t="s">
        <v>19</v>
      </c>
      <c r="B9" s="856"/>
      <c r="C9" s="116"/>
      <c r="D9" s="118" t="s">
        <v>283</v>
      </c>
      <c r="E9" s="127"/>
      <c r="F9" s="103"/>
    </row>
    <row r="10" spans="1:6" ht="16.5" customHeight="1" x14ac:dyDescent="0.2">
      <c r="A10" s="135" t="s">
        <v>22</v>
      </c>
      <c r="B10" s="855"/>
      <c r="C10" s="117"/>
      <c r="D10" s="138" t="s">
        <v>284</v>
      </c>
      <c r="E10" s="127"/>
      <c r="F10" s="103"/>
    </row>
    <row r="11" spans="1:6" ht="16.5" customHeight="1" x14ac:dyDescent="0.2">
      <c r="A11" s="139" t="s">
        <v>25</v>
      </c>
      <c r="B11" s="857"/>
      <c r="C11" s="140"/>
      <c r="D11" s="138"/>
      <c r="E11" s="127"/>
      <c r="F11" s="103"/>
    </row>
    <row r="12" spans="1:6" s="143" customFormat="1" ht="16.5" customHeight="1" x14ac:dyDescent="0.2">
      <c r="A12" s="111" t="s">
        <v>28</v>
      </c>
      <c r="B12" s="858" t="s">
        <v>653</v>
      </c>
      <c r="C12" s="124">
        <f>SUM(C6:C11)</f>
        <v>6467062</v>
      </c>
      <c r="D12" s="858" t="s">
        <v>285</v>
      </c>
      <c r="E12" s="124">
        <f>SUM(E6:E8)</f>
        <v>45215000</v>
      </c>
      <c r="F12" s="142"/>
    </row>
    <row r="13" spans="1:6" ht="16.5" customHeight="1" x14ac:dyDescent="0.2">
      <c r="A13" s="136" t="s">
        <v>31</v>
      </c>
      <c r="B13" s="859" t="s">
        <v>286</v>
      </c>
      <c r="C13" s="144"/>
      <c r="D13" s="852" t="s">
        <v>274</v>
      </c>
      <c r="E13" s="145"/>
      <c r="F13" s="103"/>
    </row>
    <row r="14" spans="1:6" ht="16.5" customHeight="1" x14ac:dyDescent="0.2">
      <c r="A14" s="115" t="s">
        <v>34</v>
      </c>
      <c r="B14" s="851" t="s">
        <v>189</v>
      </c>
      <c r="C14" s="146">
        <f>SUM(C15:C16)</f>
        <v>38747938</v>
      </c>
      <c r="D14" s="853" t="s">
        <v>275</v>
      </c>
      <c r="E14" s="146"/>
      <c r="F14" s="103"/>
    </row>
    <row r="15" spans="1:6" ht="16.5" customHeight="1" x14ac:dyDescent="0.2">
      <c r="A15" s="147" t="s">
        <v>287</v>
      </c>
      <c r="B15" s="860" t="s">
        <v>288</v>
      </c>
      <c r="C15" s="146">
        <v>38747938</v>
      </c>
      <c r="D15" s="855"/>
      <c r="E15" s="146"/>
      <c r="F15" s="103"/>
    </row>
    <row r="16" spans="1:6" ht="16.5" customHeight="1" x14ac:dyDescent="0.2">
      <c r="A16" s="147" t="s">
        <v>289</v>
      </c>
      <c r="B16" s="860" t="s">
        <v>290</v>
      </c>
      <c r="C16" s="146"/>
      <c r="D16" s="855"/>
      <c r="E16" s="146"/>
      <c r="F16" s="103"/>
    </row>
    <row r="17" spans="1:6" ht="16.5" customHeight="1" x14ac:dyDescent="0.2">
      <c r="A17" s="148" t="s">
        <v>37</v>
      </c>
      <c r="B17" s="861" t="s">
        <v>291</v>
      </c>
      <c r="C17" s="149">
        <f>SUM(C13:C14)</f>
        <v>38747938</v>
      </c>
      <c r="D17" s="861" t="s">
        <v>292</v>
      </c>
      <c r="E17" s="149">
        <f>SUM(E13:E16)</f>
        <v>0</v>
      </c>
      <c r="F17" s="103"/>
    </row>
    <row r="18" spans="1:6" ht="22.5" customHeight="1" x14ac:dyDescent="0.2">
      <c r="A18" s="141" t="s">
        <v>39</v>
      </c>
      <c r="B18" s="858" t="s">
        <v>293</v>
      </c>
      <c r="C18" s="124">
        <f>+C12+C17</f>
        <v>45215000</v>
      </c>
      <c r="D18" s="858" t="s">
        <v>294</v>
      </c>
      <c r="E18" s="124">
        <f>SUM(E12+E17)</f>
        <v>45215000</v>
      </c>
      <c r="F18" s="103"/>
    </row>
    <row r="19" spans="1:6" ht="18.75" customHeight="1" x14ac:dyDescent="0.2">
      <c r="A19" s="111" t="s">
        <v>41</v>
      </c>
      <c r="B19" s="858" t="s">
        <v>654</v>
      </c>
      <c r="C19" s="862">
        <f>C12-E12</f>
        <v>-38747938</v>
      </c>
      <c r="D19" s="858" t="s">
        <v>655</v>
      </c>
      <c r="E19" s="862" t="str">
        <f>IF(C11-E11&gt;0,C11-E11,"-")</f>
        <v>-</v>
      </c>
      <c r="F19" s="103"/>
    </row>
    <row r="20" spans="1:6" ht="18.75" customHeight="1" x14ac:dyDescent="0.2">
      <c r="A20" s="111" t="s">
        <v>43</v>
      </c>
      <c r="B20" s="858" t="s">
        <v>656</v>
      </c>
      <c r="C20" s="862" t="str">
        <f>IF(C12+C17-E18&lt;0,E18-(C11+C17),"-")</f>
        <v>-</v>
      </c>
      <c r="D20" s="858" t="s">
        <v>657</v>
      </c>
      <c r="E20" s="862" t="str">
        <f>IF(C11+C17-E18&gt;0,C11+C17-E18,"-")</f>
        <v>-</v>
      </c>
      <c r="F20" s="103"/>
    </row>
  </sheetData>
  <mergeCells count="4">
    <mergeCell ref="A1:E1"/>
    <mergeCell ref="A3:A4"/>
    <mergeCell ref="B3:C3"/>
    <mergeCell ref="D3:E3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93" orientation="landscape" verticalDpi="300" r:id="rId1"/>
  <headerFooter alignWithMargins="0">
    <oddHeader>&amp;R&amp;"Times New Roman CE,Félkövér dőlt"&amp;12 2.2. melléklet a ………../2017. (……….)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view="pageLayout" topLeftCell="A34" zoomScaleNormal="100" workbookViewId="0">
      <selection activeCell="F60" sqref="F60"/>
    </sheetView>
  </sheetViews>
  <sheetFormatPr defaultColWidth="18.33203125" defaultRowHeight="12.75" x14ac:dyDescent="0.2"/>
  <cols>
    <col min="1" max="1" width="9.33203125" style="150" customWidth="1"/>
    <col min="2" max="2" width="61" style="151" customWidth="1"/>
    <col min="3" max="3" width="16" style="150" customWidth="1"/>
    <col min="4" max="6" width="13.83203125" style="152" customWidth="1"/>
    <col min="7" max="16384" width="18.33203125" style="151"/>
  </cols>
  <sheetData>
    <row r="1" spans="1:6" ht="43.5" customHeight="1" x14ac:dyDescent="0.2">
      <c r="A1" s="1099" t="s">
        <v>662</v>
      </c>
      <c r="B1" s="1100"/>
      <c r="C1" s="1100"/>
      <c r="D1" s="1100"/>
      <c r="E1" s="1100"/>
      <c r="F1" s="1100"/>
    </row>
    <row r="2" spans="1:6" ht="15.75" customHeight="1" x14ac:dyDescent="0.2">
      <c r="A2" s="1091" t="s">
        <v>1</v>
      </c>
      <c r="B2" s="1091"/>
      <c r="C2" s="1091"/>
      <c r="D2" s="1091"/>
      <c r="E2" s="1091"/>
      <c r="F2" s="1091"/>
    </row>
    <row r="3" spans="1:6" s="156" customFormat="1" ht="22.5" customHeight="1" x14ac:dyDescent="0.2">
      <c r="A3" s="1092" t="s">
        <v>295</v>
      </c>
      <c r="B3" s="1094" t="s">
        <v>296</v>
      </c>
      <c r="C3" s="154"/>
      <c r="D3" s="1096" t="s">
        <v>405</v>
      </c>
      <c r="E3" s="1097"/>
      <c r="F3" s="1098"/>
    </row>
    <row r="4" spans="1:6" s="159" customFormat="1" ht="25.5" customHeight="1" x14ac:dyDescent="0.2">
      <c r="A4" s="1093"/>
      <c r="B4" s="1095"/>
      <c r="C4" s="157" t="s">
        <v>297</v>
      </c>
      <c r="D4" s="230" t="s">
        <v>299</v>
      </c>
      <c r="E4" s="157" t="s">
        <v>298</v>
      </c>
      <c r="F4" s="158" t="s">
        <v>409</v>
      </c>
    </row>
    <row r="5" spans="1:6" ht="28.5" customHeight="1" x14ac:dyDescent="0.2">
      <c r="A5" s="170" t="s">
        <v>300</v>
      </c>
      <c r="B5" s="171" t="s">
        <v>301</v>
      </c>
      <c r="C5" s="172" t="s">
        <v>302</v>
      </c>
      <c r="D5" s="173">
        <v>4580000</v>
      </c>
      <c r="E5" s="174">
        <v>0</v>
      </c>
      <c r="F5" s="175">
        <v>0</v>
      </c>
    </row>
    <row r="6" spans="1:6" ht="29.25" customHeight="1" x14ac:dyDescent="0.2">
      <c r="A6" s="176" t="s">
        <v>303</v>
      </c>
      <c r="B6" s="177" t="s">
        <v>304</v>
      </c>
      <c r="C6" s="178"/>
      <c r="D6" s="179"/>
      <c r="E6" s="179"/>
      <c r="F6" s="180"/>
    </row>
    <row r="7" spans="1:6" ht="28.5" customHeight="1" x14ac:dyDescent="0.2">
      <c r="A7" s="181" t="s">
        <v>305</v>
      </c>
      <c r="B7" s="182" t="s">
        <v>306</v>
      </c>
      <c r="C7" s="183" t="s">
        <v>307</v>
      </c>
      <c r="D7" s="184">
        <v>22300</v>
      </c>
      <c r="E7" s="185"/>
      <c r="F7" s="186">
        <v>0</v>
      </c>
    </row>
    <row r="8" spans="1:6" ht="29.25" customHeight="1" x14ac:dyDescent="0.2">
      <c r="A8" s="181" t="s">
        <v>308</v>
      </c>
      <c r="B8" s="182" t="s">
        <v>309</v>
      </c>
      <c r="C8" s="183" t="s">
        <v>310</v>
      </c>
      <c r="D8" s="184"/>
      <c r="E8" s="184"/>
      <c r="F8" s="187">
        <v>0</v>
      </c>
    </row>
    <row r="9" spans="1:6" ht="23.25" customHeight="1" x14ac:dyDescent="0.2">
      <c r="A9" s="181" t="s">
        <v>311</v>
      </c>
      <c r="B9" s="182" t="s">
        <v>312</v>
      </c>
      <c r="C9" s="183" t="s">
        <v>313</v>
      </c>
      <c r="D9" s="184"/>
      <c r="E9" s="184"/>
      <c r="F9" s="187">
        <v>0</v>
      </c>
    </row>
    <row r="10" spans="1:6" ht="18.75" customHeight="1" x14ac:dyDescent="0.2">
      <c r="A10" s="181" t="s">
        <v>314</v>
      </c>
      <c r="B10" s="182" t="s">
        <v>315</v>
      </c>
      <c r="C10" s="183" t="s">
        <v>310</v>
      </c>
      <c r="D10" s="184"/>
      <c r="E10" s="184"/>
      <c r="F10" s="187">
        <v>0</v>
      </c>
    </row>
    <row r="11" spans="1:6" ht="24" customHeight="1" x14ac:dyDescent="0.2">
      <c r="A11" s="188" t="s">
        <v>316</v>
      </c>
      <c r="B11" s="189" t="s">
        <v>317</v>
      </c>
      <c r="C11" s="178" t="s">
        <v>318</v>
      </c>
      <c r="D11" s="179">
        <v>2700</v>
      </c>
      <c r="E11" s="190"/>
      <c r="F11" s="191">
        <v>0</v>
      </c>
    </row>
    <row r="12" spans="1:6" ht="35.25" customHeight="1" x14ac:dyDescent="0.2">
      <c r="A12" s="188" t="s">
        <v>319</v>
      </c>
      <c r="B12" s="189" t="s">
        <v>320</v>
      </c>
      <c r="C12" s="192" t="s">
        <v>321</v>
      </c>
      <c r="D12" s="179">
        <v>2550</v>
      </c>
      <c r="E12" s="190"/>
      <c r="F12" s="191">
        <v>0</v>
      </c>
    </row>
    <row r="13" spans="1:6" ht="24.75" customHeight="1" x14ac:dyDescent="0.2">
      <c r="A13" s="188" t="s">
        <v>322</v>
      </c>
      <c r="B13" s="189" t="s">
        <v>323</v>
      </c>
      <c r="C13" s="192" t="s">
        <v>324</v>
      </c>
      <c r="D13" s="179">
        <v>1</v>
      </c>
      <c r="E13" s="193"/>
      <c r="F13" s="180">
        <v>0</v>
      </c>
    </row>
    <row r="14" spans="1:6" ht="24.75" customHeight="1" x14ac:dyDescent="0.2">
      <c r="A14" s="188"/>
      <c r="B14" s="189" t="s">
        <v>408</v>
      </c>
      <c r="C14" s="192"/>
      <c r="D14" s="179"/>
      <c r="E14" s="193"/>
      <c r="F14" s="191">
        <v>0</v>
      </c>
    </row>
    <row r="15" spans="1:6" ht="24.75" customHeight="1" x14ac:dyDescent="0.2">
      <c r="A15" s="167" t="s">
        <v>325</v>
      </c>
      <c r="B15" s="168" t="s">
        <v>326</v>
      </c>
      <c r="C15" s="169" t="s">
        <v>327</v>
      </c>
      <c r="D15" s="194"/>
      <c r="E15" s="194"/>
      <c r="F15" s="195">
        <v>0</v>
      </c>
    </row>
    <row r="16" spans="1:6" ht="24.75" customHeight="1" x14ac:dyDescent="0.2">
      <c r="A16" s="188" t="s">
        <v>663</v>
      </c>
      <c r="B16" s="189" t="s">
        <v>664</v>
      </c>
      <c r="C16" s="192" t="s">
        <v>327</v>
      </c>
      <c r="D16" s="179"/>
      <c r="E16" s="193"/>
      <c r="F16" s="191">
        <v>2335026</v>
      </c>
    </row>
    <row r="17" spans="1:6" ht="24.75" customHeight="1" x14ac:dyDescent="0.2">
      <c r="A17" s="188" t="s">
        <v>665</v>
      </c>
      <c r="B17" s="189" t="s">
        <v>666</v>
      </c>
      <c r="C17" s="192" t="s">
        <v>327</v>
      </c>
      <c r="D17" s="179"/>
      <c r="E17" s="193"/>
      <c r="F17" s="191">
        <v>1634518</v>
      </c>
    </row>
    <row r="18" spans="1:6" ht="18.75" customHeight="1" x14ac:dyDescent="0.2">
      <c r="A18" s="196" t="s">
        <v>667</v>
      </c>
      <c r="B18" s="197" t="s">
        <v>404</v>
      </c>
      <c r="C18" s="198" t="s">
        <v>327</v>
      </c>
      <c r="D18" s="197" t="s">
        <v>328</v>
      </c>
      <c r="E18" s="197" t="s">
        <v>328</v>
      </c>
      <c r="F18" s="199">
        <v>44323</v>
      </c>
    </row>
    <row r="19" spans="1:6" s="161" customFormat="1" ht="30" customHeight="1" x14ac:dyDescent="0.2">
      <c r="A19" s="162" t="s">
        <v>329</v>
      </c>
      <c r="B19" s="163" t="s">
        <v>330</v>
      </c>
      <c r="C19" s="164" t="s">
        <v>327</v>
      </c>
      <c r="D19" s="165"/>
      <c r="E19" s="165"/>
      <c r="F19" s="166">
        <f>SUM(F18:F18)</f>
        <v>44323</v>
      </c>
    </row>
    <row r="20" spans="1:6" ht="34.5" customHeight="1" x14ac:dyDescent="0.2">
      <c r="A20" s="170" t="s">
        <v>331</v>
      </c>
      <c r="B20" s="171" t="s">
        <v>332</v>
      </c>
      <c r="C20" s="200"/>
      <c r="D20" s="201"/>
      <c r="E20" s="201"/>
      <c r="F20" s="202">
        <f>SUM(F21:F26)</f>
        <v>10816200</v>
      </c>
    </row>
    <row r="21" spans="1:6" ht="18.75" customHeight="1" x14ac:dyDescent="0.2">
      <c r="A21" s="181" t="s">
        <v>333</v>
      </c>
      <c r="B21" s="184" t="s">
        <v>334</v>
      </c>
      <c r="C21" s="183" t="s">
        <v>318</v>
      </c>
      <c r="D21" s="203">
        <v>4469900</v>
      </c>
      <c r="E21" s="185">
        <v>2</v>
      </c>
      <c r="F21" s="186">
        <v>5959867</v>
      </c>
    </row>
    <row r="22" spans="1:6" ht="49.5" customHeight="1" x14ac:dyDescent="0.2">
      <c r="A22" s="181" t="s">
        <v>335</v>
      </c>
      <c r="B22" s="182" t="s">
        <v>336</v>
      </c>
      <c r="C22" s="183" t="s">
        <v>318</v>
      </c>
      <c r="D22" s="203">
        <v>1800000</v>
      </c>
      <c r="E22" s="185">
        <v>1</v>
      </c>
      <c r="F22" s="186">
        <v>1200000</v>
      </c>
    </row>
    <row r="23" spans="1:6" ht="45.75" customHeight="1" x14ac:dyDescent="0.2">
      <c r="A23" s="181" t="s">
        <v>337</v>
      </c>
      <c r="B23" s="182" t="s">
        <v>338</v>
      </c>
      <c r="C23" s="183" t="s">
        <v>318</v>
      </c>
      <c r="D23" s="203">
        <v>4469900</v>
      </c>
      <c r="E23" s="185"/>
      <c r="F23" s="186">
        <v>0</v>
      </c>
    </row>
    <row r="24" spans="1:6" ht="18.75" customHeight="1" x14ac:dyDescent="0.2">
      <c r="A24" s="181" t="s">
        <v>339</v>
      </c>
      <c r="B24" s="184" t="s">
        <v>334</v>
      </c>
      <c r="C24" s="183" t="s">
        <v>318</v>
      </c>
      <c r="D24" s="203">
        <v>4469900</v>
      </c>
      <c r="E24" s="185">
        <v>2</v>
      </c>
      <c r="F24" s="186">
        <v>2979933</v>
      </c>
    </row>
    <row r="25" spans="1:6" ht="45" customHeight="1" x14ac:dyDescent="0.2">
      <c r="A25" s="181" t="s">
        <v>340</v>
      </c>
      <c r="B25" s="182" t="s">
        <v>336</v>
      </c>
      <c r="C25" s="183" t="s">
        <v>318</v>
      </c>
      <c r="D25" s="203">
        <v>1800000</v>
      </c>
      <c r="E25" s="185">
        <v>1</v>
      </c>
      <c r="F25" s="186">
        <v>600000</v>
      </c>
    </row>
    <row r="26" spans="1:6" ht="24.75" customHeight="1" x14ac:dyDescent="0.2">
      <c r="A26" s="181" t="s">
        <v>341</v>
      </c>
      <c r="B26" s="182" t="s">
        <v>342</v>
      </c>
      <c r="C26" s="183" t="s">
        <v>318</v>
      </c>
      <c r="D26" s="203">
        <v>38200</v>
      </c>
      <c r="E26" s="185">
        <v>2</v>
      </c>
      <c r="F26" s="186">
        <v>76400</v>
      </c>
    </row>
    <row r="27" spans="1:6" ht="18.75" customHeight="1" x14ac:dyDescent="0.2">
      <c r="A27" s="188" t="s">
        <v>343</v>
      </c>
      <c r="B27" s="189" t="s">
        <v>668</v>
      </c>
      <c r="C27" s="178" t="s">
        <v>318</v>
      </c>
      <c r="D27" s="190">
        <v>81700</v>
      </c>
      <c r="E27" s="190">
        <v>16</v>
      </c>
      <c r="F27" s="191">
        <v>871467</v>
      </c>
    </row>
    <row r="28" spans="1:6" ht="18.75" customHeight="1" x14ac:dyDescent="0.2">
      <c r="A28" s="188" t="s">
        <v>344</v>
      </c>
      <c r="B28" s="189" t="s">
        <v>671</v>
      </c>
      <c r="C28" s="178" t="s">
        <v>318</v>
      </c>
      <c r="D28" s="190">
        <v>40850</v>
      </c>
      <c r="E28" s="190">
        <v>0</v>
      </c>
      <c r="F28" s="191">
        <v>0</v>
      </c>
    </row>
    <row r="29" spans="1:6" ht="18.75" customHeight="1" x14ac:dyDescent="0.2">
      <c r="A29" s="188" t="s">
        <v>345</v>
      </c>
      <c r="B29" s="189" t="s">
        <v>669</v>
      </c>
      <c r="C29" s="178" t="s">
        <v>318</v>
      </c>
      <c r="D29" s="190">
        <v>81700</v>
      </c>
      <c r="E29" s="190">
        <v>16</v>
      </c>
      <c r="F29" s="191">
        <v>435733</v>
      </c>
    </row>
    <row r="30" spans="1:6" ht="18.75" customHeight="1" x14ac:dyDescent="0.2">
      <c r="A30" s="204" t="s">
        <v>670</v>
      </c>
      <c r="B30" s="205" t="s">
        <v>672</v>
      </c>
      <c r="C30" s="206" t="s">
        <v>318</v>
      </c>
      <c r="D30" s="190">
        <v>40850</v>
      </c>
      <c r="E30" s="190">
        <v>0</v>
      </c>
      <c r="F30" s="207">
        <v>0</v>
      </c>
    </row>
    <row r="31" spans="1:6" ht="18.75" customHeight="1" x14ac:dyDescent="0.2">
      <c r="A31" s="167" t="s">
        <v>346</v>
      </c>
      <c r="B31" s="168" t="s">
        <v>347</v>
      </c>
      <c r="C31" s="169" t="s">
        <v>327</v>
      </c>
      <c r="D31" s="190"/>
      <c r="E31" s="174"/>
      <c r="F31" s="191"/>
    </row>
    <row r="32" spans="1:6" ht="33.75" customHeight="1" x14ac:dyDescent="0.2">
      <c r="A32" s="176" t="s">
        <v>346</v>
      </c>
      <c r="B32" s="205" t="s">
        <v>348</v>
      </c>
      <c r="C32" s="208"/>
      <c r="D32" s="209"/>
      <c r="E32" s="209"/>
      <c r="F32" s="210">
        <f>SUM(F33:F34)</f>
        <v>418900</v>
      </c>
    </row>
    <row r="33" spans="1:6" ht="37.5" customHeight="1" x14ac:dyDescent="0.2">
      <c r="A33" s="188" t="s">
        <v>349</v>
      </c>
      <c r="B33" s="189" t="s">
        <v>350</v>
      </c>
      <c r="C33" s="178" t="s">
        <v>318</v>
      </c>
      <c r="D33" s="190">
        <v>418900</v>
      </c>
      <c r="E33" s="190">
        <v>1</v>
      </c>
      <c r="F33" s="191">
        <v>418900</v>
      </c>
    </row>
    <row r="34" spans="1:6" ht="44.25" customHeight="1" x14ac:dyDescent="0.2">
      <c r="A34" s="188" t="s">
        <v>351</v>
      </c>
      <c r="B34" s="189" t="s">
        <v>352</v>
      </c>
      <c r="C34" s="178" t="s">
        <v>318</v>
      </c>
      <c r="D34" s="190"/>
      <c r="E34" s="190"/>
      <c r="F34" s="191"/>
    </row>
    <row r="35" spans="1:6" ht="30.75" customHeight="1" x14ac:dyDescent="0.2">
      <c r="A35" s="211" t="s">
        <v>353</v>
      </c>
      <c r="B35" s="212" t="s">
        <v>354</v>
      </c>
      <c r="C35" s="213" t="s">
        <v>327</v>
      </c>
      <c r="D35" s="214"/>
      <c r="E35" s="214"/>
      <c r="F35" s="215">
        <f>SUM(F20+F27+F28+F29+F30+F32)</f>
        <v>12542300</v>
      </c>
    </row>
    <row r="36" spans="1:6" ht="29.25" customHeight="1" x14ac:dyDescent="0.2">
      <c r="A36" s="216" t="s">
        <v>355</v>
      </c>
      <c r="B36" s="217" t="s">
        <v>356</v>
      </c>
      <c r="C36" s="218" t="s">
        <v>327</v>
      </c>
      <c r="D36" s="219"/>
      <c r="E36" s="219"/>
      <c r="F36" s="220"/>
    </row>
    <row r="37" spans="1:6" ht="22.5" customHeight="1" x14ac:dyDescent="0.2">
      <c r="A37" s="188" t="s">
        <v>357</v>
      </c>
      <c r="B37" s="189" t="s">
        <v>358</v>
      </c>
      <c r="C37" s="192" t="s">
        <v>359</v>
      </c>
      <c r="D37" s="179"/>
      <c r="E37" s="190"/>
      <c r="F37" s="191"/>
    </row>
    <row r="38" spans="1:6" ht="22.5" customHeight="1" x14ac:dyDescent="0.2">
      <c r="A38" s="188" t="s">
        <v>360</v>
      </c>
      <c r="B38" s="189" t="s">
        <v>361</v>
      </c>
      <c r="C38" s="192" t="s">
        <v>359</v>
      </c>
      <c r="D38" s="179"/>
      <c r="E38" s="190"/>
      <c r="F38" s="191"/>
    </row>
    <row r="39" spans="1:6" ht="18.75" customHeight="1" x14ac:dyDescent="0.2">
      <c r="A39" s="188" t="s">
        <v>362</v>
      </c>
      <c r="B39" s="189" t="s">
        <v>363</v>
      </c>
      <c r="C39" s="178" t="s">
        <v>318</v>
      </c>
      <c r="D39" s="190"/>
      <c r="E39" s="190"/>
      <c r="F39" s="191"/>
    </row>
    <row r="40" spans="1:6" ht="18.75" customHeight="1" x14ac:dyDescent="0.2">
      <c r="A40" s="188" t="s">
        <v>364</v>
      </c>
      <c r="B40" s="189" t="s">
        <v>365</v>
      </c>
      <c r="C40" s="178" t="s">
        <v>318</v>
      </c>
      <c r="D40" s="190"/>
      <c r="E40" s="190"/>
      <c r="F40" s="191"/>
    </row>
    <row r="41" spans="1:6" ht="18.75" customHeight="1" x14ac:dyDescent="0.2">
      <c r="A41" s="188" t="s">
        <v>366</v>
      </c>
      <c r="B41" s="189" t="s">
        <v>367</v>
      </c>
      <c r="C41" s="178" t="s">
        <v>318</v>
      </c>
      <c r="D41" s="190"/>
      <c r="E41" s="190"/>
      <c r="F41" s="191"/>
    </row>
    <row r="42" spans="1:6" ht="18.75" customHeight="1" x14ac:dyDescent="0.2">
      <c r="A42" s="188" t="s">
        <v>368</v>
      </c>
      <c r="B42" s="189" t="s">
        <v>369</v>
      </c>
      <c r="C42" s="178" t="s">
        <v>318</v>
      </c>
      <c r="D42" s="190"/>
      <c r="E42" s="190"/>
      <c r="F42" s="191"/>
    </row>
    <row r="43" spans="1:6" ht="18.75" customHeight="1" x14ac:dyDescent="0.2">
      <c r="A43" s="188" t="s">
        <v>370</v>
      </c>
      <c r="B43" s="189" t="s">
        <v>371</v>
      </c>
      <c r="C43" s="178" t="s">
        <v>318</v>
      </c>
      <c r="D43" s="190"/>
      <c r="E43" s="190"/>
      <c r="F43" s="191"/>
    </row>
    <row r="44" spans="1:6" ht="18.75" customHeight="1" x14ac:dyDescent="0.2">
      <c r="A44" s="188" t="s">
        <v>372</v>
      </c>
      <c r="B44" s="189" t="s">
        <v>373</v>
      </c>
      <c r="C44" s="178" t="s">
        <v>318</v>
      </c>
      <c r="D44" s="190"/>
      <c r="E44" s="190"/>
      <c r="F44" s="191"/>
    </row>
    <row r="45" spans="1:6" ht="25.5" customHeight="1" x14ac:dyDescent="0.2">
      <c r="A45" s="188" t="s">
        <v>374</v>
      </c>
      <c r="B45" s="189" t="s">
        <v>375</v>
      </c>
      <c r="C45" s="178" t="s">
        <v>318</v>
      </c>
      <c r="D45" s="190"/>
      <c r="E45" s="190"/>
      <c r="F45" s="191"/>
    </row>
    <row r="46" spans="1:6" ht="25.5" customHeight="1" x14ac:dyDescent="0.2">
      <c r="A46" s="188" t="s">
        <v>673</v>
      </c>
      <c r="B46" s="189" t="s">
        <v>674</v>
      </c>
      <c r="C46" s="178" t="s">
        <v>675</v>
      </c>
      <c r="D46" s="190">
        <v>2500000</v>
      </c>
      <c r="E46" s="190">
        <v>12</v>
      </c>
      <c r="F46" s="191">
        <v>2500000</v>
      </c>
    </row>
    <row r="47" spans="1:6" ht="30" customHeight="1" x14ac:dyDescent="0.2">
      <c r="A47" s="188" t="s">
        <v>376</v>
      </c>
      <c r="B47" s="189" t="s">
        <v>377</v>
      </c>
      <c r="C47" s="178" t="s">
        <v>318</v>
      </c>
      <c r="D47" s="190"/>
      <c r="E47" s="190"/>
      <c r="F47" s="191"/>
    </row>
    <row r="48" spans="1:6" ht="22.5" customHeight="1" x14ac:dyDescent="0.2">
      <c r="A48" s="188" t="s">
        <v>378</v>
      </c>
      <c r="B48" s="189" t="s">
        <v>379</v>
      </c>
      <c r="C48" s="178" t="s">
        <v>318</v>
      </c>
      <c r="D48" s="190"/>
      <c r="E48" s="190"/>
      <c r="F48" s="191"/>
    </row>
    <row r="49" spans="1:6" ht="33.75" customHeight="1" x14ac:dyDescent="0.2">
      <c r="A49" s="188" t="s">
        <v>380</v>
      </c>
      <c r="B49" s="189" t="s">
        <v>381</v>
      </c>
      <c r="C49" s="178" t="s">
        <v>318</v>
      </c>
      <c r="D49" s="190"/>
      <c r="E49" s="190"/>
      <c r="F49" s="191"/>
    </row>
    <row r="50" spans="1:6" ht="33.75" customHeight="1" x14ac:dyDescent="0.2">
      <c r="A50" s="188" t="s">
        <v>382</v>
      </c>
      <c r="B50" s="189" t="s">
        <v>383</v>
      </c>
      <c r="C50" s="178" t="s">
        <v>318</v>
      </c>
      <c r="D50" s="193"/>
      <c r="E50" s="190"/>
      <c r="F50" s="191"/>
    </row>
    <row r="51" spans="1:6" ht="18.75" customHeight="1" x14ac:dyDescent="0.2">
      <c r="A51" s="188" t="s">
        <v>384</v>
      </c>
      <c r="B51" s="189" t="s">
        <v>385</v>
      </c>
      <c r="C51" s="178" t="s">
        <v>327</v>
      </c>
      <c r="D51" s="179"/>
      <c r="E51" s="190"/>
      <c r="F51" s="191"/>
    </row>
    <row r="52" spans="1:6" ht="27" customHeight="1" x14ac:dyDescent="0.2">
      <c r="A52" s="188" t="s">
        <v>386</v>
      </c>
      <c r="B52" s="189" t="s">
        <v>387</v>
      </c>
      <c r="C52" s="178" t="s">
        <v>318</v>
      </c>
      <c r="D52" s="193">
        <v>1632000</v>
      </c>
      <c r="E52" s="190">
        <v>0.52</v>
      </c>
      <c r="F52" s="221">
        <v>848640</v>
      </c>
    </row>
    <row r="53" spans="1:6" ht="18.75" customHeight="1" x14ac:dyDescent="0.2">
      <c r="A53" s="188" t="s">
        <v>388</v>
      </c>
      <c r="B53" s="189" t="s">
        <v>389</v>
      </c>
      <c r="C53" s="178" t="s">
        <v>327</v>
      </c>
      <c r="D53" s="190"/>
      <c r="E53" s="179"/>
      <c r="F53" s="221">
        <v>1386060</v>
      </c>
    </row>
    <row r="54" spans="1:6" ht="29.25" customHeight="1" x14ac:dyDescent="0.2">
      <c r="A54" s="188" t="s">
        <v>390</v>
      </c>
      <c r="B54" s="189" t="s">
        <v>391</v>
      </c>
      <c r="C54" s="178" t="s">
        <v>327</v>
      </c>
      <c r="D54" s="190"/>
      <c r="E54" s="190"/>
      <c r="F54" s="221"/>
    </row>
    <row r="55" spans="1:6" ht="31.5" customHeight="1" x14ac:dyDescent="0.2">
      <c r="A55" s="167" t="s">
        <v>392</v>
      </c>
      <c r="B55" s="168" t="s">
        <v>393</v>
      </c>
      <c r="C55" s="169" t="s">
        <v>327</v>
      </c>
      <c r="D55" s="194"/>
      <c r="E55" s="194"/>
      <c r="F55" s="222">
        <f>SUM(F36:F54)</f>
        <v>4734700</v>
      </c>
    </row>
    <row r="56" spans="1:6" ht="38.25" customHeight="1" x14ac:dyDescent="0.2">
      <c r="A56" s="188" t="s">
        <v>394</v>
      </c>
      <c r="B56" s="189" t="s">
        <v>395</v>
      </c>
      <c r="C56" s="178" t="s">
        <v>396</v>
      </c>
      <c r="D56" s="190">
        <v>1140</v>
      </c>
      <c r="E56" s="190">
        <v>0</v>
      </c>
      <c r="F56" s="191">
        <v>1200000</v>
      </c>
    </row>
    <row r="57" spans="1:6" ht="37.5" customHeight="1" x14ac:dyDescent="0.2">
      <c r="A57" s="188" t="s">
        <v>397</v>
      </c>
      <c r="B57" s="189" t="s">
        <v>398</v>
      </c>
      <c r="C57" s="178" t="s">
        <v>396</v>
      </c>
      <c r="D57" s="179"/>
      <c r="E57" s="179"/>
      <c r="F57" s="221"/>
    </row>
    <row r="58" spans="1:6" ht="39" customHeight="1" x14ac:dyDescent="0.2">
      <c r="A58" s="188" t="s">
        <v>399</v>
      </c>
      <c r="B58" s="189" t="s">
        <v>400</v>
      </c>
      <c r="C58" s="178" t="s">
        <v>396</v>
      </c>
      <c r="D58" s="179"/>
      <c r="E58" s="179"/>
      <c r="F58" s="191"/>
    </row>
    <row r="59" spans="1:6" ht="18" customHeight="1" x14ac:dyDescent="0.2">
      <c r="A59" s="223" t="s">
        <v>401</v>
      </c>
      <c r="B59" s="224" t="s">
        <v>402</v>
      </c>
      <c r="C59" s="225" t="s">
        <v>396</v>
      </c>
      <c r="D59" s="226"/>
      <c r="E59" s="226"/>
      <c r="F59" s="227">
        <f>F56+F57+F58</f>
        <v>1200000</v>
      </c>
    </row>
    <row r="60" spans="1:6" ht="21.75" customHeight="1" x14ac:dyDescent="0.2">
      <c r="A60" s="162"/>
      <c r="B60" s="165" t="s">
        <v>403</v>
      </c>
      <c r="C60" s="228"/>
      <c r="D60" s="229"/>
      <c r="E60" s="229"/>
      <c r="F60" s="166">
        <f>F19+F35+F55+F59</f>
        <v>18521323</v>
      </c>
    </row>
    <row r="64" spans="1:6" ht="18.75" customHeight="1" x14ac:dyDescent="0.25">
      <c r="C64" s="1089"/>
      <c r="D64" s="1089"/>
      <c r="E64" s="1089"/>
      <c r="F64" s="153"/>
    </row>
    <row r="65" spans="3:6" ht="18.75" customHeight="1" x14ac:dyDescent="0.2">
      <c r="C65" s="1101"/>
      <c r="D65" s="1101"/>
      <c r="E65" s="1101"/>
      <c r="F65" s="160"/>
    </row>
    <row r="66" spans="3:6" ht="18.75" customHeight="1" x14ac:dyDescent="0.25">
      <c r="C66" s="1089"/>
      <c r="D66" s="1089"/>
      <c r="E66" s="1089"/>
      <c r="F66" s="153"/>
    </row>
    <row r="67" spans="3:6" ht="18.75" customHeight="1" x14ac:dyDescent="0.25">
      <c r="C67" s="1089"/>
      <c r="D67" s="1089"/>
      <c r="E67" s="1089"/>
      <c r="F67" s="153"/>
    </row>
    <row r="68" spans="3:6" ht="18.75" customHeight="1" x14ac:dyDescent="0.25">
      <c r="C68" s="1089"/>
      <c r="D68" s="1089"/>
      <c r="E68" s="1089"/>
      <c r="F68" s="153"/>
    </row>
    <row r="69" spans="3:6" ht="18.75" customHeight="1" x14ac:dyDescent="0.2">
      <c r="C69" s="1090"/>
      <c r="D69" s="1090"/>
      <c r="E69" s="1090"/>
      <c r="F69" s="155"/>
    </row>
    <row r="70" spans="3:6" x14ac:dyDescent="0.2">
      <c r="D70" s="150"/>
    </row>
  </sheetData>
  <mergeCells count="11">
    <mergeCell ref="A1:F1"/>
    <mergeCell ref="C64:E64"/>
    <mergeCell ref="C65:E65"/>
    <mergeCell ref="C66:E66"/>
    <mergeCell ref="C67:E67"/>
    <mergeCell ref="C68:E68"/>
    <mergeCell ref="C69:E69"/>
    <mergeCell ref="A2:F2"/>
    <mergeCell ref="A3:A4"/>
    <mergeCell ref="B3:B4"/>
    <mergeCell ref="D3:F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0" orientation="portrait" r:id="rId1"/>
  <headerFooter>
    <oddHeader>&amp;R&amp;"Times New Roman CE,Félkövér dőlt"&amp;11 3. melléklet az 1/2017. (III.02.)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view="pageLayout" zoomScaleNormal="91" workbookViewId="0">
      <selection activeCell="E17" sqref="E17"/>
    </sheetView>
  </sheetViews>
  <sheetFormatPr defaultColWidth="9.33203125" defaultRowHeight="12.75" x14ac:dyDescent="0.2"/>
  <cols>
    <col min="1" max="1" width="6.83203125" style="674" customWidth="1"/>
    <col min="2" max="2" width="33.6640625" style="674" customWidth="1"/>
    <col min="3" max="3" width="10.33203125" style="678" customWidth="1"/>
    <col min="4" max="4" width="10.33203125" style="674" customWidth="1"/>
    <col min="5" max="5" width="12.33203125" style="674" customWidth="1"/>
    <col min="6" max="6" width="12.83203125" style="674" customWidth="1"/>
    <col min="7" max="7" width="14.33203125" style="674" customWidth="1"/>
    <col min="8" max="11" width="13.1640625" style="674" customWidth="1"/>
    <col min="12" max="12" width="16.5" style="674" customWidth="1"/>
    <col min="13" max="13" width="14.1640625" style="674" customWidth="1"/>
    <col min="14" max="14" width="16.83203125" style="674" customWidth="1"/>
    <col min="15" max="16384" width="9.33203125" style="674"/>
  </cols>
  <sheetData>
    <row r="1" spans="1:14" ht="37.5" customHeight="1" x14ac:dyDescent="0.2">
      <c r="A1" s="1106" t="s">
        <v>676</v>
      </c>
      <c r="B1" s="1106"/>
      <c r="C1" s="1106"/>
      <c r="D1" s="1106"/>
      <c r="E1" s="1106"/>
      <c r="F1" s="1106"/>
      <c r="G1" s="1106"/>
      <c r="H1" s="1106"/>
      <c r="I1" s="1106"/>
      <c r="J1" s="1106"/>
      <c r="K1" s="1106"/>
      <c r="L1" s="1106"/>
      <c r="M1" s="1106"/>
      <c r="N1" s="1106"/>
    </row>
    <row r="2" spans="1:14" ht="18.75" customHeight="1" x14ac:dyDescent="0.2">
      <c r="M2" s="1107" t="s">
        <v>1</v>
      </c>
      <c r="N2" s="1107"/>
    </row>
    <row r="3" spans="1:14" ht="18" customHeight="1" x14ac:dyDescent="0.2">
      <c r="A3" s="1112" t="s">
        <v>406</v>
      </c>
      <c r="B3" s="1111" t="s">
        <v>268</v>
      </c>
      <c r="C3" s="1111" t="s">
        <v>628</v>
      </c>
      <c r="D3" s="1111" t="s">
        <v>629</v>
      </c>
      <c r="E3" s="1111" t="s">
        <v>630</v>
      </c>
      <c r="F3" s="1111" t="s">
        <v>631</v>
      </c>
      <c r="G3" s="1111"/>
      <c r="H3" s="1111"/>
      <c r="I3" s="1108" t="s">
        <v>632</v>
      </c>
      <c r="J3" s="1109"/>
      <c r="K3" s="1109"/>
      <c r="L3" s="1109"/>
      <c r="M3" s="1109"/>
      <c r="N3" s="1110"/>
    </row>
    <row r="4" spans="1:14" ht="18" customHeight="1" x14ac:dyDescent="0.2">
      <c r="A4" s="1113"/>
      <c r="B4" s="1102"/>
      <c r="C4" s="1102"/>
      <c r="D4" s="1102"/>
      <c r="E4" s="1102"/>
      <c r="F4" s="1102"/>
      <c r="G4" s="1102"/>
      <c r="H4" s="1102"/>
      <c r="I4" s="1102" t="s">
        <v>633</v>
      </c>
      <c r="J4" s="1102"/>
      <c r="K4" s="1102"/>
      <c r="L4" s="1102"/>
      <c r="M4" s="1102" t="s">
        <v>634</v>
      </c>
      <c r="N4" s="1104"/>
    </row>
    <row r="5" spans="1:14" ht="18" customHeight="1" x14ac:dyDescent="0.2">
      <c r="A5" s="1113"/>
      <c r="B5" s="1102"/>
      <c r="C5" s="1102"/>
      <c r="D5" s="1102"/>
      <c r="E5" s="1102"/>
      <c r="F5" s="1102" t="s">
        <v>635</v>
      </c>
      <c r="G5" s="1102" t="s">
        <v>430</v>
      </c>
      <c r="H5" s="1102" t="s">
        <v>636</v>
      </c>
      <c r="I5" s="1102" t="s">
        <v>637</v>
      </c>
      <c r="J5" s="1102"/>
      <c r="K5" s="1103" t="s">
        <v>641</v>
      </c>
      <c r="L5" s="1102" t="s">
        <v>638</v>
      </c>
      <c r="M5" s="1102" t="s">
        <v>637</v>
      </c>
      <c r="N5" s="1104" t="s">
        <v>638</v>
      </c>
    </row>
    <row r="6" spans="1:14" ht="67.5" customHeight="1" x14ac:dyDescent="0.2">
      <c r="A6" s="1114"/>
      <c r="B6" s="1103"/>
      <c r="C6" s="1103" t="s">
        <v>639</v>
      </c>
      <c r="D6" s="1103"/>
      <c r="E6" s="1103"/>
      <c r="F6" s="1103"/>
      <c r="G6" s="1103"/>
      <c r="H6" s="1103"/>
      <c r="I6" s="828" t="s">
        <v>407</v>
      </c>
      <c r="J6" s="828" t="s">
        <v>640</v>
      </c>
      <c r="K6" s="1115"/>
      <c r="L6" s="1103"/>
      <c r="M6" s="1103"/>
      <c r="N6" s="1105"/>
    </row>
    <row r="7" spans="1:14" ht="25.5" customHeight="1" x14ac:dyDescent="0.2">
      <c r="A7" s="831" t="s">
        <v>10</v>
      </c>
      <c r="B7" s="832"/>
      <c r="C7" s="833"/>
      <c r="D7" s="832"/>
      <c r="E7" s="832"/>
      <c r="F7" s="832"/>
      <c r="G7" s="832"/>
      <c r="H7" s="832"/>
      <c r="I7" s="832"/>
      <c r="J7" s="832"/>
      <c r="K7" s="832"/>
      <c r="L7" s="832"/>
      <c r="M7" s="832"/>
      <c r="N7" s="834"/>
    </row>
    <row r="8" spans="1:14" ht="25.5" customHeight="1" x14ac:dyDescent="0.2">
      <c r="A8" s="677" t="s">
        <v>13</v>
      </c>
      <c r="B8" s="830"/>
      <c r="C8" s="829"/>
      <c r="D8" s="830"/>
      <c r="E8" s="830"/>
      <c r="F8" s="830"/>
      <c r="G8" s="830"/>
      <c r="H8" s="830"/>
      <c r="I8" s="830"/>
      <c r="J8" s="830"/>
      <c r="K8" s="830"/>
      <c r="L8" s="830"/>
      <c r="M8" s="830"/>
      <c r="N8" s="835"/>
    </row>
    <row r="9" spans="1:14" ht="25.5" customHeight="1" x14ac:dyDescent="0.2">
      <c r="A9" s="677" t="s">
        <v>16</v>
      </c>
      <c r="B9" s="830"/>
      <c r="C9" s="829"/>
      <c r="D9" s="830"/>
      <c r="E9" s="830"/>
      <c r="F9" s="830"/>
      <c r="G9" s="830"/>
      <c r="H9" s="830"/>
      <c r="I9" s="830"/>
      <c r="J9" s="830"/>
      <c r="K9" s="830"/>
      <c r="L9" s="830"/>
      <c r="M9" s="830"/>
      <c r="N9" s="835"/>
    </row>
    <row r="10" spans="1:14" ht="25.5" customHeight="1" x14ac:dyDescent="0.2">
      <c r="A10" s="677" t="s">
        <v>19</v>
      </c>
      <c r="B10" s="830"/>
      <c r="C10" s="829"/>
      <c r="D10" s="830"/>
      <c r="E10" s="830"/>
      <c r="F10" s="830"/>
      <c r="G10" s="830"/>
      <c r="H10" s="830"/>
      <c r="I10" s="830"/>
      <c r="J10" s="830"/>
      <c r="K10" s="830"/>
      <c r="L10" s="830"/>
      <c r="M10" s="830"/>
      <c r="N10" s="835"/>
    </row>
    <row r="11" spans="1:14" ht="25.5" customHeight="1" x14ac:dyDescent="0.2">
      <c r="A11" s="677" t="s">
        <v>22</v>
      </c>
      <c r="B11" s="830"/>
      <c r="C11" s="829"/>
      <c r="D11" s="830"/>
      <c r="E11" s="830"/>
      <c r="F11" s="830"/>
      <c r="G11" s="830"/>
      <c r="H11" s="830"/>
      <c r="I11" s="830"/>
      <c r="J11" s="830"/>
      <c r="K11" s="830"/>
      <c r="L11" s="830"/>
      <c r="M11" s="830"/>
      <c r="N11" s="835"/>
    </row>
    <row r="12" spans="1:14" ht="25.5" customHeight="1" x14ac:dyDescent="0.2">
      <c r="A12" s="836" t="s">
        <v>25</v>
      </c>
      <c r="B12" s="837"/>
      <c r="C12" s="838"/>
      <c r="D12" s="837"/>
      <c r="E12" s="837"/>
      <c r="F12" s="837"/>
      <c r="G12" s="837"/>
      <c r="H12" s="837"/>
      <c r="I12" s="837"/>
      <c r="J12" s="837"/>
      <c r="K12" s="837"/>
      <c r="L12" s="837"/>
      <c r="M12" s="837"/>
      <c r="N12" s="839"/>
    </row>
    <row r="13" spans="1:14" ht="25.5" customHeight="1" x14ac:dyDescent="0.2">
      <c r="A13" s="675" t="s">
        <v>28</v>
      </c>
      <c r="B13" s="842" t="s">
        <v>642</v>
      </c>
      <c r="C13" s="346"/>
      <c r="D13" s="842"/>
      <c r="E13" s="842"/>
      <c r="F13" s="842"/>
      <c r="G13" s="842"/>
      <c r="H13" s="842"/>
      <c r="I13" s="842"/>
      <c r="J13" s="842"/>
      <c r="K13" s="842"/>
      <c r="L13" s="842"/>
      <c r="M13" s="842"/>
      <c r="N13" s="843"/>
    </row>
    <row r="14" spans="1:14" ht="25.5" customHeight="1" x14ac:dyDescent="0.2">
      <c r="A14" s="676" t="s">
        <v>31</v>
      </c>
      <c r="B14" s="832" t="s">
        <v>718</v>
      </c>
      <c r="C14" s="890">
        <v>2017</v>
      </c>
      <c r="D14" s="876">
        <v>2017</v>
      </c>
      <c r="E14" s="832">
        <v>30000000</v>
      </c>
      <c r="F14" s="832">
        <v>0</v>
      </c>
      <c r="G14" s="832">
        <v>30000000</v>
      </c>
      <c r="H14" s="832"/>
      <c r="I14" s="832">
        <v>30000000</v>
      </c>
      <c r="J14" s="832"/>
      <c r="K14" s="832">
        <v>2659520</v>
      </c>
      <c r="L14" s="840">
        <v>27340480</v>
      </c>
      <c r="M14" s="840"/>
      <c r="N14" s="841"/>
    </row>
    <row r="15" spans="1:14" ht="25.5" customHeight="1" x14ac:dyDescent="0.2">
      <c r="A15" s="677" t="s">
        <v>34</v>
      </c>
      <c r="B15" s="830" t="s">
        <v>756</v>
      </c>
      <c r="C15" s="889">
        <v>2017</v>
      </c>
      <c r="D15" s="889">
        <v>2017</v>
      </c>
      <c r="E15" s="830">
        <v>15215000</v>
      </c>
      <c r="F15" s="830"/>
      <c r="G15" s="830">
        <v>15215000</v>
      </c>
      <c r="H15" s="830"/>
      <c r="I15" s="830">
        <v>15215000</v>
      </c>
      <c r="J15" s="830"/>
      <c r="K15" s="830">
        <v>3840480</v>
      </c>
      <c r="L15" s="830">
        <v>11374520</v>
      </c>
      <c r="M15" s="830"/>
      <c r="N15" s="835"/>
    </row>
    <row r="16" spans="1:14" ht="25.5" customHeight="1" x14ac:dyDescent="0.2">
      <c r="A16" s="677" t="s">
        <v>37</v>
      </c>
      <c r="B16" s="830"/>
      <c r="C16" s="829"/>
      <c r="D16" s="830"/>
      <c r="E16" s="830"/>
      <c r="F16" s="830"/>
      <c r="G16" s="830"/>
      <c r="H16" s="830"/>
      <c r="I16" s="830"/>
      <c r="J16" s="830"/>
      <c r="K16" s="830"/>
      <c r="L16" s="830"/>
      <c r="M16" s="830"/>
      <c r="N16" s="835"/>
    </row>
    <row r="17" spans="1:14" ht="25.5" customHeight="1" x14ac:dyDescent="0.2">
      <c r="A17" s="836" t="s">
        <v>39</v>
      </c>
      <c r="B17" s="837"/>
      <c r="C17" s="838"/>
      <c r="D17" s="837"/>
      <c r="E17" s="837"/>
      <c r="F17" s="837"/>
      <c r="G17" s="837"/>
      <c r="H17" s="837"/>
      <c r="I17" s="837"/>
      <c r="J17" s="837"/>
      <c r="K17" s="837"/>
      <c r="L17" s="837"/>
      <c r="M17" s="837"/>
      <c r="N17" s="839"/>
    </row>
    <row r="18" spans="1:14" ht="25.5" customHeight="1" x14ac:dyDescent="0.2">
      <c r="A18" s="675" t="s">
        <v>41</v>
      </c>
      <c r="B18" s="842" t="s">
        <v>643</v>
      </c>
      <c r="C18" s="346"/>
      <c r="D18" s="842"/>
      <c r="E18" s="842">
        <f>E14+E15+E16+E17</f>
        <v>45215000</v>
      </c>
      <c r="F18" s="842">
        <f t="shared" ref="F18:L18" si="0">F14+F15+F16+F17</f>
        <v>0</v>
      </c>
      <c r="G18" s="842">
        <f t="shared" si="0"/>
        <v>45215000</v>
      </c>
      <c r="H18" s="842">
        <f t="shared" si="0"/>
        <v>0</v>
      </c>
      <c r="I18" s="842">
        <f t="shared" si="0"/>
        <v>45215000</v>
      </c>
      <c r="J18" s="842">
        <f t="shared" si="0"/>
        <v>0</v>
      </c>
      <c r="K18" s="842">
        <f t="shared" si="0"/>
        <v>6500000</v>
      </c>
      <c r="L18" s="842">
        <f t="shared" si="0"/>
        <v>38715000</v>
      </c>
      <c r="M18" s="842"/>
      <c r="N18" s="843"/>
    </row>
    <row r="19" spans="1:14" ht="25.5" customHeight="1" x14ac:dyDescent="0.2">
      <c r="A19" s="675" t="s">
        <v>43</v>
      </c>
      <c r="B19" s="842" t="s">
        <v>403</v>
      </c>
      <c r="C19" s="346"/>
      <c r="D19" s="842"/>
      <c r="E19" s="842">
        <f>E13+E18</f>
        <v>45215000</v>
      </c>
      <c r="F19" s="842">
        <f t="shared" ref="F19:L19" si="1">F13+F18</f>
        <v>0</v>
      </c>
      <c r="G19" s="842">
        <f t="shared" si="1"/>
        <v>45215000</v>
      </c>
      <c r="H19" s="842">
        <f t="shared" si="1"/>
        <v>0</v>
      </c>
      <c r="I19" s="842">
        <f t="shared" si="1"/>
        <v>45215000</v>
      </c>
      <c r="J19" s="842">
        <f t="shared" si="1"/>
        <v>0</v>
      </c>
      <c r="K19" s="842">
        <f t="shared" si="1"/>
        <v>6500000</v>
      </c>
      <c r="L19" s="842">
        <f t="shared" si="1"/>
        <v>38715000</v>
      </c>
      <c r="M19" s="842"/>
      <c r="N19" s="843"/>
    </row>
    <row r="20" spans="1:14" ht="17.25" customHeight="1" x14ac:dyDescent="0.2">
      <c r="A20" s="678"/>
    </row>
    <row r="21" spans="1:14" ht="17.25" customHeight="1" x14ac:dyDescent="0.2">
      <c r="A21" s="678"/>
    </row>
  </sheetData>
  <mergeCells count="20">
    <mergeCell ref="H5:H6"/>
    <mergeCell ref="I5:J5"/>
    <mergeCell ref="K5:K6"/>
    <mergeCell ref="L5:L6"/>
    <mergeCell ref="M5:M6"/>
    <mergeCell ref="N5:N6"/>
    <mergeCell ref="A1:N1"/>
    <mergeCell ref="M2:N2"/>
    <mergeCell ref="I3:N3"/>
    <mergeCell ref="I4:L4"/>
    <mergeCell ref="M4:N4"/>
    <mergeCell ref="B3:B6"/>
    <mergeCell ref="C3:C5"/>
    <mergeCell ref="D3:D5"/>
    <mergeCell ref="E3:E6"/>
    <mergeCell ref="F3:H4"/>
    <mergeCell ref="C6:D6"/>
    <mergeCell ref="A3:A6"/>
    <mergeCell ref="F5:F6"/>
    <mergeCell ref="G5:G6"/>
  </mergeCells>
  <printOptions horizontalCentered="1"/>
  <pageMargins left="0.39370078740157483" right="0.39370078740157483" top="1.1811023622047245" bottom="0.98425196850393704" header="0.78740157480314965" footer="0.78740157480314965"/>
  <pageSetup paperSize="9" scale="77" orientation="landscape" horizontalDpi="300" verticalDpi="300" r:id="rId1"/>
  <headerFooter alignWithMargins="0">
    <oddHeader>&amp;R&amp;"Times New Roman CE,Félkövér dőlt"&amp;11 4. melléklet az 1/2017. (III.02.)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Layout" zoomScaleNormal="100" workbookViewId="0">
      <selection activeCell="B8" sqref="B8:D8"/>
    </sheetView>
  </sheetViews>
  <sheetFormatPr defaultColWidth="9.33203125" defaultRowHeight="15" x14ac:dyDescent="0.25"/>
  <cols>
    <col min="1" max="1" width="8.5" style="231" customWidth="1"/>
    <col min="2" max="2" width="9.33203125" style="231"/>
    <col min="3" max="3" width="22.1640625" style="231" customWidth="1"/>
    <col min="4" max="4" width="40.5" style="231" customWidth="1"/>
    <col min="5" max="5" width="30.83203125" style="233" customWidth="1"/>
    <col min="6" max="6" width="14.33203125" style="809" customWidth="1"/>
    <col min="7" max="16384" width="9.33203125" style="231"/>
  </cols>
  <sheetData>
    <row r="1" spans="1:5" ht="41.25" customHeight="1" x14ac:dyDescent="0.25">
      <c r="A1" s="1117" t="s">
        <v>677</v>
      </c>
      <c r="B1" s="1118"/>
      <c r="C1" s="1118"/>
      <c r="D1" s="1118"/>
      <c r="E1" s="1118"/>
    </row>
    <row r="2" spans="1:5" x14ac:dyDescent="0.25">
      <c r="A2" s="232"/>
      <c r="B2" s="232"/>
      <c r="C2" s="232"/>
      <c r="D2" s="232"/>
    </row>
    <row r="3" spans="1:5" x14ac:dyDescent="0.25">
      <c r="A3" s="232"/>
      <c r="B3" s="232"/>
      <c r="C3" s="232"/>
      <c r="D3" s="232"/>
      <c r="E3" s="234" t="s">
        <v>1</v>
      </c>
    </row>
    <row r="4" spans="1:5" ht="33" customHeight="1" x14ac:dyDescent="0.25">
      <c r="A4" s="800" t="s">
        <v>406</v>
      </c>
      <c r="B4" s="1119" t="s">
        <v>410</v>
      </c>
      <c r="C4" s="1119"/>
      <c r="D4" s="1119"/>
      <c r="E4" s="801" t="s">
        <v>411</v>
      </c>
    </row>
    <row r="5" spans="1:5" ht="21.75" customHeight="1" x14ac:dyDescent="0.25">
      <c r="A5" s="797" t="s">
        <v>10</v>
      </c>
      <c r="B5" s="1120" t="s">
        <v>678</v>
      </c>
      <c r="C5" s="1120"/>
      <c r="D5" s="1120"/>
      <c r="E5" s="803">
        <v>60000</v>
      </c>
    </row>
    <row r="6" spans="1:5" ht="21.75" customHeight="1" x14ac:dyDescent="0.25">
      <c r="A6" s="235" t="s">
        <v>13</v>
      </c>
      <c r="B6" s="1121" t="s">
        <v>757</v>
      </c>
      <c r="C6" s="1122"/>
      <c r="D6" s="1123"/>
      <c r="E6" s="804">
        <v>3000000</v>
      </c>
    </row>
    <row r="7" spans="1:5" ht="21.75" customHeight="1" x14ac:dyDescent="0.25">
      <c r="A7" s="235" t="s">
        <v>16</v>
      </c>
      <c r="B7" s="1116" t="s">
        <v>679</v>
      </c>
      <c r="C7" s="1116"/>
      <c r="D7" s="1116"/>
      <c r="E7" s="804">
        <v>400000</v>
      </c>
    </row>
    <row r="8" spans="1:5" ht="21.75" customHeight="1" x14ac:dyDescent="0.25">
      <c r="A8" s="235" t="s">
        <v>19</v>
      </c>
      <c r="B8" s="1116"/>
      <c r="C8" s="1116"/>
      <c r="D8" s="1116"/>
      <c r="E8" s="804"/>
    </row>
    <row r="9" spans="1:5" ht="21.75" customHeight="1" x14ac:dyDescent="0.25">
      <c r="A9" s="235" t="s">
        <v>22</v>
      </c>
      <c r="B9" s="1124"/>
      <c r="C9" s="1124"/>
      <c r="D9" s="1124"/>
      <c r="E9" s="804"/>
    </row>
    <row r="10" spans="1:5" ht="29.25" customHeight="1" x14ac:dyDescent="0.25">
      <c r="A10" s="235" t="s">
        <v>25</v>
      </c>
      <c r="B10" s="1125"/>
      <c r="C10" s="1125"/>
      <c r="D10" s="1125"/>
      <c r="E10" s="805"/>
    </row>
    <row r="11" spans="1:5" ht="21.75" customHeight="1" x14ac:dyDescent="0.25">
      <c r="A11" s="235" t="s">
        <v>28</v>
      </c>
      <c r="B11" s="1125"/>
      <c r="C11" s="1125"/>
      <c r="D11" s="1125"/>
      <c r="E11" s="805"/>
    </row>
    <row r="12" spans="1:5" ht="21.75" customHeight="1" x14ac:dyDescent="0.25">
      <c r="A12" s="235" t="s">
        <v>31</v>
      </c>
      <c r="B12" s="1116"/>
      <c r="C12" s="1116"/>
      <c r="D12" s="1116"/>
      <c r="E12" s="804"/>
    </row>
    <row r="13" spans="1:5" ht="21.75" customHeight="1" x14ac:dyDescent="0.25">
      <c r="A13" s="235" t="s">
        <v>34</v>
      </c>
      <c r="B13" s="1116"/>
      <c r="C13" s="1116"/>
      <c r="D13" s="1116"/>
      <c r="E13" s="804"/>
    </row>
    <row r="14" spans="1:5" ht="21.75" customHeight="1" x14ac:dyDescent="0.25">
      <c r="A14" s="235" t="s">
        <v>37</v>
      </c>
      <c r="B14" s="1116"/>
      <c r="C14" s="1116"/>
      <c r="D14" s="1116"/>
      <c r="E14" s="804"/>
    </row>
    <row r="15" spans="1:5" ht="30" customHeight="1" x14ac:dyDescent="0.25">
      <c r="A15" s="235" t="s">
        <v>41</v>
      </c>
      <c r="B15" s="1116"/>
      <c r="C15" s="1116"/>
      <c r="D15" s="1116"/>
      <c r="E15" s="806"/>
    </row>
    <row r="16" spans="1:5" ht="30" customHeight="1" x14ac:dyDescent="0.25">
      <c r="A16" s="235" t="s">
        <v>43</v>
      </c>
      <c r="B16" s="1116"/>
      <c r="C16" s="1116"/>
      <c r="D16" s="1116"/>
      <c r="E16" s="806"/>
    </row>
    <row r="17" spans="1:6" ht="21.75" customHeight="1" x14ac:dyDescent="0.25">
      <c r="A17" s="235" t="s">
        <v>45</v>
      </c>
      <c r="B17" s="1116"/>
      <c r="C17" s="1116"/>
      <c r="D17" s="1116"/>
      <c r="E17" s="806"/>
    </row>
    <row r="18" spans="1:6" ht="21.75" customHeight="1" x14ac:dyDescent="0.25">
      <c r="A18" s="235" t="s">
        <v>47</v>
      </c>
      <c r="B18" s="1131"/>
      <c r="C18" s="1131"/>
      <c r="D18" s="1131"/>
      <c r="E18" s="806"/>
    </row>
    <row r="19" spans="1:6" ht="21.75" customHeight="1" x14ac:dyDescent="0.25">
      <c r="A19" s="796" t="s">
        <v>49</v>
      </c>
      <c r="B19" s="1133"/>
      <c r="C19" s="1134"/>
      <c r="D19" s="1135"/>
      <c r="E19" s="807"/>
    </row>
    <row r="20" spans="1:6" ht="21.75" customHeight="1" x14ac:dyDescent="0.25">
      <c r="A20" s="802" t="s">
        <v>51</v>
      </c>
      <c r="B20" s="1129" t="s">
        <v>224</v>
      </c>
      <c r="C20" s="1129"/>
      <c r="D20" s="1129"/>
      <c r="E20" s="799">
        <f>SUM(E5+E6+E7+E8+E12+E13+E14+E15+E16+E17+E18)</f>
        <v>3460000</v>
      </c>
    </row>
    <row r="21" spans="1:6" ht="21.75" customHeight="1" x14ac:dyDescent="0.25">
      <c r="A21" s="798" t="s">
        <v>54</v>
      </c>
      <c r="B21" s="1132"/>
      <c r="C21" s="1132"/>
      <c r="D21" s="1132"/>
      <c r="E21" s="807"/>
    </row>
    <row r="22" spans="1:6" ht="21.75" customHeight="1" x14ac:dyDescent="0.25">
      <c r="A22" s="802" t="s">
        <v>57</v>
      </c>
      <c r="B22" s="1130" t="s">
        <v>627</v>
      </c>
      <c r="C22" s="1130"/>
      <c r="D22" s="1130"/>
      <c r="E22" s="799">
        <f>SUM(E21)</f>
        <v>0</v>
      </c>
    </row>
    <row r="23" spans="1:6" s="236" customFormat="1" ht="24" customHeight="1" x14ac:dyDescent="0.3">
      <c r="A23" s="1126" t="s">
        <v>619</v>
      </c>
      <c r="B23" s="1127"/>
      <c r="C23" s="1127"/>
      <c r="D23" s="1127"/>
      <c r="E23" s="808">
        <f>SUM(E20+E22)</f>
        <v>3460000</v>
      </c>
      <c r="F23" s="810"/>
    </row>
    <row r="24" spans="1:6" x14ac:dyDescent="0.25">
      <c r="A24" s="237"/>
      <c r="B24" s="1128"/>
      <c r="C24" s="1128"/>
      <c r="D24" s="1128"/>
      <c r="E24" s="238"/>
    </row>
  </sheetData>
  <mergeCells count="22">
    <mergeCell ref="A23:D23"/>
    <mergeCell ref="B24:D24"/>
    <mergeCell ref="B20:D20"/>
    <mergeCell ref="B15:D15"/>
    <mergeCell ref="B16:D16"/>
    <mergeCell ref="B17:D17"/>
    <mergeCell ref="B22:D22"/>
    <mergeCell ref="B18:D18"/>
    <mergeCell ref="B21:D21"/>
    <mergeCell ref="B19:D19"/>
    <mergeCell ref="B14:D14"/>
    <mergeCell ref="A1:E1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</mergeCells>
  <printOptions horizontalCentered="1"/>
  <pageMargins left="0.51181102362204722" right="0.51181102362204722" top="1.1417322834645669" bottom="0.74803149606299213" header="0.70866141732283472" footer="0.70866141732283472"/>
  <pageSetup paperSize="9" scale="90" orientation="portrait" horizontalDpi="4294967293" verticalDpi="4294967293" r:id="rId1"/>
  <headerFooter scaleWithDoc="0" alignWithMargins="0">
    <oddHeader>&amp;R&amp;"Times New Roman,Félkövér dőlt"&amp;11 5. melléklet az 1/2017. (III.02.)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view="pageLayout" zoomScaleNormal="100" workbookViewId="0">
      <selection activeCell="B17" sqref="B17"/>
    </sheetView>
  </sheetViews>
  <sheetFormatPr defaultColWidth="10.6640625" defaultRowHeight="12.75" x14ac:dyDescent="0.2"/>
  <cols>
    <col min="1" max="1" width="11.33203125" style="758" customWidth="1"/>
    <col min="2" max="2" width="43.33203125" style="758" customWidth="1"/>
    <col min="3" max="3" width="30.83203125" style="758" customWidth="1"/>
    <col min="4" max="252" width="10.6640625" style="758"/>
    <col min="253" max="253" width="7" style="758" customWidth="1"/>
    <col min="254" max="254" width="34.5" style="758" customWidth="1"/>
    <col min="255" max="255" width="11" style="758" customWidth="1"/>
    <col min="256" max="256" width="16.83203125" style="758" customWidth="1"/>
    <col min="257" max="257" width="17.1640625" style="758" customWidth="1"/>
    <col min="258" max="258" width="15.33203125" style="758" customWidth="1"/>
    <col min="259" max="259" width="15.5" style="758" customWidth="1"/>
    <col min="260" max="508" width="10.6640625" style="758"/>
    <col min="509" max="509" width="7" style="758" customWidth="1"/>
    <col min="510" max="510" width="34.5" style="758" customWidth="1"/>
    <col min="511" max="511" width="11" style="758" customWidth="1"/>
    <col min="512" max="512" width="16.83203125" style="758" customWidth="1"/>
    <col min="513" max="513" width="17.1640625" style="758" customWidth="1"/>
    <col min="514" max="514" width="15.33203125" style="758" customWidth="1"/>
    <col min="515" max="515" width="15.5" style="758" customWidth="1"/>
    <col min="516" max="764" width="10.6640625" style="758"/>
    <col min="765" max="765" width="7" style="758" customWidth="1"/>
    <col min="766" max="766" width="34.5" style="758" customWidth="1"/>
    <col min="767" max="767" width="11" style="758" customWidth="1"/>
    <col min="768" max="768" width="16.83203125" style="758" customWidth="1"/>
    <col min="769" max="769" width="17.1640625" style="758" customWidth="1"/>
    <col min="770" max="770" width="15.33203125" style="758" customWidth="1"/>
    <col min="771" max="771" width="15.5" style="758" customWidth="1"/>
    <col min="772" max="1020" width="10.6640625" style="758"/>
    <col min="1021" max="1021" width="7" style="758" customWidth="1"/>
    <col min="1022" max="1022" width="34.5" style="758" customWidth="1"/>
    <col min="1023" max="1023" width="11" style="758" customWidth="1"/>
    <col min="1024" max="1024" width="16.83203125" style="758" customWidth="1"/>
    <col min="1025" max="1025" width="17.1640625" style="758" customWidth="1"/>
    <col min="1026" max="1026" width="15.33203125" style="758" customWidth="1"/>
    <col min="1027" max="1027" width="15.5" style="758" customWidth="1"/>
    <col min="1028" max="1276" width="10.6640625" style="758"/>
    <col min="1277" max="1277" width="7" style="758" customWidth="1"/>
    <col min="1278" max="1278" width="34.5" style="758" customWidth="1"/>
    <col min="1279" max="1279" width="11" style="758" customWidth="1"/>
    <col min="1280" max="1280" width="16.83203125" style="758" customWidth="1"/>
    <col min="1281" max="1281" width="17.1640625" style="758" customWidth="1"/>
    <col min="1282" max="1282" width="15.33203125" style="758" customWidth="1"/>
    <col min="1283" max="1283" width="15.5" style="758" customWidth="1"/>
    <col min="1284" max="1532" width="10.6640625" style="758"/>
    <col min="1533" max="1533" width="7" style="758" customWidth="1"/>
    <col min="1534" max="1534" width="34.5" style="758" customWidth="1"/>
    <col min="1535" max="1535" width="11" style="758" customWidth="1"/>
    <col min="1536" max="1536" width="16.83203125" style="758" customWidth="1"/>
    <col min="1537" max="1537" width="17.1640625" style="758" customWidth="1"/>
    <col min="1538" max="1538" width="15.33203125" style="758" customWidth="1"/>
    <col min="1539" max="1539" width="15.5" style="758" customWidth="1"/>
    <col min="1540" max="1788" width="10.6640625" style="758"/>
    <col min="1789" max="1789" width="7" style="758" customWidth="1"/>
    <col min="1790" max="1790" width="34.5" style="758" customWidth="1"/>
    <col min="1791" max="1791" width="11" style="758" customWidth="1"/>
    <col min="1792" max="1792" width="16.83203125" style="758" customWidth="1"/>
    <col min="1793" max="1793" width="17.1640625" style="758" customWidth="1"/>
    <col min="1794" max="1794" width="15.33203125" style="758" customWidth="1"/>
    <col min="1795" max="1795" width="15.5" style="758" customWidth="1"/>
    <col min="1796" max="2044" width="10.6640625" style="758"/>
    <col min="2045" max="2045" width="7" style="758" customWidth="1"/>
    <col min="2046" max="2046" width="34.5" style="758" customWidth="1"/>
    <col min="2047" max="2047" width="11" style="758" customWidth="1"/>
    <col min="2048" max="2048" width="16.83203125" style="758" customWidth="1"/>
    <col min="2049" max="2049" width="17.1640625" style="758" customWidth="1"/>
    <col min="2050" max="2050" width="15.33203125" style="758" customWidth="1"/>
    <col min="2051" max="2051" width="15.5" style="758" customWidth="1"/>
    <col min="2052" max="2300" width="10.6640625" style="758"/>
    <col min="2301" max="2301" width="7" style="758" customWidth="1"/>
    <col min="2302" max="2302" width="34.5" style="758" customWidth="1"/>
    <col min="2303" max="2303" width="11" style="758" customWidth="1"/>
    <col min="2304" max="2304" width="16.83203125" style="758" customWidth="1"/>
    <col min="2305" max="2305" width="17.1640625" style="758" customWidth="1"/>
    <col min="2306" max="2306" width="15.33203125" style="758" customWidth="1"/>
    <col min="2307" max="2307" width="15.5" style="758" customWidth="1"/>
    <col min="2308" max="2556" width="10.6640625" style="758"/>
    <col min="2557" max="2557" width="7" style="758" customWidth="1"/>
    <col min="2558" max="2558" width="34.5" style="758" customWidth="1"/>
    <col min="2559" max="2559" width="11" style="758" customWidth="1"/>
    <col min="2560" max="2560" width="16.83203125" style="758" customWidth="1"/>
    <col min="2561" max="2561" width="17.1640625" style="758" customWidth="1"/>
    <col min="2562" max="2562" width="15.33203125" style="758" customWidth="1"/>
    <col min="2563" max="2563" width="15.5" style="758" customWidth="1"/>
    <col min="2564" max="2812" width="10.6640625" style="758"/>
    <col min="2813" max="2813" width="7" style="758" customWidth="1"/>
    <col min="2814" max="2814" width="34.5" style="758" customWidth="1"/>
    <col min="2815" max="2815" width="11" style="758" customWidth="1"/>
    <col min="2816" max="2816" width="16.83203125" style="758" customWidth="1"/>
    <col min="2817" max="2817" width="17.1640625" style="758" customWidth="1"/>
    <col min="2818" max="2818" width="15.33203125" style="758" customWidth="1"/>
    <col min="2819" max="2819" width="15.5" style="758" customWidth="1"/>
    <col min="2820" max="3068" width="10.6640625" style="758"/>
    <col min="3069" max="3069" width="7" style="758" customWidth="1"/>
    <col min="3070" max="3070" width="34.5" style="758" customWidth="1"/>
    <col min="3071" max="3071" width="11" style="758" customWidth="1"/>
    <col min="3072" max="3072" width="16.83203125" style="758" customWidth="1"/>
    <col min="3073" max="3073" width="17.1640625" style="758" customWidth="1"/>
    <col min="3074" max="3074" width="15.33203125" style="758" customWidth="1"/>
    <col min="3075" max="3075" width="15.5" style="758" customWidth="1"/>
    <col min="3076" max="3324" width="10.6640625" style="758"/>
    <col min="3325" max="3325" width="7" style="758" customWidth="1"/>
    <col min="3326" max="3326" width="34.5" style="758" customWidth="1"/>
    <col min="3327" max="3327" width="11" style="758" customWidth="1"/>
    <col min="3328" max="3328" width="16.83203125" style="758" customWidth="1"/>
    <col min="3329" max="3329" width="17.1640625" style="758" customWidth="1"/>
    <col min="3330" max="3330" width="15.33203125" style="758" customWidth="1"/>
    <col min="3331" max="3331" width="15.5" style="758" customWidth="1"/>
    <col min="3332" max="3580" width="10.6640625" style="758"/>
    <col min="3581" max="3581" width="7" style="758" customWidth="1"/>
    <col min="3582" max="3582" width="34.5" style="758" customWidth="1"/>
    <col min="3583" max="3583" width="11" style="758" customWidth="1"/>
    <col min="3584" max="3584" width="16.83203125" style="758" customWidth="1"/>
    <col min="3585" max="3585" width="17.1640625" style="758" customWidth="1"/>
    <col min="3586" max="3586" width="15.33203125" style="758" customWidth="1"/>
    <col min="3587" max="3587" width="15.5" style="758" customWidth="1"/>
    <col min="3588" max="3836" width="10.6640625" style="758"/>
    <col min="3837" max="3837" width="7" style="758" customWidth="1"/>
    <col min="3838" max="3838" width="34.5" style="758" customWidth="1"/>
    <col min="3839" max="3839" width="11" style="758" customWidth="1"/>
    <col min="3840" max="3840" width="16.83203125" style="758" customWidth="1"/>
    <col min="3841" max="3841" width="17.1640625" style="758" customWidth="1"/>
    <col min="3842" max="3842" width="15.33203125" style="758" customWidth="1"/>
    <col min="3843" max="3843" width="15.5" style="758" customWidth="1"/>
    <col min="3844" max="4092" width="10.6640625" style="758"/>
    <col min="4093" max="4093" width="7" style="758" customWidth="1"/>
    <col min="4094" max="4094" width="34.5" style="758" customWidth="1"/>
    <col min="4095" max="4095" width="11" style="758" customWidth="1"/>
    <col min="4096" max="4096" width="16.83203125" style="758" customWidth="1"/>
    <col min="4097" max="4097" width="17.1640625" style="758" customWidth="1"/>
    <col min="4098" max="4098" width="15.33203125" style="758" customWidth="1"/>
    <col min="4099" max="4099" width="15.5" style="758" customWidth="1"/>
    <col min="4100" max="4348" width="10.6640625" style="758"/>
    <col min="4349" max="4349" width="7" style="758" customWidth="1"/>
    <col min="4350" max="4350" width="34.5" style="758" customWidth="1"/>
    <col min="4351" max="4351" width="11" style="758" customWidth="1"/>
    <col min="4352" max="4352" width="16.83203125" style="758" customWidth="1"/>
    <col min="4353" max="4353" width="17.1640625" style="758" customWidth="1"/>
    <col min="4354" max="4354" width="15.33203125" style="758" customWidth="1"/>
    <col min="4355" max="4355" width="15.5" style="758" customWidth="1"/>
    <col min="4356" max="4604" width="10.6640625" style="758"/>
    <col min="4605" max="4605" width="7" style="758" customWidth="1"/>
    <col min="4606" max="4606" width="34.5" style="758" customWidth="1"/>
    <col min="4607" max="4607" width="11" style="758" customWidth="1"/>
    <col min="4608" max="4608" width="16.83203125" style="758" customWidth="1"/>
    <col min="4609" max="4609" width="17.1640625" style="758" customWidth="1"/>
    <col min="4610" max="4610" width="15.33203125" style="758" customWidth="1"/>
    <col min="4611" max="4611" width="15.5" style="758" customWidth="1"/>
    <col min="4612" max="4860" width="10.6640625" style="758"/>
    <col min="4861" max="4861" width="7" style="758" customWidth="1"/>
    <col min="4862" max="4862" width="34.5" style="758" customWidth="1"/>
    <col min="4863" max="4863" width="11" style="758" customWidth="1"/>
    <col min="4864" max="4864" width="16.83203125" style="758" customWidth="1"/>
    <col min="4865" max="4865" width="17.1640625" style="758" customWidth="1"/>
    <col min="4866" max="4866" width="15.33203125" style="758" customWidth="1"/>
    <col min="4867" max="4867" width="15.5" style="758" customWidth="1"/>
    <col min="4868" max="5116" width="10.6640625" style="758"/>
    <col min="5117" max="5117" width="7" style="758" customWidth="1"/>
    <col min="5118" max="5118" width="34.5" style="758" customWidth="1"/>
    <col min="5119" max="5119" width="11" style="758" customWidth="1"/>
    <col min="5120" max="5120" width="16.83203125" style="758" customWidth="1"/>
    <col min="5121" max="5121" width="17.1640625" style="758" customWidth="1"/>
    <col min="5122" max="5122" width="15.33203125" style="758" customWidth="1"/>
    <col min="5123" max="5123" width="15.5" style="758" customWidth="1"/>
    <col min="5124" max="5372" width="10.6640625" style="758"/>
    <col min="5373" max="5373" width="7" style="758" customWidth="1"/>
    <col min="5374" max="5374" width="34.5" style="758" customWidth="1"/>
    <col min="5375" max="5375" width="11" style="758" customWidth="1"/>
    <col min="5376" max="5376" width="16.83203125" style="758" customWidth="1"/>
    <col min="5377" max="5377" width="17.1640625" style="758" customWidth="1"/>
    <col min="5378" max="5378" width="15.33203125" style="758" customWidth="1"/>
    <col min="5379" max="5379" width="15.5" style="758" customWidth="1"/>
    <col min="5380" max="5628" width="10.6640625" style="758"/>
    <col min="5629" max="5629" width="7" style="758" customWidth="1"/>
    <col min="5630" max="5630" width="34.5" style="758" customWidth="1"/>
    <col min="5631" max="5631" width="11" style="758" customWidth="1"/>
    <col min="5632" max="5632" width="16.83203125" style="758" customWidth="1"/>
    <col min="5633" max="5633" width="17.1640625" style="758" customWidth="1"/>
    <col min="5634" max="5634" width="15.33203125" style="758" customWidth="1"/>
    <col min="5635" max="5635" width="15.5" style="758" customWidth="1"/>
    <col min="5636" max="5884" width="10.6640625" style="758"/>
    <col min="5885" max="5885" width="7" style="758" customWidth="1"/>
    <col min="5886" max="5886" width="34.5" style="758" customWidth="1"/>
    <col min="5887" max="5887" width="11" style="758" customWidth="1"/>
    <col min="5888" max="5888" width="16.83203125" style="758" customWidth="1"/>
    <col min="5889" max="5889" width="17.1640625" style="758" customWidth="1"/>
    <col min="5890" max="5890" width="15.33203125" style="758" customWidth="1"/>
    <col min="5891" max="5891" width="15.5" style="758" customWidth="1"/>
    <col min="5892" max="6140" width="10.6640625" style="758"/>
    <col min="6141" max="6141" width="7" style="758" customWidth="1"/>
    <col min="6142" max="6142" width="34.5" style="758" customWidth="1"/>
    <col min="6143" max="6143" width="11" style="758" customWidth="1"/>
    <col min="6144" max="6144" width="16.83203125" style="758" customWidth="1"/>
    <col min="6145" max="6145" width="17.1640625" style="758" customWidth="1"/>
    <col min="6146" max="6146" width="15.33203125" style="758" customWidth="1"/>
    <col min="6147" max="6147" width="15.5" style="758" customWidth="1"/>
    <col min="6148" max="6396" width="10.6640625" style="758"/>
    <col min="6397" max="6397" width="7" style="758" customWidth="1"/>
    <col min="6398" max="6398" width="34.5" style="758" customWidth="1"/>
    <col min="6399" max="6399" width="11" style="758" customWidth="1"/>
    <col min="6400" max="6400" width="16.83203125" style="758" customWidth="1"/>
    <col min="6401" max="6401" width="17.1640625" style="758" customWidth="1"/>
    <col min="6402" max="6402" width="15.33203125" style="758" customWidth="1"/>
    <col min="6403" max="6403" width="15.5" style="758" customWidth="1"/>
    <col min="6404" max="6652" width="10.6640625" style="758"/>
    <col min="6653" max="6653" width="7" style="758" customWidth="1"/>
    <col min="6654" max="6654" width="34.5" style="758" customWidth="1"/>
    <col min="6655" max="6655" width="11" style="758" customWidth="1"/>
    <col min="6656" max="6656" width="16.83203125" style="758" customWidth="1"/>
    <col min="6657" max="6657" width="17.1640625" style="758" customWidth="1"/>
    <col min="6658" max="6658" width="15.33203125" style="758" customWidth="1"/>
    <col min="6659" max="6659" width="15.5" style="758" customWidth="1"/>
    <col min="6660" max="6908" width="10.6640625" style="758"/>
    <col min="6909" max="6909" width="7" style="758" customWidth="1"/>
    <col min="6910" max="6910" width="34.5" style="758" customWidth="1"/>
    <col min="6911" max="6911" width="11" style="758" customWidth="1"/>
    <col min="6912" max="6912" width="16.83203125" style="758" customWidth="1"/>
    <col min="6913" max="6913" width="17.1640625" style="758" customWidth="1"/>
    <col min="6914" max="6914" width="15.33203125" style="758" customWidth="1"/>
    <col min="6915" max="6915" width="15.5" style="758" customWidth="1"/>
    <col min="6916" max="7164" width="10.6640625" style="758"/>
    <col min="7165" max="7165" width="7" style="758" customWidth="1"/>
    <col min="7166" max="7166" width="34.5" style="758" customWidth="1"/>
    <col min="7167" max="7167" width="11" style="758" customWidth="1"/>
    <col min="7168" max="7168" width="16.83203125" style="758" customWidth="1"/>
    <col min="7169" max="7169" width="17.1640625" style="758" customWidth="1"/>
    <col min="7170" max="7170" width="15.33203125" style="758" customWidth="1"/>
    <col min="7171" max="7171" width="15.5" style="758" customWidth="1"/>
    <col min="7172" max="7420" width="10.6640625" style="758"/>
    <col min="7421" max="7421" width="7" style="758" customWidth="1"/>
    <col min="7422" max="7422" width="34.5" style="758" customWidth="1"/>
    <col min="7423" max="7423" width="11" style="758" customWidth="1"/>
    <col min="7424" max="7424" width="16.83203125" style="758" customWidth="1"/>
    <col min="7425" max="7425" width="17.1640625" style="758" customWidth="1"/>
    <col min="7426" max="7426" width="15.33203125" style="758" customWidth="1"/>
    <col min="7427" max="7427" width="15.5" style="758" customWidth="1"/>
    <col min="7428" max="7676" width="10.6640625" style="758"/>
    <col min="7677" max="7677" width="7" style="758" customWidth="1"/>
    <col min="7678" max="7678" width="34.5" style="758" customWidth="1"/>
    <col min="7679" max="7679" width="11" style="758" customWidth="1"/>
    <col min="7680" max="7680" width="16.83203125" style="758" customWidth="1"/>
    <col min="7681" max="7681" width="17.1640625" style="758" customWidth="1"/>
    <col min="7682" max="7682" width="15.33203125" style="758" customWidth="1"/>
    <col min="7683" max="7683" width="15.5" style="758" customWidth="1"/>
    <col min="7684" max="7932" width="10.6640625" style="758"/>
    <col min="7933" max="7933" width="7" style="758" customWidth="1"/>
    <col min="7934" max="7934" width="34.5" style="758" customWidth="1"/>
    <col min="7935" max="7935" width="11" style="758" customWidth="1"/>
    <col min="7936" max="7936" width="16.83203125" style="758" customWidth="1"/>
    <col min="7937" max="7937" width="17.1640625" style="758" customWidth="1"/>
    <col min="7938" max="7938" width="15.33203125" style="758" customWidth="1"/>
    <col min="7939" max="7939" width="15.5" style="758" customWidth="1"/>
    <col min="7940" max="8188" width="10.6640625" style="758"/>
    <col min="8189" max="8189" width="7" style="758" customWidth="1"/>
    <col min="8190" max="8190" width="34.5" style="758" customWidth="1"/>
    <col min="8191" max="8191" width="11" style="758" customWidth="1"/>
    <col min="8192" max="8192" width="16.83203125" style="758" customWidth="1"/>
    <col min="8193" max="8193" width="17.1640625" style="758" customWidth="1"/>
    <col min="8194" max="8194" width="15.33203125" style="758" customWidth="1"/>
    <col min="8195" max="8195" width="15.5" style="758" customWidth="1"/>
    <col min="8196" max="8444" width="10.6640625" style="758"/>
    <col min="8445" max="8445" width="7" style="758" customWidth="1"/>
    <col min="8446" max="8446" width="34.5" style="758" customWidth="1"/>
    <col min="8447" max="8447" width="11" style="758" customWidth="1"/>
    <col min="8448" max="8448" width="16.83203125" style="758" customWidth="1"/>
    <col min="8449" max="8449" width="17.1640625" style="758" customWidth="1"/>
    <col min="8450" max="8450" width="15.33203125" style="758" customWidth="1"/>
    <col min="8451" max="8451" width="15.5" style="758" customWidth="1"/>
    <col min="8452" max="8700" width="10.6640625" style="758"/>
    <col min="8701" max="8701" width="7" style="758" customWidth="1"/>
    <col min="8702" max="8702" width="34.5" style="758" customWidth="1"/>
    <col min="8703" max="8703" width="11" style="758" customWidth="1"/>
    <col min="8704" max="8704" width="16.83203125" style="758" customWidth="1"/>
    <col min="8705" max="8705" width="17.1640625" style="758" customWidth="1"/>
    <col min="8706" max="8706" width="15.33203125" style="758" customWidth="1"/>
    <col min="8707" max="8707" width="15.5" style="758" customWidth="1"/>
    <col min="8708" max="8956" width="10.6640625" style="758"/>
    <col min="8957" max="8957" width="7" style="758" customWidth="1"/>
    <col min="8958" max="8958" width="34.5" style="758" customWidth="1"/>
    <col min="8959" max="8959" width="11" style="758" customWidth="1"/>
    <col min="8960" max="8960" width="16.83203125" style="758" customWidth="1"/>
    <col min="8961" max="8961" width="17.1640625" style="758" customWidth="1"/>
    <col min="8962" max="8962" width="15.33203125" style="758" customWidth="1"/>
    <col min="8963" max="8963" width="15.5" style="758" customWidth="1"/>
    <col min="8964" max="9212" width="10.6640625" style="758"/>
    <col min="9213" max="9213" width="7" style="758" customWidth="1"/>
    <col min="9214" max="9214" width="34.5" style="758" customWidth="1"/>
    <col min="9215" max="9215" width="11" style="758" customWidth="1"/>
    <col min="9216" max="9216" width="16.83203125" style="758" customWidth="1"/>
    <col min="9217" max="9217" width="17.1640625" style="758" customWidth="1"/>
    <col min="9218" max="9218" width="15.33203125" style="758" customWidth="1"/>
    <col min="9219" max="9219" width="15.5" style="758" customWidth="1"/>
    <col min="9220" max="9468" width="10.6640625" style="758"/>
    <col min="9469" max="9469" width="7" style="758" customWidth="1"/>
    <col min="9470" max="9470" width="34.5" style="758" customWidth="1"/>
    <col min="9471" max="9471" width="11" style="758" customWidth="1"/>
    <col min="9472" max="9472" width="16.83203125" style="758" customWidth="1"/>
    <col min="9473" max="9473" width="17.1640625" style="758" customWidth="1"/>
    <col min="9474" max="9474" width="15.33203125" style="758" customWidth="1"/>
    <col min="9475" max="9475" width="15.5" style="758" customWidth="1"/>
    <col min="9476" max="9724" width="10.6640625" style="758"/>
    <col min="9725" max="9725" width="7" style="758" customWidth="1"/>
    <col min="9726" max="9726" width="34.5" style="758" customWidth="1"/>
    <col min="9727" max="9727" width="11" style="758" customWidth="1"/>
    <col min="9728" max="9728" width="16.83203125" style="758" customWidth="1"/>
    <col min="9729" max="9729" width="17.1640625" style="758" customWidth="1"/>
    <col min="9730" max="9730" width="15.33203125" style="758" customWidth="1"/>
    <col min="9731" max="9731" width="15.5" style="758" customWidth="1"/>
    <col min="9732" max="9980" width="10.6640625" style="758"/>
    <col min="9981" max="9981" width="7" style="758" customWidth="1"/>
    <col min="9982" max="9982" width="34.5" style="758" customWidth="1"/>
    <col min="9983" max="9983" width="11" style="758" customWidth="1"/>
    <col min="9984" max="9984" width="16.83203125" style="758" customWidth="1"/>
    <col min="9985" max="9985" width="17.1640625" style="758" customWidth="1"/>
    <col min="9986" max="9986" width="15.33203125" style="758" customWidth="1"/>
    <col min="9987" max="9987" width="15.5" style="758" customWidth="1"/>
    <col min="9988" max="10236" width="10.6640625" style="758"/>
    <col min="10237" max="10237" width="7" style="758" customWidth="1"/>
    <col min="10238" max="10238" width="34.5" style="758" customWidth="1"/>
    <col min="10239" max="10239" width="11" style="758" customWidth="1"/>
    <col min="10240" max="10240" width="16.83203125" style="758" customWidth="1"/>
    <col min="10241" max="10241" width="17.1640625" style="758" customWidth="1"/>
    <col min="10242" max="10242" width="15.33203125" style="758" customWidth="1"/>
    <col min="10243" max="10243" width="15.5" style="758" customWidth="1"/>
    <col min="10244" max="10492" width="10.6640625" style="758"/>
    <col min="10493" max="10493" width="7" style="758" customWidth="1"/>
    <col min="10494" max="10494" width="34.5" style="758" customWidth="1"/>
    <col min="10495" max="10495" width="11" style="758" customWidth="1"/>
    <col min="10496" max="10496" width="16.83203125" style="758" customWidth="1"/>
    <col min="10497" max="10497" width="17.1640625" style="758" customWidth="1"/>
    <col min="10498" max="10498" width="15.33203125" style="758" customWidth="1"/>
    <col min="10499" max="10499" width="15.5" style="758" customWidth="1"/>
    <col min="10500" max="10748" width="10.6640625" style="758"/>
    <col min="10749" max="10749" width="7" style="758" customWidth="1"/>
    <col min="10750" max="10750" width="34.5" style="758" customWidth="1"/>
    <col min="10751" max="10751" width="11" style="758" customWidth="1"/>
    <col min="10752" max="10752" width="16.83203125" style="758" customWidth="1"/>
    <col min="10753" max="10753" width="17.1640625" style="758" customWidth="1"/>
    <col min="10754" max="10754" width="15.33203125" style="758" customWidth="1"/>
    <col min="10755" max="10755" width="15.5" style="758" customWidth="1"/>
    <col min="10756" max="11004" width="10.6640625" style="758"/>
    <col min="11005" max="11005" width="7" style="758" customWidth="1"/>
    <col min="11006" max="11006" width="34.5" style="758" customWidth="1"/>
    <col min="11007" max="11007" width="11" style="758" customWidth="1"/>
    <col min="11008" max="11008" width="16.83203125" style="758" customWidth="1"/>
    <col min="11009" max="11009" width="17.1640625" style="758" customWidth="1"/>
    <col min="11010" max="11010" width="15.33203125" style="758" customWidth="1"/>
    <col min="11011" max="11011" width="15.5" style="758" customWidth="1"/>
    <col min="11012" max="11260" width="10.6640625" style="758"/>
    <col min="11261" max="11261" width="7" style="758" customWidth="1"/>
    <col min="11262" max="11262" width="34.5" style="758" customWidth="1"/>
    <col min="11263" max="11263" width="11" style="758" customWidth="1"/>
    <col min="11264" max="11264" width="16.83203125" style="758" customWidth="1"/>
    <col min="11265" max="11265" width="17.1640625" style="758" customWidth="1"/>
    <col min="11266" max="11266" width="15.33203125" style="758" customWidth="1"/>
    <col min="11267" max="11267" width="15.5" style="758" customWidth="1"/>
    <col min="11268" max="11516" width="10.6640625" style="758"/>
    <col min="11517" max="11517" width="7" style="758" customWidth="1"/>
    <col min="11518" max="11518" width="34.5" style="758" customWidth="1"/>
    <col min="11519" max="11519" width="11" style="758" customWidth="1"/>
    <col min="11520" max="11520" width="16.83203125" style="758" customWidth="1"/>
    <col min="11521" max="11521" width="17.1640625" style="758" customWidth="1"/>
    <col min="11522" max="11522" width="15.33203125" style="758" customWidth="1"/>
    <col min="11523" max="11523" width="15.5" style="758" customWidth="1"/>
    <col min="11524" max="11772" width="10.6640625" style="758"/>
    <col min="11773" max="11773" width="7" style="758" customWidth="1"/>
    <col min="11774" max="11774" width="34.5" style="758" customWidth="1"/>
    <col min="11775" max="11775" width="11" style="758" customWidth="1"/>
    <col min="11776" max="11776" width="16.83203125" style="758" customWidth="1"/>
    <col min="11777" max="11777" width="17.1640625" style="758" customWidth="1"/>
    <col min="11778" max="11778" width="15.33203125" style="758" customWidth="1"/>
    <col min="11779" max="11779" width="15.5" style="758" customWidth="1"/>
    <col min="11780" max="12028" width="10.6640625" style="758"/>
    <col min="12029" max="12029" width="7" style="758" customWidth="1"/>
    <col min="12030" max="12030" width="34.5" style="758" customWidth="1"/>
    <col min="12031" max="12031" width="11" style="758" customWidth="1"/>
    <col min="12032" max="12032" width="16.83203125" style="758" customWidth="1"/>
    <col min="12033" max="12033" width="17.1640625" style="758" customWidth="1"/>
    <col min="12034" max="12034" width="15.33203125" style="758" customWidth="1"/>
    <col min="12035" max="12035" width="15.5" style="758" customWidth="1"/>
    <col min="12036" max="12284" width="10.6640625" style="758"/>
    <col min="12285" max="12285" width="7" style="758" customWidth="1"/>
    <col min="12286" max="12286" width="34.5" style="758" customWidth="1"/>
    <col min="12287" max="12287" width="11" style="758" customWidth="1"/>
    <col min="12288" max="12288" width="16.83203125" style="758" customWidth="1"/>
    <col min="12289" max="12289" width="17.1640625" style="758" customWidth="1"/>
    <col min="12290" max="12290" width="15.33203125" style="758" customWidth="1"/>
    <col min="12291" max="12291" width="15.5" style="758" customWidth="1"/>
    <col min="12292" max="12540" width="10.6640625" style="758"/>
    <col min="12541" max="12541" width="7" style="758" customWidth="1"/>
    <col min="12542" max="12542" width="34.5" style="758" customWidth="1"/>
    <col min="12543" max="12543" width="11" style="758" customWidth="1"/>
    <col min="12544" max="12544" width="16.83203125" style="758" customWidth="1"/>
    <col min="12545" max="12545" width="17.1640625" style="758" customWidth="1"/>
    <col min="12546" max="12546" width="15.33203125" style="758" customWidth="1"/>
    <col min="12547" max="12547" width="15.5" style="758" customWidth="1"/>
    <col min="12548" max="12796" width="10.6640625" style="758"/>
    <col min="12797" max="12797" width="7" style="758" customWidth="1"/>
    <col min="12798" max="12798" width="34.5" style="758" customWidth="1"/>
    <col min="12799" max="12799" width="11" style="758" customWidth="1"/>
    <col min="12800" max="12800" width="16.83203125" style="758" customWidth="1"/>
    <col min="12801" max="12801" width="17.1640625" style="758" customWidth="1"/>
    <col min="12802" max="12802" width="15.33203125" style="758" customWidth="1"/>
    <col min="12803" max="12803" width="15.5" style="758" customWidth="1"/>
    <col min="12804" max="13052" width="10.6640625" style="758"/>
    <col min="13053" max="13053" width="7" style="758" customWidth="1"/>
    <col min="13054" max="13054" width="34.5" style="758" customWidth="1"/>
    <col min="13055" max="13055" width="11" style="758" customWidth="1"/>
    <col min="13056" max="13056" width="16.83203125" style="758" customWidth="1"/>
    <col min="13057" max="13057" width="17.1640625" style="758" customWidth="1"/>
    <col min="13058" max="13058" width="15.33203125" style="758" customWidth="1"/>
    <col min="13059" max="13059" width="15.5" style="758" customWidth="1"/>
    <col min="13060" max="13308" width="10.6640625" style="758"/>
    <col min="13309" max="13309" width="7" style="758" customWidth="1"/>
    <col min="13310" max="13310" width="34.5" style="758" customWidth="1"/>
    <col min="13311" max="13311" width="11" style="758" customWidth="1"/>
    <col min="13312" max="13312" width="16.83203125" style="758" customWidth="1"/>
    <col min="13313" max="13313" width="17.1640625" style="758" customWidth="1"/>
    <col min="13314" max="13314" width="15.33203125" style="758" customWidth="1"/>
    <col min="13315" max="13315" width="15.5" style="758" customWidth="1"/>
    <col min="13316" max="13564" width="10.6640625" style="758"/>
    <col min="13565" max="13565" width="7" style="758" customWidth="1"/>
    <col min="13566" max="13566" width="34.5" style="758" customWidth="1"/>
    <col min="13567" max="13567" width="11" style="758" customWidth="1"/>
    <col min="13568" max="13568" width="16.83203125" style="758" customWidth="1"/>
    <col min="13569" max="13569" width="17.1640625" style="758" customWidth="1"/>
    <col min="13570" max="13570" width="15.33203125" style="758" customWidth="1"/>
    <col min="13571" max="13571" width="15.5" style="758" customWidth="1"/>
    <col min="13572" max="13820" width="10.6640625" style="758"/>
    <col min="13821" max="13821" width="7" style="758" customWidth="1"/>
    <col min="13822" max="13822" width="34.5" style="758" customWidth="1"/>
    <col min="13823" max="13823" width="11" style="758" customWidth="1"/>
    <col min="13824" max="13824" width="16.83203125" style="758" customWidth="1"/>
    <col min="13825" max="13825" width="17.1640625" style="758" customWidth="1"/>
    <col min="13826" max="13826" width="15.33203125" style="758" customWidth="1"/>
    <col min="13827" max="13827" width="15.5" style="758" customWidth="1"/>
    <col min="13828" max="14076" width="10.6640625" style="758"/>
    <col min="14077" max="14077" width="7" style="758" customWidth="1"/>
    <col min="14078" max="14078" width="34.5" style="758" customWidth="1"/>
    <col min="14079" max="14079" width="11" style="758" customWidth="1"/>
    <col min="14080" max="14080" width="16.83203125" style="758" customWidth="1"/>
    <col min="14081" max="14081" width="17.1640625" style="758" customWidth="1"/>
    <col min="14082" max="14082" width="15.33203125" style="758" customWidth="1"/>
    <col min="14083" max="14083" width="15.5" style="758" customWidth="1"/>
    <col min="14084" max="14332" width="10.6640625" style="758"/>
    <col min="14333" max="14333" width="7" style="758" customWidth="1"/>
    <col min="14334" max="14334" width="34.5" style="758" customWidth="1"/>
    <col min="14335" max="14335" width="11" style="758" customWidth="1"/>
    <col min="14336" max="14336" width="16.83203125" style="758" customWidth="1"/>
    <col min="14337" max="14337" width="17.1640625" style="758" customWidth="1"/>
    <col min="14338" max="14338" width="15.33203125" style="758" customWidth="1"/>
    <col min="14339" max="14339" width="15.5" style="758" customWidth="1"/>
    <col min="14340" max="14588" width="10.6640625" style="758"/>
    <col min="14589" max="14589" width="7" style="758" customWidth="1"/>
    <col min="14590" max="14590" width="34.5" style="758" customWidth="1"/>
    <col min="14591" max="14591" width="11" style="758" customWidth="1"/>
    <col min="14592" max="14592" width="16.83203125" style="758" customWidth="1"/>
    <col min="14593" max="14593" width="17.1640625" style="758" customWidth="1"/>
    <col min="14594" max="14594" width="15.33203125" style="758" customWidth="1"/>
    <col min="14595" max="14595" width="15.5" style="758" customWidth="1"/>
    <col min="14596" max="14844" width="10.6640625" style="758"/>
    <col min="14845" max="14845" width="7" style="758" customWidth="1"/>
    <col min="14846" max="14846" width="34.5" style="758" customWidth="1"/>
    <col min="14847" max="14847" width="11" style="758" customWidth="1"/>
    <col min="14848" max="14848" width="16.83203125" style="758" customWidth="1"/>
    <col min="14849" max="14849" width="17.1640625" style="758" customWidth="1"/>
    <col min="14850" max="14850" width="15.33203125" style="758" customWidth="1"/>
    <col min="14851" max="14851" width="15.5" style="758" customWidth="1"/>
    <col min="14852" max="15100" width="10.6640625" style="758"/>
    <col min="15101" max="15101" width="7" style="758" customWidth="1"/>
    <col min="15102" max="15102" width="34.5" style="758" customWidth="1"/>
    <col min="15103" max="15103" width="11" style="758" customWidth="1"/>
    <col min="15104" max="15104" width="16.83203125" style="758" customWidth="1"/>
    <col min="15105" max="15105" width="17.1640625" style="758" customWidth="1"/>
    <col min="15106" max="15106" width="15.33203125" style="758" customWidth="1"/>
    <col min="15107" max="15107" width="15.5" style="758" customWidth="1"/>
    <col min="15108" max="15356" width="10.6640625" style="758"/>
    <col min="15357" max="15357" width="7" style="758" customWidth="1"/>
    <col min="15358" max="15358" width="34.5" style="758" customWidth="1"/>
    <col min="15359" max="15359" width="11" style="758" customWidth="1"/>
    <col min="15360" max="15360" width="16.83203125" style="758" customWidth="1"/>
    <col min="15361" max="15361" width="17.1640625" style="758" customWidth="1"/>
    <col min="15362" max="15362" width="15.33203125" style="758" customWidth="1"/>
    <col min="15363" max="15363" width="15.5" style="758" customWidth="1"/>
    <col min="15364" max="15612" width="10.6640625" style="758"/>
    <col min="15613" max="15613" width="7" style="758" customWidth="1"/>
    <col min="15614" max="15614" width="34.5" style="758" customWidth="1"/>
    <col min="15615" max="15615" width="11" style="758" customWidth="1"/>
    <col min="15616" max="15616" width="16.83203125" style="758" customWidth="1"/>
    <col min="15617" max="15617" width="17.1640625" style="758" customWidth="1"/>
    <col min="15618" max="15618" width="15.33203125" style="758" customWidth="1"/>
    <col min="15619" max="15619" width="15.5" style="758" customWidth="1"/>
    <col min="15620" max="15868" width="10.6640625" style="758"/>
    <col min="15869" max="15869" width="7" style="758" customWidth="1"/>
    <col min="15870" max="15870" width="34.5" style="758" customWidth="1"/>
    <col min="15871" max="15871" width="11" style="758" customWidth="1"/>
    <col min="15872" max="15872" width="16.83203125" style="758" customWidth="1"/>
    <col min="15873" max="15873" width="17.1640625" style="758" customWidth="1"/>
    <col min="15874" max="15874" width="15.33203125" style="758" customWidth="1"/>
    <col min="15875" max="15875" width="15.5" style="758" customWidth="1"/>
    <col min="15876" max="16124" width="10.6640625" style="758"/>
    <col min="16125" max="16125" width="7" style="758" customWidth="1"/>
    <col min="16126" max="16126" width="34.5" style="758" customWidth="1"/>
    <col min="16127" max="16127" width="11" style="758" customWidth="1"/>
    <col min="16128" max="16128" width="16.83203125" style="758" customWidth="1"/>
    <col min="16129" max="16129" width="17.1640625" style="758" customWidth="1"/>
    <col min="16130" max="16130" width="15.33203125" style="758" customWidth="1"/>
    <col min="16131" max="16131" width="15.5" style="758" customWidth="1"/>
    <col min="16132" max="16384" width="10.6640625" style="758"/>
  </cols>
  <sheetData>
    <row r="1" spans="1:3" ht="40.5" customHeight="1" x14ac:dyDescent="0.2">
      <c r="A1" s="1136" t="s">
        <v>680</v>
      </c>
      <c r="B1" s="1137"/>
      <c r="C1" s="1137"/>
    </row>
    <row r="2" spans="1:3" x14ac:dyDescent="0.2">
      <c r="A2" s="759"/>
      <c r="B2" s="759"/>
      <c r="C2" s="778" t="s">
        <v>1</v>
      </c>
    </row>
    <row r="3" spans="1:3" s="760" customFormat="1" ht="33.75" customHeight="1" x14ac:dyDescent="0.2">
      <c r="A3" s="763" t="s">
        <v>541</v>
      </c>
      <c r="B3" s="764" t="s">
        <v>626</v>
      </c>
      <c r="C3" s="765" t="s">
        <v>550</v>
      </c>
    </row>
    <row r="4" spans="1:3" s="761" customFormat="1" ht="18.75" customHeight="1" x14ac:dyDescent="0.25">
      <c r="A4" s="766" t="s">
        <v>10</v>
      </c>
      <c r="B4" s="767" t="s">
        <v>681</v>
      </c>
      <c r="C4" s="768">
        <v>1000000</v>
      </c>
    </row>
    <row r="5" spans="1:3" s="761" customFormat="1" ht="18.75" customHeight="1" x14ac:dyDescent="0.25">
      <c r="A5" s="769" t="s">
        <v>13</v>
      </c>
      <c r="B5" s="1070" t="s">
        <v>682</v>
      </c>
      <c r="C5" s="771">
        <v>693420</v>
      </c>
    </row>
    <row r="6" spans="1:3" s="761" customFormat="1" ht="18.75" customHeight="1" x14ac:dyDescent="0.25">
      <c r="A6" s="769" t="s">
        <v>16</v>
      </c>
      <c r="B6" s="770"/>
      <c r="C6" s="771"/>
    </row>
    <row r="7" spans="1:3" s="761" customFormat="1" ht="18.75" customHeight="1" x14ac:dyDescent="0.25">
      <c r="A7" s="769" t="s">
        <v>19</v>
      </c>
      <c r="B7" s="770"/>
      <c r="C7" s="771"/>
    </row>
    <row r="8" spans="1:3" s="761" customFormat="1" ht="18.75" customHeight="1" x14ac:dyDescent="0.25">
      <c r="A8" s="769" t="s">
        <v>22</v>
      </c>
      <c r="B8" s="770"/>
      <c r="C8" s="771"/>
    </row>
    <row r="9" spans="1:3" s="761" customFormat="1" ht="18.75" customHeight="1" x14ac:dyDescent="0.25">
      <c r="A9" s="769" t="s">
        <v>25</v>
      </c>
      <c r="B9" s="770"/>
      <c r="C9" s="771"/>
    </row>
    <row r="10" spans="1:3" s="761" customFormat="1" ht="18.75" customHeight="1" x14ac:dyDescent="0.25">
      <c r="A10" s="772" t="s">
        <v>28</v>
      </c>
      <c r="B10" s="773"/>
      <c r="C10" s="774"/>
    </row>
    <row r="11" spans="1:3" s="757" customFormat="1" ht="18.75" customHeight="1" x14ac:dyDescent="0.2">
      <c r="A11" s="775"/>
      <c r="B11" s="776" t="s">
        <v>524</v>
      </c>
      <c r="C11" s="777">
        <f>SUM(C4:C10)</f>
        <v>1693420</v>
      </c>
    </row>
    <row r="12" spans="1:3" s="757" customFormat="1" x14ac:dyDescent="0.2">
      <c r="A12" s="762"/>
      <c r="B12" s="762"/>
      <c r="C12" s="756"/>
    </row>
    <row r="13" spans="1:3" s="757" customFormat="1" ht="12.75" customHeight="1" x14ac:dyDescent="0.2">
      <c r="A13" s="869"/>
      <c r="B13" s="870"/>
      <c r="C13" s="870"/>
    </row>
    <row r="14" spans="1:3" s="757" customFormat="1" x14ac:dyDescent="0.2">
      <c r="A14" s="870"/>
      <c r="B14" s="870"/>
      <c r="C14" s="870"/>
    </row>
    <row r="15" spans="1:3" s="757" customFormat="1" x14ac:dyDescent="0.2">
      <c r="A15" s="870"/>
      <c r="B15" s="870"/>
      <c r="C15" s="870"/>
    </row>
    <row r="16" spans="1:3" s="757" customFormat="1" x14ac:dyDescent="0.2">
      <c r="A16" s="871"/>
      <c r="B16" s="871"/>
      <c r="C16" s="872"/>
    </row>
    <row r="17" spans="1:3" ht="20.25" customHeight="1" x14ac:dyDescent="0.2">
      <c r="A17" s="873"/>
      <c r="B17" s="873"/>
      <c r="C17" s="873"/>
    </row>
    <row r="18" spans="1:3" ht="18" customHeight="1" x14ac:dyDescent="0.25">
      <c r="A18" s="863"/>
      <c r="B18" s="864"/>
      <c r="C18" s="865"/>
    </row>
    <row r="19" spans="1:3" ht="18" customHeight="1" x14ac:dyDescent="0.25">
      <c r="A19" s="863"/>
      <c r="B19" s="864"/>
      <c r="C19" s="865"/>
    </row>
    <row r="20" spans="1:3" ht="18" customHeight="1" x14ac:dyDescent="0.2">
      <c r="A20" s="866"/>
      <c r="B20" s="867"/>
      <c r="C20" s="868"/>
    </row>
  </sheetData>
  <mergeCells count="1">
    <mergeCell ref="A1:C1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7" orientation="portrait" r:id="rId1"/>
  <headerFooter>
    <oddHeader>&amp;R&amp;"Times New Roman CE,Félkövér dőlt"&amp;11 6. melléklet az 1/2017. (III.02.)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view="pageLayout" zoomScaleNormal="89" workbookViewId="0">
      <selection activeCell="G15" sqref="G15"/>
    </sheetView>
  </sheetViews>
  <sheetFormatPr defaultColWidth="9.33203125" defaultRowHeight="15.75" x14ac:dyDescent="0.25"/>
  <cols>
    <col min="1" max="1" width="41.1640625" style="243" customWidth="1"/>
    <col min="2" max="8" width="17" style="243" customWidth="1"/>
    <col min="9" max="9" width="16" style="243" customWidth="1"/>
    <col min="10" max="10" width="17" style="243" customWidth="1"/>
    <col min="11" max="11" width="12.83203125" style="243" customWidth="1"/>
    <col min="12" max="12" width="13.6640625" style="243" customWidth="1"/>
    <col min="13" max="14" width="12" style="243" customWidth="1"/>
    <col min="15" max="16384" width="9.33203125" style="243"/>
  </cols>
  <sheetData>
    <row r="1" spans="1:17" ht="57.75" customHeight="1" x14ac:dyDescent="0.25">
      <c r="A1" s="1138" t="s">
        <v>743</v>
      </c>
      <c r="B1" s="1138"/>
      <c r="C1" s="1138"/>
      <c r="D1" s="1138"/>
      <c r="E1" s="1138"/>
      <c r="F1" s="1138"/>
      <c r="G1" s="1138"/>
      <c r="H1" s="1138"/>
      <c r="I1" s="1138"/>
      <c r="J1" s="1138"/>
      <c r="K1" s="258"/>
      <c r="L1" s="258"/>
      <c r="M1" s="258"/>
      <c r="N1" s="258"/>
    </row>
    <row r="2" spans="1:17" ht="20.25" customHeight="1" x14ac:dyDescent="0.25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1139"/>
      <c r="N2" s="1139"/>
      <c r="O2" s="244"/>
    </row>
    <row r="3" spans="1:17" ht="22.5" customHeight="1" x14ac:dyDescent="0.25">
      <c r="A3" s="254"/>
      <c r="B3" s="251"/>
      <c r="C3" s="251"/>
      <c r="D3" s="251"/>
      <c r="E3" s="251"/>
      <c r="F3" s="251"/>
      <c r="G3" s="251"/>
      <c r="H3" s="251"/>
      <c r="I3" s="251"/>
      <c r="J3" s="259" t="s">
        <v>1</v>
      </c>
      <c r="K3" s="251"/>
      <c r="L3" s="255"/>
      <c r="M3" s="255"/>
      <c r="N3" s="255"/>
      <c r="O3" s="244"/>
      <c r="P3" s="244"/>
      <c r="Q3" s="244"/>
    </row>
    <row r="4" spans="1:17" ht="22.5" customHeight="1" x14ac:dyDescent="0.25">
      <c r="A4" s="1140" t="s">
        <v>268</v>
      </c>
      <c r="B4" s="1142" t="s">
        <v>417</v>
      </c>
      <c r="C4" s="1142"/>
      <c r="D4" s="1142"/>
      <c r="E4" s="1142"/>
      <c r="F4" s="1142" t="s">
        <v>414</v>
      </c>
      <c r="G4" s="1143"/>
      <c r="H4" s="1144" t="s">
        <v>418</v>
      </c>
      <c r="I4" s="1145"/>
      <c r="J4" s="1146" t="s">
        <v>413</v>
      </c>
      <c r="K4" s="251"/>
      <c r="L4" s="252"/>
      <c r="M4" s="252"/>
      <c r="N4" s="255"/>
      <c r="O4" s="244"/>
      <c r="P4" s="244"/>
      <c r="Q4" s="244"/>
    </row>
    <row r="5" spans="1:17" ht="62.25" customHeight="1" x14ac:dyDescent="0.25">
      <c r="A5" s="1141"/>
      <c r="B5" s="256" t="s">
        <v>419</v>
      </c>
      <c r="C5" s="256" t="s">
        <v>415</v>
      </c>
      <c r="D5" s="257" t="s">
        <v>420</v>
      </c>
      <c r="E5" s="256" t="s">
        <v>415</v>
      </c>
      <c r="F5" s="257" t="s">
        <v>414</v>
      </c>
      <c r="G5" s="256" t="s">
        <v>415</v>
      </c>
      <c r="H5" s="256" t="s">
        <v>421</v>
      </c>
      <c r="I5" s="256" t="s">
        <v>415</v>
      </c>
      <c r="J5" s="1147"/>
      <c r="K5" s="253"/>
      <c r="L5" s="253"/>
      <c r="M5" s="253"/>
      <c r="N5" s="255"/>
      <c r="O5" s="244"/>
      <c r="P5" s="244"/>
      <c r="Q5" s="244"/>
    </row>
    <row r="6" spans="1:17" ht="27" customHeight="1" x14ac:dyDescent="0.25">
      <c r="A6" s="1040" t="s">
        <v>661</v>
      </c>
      <c r="B6" s="245">
        <v>14781572</v>
      </c>
      <c r="C6" s="1045">
        <f>B6/J6</f>
        <v>0.68244605313657958</v>
      </c>
      <c r="D6" s="245">
        <v>0</v>
      </c>
      <c r="E6" s="1045">
        <f>D6/J6</f>
        <v>0</v>
      </c>
      <c r="F6" s="245">
        <v>2070000</v>
      </c>
      <c r="G6" s="1045">
        <f>F6/J6</f>
        <v>9.5569221595153728E-2</v>
      </c>
      <c r="H6" s="245">
        <v>4808121</v>
      </c>
      <c r="I6" s="1045">
        <f>H6/J6</f>
        <v>0.22198472526826674</v>
      </c>
      <c r="J6" s="246">
        <f t="shared" ref="J6" si="0">B6+D6+F6+H6</f>
        <v>21659693</v>
      </c>
    </row>
    <row r="7" spans="1:17" ht="40.5" customHeight="1" x14ac:dyDescent="0.25">
      <c r="A7" s="249" t="s">
        <v>422</v>
      </c>
      <c r="B7" s="247">
        <f>SUM(B6:B6)</f>
        <v>14781572</v>
      </c>
      <c r="C7" s="247"/>
      <c r="D7" s="247">
        <f t="shared" ref="D7:I7" si="1">SUM(D6:D6)</f>
        <v>0</v>
      </c>
      <c r="E7" s="247">
        <f t="shared" si="1"/>
        <v>0</v>
      </c>
      <c r="F7" s="247">
        <f t="shared" si="1"/>
        <v>2070000</v>
      </c>
      <c r="G7" s="247">
        <f t="shared" si="1"/>
        <v>9.5569221595153728E-2</v>
      </c>
      <c r="H7" s="247">
        <f t="shared" si="1"/>
        <v>4808121</v>
      </c>
      <c r="I7" s="247">
        <f t="shared" si="1"/>
        <v>0.22198472526826674</v>
      </c>
      <c r="J7" s="248">
        <f>B7+D7+F7+H7</f>
        <v>21659693</v>
      </c>
    </row>
    <row r="8" spans="1:17" ht="42.75" customHeight="1" x14ac:dyDescent="0.25">
      <c r="A8" s="249" t="s">
        <v>747</v>
      </c>
      <c r="B8" s="247">
        <v>3739751</v>
      </c>
      <c r="C8" s="1046">
        <f>B8/J8</f>
        <v>5.8617312368380484E-2</v>
      </c>
      <c r="D8" s="247">
        <v>8216300</v>
      </c>
      <c r="E8" s="1046">
        <f>D8/J8</f>
        <v>0.12878328627021546</v>
      </c>
      <c r="F8" s="247">
        <v>51843377</v>
      </c>
      <c r="G8" s="1046">
        <f>F8/J8</f>
        <v>0.81259940136140407</v>
      </c>
      <c r="H8" s="247"/>
      <c r="I8" s="250"/>
      <c r="J8" s="248">
        <f>SUM(B8,D8,F8)</f>
        <v>63799428</v>
      </c>
    </row>
    <row r="9" spans="1:17" ht="59.25" customHeight="1" x14ac:dyDescent="0.25">
      <c r="A9" s="249" t="s">
        <v>423</v>
      </c>
      <c r="B9" s="247">
        <f>SUM(B7:B8)</f>
        <v>18521323</v>
      </c>
      <c r="C9" s="1046">
        <f>B9/J9</f>
        <v>0.22964777870082206</v>
      </c>
      <c r="D9" s="247">
        <f>SUM(D7:D8)</f>
        <v>8216300</v>
      </c>
      <c r="E9" s="1046">
        <f>D9/J9</f>
        <v>0.10187474426851496</v>
      </c>
      <c r="F9" s="247">
        <f>SUM(F7:F8)</f>
        <v>53913377</v>
      </c>
      <c r="G9" s="1046">
        <f>F9/J9</f>
        <v>0.66847747703066296</v>
      </c>
      <c r="H9" s="247"/>
      <c r="I9" s="250"/>
      <c r="J9" s="248">
        <f>SUM(F9,D9,B9)</f>
        <v>80651000</v>
      </c>
    </row>
  </sheetData>
  <mergeCells count="7">
    <mergeCell ref="A1:J1"/>
    <mergeCell ref="M2:N2"/>
    <mergeCell ref="A4:A5"/>
    <mergeCell ref="B4:E4"/>
    <mergeCell ref="F4:G4"/>
    <mergeCell ref="H4:I4"/>
    <mergeCell ref="J4:J5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9" orientation="landscape" r:id="rId1"/>
  <headerFooter alignWithMargins="0">
    <oddHeader>&amp;R&amp;"Times New Roman CE,Félkövér dőlt"&amp;11 7. melléklet az 1/2017. (III.02.)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11</vt:i4>
      </vt:variant>
    </vt:vector>
  </HeadingPairs>
  <TitlesOfParts>
    <vt:vector size="35" baseType="lpstr">
      <vt:lpstr>Címrend</vt:lpstr>
      <vt:lpstr>1.sz.mell.</vt:lpstr>
      <vt:lpstr>2.1.sz.mell  </vt:lpstr>
      <vt:lpstr>2.2.sz.mell  </vt:lpstr>
      <vt:lpstr>3.sz.mell</vt:lpstr>
      <vt:lpstr>4. sz.mell </vt:lpstr>
      <vt:lpstr>5.sz.mell</vt:lpstr>
      <vt:lpstr>6.sz.mell</vt:lpstr>
      <vt:lpstr>7.sz.mell.</vt:lpstr>
      <vt:lpstr>8.sz.mell. </vt:lpstr>
      <vt:lpstr>9.sz.mell.</vt:lpstr>
      <vt:lpstr>9.1.sz.mell</vt:lpstr>
      <vt:lpstr>9.2.sz.mell</vt:lpstr>
      <vt:lpstr>10.sz.mell</vt:lpstr>
      <vt:lpstr>10.1.sz.mell</vt:lpstr>
      <vt:lpstr>10.2.sz.mell</vt:lpstr>
      <vt:lpstr>11.sz.mell</vt:lpstr>
      <vt:lpstr>12.sz.mell</vt:lpstr>
      <vt:lpstr>13.sz.mell</vt:lpstr>
      <vt:lpstr>14.sz.mell</vt:lpstr>
      <vt:lpstr>15.sz.mell</vt:lpstr>
      <vt:lpstr>16.sz.mell</vt:lpstr>
      <vt:lpstr>17.sz.mell</vt:lpstr>
      <vt:lpstr>18. sz.mell</vt:lpstr>
      <vt:lpstr>'1.sz.mell.'!Nyomtatási_cím</vt:lpstr>
      <vt:lpstr>'10.sz.mell'!Nyomtatási_cím</vt:lpstr>
      <vt:lpstr>'3.sz.mell'!Nyomtatási_cím</vt:lpstr>
      <vt:lpstr>'9.sz.mell.'!Nyomtatási_cím</vt:lpstr>
      <vt:lpstr>'1.sz.mell.'!Nyomtatási_terület</vt:lpstr>
      <vt:lpstr>'14.sz.mell'!Nyomtatási_terület</vt:lpstr>
      <vt:lpstr>'2.1.sz.mell  '!Nyomtatási_terület</vt:lpstr>
      <vt:lpstr>'3.sz.mell'!Nyomtatási_terület</vt:lpstr>
      <vt:lpstr>'4. sz.mell '!Nyomtatási_terület</vt:lpstr>
      <vt:lpstr>'7.sz.mell.'!Nyomtatási_terület</vt:lpstr>
      <vt:lpstr>'9.sz.mell.'!Nyomtatási_terület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Burjánné Erős Anita</cp:lastModifiedBy>
  <cp:lastPrinted>2017-03-09T06:58:35Z</cp:lastPrinted>
  <dcterms:created xsi:type="dcterms:W3CDTF">2017-01-30T13:11:32Z</dcterms:created>
  <dcterms:modified xsi:type="dcterms:W3CDTF">2017-03-09T07:12:19Z</dcterms:modified>
</cp:coreProperties>
</file>