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3.1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B34" i="1"/>
  <c r="G33" i="1"/>
  <c r="G32" i="1"/>
  <c r="G31" i="1"/>
  <c r="F31" i="1"/>
  <c r="F30" i="1"/>
  <c r="G30" i="1" s="1"/>
  <c r="G29" i="1"/>
  <c r="G28" i="1"/>
  <c r="G27" i="1"/>
  <c r="G26" i="1"/>
  <c r="G25" i="1"/>
  <c r="F25" i="1"/>
  <c r="G24" i="1"/>
  <c r="F23" i="1"/>
  <c r="G23" i="1" s="1"/>
  <c r="G22" i="1"/>
  <c r="F21" i="1"/>
  <c r="D21" i="1"/>
  <c r="G21" i="1" s="1"/>
  <c r="G20" i="1"/>
  <c r="F19" i="1"/>
  <c r="G19" i="1" s="1"/>
  <c r="G18" i="1"/>
  <c r="G17" i="1"/>
  <c r="F16" i="1"/>
  <c r="G16" i="1" s="1"/>
  <c r="G15" i="1"/>
  <c r="F15" i="1"/>
  <c r="G14" i="1"/>
  <c r="G13" i="1"/>
  <c r="G12" i="1"/>
  <c r="G11" i="1"/>
  <c r="F11" i="1"/>
  <c r="G10" i="1"/>
  <c r="G9" i="1"/>
  <c r="F9" i="1"/>
  <c r="F8" i="1"/>
  <c r="G8" i="1" s="1"/>
  <c r="F7" i="1"/>
  <c r="G7" i="1" s="1"/>
  <c r="F6" i="1"/>
  <c r="F34" i="1" s="1"/>
  <c r="G5" i="1"/>
  <c r="D34" i="1" l="1"/>
  <c r="G6" i="1"/>
  <c r="G34" i="1" s="1"/>
</calcChain>
</file>

<file path=xl/sharedStrings.xml><?xml version="1.0" encoding="utf-8"?>
<sst xmlns="http://schemas.openxmlformats.org/spreadsheetml/2006/main" count="77" uniqueCount="50">
  <si>
    <t>Beruházási (felhalmozási) kiadások előirányzata beruházásonként</t>
  </si>
  <si>
    <t>3.1. melléklet a 19/2019.(V.30.) önkormányzati rendelethez</t>
  </si>
  <si>
    <t xml:space="preserve">Önkormányzat, Polgármesteri hivatal </t>
  </si>
  <si>
    <t>Forintban !</t>
  </si>
  <si>
    <t>Beruházás  megnevezése</t>
  </si>
  <si>
    <t>Teljes költség</t>
  </si>
  <si>
    <t>Kivitelezés kezdési és befejezési éve</t>
  </si>
  <si>
    <t>Felhasználás 2017.12.31-ig</t>
  </si>
  <si>
    <t>2018. évi módosított előirányzat</t>
  </si>
  <si>
    <t>2018. évi teljesítés</t>
  </si>
  <si>
    <t>Összes teljesítés 2018.12.31-ig</t>
  </si>
  <si>
    <t>A</t>
  </si>
  <si>
    <t>B</t>
  </si>
  <si>
    <t>C</t>
  </si>
  <si>
    <t>D</t>
  </si>
  <si>
    <t>E</t>
  </si>
  <si>
    <t>F</t>
  </si>
  <si>
    <t>G=(D+F)</t>
  </si>
  <si>
    <t>Szennyvízbekötés (Temető utca)</t>
  </si>
  <si>
    <t>2018</t>
  </si>
  <si>
    <t>Szennyvízbekötés (Adria utca)</t>
  </si>
  <si>
    <t>Petőfi út járda terv, anyag, szolgáltatás</t>
  </si>
  <si>
    <t>Váci Mihály Gimn. energetikai korszerűsítés</t>
  </si>
  <si>
    <t>2017-2018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</si>
  <si>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</si>
  <si>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</si>
  <si>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</si>
  <si>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</si>
  <si>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</si>
  <si>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Járóbeteg szakrendelére tárgyi eszköz beszerzés</t>
  </si>
  <si>
    <t>Mezőőri járulék nyilvántartó program beszerzés</t>
  </si>
  <si>
    <t>Tervek beszerzése</t>
  </si>
  <si>
    <t>Térfigyelő rendszer kiépítése (2015: 374.185)</t>
  </si>
  <si>
    <t>Mezőőr telefon</t>
  </si>
  <si>
    <t>Mezőőr kamera állvány, 4 db vadkamera+akkumulátor, sátor és egyéb kisértékű tárgyi eszközök beszerzése</t>
  </si>
  <si>
    <t>Vízkár elhárítás tervdokumentáció aktualizálás</t>
  </si>
  <si>
    <t>Belvízpályázat</t>
  </si>
  <si>
    <t>Kossuth utca 5.-7. csapadékvíz elvezetés</t>
  </si>
  <si>
    <t>Karácsonyi dísz beszerzése</t>
  </si>
  <si>
    <t>Gyepmesteri telep (telekalakítás: 57.800, kút létesítés: 1.830.070)</t>
  </si>
  <si>
    <t>Fólia létesítése</t>
  </si>
  <si>
    <t>KEF kis értékű tárgyi eszköz beszerzés</t>
  </si>
  <si>
    <t>Esély otthon pályázat egyéb tárgyi eszköz beszerzés</t>
  </si>
  <si>
    <t>Humprey periméter, nyomtató, motoros műszerasztal</t>
  </si>
  <si>
    <t xml:space="preserve">Tiszavasvári Bethlen u. 1. és Bajcsy Zsilinszky u. 2. szám alatti ingatlanok megvásárlása </t>
  </si>
  <si>
    <t>egyéb tárgyi eszköz beszerzés (pl: festmény, függöny, klíma, bútor) Polg.Hiv.</t>
  </si>
  <si>
    <t>kis értékű informatikai eszközbeszerzés Polg.Hiv.</t>
  </si>
  <si>
    <t>ASP-hez eszközbeszerzés Polg.Hiv.</t>
  </si>
  <si>
    <t>számítógép beszerzésPolg.Hiv.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</si>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</sst>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MS Sans Serif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"/>
      <family val="1"/>
      <charset val="238"/>
    </font>
    <font>
      <sz val="10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0" fillId="0" borderId="0"/>
  </cellStyleXfs>
  <cellXfs count="58">
    <xf numFmtId="0" fontId="0" fillId="0" borderId="0" xfId="0"/>
    <xf numFmtId="164" fontId="2" fillId="0" borderId="0" xfId="1" applyNumberFormat="1" applyFont="1" applyFill="1" applyAlignment="1">
      <alignment horizontal="center" vertical="center" wrapText="1"/>
    </xf>
    <xf numFmtId="0" fontId="3" fillId="0" borderId="0" xfId="1" applyNumberFormat="1" applyFont="1" applyFill="1" applyAlignment="1" applyProtection="1">
      <alignment horizontal="center" vertical="center" textRotation="180" wrapText="1"/>
      <protection locked="0"/>
    </xf>
    <xf numFmtId="164" fontId="1" fillId="0" borderId="0" xfId="1" applyNumberFormat="1" applyFill="1" applyAlignment="1">
      <alignment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right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64" fontId="5" fillId="0" borderId="4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>
      <alignment horizontal="center" vertical="center" wrapText="1"/>
    </xf>
    <xf numFmtId="164" fontId="7" fillId="0" borderId="2" xfId="1" applyNumberFormat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 wrapText="1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Fill="1" applyAlignment="1" applyProtection="1">
      <alignment vertical="center" wrapText="1"/>
    </xf>
    <xf numFmtId="164" fontId="1" fillId="0" borderId="7" xfId="2" applyNumberFormat="1" applyFont="1" applyFill="1" applyBorder="1" applyAlignment="1" applyProtection="1">
      <alignment horizontal="left" vertical="center" wrapText="1"/>
      <protection locked="0"/>
    </xf>
    <xf numFmtId="164" fontId="1" fillId="0" borderId="8" xfId="2" applyNumberFormat="1" applyFont="1" applyFill="1" applyBorder="1" applyAlignment="1" applyProtection="1">
      <alignment vertical="center" wrapText="1"/>
      <protection locked="0"/>
    </xf>
    <xf numFmtId="49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0" xfId="0" quotePrefix="1" applyNumberFormat="1" applyFont="1" applyFill="1" applyBorder="1" applyAlignment="1" applyProtection="1">
      <alignment vertical="center" wrapText="1"/>
      <protection locked="0"/>
    </xf>
    <xf numFmtId="164" fontId="1" fillId="0" borderId="9" xfId="0" applyNumberFormat="1" applyFont="1" applyFill="1" applyBorder="1" applyAlignment="1" applyProtection="1">
      <alignment vertical="center" wrapText="1"/>
      <protection locked="0"/>
    </xf>
    <xf numFmtId="164" fontId="9" fillId="0" borderId="11" xfId="1" applyNumberFormat="1" applyFont="1" applyFill="1" applyBorder="1" applyAlignment="1" applyProtection="1">
      <alignment vertical="center" wrapText="1"/>
      <protection locked="0"/>
    </xf>
    <xf numFmtId="164" fontId="1" fillId="0" borderId="12" xfId="1" applyNumberFormat="1" applyFont="1" applyFill="1" applyBorder="1" applyAlignment="1" applyProtection="1">
      <alignment vertical="center" wrapText="1"/>
    </xf>
    <xf numFmtId="164" fontId="1" fillId="0" borderId="13" xfId="2" applyNumberFormat="1" applyFont="1" applyFill="1" applyBorder="1" applyAlignment="1" applyProtection="1">
      <alignment vertical="center" wrapText="1"/>
      <protection locked="0"/>
    </xf>
    <xf numFmtId="4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4" xfId="0" applyNumberFormat="1" applyFont="1" applyFill="1" applyBorder="1" applyAlignment="1" applyProtection="1">
      <alignment vertical="center" wrapText="1"/>
      <protection locked="0"/>
    </xf>
    <xf numFmtId="164" fontId="1" fillId="0" borderId="15" xfId="2" applyNumberFormat="1" applyFont="1" applyFill="1" applyBorder="1" applyAlignment="1" applyProtection="1">
      <alignment horizontal="left" vertical="center" wrapText="1"/>
      <protection locked="0"/>
    </xf>
    <xf numFmtId="164" fontId="1" fillId="0" borderId="16" xfId="2" applyNumberFormat="1" applyFont="1" applyFill="1" applyBorder="1" applyAlignment="1" applyProtection="1">
      <alignment vertical="center" wrapText="1"/>
      <protection locked="0"/>
    </xf>
    <xf numFmtId="49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0" xfId="0" applyNumberFormat="1" applyFont="1" applyFill="1" applyBorder="1" applyAlignment="1" applyProtection="1">
      <alignment vertical="center" wrapText="1"/>
      <protection locked="0"/>
    </xf>
    <xf numFmtId="164" fontId="1" fillId="0" borderId="17" xfId="2" applyNumberFormat="1" applyFont="1" applyFill="1" applyBorder="1" applyAlignment="1" applyProtection="1">
      <alignment horizontal="left" vertical="center" wrapText="1"/>
      <protection locked="0"/>
    </xf>
    <xf numFmtId="0" fontId="1" fillId="0" borderId="16" xfId="3" applyFont="1" applyFill="1" applyBorder="1" applyAlignment="1" applyProtection="1">
      <alignment horizontal="left" wrapText="1"/>
      <protection locked="0"/>
    </xf>
    <xf numFmtId="0" fontId="1" fillId="0" borderId="15" xfId="3" applyFont="1" applyFill="1" applyBorder="1" applyAlignment="1" applyProtection="1">
      <alignment wrapText="1"/>
      <protection locked="0"/>
    </xf>
    <xf numFmtId="164" fontId="9" fillId="0" borderId="15" xfId="2" applyNumberFormat="1" applyFont="1" applyFill="1" applyBorder="1" applyAlignment="1" applyProtection="1">
      <alignment horizontal="left" vertical="center" wrapText="1"/>
      <protection locked="0"/>
    </xf>
    <xf numFmtId="164" fontId="9" fillId="0" borderId="16" xfId="2" applyNumberFormat="1" applyFont="1" applyFill="1" applyBorder="1" applyAlignment="1" applyProtection="1">
      <alignment vertical="center" wrapTex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164" fontId="9" fillId="0" borderId="10" xfId="0" quotePrefix="1" applyNumberFormat="1" applyFont="1" applyFill="1" applyBorder="1" applyAlignment="1" applyProtection="1">
      <alignment vertical="center" wrapText="1"/>
      <protection locked="0"/>
    </xf>
    <xf numFmtId="0" fontId="11" fillId="0" borderId="15" xfId="2" applyFont="1" applyFill="1" applyBorder="1" applyAlignment="1">
      <alignment vertical="center" wrapText="1"/>
    </xf>
    <xf numFmtId="0" fontId="11" fillId="0" borderId="7" xfId="2" applyFont="1" applyFill="1" applyBorder="1" applyAlignment="1">
      <alignment vertical="center" wrapText="1"/>
    </xf>
    <xf numFmtId="164" fontId="9" fillId="0" borderId="14" xfId="0" quotePrefix="1" applyNumberFormat="1" applyFont="1" applyFill="1" applyBorder="1" applyAlignment="1" applyProtection="1">
      <alignment vertical="center" wrapText="1"/>
      <protection locked="0"/>
    </xf>
    <xf numFmtId="164" fontId="9" fillId="0" borderId="13" xfId="2" applyNumberFormat="1" applyFont="1" applyFill="1" applyBorder="1" applyAlignment="1" applyProtection="1">
      <alignment vertical="center" wrapText="1"/>
      <protection locked="0"/>
    </xf>
    <xf numFmtId="0" fontId="11" fillId="0" borderId="18" xfId="2" applyFont="1" applyFill="1" applyBorder="1" applyAlignment="1">
      <alignment vertical="center" wrapText="1"/>
    </xf>
    <xf numFmtId="164" fontId="9" fillId="0" borderId="19" xfId="2" applyNumberFormat="1" applyFont="1" applyFill="1" applyBorder="1" applyAlignment="1" applyProtection="1">
      <alignment vertical="center" wrapText="1"/>
      <protection locked="0"/>
    </xf>
    <xf numFmtId="49" fontId="1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0" xfId="0" quotePrefix="1" applyNumberFormat="1" applyFont="1" applyFill="1" applyBorder="1" applyAlignment="1" applyProtection="1">
      <alignment vertical="center" wrapText="1"/>
      <protection locked="0"/>
    </xf>
    <xf numFmtId="164" fontId="9" fillId="0" borderId="20" xfId="0" applyNumberFormat="1" applyFont="1" applyFill="1" applyBorder="1" applyAlignment="1" applyProtection="1">
      <alignment vertical="center" wrapText="1"/>
      <protection locked="0"/>
    </xf>
    <xf numFmtId="164" fontId="9" fillId="0" borderId="21" xfId="1" applyNumberFormat="1" applyFont="1" applyFill="1" applyBorder="1" applyAlignment="1" applyProtection="1">
      <alignment vertical="center" wrapText="1"/>
      <protection locked="0"/>
    </xf>
    <xf numFmtId="164" fontId="1" fillId="0" borderId="22" xfId="1" applyNumberFormat="1" applyFont="1" applyFill="1" applyBorder="1" applyAlignment="1" applyProtection="1">
      <alignment vertical="center" wrapText="1"/>
    </xf>
    <xf numFmtId="164" fontId="5" fillId="0" borderId="2" xfId="1" applyNumberFormat="1" applyFont="1" applyFill="1" applyBorder="1" applyAlignment="1" applyProtection="1">
      <alignment horizontal="left" vertical="center" wrapText="1"/>
    </xf>
    <xf numFmtId="164" fontId="7" fillId="0" borderId="3" xfId="1" applyNumberFormat="1" applyFont="1" applyFill="1" applyBorder="1" applyAlignment="1" applyProtection="1">
      <alignment vertical="center" wrapText="1"/>
    </xf>
    <xf numFmtId="164" fontId="7" fillId="2" borderId="3" xfId="1" applyNumberFormat="1" applyFont="1" applyFill="1" applyBorder="1" applyAlignment="1" applyProtection="1">
      <alignment vertical="center" wrapText="1"/>
    </xf>
    <xf numFmtId="164" fontId="7" fillId="0" borderId="6" xfId="1" applyNumberFormat="1" applyFont="1" applyFill="1" applyBorder="1" applyAlignment="1" applyProtection="1">
      <alignment vertical="center" wrapText="1"/>
    </xf>
    <xf numFmtId="164" fontId="6" fillId="0" borderId="0" xfId="1" applyNumberFormat="1" applyFont="1" applyFill="1" applyAlignment="1">
      <alignment vertical="center" wrapText="1"/>
    </xf>
    <xf numFmtId="164" fontId="1" fillId="0" borderId="0" xfId="1" applyNumberFormat="1" applyFill="1" applyAlignment="1">
      <alignment horizontal="center" vertical="center" wrapText="1"/>
    </xf>
    <xf numFmtId="0" fontId="3" fillId="0" borderId="0" xfId="1" applyNumberFormat="1" applyFont="1" applyFill="1" applyAlignment="1" applyProtection="1">
      <alignment textRotation="180" wrapText="1"/>
      <protection locked="0"/>
    </xf>
    <xf numFmtId="164" fontId="12" fillId="0" borderId="0" xfId="1" applyNumberFormat="1" applyFont="1" applyFill="1" applyAlignment="1">
      <alignment vertical="center" wrapText="1"/>
    </xf>
    <xf numFmtId="164" fontId="1" fillId="0" borderId="0" xfId="1" applyNumberFormat="1" applyFont="1" applyFill="1" applyAlignment="1">
      <alignment vertical="center" wrapText="1"/>
    </xf>
  </cellXfs>
  <cellStyles count="4">
    <cellStyle name="Normál" xfId="0" builtinId="0"/>
    <cellStyle name="Normál 2 2" xfId="2"/>
    <cellStyle name="Normál_KVRENMUNKA" xfId="3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  <pageSetUpPr fitToPage="1"/>
  </sheetPr>
  <dimension ref="A1:H43"/>
  <sheetViews>
    <sheetView tabSelected="1" topLeftCell="A25" zoomScaleNormal="100" workbookViewId="0">
      <selection activeCell="D30" sqref="D30"/>
    </sheetView>
  </sheetViews>
  <sheetFormatPr defaultColWidth="8" defaultRowHeight="12.75" x14ac:dyDescent="0.2"/>
  <cols>
    <col min="1" max="1" width="36.140625" style="54" customWidth="1"/>
    <col min="2" max="7" width="13.42578125" style="3" customWidth="1"/>
    <col min="8" max="8" width="4.42578125" style="3" customWidth="1"/>
    <col min="9" max="12" width="8" style="3"/>
    <col min="13" max="13" width="8.7109375" style="3" bestFit="1" customWidth="1"/>
    <col min="14" max="16384" width="8" style="3"/>
  </cols>
  <sheetData>
    <row r="1" spans="1:8" ht="18" customHeight="1" x14ac:dyDescent="0.2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spans="1:8" ht="22.5" customHeight="1" thickBot="1" x14ac:dyDescent="0.3">
      <c r="A2" s="4"/>
      <c r="B2" s="5" t="s">
        <v>2</v>
      </c>
      <c r="C2" s="5"/>
      <c r="D2" s="5"/>
      <c r="E2" s="5"/>
      <c r="F2" s="6" t="s">
        <v>3</v>
      </c>
      <c r="G2" s="6"/>
      <c r="H2" s="2"/>
    </row>
    <row r="3" spans="1:8" s="11" customFormat="1" ht="50.25" customHeight="1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9" t="s">
        <v>9</v>
      </c>
      <c r="G3" s="10" t="s">
        <v>10</v>
      </c>
      <c r="H3" s="2"/>
    </row>
    <row r="4" spans="1:8" s="16" customFormat="1" ht="12" customHeight="1" thickBot="1" x14ac:dyDescent="0.25">
      <c r="A4" s="12" t="s">
        <v>11</v>
      </c>
      <c r="B4" s="13" t="s">
        <v>12</v>
      </c>
      <c r="C4" s="13" t="s">
        <v>13</v>
      </c>
      <c r="D4" s="13" t="s">
        <v>14</v>
      </c>
      <c r="E4" s="13" t="s">
        <v>15</v>
      </c>
      <c r="F4" s="14" t="s">
        <v>16</v>
      </c>
      <c r="G4" s="15" t="s">
        <v>17</v>
      </c>
      <c r="H4" s="2"/>
    </row>
    <row r="5" spans="1:8" x14ac:dyDescent="0.2">
      <c r="A5" s="17" t="s">
        <v>18</v>
      </c>
      <c r="B5" s="18">
        <v>359410</v>
      </c>
      <c r="C5" s="19" t="s">
        <v>19</v>
      </c>
      <c r="D5" s="20"/>
      <c r="E5" s="21">
        <v>359410</v>
      </c>
      <c r="F5" s="22"/>
      <c r="G5" s="23">
        <f>D5+F5</f>
        <v>0</v>
      </c>
      <c r="H5" s="2"/>
    </row>
    <row r="6" spans="1:8" x14ac:dyDescent="0.2">
      <c r="A6" s="17" t="s">
        <v>20</v>
      </c>
      <c r="B6" s="24">
        <v>752475</v>
      </c>
      <c r="C6" s="25" t="s">
        <v>19</v>
      </c>
      <c r="D6" s="20"/>
      <c r="E6" s="26">
        <v>752475</v>
      </c>
      <c r="F6" s="22">
        <f>592500+159975</f>
        <v>752475</v>
      </c>
      <c r="G6" s="23">
        <f t="shared" ref="G6:G33" si="0">D6+F6</f>
        <v>752475</v>
      </c>
      <c r="H6" s="2"/>
    </row>
    <row r="7" spans="1:8" x14ac:dyDescent="0.2">
      <c r="A7" s="27" t="s">
        <v>21</v>
      </c>
      <c r="B7" s="28">
        <v>2345001</v>
      </c>
      <c r="C7" s="29" t="s">
        <v>19</v>
      </c>
      <c r="D7" s="20"/>
      <c r="E7" s="30">
        <v>2345001</v>
      </c>
      <c r="F7" s="22">
        <f>275000+74250</f>
        <v>349250</v>
      </c>
      <c r="G7" s="23">
        <f t="shared" si="0"/>
        <v>349250</v>
      </c>
      <c r="H7" s="2"/>
    </row>
    <row r="8" spans="1:8" x14ac:dyDescent="0.2">
      <c r="A8" s="31" t="s">
        <v>22</v>
      </c>
      <c r="B8" s="28">
        <v>9307411</v>
      </c>
      <c r="C8" s="29" t="s">
        <v>23</v>
      </c>
      <c r="D8" s="20"/>
      <c r="E8" s="30">
        <v>9307411</v>
      </c>
      <c r="F8" s="22">
        <f>7383670+1805941</f>
        <v>9189611</v>
      </c>
      <c r="G8" s="23">
        <f t="shared" si="0"/>
        <v>9189611</v>
      </c>
      <c r="H8" s="2"/>
    </row>
    <row r="9" spans="1:8" x14ac:dyDescent="0.2">
      <c r="A9" s="32" t="s">
        <v>24</v>
      </c>
      <c r="B9" s="28">
        <v>214128351</v>
      </c>
      <c r="C9" s="29" t="s">
        <v>23</v>
      </c>
      <c r="D9" s="20"/>
      <c r="E9" s="30">
        <v>214128351</v>
      </c>
      <c r="F9" s="22">
        <f>12003000+3240810</f>
        <v>15243810</v>
      </c>
      <c r="G9" s="23">
        <f t="shared" si="0"/>
        <v>15243810</v>
      </c>
      <c r="H9" s="2"/>
    </row>
    <row r="10" spans="1:8" x14ac:dyDescent="0.2">
      <c r="A10" s="31" t="s">
        <v>25</v>
      </c>
      <c r="B10" s="28">
        <v>0</v>
      </c>
      <c r="C10" s="29" t="s">
        <v>19</v>
      </c>
      <c r="D10" s="20"/>
      <c r="E10" s="30">
        <v>0</v>
      </c>
      <c r="F10" s="22"/>
      <c r="G10" s="23">
        <f t="shared" si="0"/>
        <v>0</v>
      </c>
      <c r="H10" s="2"/>
    </row>
    <row r="11" spans="1:8" x14ac:dyDescent="0.2">
      <c r="A11" s="33" t="s">
        <v>26</v>
      </c>
      <c r="B11" s="28">
        <v>12714483</v>
      </c>
      <c r="C11" s="29" t="s">
        <v>23</v>
      </c>
      <c r="D11" s="20"/>
      <c r="E11" s="30">
        <v>12714483</v>
      </c>
      <c r="F11" s="22">
        <f>502488+135672</f>
        <v>638160</v>
      </c>
      <c r="G11" s="23">
        <f t="shared" si="0"/>
        <v>638160</v>
      </c>
      <c r="H11" s="2"/>
    </row>
    <row r="12" spans="1:8" x14ac:dyDescent="0.2">
      <c r="A12" s="27" t="s">
        <v>27</v>
      </c>
      <c r="B12" s="28">
        <v>327609</v>
      </c>
      <c r="C12" s="29" t="s">
        <v>19</v>
      </c>
      <c r="D12" s="20"/>
      <c r="E12" s="30">
        <v>381000</v>
      </c>
      <c r="F12" s="22"/>
      <c r="G12" s="23">
        <f t="shared" si="0"/>
        <v>0</v>
      </c>
      <c r="H12" s="2"/>
    </row>
    <row r="13" spans="1:8" x14ac:dyDescent="0.2">
      <c r="A13" s="34" t="s">
        <v>28</v>
      </c>
      <c r="B13" s="35"/>
      <c r="C13" s="29" t="s">
        <v>19</v>
      </c>
      <c r="D13" s="30"/>
      <c r="E13" s="36">
        <v>1500000</v>
      </c>
      <c r="F13" s="22"/>
      <c r="G13" s="23">
        <f t="shared" si="0"/>
        <v>0</v>
      </c>
      <c r="H13" s="2"/>
    </row>
    <row r="14" spans="1:8" ht="25.5" x14ac:dyDescent="0.2">
      <c r="A14" s="27" t="s">
        <v>29</v>
      </c>
      <c r="B14" s="28">
        <v>1422400</v>
      </c>
      <c r="C14" s="29" t="s">
        <v>19</v>
      </c>
      <c r="D14" s="30"/>
      <c r="E14" s="30">
        <v>1422400</v>
      </c>
      <c r="F14" s="22">
        <v>1422400</v>
      </c>
      <c r="G14" s="23">
        <f t="shared" si="0"/>
        <v>1422400</v>
      </c>
      <c r="H14" s="2"/>
    </row>
    <row r="15" spans="1:8" ht="25.5" x14ac:dyDescent="0.2">
      <c r="A15" s="27" t="s">
        <v>30</v>
      </c>
      <c r="B15" s="28">
        <v>457200</v>
      </c>
      <c r="C15" s="29" t="s">
        <v>19</v>
      </c>
      <c r="D15" s="20"/>
      <c r="E15" s="30">
        <v>457200</v>
      </c>
      <c r="F15" s="22">
        <f>97200+360000</f>
        <v>457200</v>
      </c>
      <c r="G15" s="23">
        <f t="shared" si="0"/>
        <v>457200</v>
      </c>
      <c r="H15" s="2"/>
    </row>
    <row r="16" spans="1:8" x14ac:dyDescent="0.2">
      <c r="A16" s="34" t="s">
        <v>31</v>
      </c>
      <c r="B16" s="35">
        <v>554000</v>
      </c>
      <c r="C16" s="29" t="s">
        <v>19</v>
      </c>
      <c r="D16" s="20"/>
      <c r="E16" s="36">
        <v>2740000</v>
      </c>
      <c r="F16" s="22">
        <f>554000</f>
        <v>554000</v>
      </c>
      <c r="G16" s="23">
        <f t="shared" si="0"/>
        <v>554000</v>
      </c>
      <c r="H16" s="2"/>
    </row>
    <row r="17" spans="1:8" x14ac:dyDescent="0.2">
      <c r="A17" s="31" t="s">
        <v>32</v>
      </c>
      <c r="B17" s="35">
        <v>374185</v>
      </c>
      <c r="C17" s="29" t="s">
        <v>19</v>
      </c>
      <c r="D17" s="37"/>
      <c r="E17" s="36">
        <v>374185</v>
      </c>
      <c r="F17" s="22"/>
      <c r="G17" s="23">
        <f t="shared" si="0"/>
        <v>0</v>
      </c>
      <c r="H17" s="2"/>
    </row>
    <row r="18" spans="1:8" x14ac:dyDescent="0.2">
      <c r="A18" s="27" t="s">
        <v>33</v>
      </c>
      <c r="B18" s="28"/>
      <c r="C18" s="29" t="s">
        <v>19</v>
      </c>
      <c r="D18" s="37"/>
      <c r="E18" s="30">
        <v>25400</v>
      </c>
      <c r="F18" s="22"/>
      <c r="G18" s="23">
        <f t="shared" si="0"/>
        <v>0</v>
      </c>
      <c r="H18" s="2"/>
    </row>
    <row r="19" spans="1:8" ht="38.25" x14ac:dyDescent="0.2">
      <c r="A19" s="27" t="s">
        <v>34</v>
      </c>
      <c r="B19" s="28">
        <v>202570</v>
      </c>
      <c r="C19" s="29" t="s">
        <v>19</v>
      </c>
      <c r="D19" s="37"/>
      <c r="E19" s="30">
        <v>275000</v>
      </c>
      <c r="F19" s="22">
        <f>177570+25000</f>
        <v>202570</v>
      </c>
      <c r="G19" s="23">
        <f t="shared" si="0"/>
        <v>202570</v>
      </c>
      <c r="H19" s="2"/>
    </row>
    <row r="20" spans="1:8" ht="25.5" x14ac:dyDescent="0.2">
      <c r="A20" s="38" t="s">
        <v>35</v>
      </c>
      <c r="B20" s="35">
        <v>254000</v>
      </c>
      <c r="C20" s="29" t="s">
        <v>19</v>
      </c>
      <c r="D20" s="20"/>
      <c r="E20" s="30">
        <v>254000</v>
      </c>
      <c r="F20" s="22"/>
      <c r="G20" s="23">
        <f t="shared" si="0"/>
        <v>0</v>
      </c>
      <c r="H20" s="2"/>
    </row>
    <row r="21" spans="1:8" x14ac:dyDescent="0.2">
      <c r="A21" s="38" t="s">
        <v>36</v>
      </c>
      <c r="B21" s="35">
        <v>59346084</v>
      </c>
      <c r="C21" s="29" t="s">
        <v>23</v>
      </c>
      <c r="D21" s="30">
        <f>25930681-472408-20930495</f>
        <v>4527778</v>
      </c>
      <c r="E21" s="30">
        <v>54818306</v>
      </c>
      <c r="F21" s="22">
        <f>54253095+350691</f>
        <v>54603786</v>
      </c>
      <c r="G21" s="23">
        <f t="shared" si="0"/>
        <v>59131564</v>
      </c>
      <c r="H21" s="2"/>
    </row>
    <row r="22" spans="1:8" x14ac:dyDescent="0.2">
      <c r="A22" s="38" t="s">
        <v>37</v>
      </c>
      <c r="B22" s="35">
        <v>381000</v>
      </c>
      <c r="C22" s="29" t="s">
        <v>19</v>
      </c>
      <c r="D22" s="36"/>
      <c r="E22" s="36">
        <v>381000</v>
      </c>
      <c r="F22" s="22"/>
      <c r="G22" s="23">
        <f t="shared" si="0"/>
        <v>0</v>
      </c>
      <c r="H22" s="2"/>
    </row>
    <row r="23" spans="1:8" x14ac:dyDescent="0.2">
      <c r="A23" s="38" t="s">
        <v>38</v>
      </c>
      <c r="B23" s="35">
        <v>194882</v>
      </c>
      <c r="C23" s="29" t="s">
        <v>19</v>
      </c>
      <c r="D23" s="37"/>
      <c r="E23" s="30">
        <v>377190</v>
      </c>
      <c r="F23" s="22">
        <f>153450+41432</f>
        <v>194882</v>
      </c>
      <c r="G23" s="23">
        <f t="shared" si="0"/>
        <v>194882</v>
      </c>
      <c r="H23" s="2"/>
    </row>
    <row r="24" spans="1:8" ht="25.5" x14ac:dyDescent="0.2">
      <c r="A24" s="38" t="s">
        <v>39</v>
      </c>
      <c r="B24" s="35">
        <v>1887870</v>
      </c>
      <c r="C24" s="29" t="s">
        <v>19</v>
      </c>
      <c r="D24" s="36"/>
      <c r="E24" s="30">
        <v>1887870</v>
      </c>
      <c r="F24" s="22"/>
      <c r="G24" s="23">
        <f t="shared" si="0"/>
        <v>0</v>
      </c>
      <c r="H24" s="2"/>
    </row>
    <row r="25" spans="1:8" ht="15.95" customHeight="1" x14ac:dyDescent="0.2">
      <c r="A25" s="38" t="s">
        <v>40</v>
      </c>
      <c r="B25" s="35">
        <v>4950460</v>
      </c>
      <c r="C25" s="29" t="s">
        <v>19</v>
      </c>
      <c r="D25" s="37"/>
      <c r="E25" s="36">
        <v>4950460</v>
      </c>
      <c r="F25" s="22">
        <f>3898000+1052460</f>
        <v>4950460</v>
      </c>
      <c r="G25" s="23">
        <f t="shared" si="0"/>
        <v>4950460</v>
      </c>
      <c r="H25" s="2"/>
    </row>
    <row r="26" spans="1:8" ht="15.95" customHeight="1" x14ac:dyDescent="0.2">
      <c r="A26" s="39" t="s">
        <v>41</v>
      </c>
      <c r="B26" s="28">
        <v>0</v>
      </c>
      <c r="C26" s="29" t="s">
        <v>19</v>
      </c>
      <c r="D26" s="37"/>
      <c r="E26" s="30">
        <v>3000</v>
      </c>
      <c r="F26" s="22"/>
      <c r="G26" s="23">
        <f t="shared" si="0"/>
        <v>0</v>
      </c>
      <c r="H26" s="2"/>
    </row>
    <row r="27" spans="1:8" ht="25.5" x14ac:dyDescent="0.2">
      <c r="A27" s="39" t="s">
        <v>42</v>
      </c>
      <c r="B27" s="28">
        <v>6704583</v>
      </c>
      <c r="C27" s="29" t="s">
        <v>19</v>
      </c>
      <c r="D27" s="37"/>
      <c r="E27" s="30">
        <v>6704583</v>
      </c>
      <c r="F27" s="22"/>
      <c r="G27" s="23">
        <f t="shared" si="0"/>
        <v>0</v>
      </c>
      <c r="H27" s="2"/>
    </row>
    <row r="28" spans="1:8" ht="25.5" x14ac:dyDescent="0.2">
      <c r="A28" s="39" t="s">
        <v>43</v>
      </c>
      <c r="B28" s="28">
        <v>4969510</v>
      </c>
      <c r="C28" s="29" t="s">
        <v>19</v>
      </c>
      <c r="D28" s="40"/>
      <c r="E28" s="30">
        <v>4969510</v>
      </c>
      <c r="F28" s="22">
        <v>4969510</v>
      </c>
      <c r="G28" s="23">
        <f t="shared" si="0"/>
        <v>4969510</v>
      </c>
      <c r="H28" s="2"/>
    </row>
    <row r="29" spans="1:8" ht="27.75" customHeight="1" x14ac:dyDescent="0.2">
      <c r="A29" s="33" t="s">
        <v>44</v>
      </c>
      <c r="B29" s="28">
        <v>25000000</v>
      </c>
      <c r="C29" s="29" t="s">
        <v>19</v>
      </c>
      <c r="D29" s="40"/>
      <c r="E29" s="30">
        <v>25000000</v>
      </c>
      <c r="F29" s="22"/>
      <c r="G29" s="23">
        <f t="shared" si="0"/>
        <v>0</v>
      </c>
      <c r="H29" s="2"/>
    </row>
    <row r="30" spans="1:8" ht="25.5" x14ac:dyDescent="0.2">
      <c r="A30" s="39" t="s">
        <v>45</v>
      </c>
      <c r="B30" s="35">
        <v>180160</v>
      </c>
      <c r="C30" s="29" t="s">
        <v>19</v>
      </c>
      <c r="D30" s="37"/>
      <c r="E30" s="36">
        <v>1153160</v>
      </c>
      <c r="F30" s="22">
        <f>5500+33020+38075+6200+69980+7180+7505+12700</f>
        <v>180160</v>
      </c>
      <c r="G30" s="23">
        <f t="shared" si="0"/>
        <v>180160</v>
      </c>
      <c r="H30" s="2"/>
    </row>
    <row r="31" spans="1:8" ht="25.5" x14ac:dyDescent="0.2">
      <c r="A31" s="39" t="s">
        <v>46</v>
      </c>
      <c r="B31" s="41">
        <v>117045</v>
      </c>
      <c r="C31" s="29" t="s">
        <v>19</v>
      </c>
      <c r="D31" s="37"/>
      <c r="E31" s="36">
        <v>840740</v>
      </c>
      <c r="F31" s="22">
        <f>38995+3770+18480+55800</f>
        <v>117045</v>
      </c>
      <c r="G31" s="23">
        <f t="shared" si="0"/>
        <v>117045</v>
      </c>
      <c r="H31" s="2"/>
    </row>
    <row r="32" spans="1:8" ht="14.25" customHeight="1" x14ac:dyDescent="0.2">
      <c r="A32" s="39" t="s">
        <v>47</v>
      </c>
      <c r="B32" s="41"/>
      <c r="C32" s="29" t="s">
        <v>19</v>
      </c>
      <c r="D32" s="37"/>
      <c r="E32" s="36"/>
      <c r="F32" s="22"/>
      <c r="G32" s="23">
        <f t="shared" si="0"/>
        <v>0</v>
      </c>
      <c r="H32" s="2"/>
    </row>
    <row r="33" spans="1:8" ht="18" customHeight="1" thickBot="1" x14ac:dyDescent="0.25">
      <c r="A33" s="42" t="s">
        <v>48</v>
      </c>
      <c r="B33" s="43"/>
      <c r="C33" s="44" t="s">
        <v>19</v>
      </c>
      <c r="D33" s="45"/>
      <c r="E33" s="46">
        <v>290830</v>
      </c>
      <c r="F33" s="47"/>
      <c r="G33" s="48">
        <f t="shared" si="0"/>
        <v>0</v>
      </c>
      <c r="H33" s="2"/>
    </row>
    <row r="34" spans="1:8" s="53" customFormat="1" ht="18" customHeight="1" thickBot="1" x14ac:dyDescent="0.25">
      <c r="A34" s="49" t="s">
        <v>49</v>
      </c>
      <c r="B34" s="50">
        <f>SUM(B5:B33)</f>
        <v>346930689</v>
      </c>
      <c r="C34" s="51"/>
      <c r="D34" s="50">
        <f>SUM(D5:D33)</f>
        <v>4527778</v>
      </c>
      <c r="E34" s="50">
        <f>SUM(E5:E33)</f>
        <v>348412965</v>
      </c>
      <c r="F34" s="50">
        <f>SUM(F5:F33)</f>
        <v>93825319</v>
      </c>
      <c r="G34" s="52">
        <f>SUM(G5:G33)</f>
        <v>98353097</v>
      </c>
      <c r="H34" s="2"/>
    </row>
    <row r="35" spans="1:8" x14ac:dyDescent="0.2">
      <c r="F35" s="53"/>
      <c r="G35" s="53"/>
      <c r="H35" s="55"/>
    </row>
    <row r="36" spans="1:8" x14ac:dyDescent="0.2">
      <c r="H36" s="55"/>
    </row>
    <row r="37" spans="1:8" x14ac:dyDescent="0.2">
      <c r="D37" s="56"/>
      <c r="F37" s="57"/>
      <c r="H37" s="55"/>
    </row>
    <row r="38" spans="1:8" x14ac:dyDescent="0.2">
      <c r="H38" s="55"/>
    </row>
    <row r="39" spans="1:8" x14ac:dyDescent="0.2">
      <c r="H39" s="55"/>
    </row>
    <row r="40" spans="1:8" x14ac:dyDescent="0.2">
      <c r="H40" s="55"/>
    </row>
    <row r="41" spans="1:8" x14ac:dyDescent="0.2">
      <c r="H41" s="55"/>
    </row>
    <row r="42" spans="1:8" x14ac:dyDescent="0.2">
      <c r="H42" s="55"/>
    </row>
    <row r="43" spans="1:8" x14ac:dyDescent="0.2">
      <c r="H43" s="55"/>
    </row>
  </sheetData>
  <mergeCells count="4">
    <mergeCell ref="A1:G1"/>
    <mergeCell ref="H1:H34"/>
    <mergeCell ref="B2:E2"/>
    <mergeCell ref="F2:G2"/>
  </mergeCells>
  <printOptions horizontalCentered="1"/>
  <pageMargins left="0.78740157480314965" right="0.78740157480314965" top="1" bottom="0.98425196850393704" header="0.78740157480314965" footer="0.78740157480314965"/>
  <pageSetup paperSize="9" scale="7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3.1.sz.mell.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2019-05-30T16:21:45Z</dcterms:created>
  <dcterms:modified xsi:type="dcterms:W3CDTF">2019-05-30T16:21:45Z</dcterms:modified>
</cp:coreProperties>
</file>