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8190" firstSheet="14" activeTab="24"/>
  </bookViews>
  <sheets>
    <sheet name="1.mérleg" sheetId="1" r:id="rId1"/>
    <sheet name="kiadási eik" sheetId="2" r:id="rId2"/>
    <sheet name="cofog kiadás" sheetId="4" r:id="rId3"/>
    <sheet name="műk.tám kiadás" sheetId="6" r:id="rId4"/>
    <sheet name="ellátottak" sheetId="37" r:id="rId5"/>
    <sheet name="kölcsön nyújtás" sheetId="7" r:id="rId6"/>
    <sheet name="bevételi ei" sheetId="8" r:id="rId7"/>
    <sheet name="közhat bev." sheetId="9" r:id="rId8"/>
    <sheet name="köt szám" sheetId="10" r:id="rId9"/>
    <sheet name="közp.tám" sheetId="11" r:id="rId10"/>
    <sheet name="tul.bev" sheetId="39" r:id="rId11"/>
    <sheet name="felh önk.tám" sheetId="40" r:id="rId12"/>
    <sheet name="felh.bev" sheetId="12" r:id="rId13"/>
    <sheet name="kölcsön visszat" sheetId="41" r:id="rId14"/>
    <sheet name="felúj" sheetId="16" r:id="rId15"/>
    <sheet name="létszám" sheetId="19" r:id="rId16"/>
    <sheet name="műk-felh-mérleg" sheetId="20" r:id="rId17"/>
    <sheet name="adósságot kel ügy" sheetId="23" r:id="rId18"/>
    <sheet name="EIütemt" sheetId="24" r:id="rId19"/>
    <sheet name="hitel1" sheetId="28" r:id="rId20"/>
    <sheet name="hitel2" sheetId="29" r:id="rId21"/>
    <sheet name="3év" sheetId="46" r:id="rId22"/>
    <sheet name="elszámolás" sheetId="48" r:id="rId23"/>
    <sheet name="Pe vált" sheetId="51" r:id="rId24"/>
    <sheet name="mérleg" sheetId="50" r:id="rId25"/>
    <sheet name="maradvány" sheetId="49" r:id="rId26"/>
    <sheet name="Munka1" sheetId="52" r:id="rId27"/>
  </sheets>
  <calcPr calcId="145621"/>
</workbook>
</file>

<file path=xl/calcChain.xml><?xml version="1.0" encoding="utf-8"?>
<calcChain xmlns="http://schemas.openxmlformats.org/spreadsheetml/2006/main">
  <c r="E49" i="10" l="1"/>
  <c r="E16" i="51" l="1"/>
  <c r="E14" i="51"/>
  <c r="E13" i="51"/>
  <c r="D18" i="51"/>
  <c r="C18" i="51"/>
  <c r="D33" i="49"/>
  <c r="C33" i="49"/>
  <c r="D30" i="49"/>
  <c r="C30" i="49"/>
  <c r="I12" i="46"/>
  <c r="F44" i="2"/>
  <c r="F43" i="2"/>
  <c r="F33" i="2"/>
  <c r="F31" i="2"/>
  <c r="F16" i="2"/>
  <c r="I24" i="1"/>
  <c r="K22" i="1"/>
  <c r="D18" i="1"/>
  <c r="J24" i="20"/>
  <c r="I24" i="20"/>
  <c r="J25" i="20"/>
  <c r="K25" i="20" s="1"/>
  <c r="I25" i="20"/>
  <c r="D50" i="20"/>
  <c r="D49" i="20"/>
  <c r="F29" i="12"/>
  <c r="E36" i="40"/>
  <c r="D40" i="40"/>
  <c r="C40" i="40"/>
  <c r="F10" i="12"/>
  <c r="F14" i="39"/>
  <c r="F46" i="10"/>
  <c r="F44" i="10"/>
  <c r="E47" i="9"/>
  <c r="F49" i="8"/>
  <c r="D42" i="8"/>
  <c r="F34" i="8"/>
  <c r="F25" i="7"/>
  <c r="F47" i="37"/>
  <c r="F36" i="37"/>
  <c r="E38" i="37"/>
  <c r="D38" i="37"/>
  <c r="F1165" i="4"/>
  <c r="F1022" i="4"/>
  <c r="F778" i="4"/>
  <c r="F779" i="4"/>
  <c r="F777" i="4"/>
  <c r="F727" i="4"/>
  <c r="F676" i="4"/>
  <c r="F500" i="4"/>
  <c r="F499" i="4"/>
  <c r="F601" i="4"/>
  <c r="F600" i="4"/>
  <c r="D546" i="4"/>
  <c r="F483" i="4"/>
  <c r="F484" i="4"/>
  <c r="F482" i="4"/>
  <c r="F307" i="4"/>
  <c r="F306" i="4"/>
  <c r="F269" i="4"/>
  <c r="F267" i="4"/>
  <c r="F266" i="4"/>
  <c r="F221" i="4"/>
  <c r="E1140" i="4"/>
  <c r="E1144" i="4"/>
  <c r="E1133" i="4"/>
  <c r="C1132" i="4"/>
  <c r="C1133" i="4"/>
  <c r="C1134" i="4"/>
  <c r="C1135" i="4"/>
  <c r="C1131" i="4"/>
  <c r="F1106" i="4"/>
  <c r="E1113" i="4"/>
  <c r="D1113" i="4"/>
  <c r="C1113" i="4"/>
  <c r="E1098" i="4"/>
  <c r="D1098" i="4"/>
  <c r="C1098" i="4"/>
  <c r="E1095" i="4"/>
  <c r="E1091" i="4" s="1"/>
  <c r="E1101" i="4" s="1"/>
  <c r="D1095" i="4"/>
  <c r="C1095" i="4"/>
  <c r="C1091" i="4" s="1"/>
  <c r="C1101" i="4" s="1"/>
  <c r="C1102" i="4" s="1"/>
  <c r="C1115" i="4" s="1"/>
  <c r="D1091" i="4"/>
  <c r="D1101" i="4" s="1"/>
  <c r="E1077" i="4"/>
  <c r="E1086" i="4"/>
  <c r="D1077" i="4"/>
  <c r="D1086" i="4"/>
  <c r="C1077" i="4"/>
  <c r="C1086" i="4"/>
  <c r="F955" i="4"/>
  <c r="F954" i="4"/>
  <c r="F1026" i="4"/>
  <c r="F896" i="4"/>
  <c r="F897" i="4"/>
  <c r="F895" i="4"/>
  <c r="E546" i="4"/>
  <c r="F546" i="4"/>
  <c r="C546" i="4"/>
  <c r="F550" i="4"/>
  <c r="F13" i="8"/>
  <c r="F12" i="8"/>
  <c r="F47" i="10"/>
  <c r="F43" i="10"/>
  <c r="F45" i="10"/>
  <c r="F42" i="10"/>
  <c r="F28" i="10"/>
  <c r="F9" i="10"/>
  <c r="F10" i="10"/>
  <c r="F11" i="10"/>
  <c r="F12" i="10"/>
  <c r="F13" i="10"/>
  <c r="F15" i="10"/>
  <c r="F16" i="10"/>
  <c r="F27" i="37"/>
  <c r="F8" i="37"/>
  <c r="F661" i="4"/>
  <c r="F602" i="4"/>
  <c r="F308" i="4"/>
  <c r="F200" i="4"/>
  <c r="F132" i="4"/>
  <c r="F72" i="4"/>
  <c r="F22" i="2"/>
  <c r="F23" i="2"/>
  <c r="F19" i="2"/>
  <c r="D197" i="50"/>
  <c r="F29" i="11"/>
  <c r="F30" i="11"/>
  <c r="F31" i="11"/>
  <c r="D15" i="2"/>
  <c r="I15" i="20" s="1"/>
  <c r="E175" i="50"/>
  <c r="D175" i="50"/>
  <c r="E168" i="50"/>
  <c r="E181" i="50" s="1"/>
  <c r="D168" i="50"/>
  <c r="D181" i="50" s="1"/>
  <c r="D9" i="50"/>
  <c r="F26" i="16"/>
  <c r="F25" i="16"/>
  <c r="C24" i="4"/>
  <c r="I59" i="20"/>
  <c r="J59" i="20"/>
  <c r="H59" i="20"/>
  <c r="I17" i="20"/>
  <c r="J17" i="20"/>
  <c r="I11" i="20"/>
  <c r="J11" i="20"/>
  <c r="I10" i="20"/>
  <c r="J10" i="20"/>
  <c r="I9" i="20"/>
  <c r="J9" i="20"/>
  <c r="H17" i="20"/>
  <c r="H11" i="20"/>
  <c r="H10" i="20"/>
  <c r="H9" i="20"/>
  <c r="I49" i="20"/>
  <c r="J49" i="20"/>
  <c r="I48" i="20"/>
  <c r="J48" i="20"/>
  <c r="H48" i="20"/>
  <c r="D68" i="20"/>
  <c r="E68" i="20"/>
  <c r="C68" i="20"/>
  <c r="D69" i="20"/>
  <c r="E69" i="20"/>
  <c r="C69" i="20"/>
  <c r="C57" i="20"/>
  <c r="D56" i="20"/>
  <c r="E56" i="20"/>
  <c r="D55" i="20"/>
  <c r="E55" i="20"/>
  <c r="C56" i="20"/>
  <c r="C55" i="20"/>
  <c r="D51" i="20"/>
  <c r="E51" i="20"/>
  <c r="E48" i="20"/>
  <c r="C48" i="20"/>
  <c r="D27" i="20"/>
  <c r="E27" i="20"/>
  <c r="C27" i="20"/>
  <c r="E25" i="20"/>
  <c r="C25" i="20"/>
  <c r="D23" i="20"/>
  <c r="E23" i="20"/>
  <c r="D22" i="20"/>
  <c r="E22" i="20"/>
  <c r="C23" i="20"/>
  <c r="C22" i="20"/>
  <c r="D21" i="20"/>
  <c r="E21" i="20"/>
  <c r="C21" i="20"/>
  <c r="D9" i="20"/>
  <c r="E9" i="20"/>
  <c r="C9" i="20"/>
  <c r="F12" i="16"/>
  <c r="F38" i="8"/>
  <c r="F9" i="40"/>
  <c r="D28" i="37"/>
  <c r="E28" i="37"/>
  <c r="C28" i="37"/>
  <c r="D15" i="16"/>
  <c r="E15" i="16"/>
  <c r="C50" i="39"/>
  <c r="F48" i="39"/>
  <c r="F57" i="11"/>
  <c r="F59" i="11"/>
  <c r="E53" i="11"/>
  <c r="D49" i="10"/>
  <c r="F47" i="9"/>
  <c r="C46" i="9"/>
  <c r="E1166" i="4"/>
  <c r="E1167" i="4"/>
  <c r="E1168" i="4"/>
  <c r="E1169" i="4"/>
  <c r="E1170" i="4"/>
  <c r="E1171" i="4"/>
  <c r="D1166" i="4"/>
  <c r="D1167" i="4"/>
  <c r="D1168" i="4"/>
  <c r="D1169" i="4"/>
  <c r="D1170" i="4"/>
  <c r="D1171" i="4"/>
  <c r="D1164" i="4"/>
  <c r="E1164" i="4"/>
  <c r="E1151" i="4"/>
  <c r="E1152" i="4"/>
  <c r="E1153" i="4"/>
  <c r="E1155" i="4"/>
  <c r="E1156" i="4"/>
  <c r="D1151" i="4"/>
  <c r="D1152" i="4"/>
  <c r="D1153" i="4"/>
  <c r="D1155" i="4"/>
  <c r="D1156" i="4"/>
  <c r="E1132" i="4"/>
  <c r="E1134" i="4"/>
  <c r="E1135" i="4"/>
  <c r="E1138" i="4"/>
  <c r="E1139" i="4"/>
  <c r="E1141" i="4"/>
  <c r="E1142" i="4"/>
  <c r="E1143" i="4"/>
  <c r="D1132" i="4"/>
  <c r="D1134" i="4"/>
  <c r="D1157" i="4"/>
  <c r="D1135" i="4"/>
  <c r="D1138" i="4"/>
  <c r="D1139" i="4"/>
  <c r="D1140" i="4"/>
  <c r="D1141" i="4"/>
  <c r="D1142" i="4"/>
  <c r="D1144" i="4"/>
  <c r="C1165" i="4"/>
  <c r="C1166" i="4"/>
  <c r="C1167" i="4"/>
  <c r="C1168" i="4"/>
  <c r="C1169" i="4"/>
  <c r="C1170" i="4"/>
  <c r="C1171" i="4"/>
  <c r="C1164" i="4"/>
  <c r="C1151" i="4"/>
  <c r="C1152" i="4"/>
  <c r="C1153" i="4"/>
  <c r="C1155" i="4"/>
  <c r="C1156" i="4"/>
  <c r="C1157" i="4"/>
  <c r="C1138" i="4"/>
  <c r="C1139" i="4"/>
  <c r="C1140" i="4"/>
  <c r="C1141" i="4"/>
  <c r="C1142" i="4"/>
  <c r="C1143" i="4"/>
  <c r="C1144" i="4"/>
  <c r="E1131" i="4"/>
  <c r="F956" i="4"/>
  <c r="E202" i="4"/>
  <c r="D202" i="4"/>
  <c r="E23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2" i="1"/>
  <c r="C29" i="1"/>
  <c r="C28" i="1"/>
  <c r="C27" i="1"/>
  <c r="C26" i="1"/>
  <c r="C25" i="1"/>
  <c r="C24" i="1"/>
  <c r="C22" i="1"/>
  <c r="D15" i="1"/>
  <c r="E16" i="1"/>
  <c r="C16" i="1"/>
  <c r="E9" i="1"/>
  <c r="C49" i="20"/>
  <c r="F16" i="8"/>
  <c r="F17" i="8"/>
  <c r="I28" i="1"/>
  <c r="J28" i="1"/>
  <c r="I27" i="1"/>
  <c r="J27" i="1"/>
  <c r="H28" i="1"/>
  <c r="I17" i="1"/>
  <c r="K13" i="1"/>
  <c r="I9" i="1"/>
  <c r="F30" i="2"/>
  <c r="F28" i="2"/>
  <c r="D11" i="48"/>
  <c r="E11" i="48"/>
  <c r="F11" i="48"/>
  <c r="G11" i="48"/>
  <c r="H11" i="48"/>
  <c r="C11" i="48"/>
  <c r="C21" i="49"/>
  <c r="D21" i="49" s="1"/>
  <c r="C18" i="49"/>
  <c r="C22" i="49" s="1"/>
  <c r="D22" i="49" s="1"/>
  <c r="C14" i="49"/>
  <c r="C11" i="49"/>
  <c r="D11" i="49" s="1"/>
  <c r="D10" i="49"/>
  <c r="D12" i="49"/>
  <c r="D13" i="49"/>
  <c r="D16" i="49"/>
  <c r="D17" i="49"/>
  <c r="D19" i="49"/>
  <c r="D20" i="49"/>
  <c r="D9" i="49"/>
  <c r="E12" i="50"/>
  <c r="E9" i="50"/>
  <c r="E78" i="50"/>
  <c r="D78" i="50"/>
  <c r="D12" i="50"/>
  <c r="E124" i="50"/>
  <c r="D124" i="50"/>
  <c r="E117" i="50"/>
  <c r="D117" i="50"/>
  <c r="E115" i="50"/>
  <c r="D115" i="50"/>
  <c r="E97" i="50"/>
  <c r="D97" i="50"/>
  <c r="E95" i="50"/>
  <c r="D95" i="50"/>
  <c r="E64" i="50"/>
  <c r="D64" i="50"/>
  <c r="E62" i="50"/>
  <c r="D62" i="50"/>
  <c r="E45" i="50"/>
  <c r="D45" i="50"/>
  <c r="E37" i="50"/>
  <c r="D37" i="50"/>
  <c r="D17" i="29"/>
  <c r="E17" i="29" s="1"/>
  <c r="F20" i="19"/>
  <c r="D65" i="20"/>
  <c r="E65" i="20"/>
  <c r="D57" i="20"/>
  <c r="E57" i="20"/>
  <c r="E70" i="9"/>
  <c r="F68" i="9"/>
  <c r="C371" i="4"/>
  <c r="F9" i="19"/>
  <c r="E13" i="6"/>
  <c r="E15" i="6" s="1"/>
  <c r="D37" i="9"/>
  <c r="D36" i="9"/>
  <c r="E37" i="9"/>
  <c r="E36" i="9"/>
  <c r="F48" i="9"/>
  <c r="F50" i="9"/>
  <c r="F53" i="9"/>
  <c r="E17" i="11"/>
  <c r="F41" i="6"/>
  <c r="F42" i="6"/>
  <c r="F43" i="6"/>
  <c r="F17" i="37"/>
  <c r="F18" i="37"/>
  <c r="F25" i="37"/>
  <c r="F16" i="37"/>
  <c r="F10" i="37"/>
  <c r="F12" i="37"/>
  <c r="F27" i="11"/>
  <c r="F33" i="10"/>
  <c r="D1036" i="4"/>
  <c r="E1036" i="4"/>
  <c r="C1036" i="4"/>
  <c r="C28" i="46"/>
  <c r="D28" i="46"/>
  <c r="E28" i="46"/>
  <c r="G28" i="46"/>
  <c r="H28" i="46"/>
  <c r="I28" i="46"/>
  <c r="C49" i="46"/>
  <c r="D49" i="46"/>
  <c r="E49" i="46"/>
  <c r="G49" i="46"/>
  <c r="H49" i="46"/>
  <c r="I49" i="46"/>
  <c r="C60" i="46"/>
  <c r="D60" i="46"/>
  <c r="E60" i="46"/>
  <c r="G60" i="46"/>
  <c r="H60" i="46"/>
  <c r="I60" i="46"/>
  <c r="C62" i="46"/>
  <c r="D62" i="46"/>
  <c r="E62" i="46"/>
  <c r="G62" i="46"/>
  <c r="H62" i="46"/>
  <c r="I62" i="46"/>
  <c r="D12" i="29"/>
  <c r="D13" i="29"/>
  <c r="E13" i="29" s="1"/>
  <c r="D14" i="29"/>
  <c r="E14" i="29" s="1"/>
  <c r="D15" i="29"/>
  <c r="E15" i="29" s="1"/>
  <c r="D16" i="29"/>
  <c r="E16" i="29" s="1"/>
  <c r="F18" i="29"/>
  <c r="G18" i="29"/>
  <c r="H18" i="29"/>
  <c r="I18" i="29"/>
  <c r="J18" i="29"/>
  <c r="K18" i="29"/>
  <c r="L18" i="29"/>
  <c r="M18" i="29"/>
  <c r="N18" i="29"/>
  <c r="H10" i="28"/>
  <c r="H11" i="28"/>
  <c r="H12" i="28"/>
  <c r="H13" i="28"/>
  <c r="H14" i="28"/>
  <c r="H15" i="28"/>
  <c r="H16" i="28"/>
  <c r="H17" i="28"/>
  <c r="D18" i="28"/>
  <c r="E18" i="28"/>
  <c r="F18" i="28"/>
  <c r="G18" i="28"/>
  <c r="G31" i="28"/>
  <c r="G32" i="28"/>
  <c r="D33" i="28"/>
  <c r="E33" i="28"/>
  <c r="F33" i="28"/>
  <c r="C25" i="24"/>
  <c r="D25" i="24"/>
  <c r="E25" i="24"/>
  <c r="F25" i="24"/>
  <c r="G25" i="24"/>
  <c r="H25" i="24"/>
  <c r="I25" i="24"/>
  <c r="J25" i="24"/>
  <c r="K25" i="24"/>
  <c r="M7" i="23"/>
  <c r="M8" i="23"/>
  <c r="C9" i="23"/>
  <c r="M10" i="23"/>
  <c r="C20" i="23"/>
  <c r="M19" i="23"/>
  <c r="B20" i="23"/>
  <c r="D20" i="23"/>
  <c r="E20" i="23"/>
  <c r="F20" i="23"/>
  <c r="G20" i="23"/>
  <c r="H20" i="23"/>
  <c r="I20" i="23"/>
  <c r="J20" i="23"/>
  <c r="K20" i="23"/>
  <c r="L20" i="23"/>
  <c r="C10" i="19"/>
  <c r="D10" i="19"/>
  <c r="E10" i="19"/>
  <c r="C21" i="19"/>
  <c r="D21" i="19"/>
  <c r="E21" i="19"/>
  <c r="H52" i="20"/>
  <c r="I52" i="20"/>
  <c r="J52" i="20"/>
  <c r="C15" i="16"/>
  <c r="E21" i="9"/>
  <c r="D55" i="8"/>
  <c r="C12" i="41"/>
  <c r="C15" i="41" s="1"/>
  <c r="D12" i="41"/>
  <c r="D15" i="41"/>
  <c r="E12" i="41"/>
  <c r="E15" i="41" s="1"/>
  <c r="D26" i="41"/>
  <c r="D28" i="41" s="1"/>
  <c r="E26" i="41"/>
  <c r="C26" i="41"/>
  <c r="C28" i="41" s="1"/>
  <c r="C14" i="12"/>
  <c r="C15" i="12" s="1"/>
  <c r="D14" i="12"/>
  <c r="D15" i="12" s="1"/>
  <c r="E14" i="12"/>
  <c r="E15" i="12" s="1"/>
  <c r="C32" i="12"/>
  <c r="C33" i="12" s="1"/>
  <c r="D32" i="12"/>
  <c r="D33" i="12" s="1"/>
  <c r="E32" i="12"/>
  <c r="E33" i="12" s="1"/>
  <c r="C16" i="40"/>
  <c r="D16" i="40"/>
  <c r="E16" i="40"/>
  <c r="F16" i="40" s="1"/>
  <c r="E40" i="40"/>
  <c r="C18" i="39"/>
  <c r="D18" i="39"/>
  <c r="E18" i="39"/>
  <c r="F31" i="39"/>
  <c r="C35" i="39"/>
  <c r="D35" i="39"/>
  <c r="E35" i="39"/>
  <c r="F9" i="11"/>
  <c r="C17" i="11"/>
  <c r="D17" i="11"/>
  <c r="C32" i="11"/>
  <c r="D32" i="11"/>
  <c r="E32" i="11"/>
  <c r="C53" i="11"/>
  <c r="D53" i="11"/>
  <c r="F53" i="11" s="1"/>
  <c r="F54" i="11"/>
  <c r="F55" i="11"/>
  <c r="F56" i="11"/>
  <c r="F58" i="11"/>
  <c r="C71" i="11"/>
  <c r="D71" i="11"/>
  <c r="E71" i="11"/>
  <c r="C75" i="11"/>
  <c r="D75" i="11"/>
  <c r="E75" i="11"/>
  <c r="C80" i="11"/>
  <c r="D80" i="11"/>
  <c r="E80" i="11"/>
  <c r="C67" i="10"/>
  <c r="D21" i="9"/>
  <c r="F17" i="9"/>
  <c r="C37" i="9"/>
  <c r="C36" i="9"/>
  <c r="C5" i="23"/>
  <c r="C40" i="9"/>
  <c r="D40" i="9"/>
  <c r="E40" i="9"/>
  <c r="C70" i="9"/>
  <c r="D70" i="9"/>
  <c r="C11" i="20"/>
  <c r="E11" i="20"/>
  <c r="E10" i="1"/>
  <c r="C23" i="8"/>
  <c r="C13" i="20"/>
  <c r="C13" i="1"/>
  <c r="D23" i="8"/>
  <c r="D13" i="20" s="1"/>
  <c r="D13" i="1"/>
  <c r="E23" i="8"/>
  <c r="C55" i="8"/>
  <c r="C65" i="20"/>
  <c r="E64" i="20"/>
  <c r="C15" i="7"/>
  <c r="D15" i="7"/>
  <c r="D16" i="7" s="1"/>
  <c r="E15" i="7"/>
  <c r="C16" i="7"/>
  <c r="C27" i="7"/>
  <c r="C30" i="7" s="1"/>
  <c r="C41" i="7"/>
  <c r="D41" i="7"/>
  <c r="D43" i="7" s="1"/>
  <c r="C38" i="37"/>
  <c r="C53" i="37"/>
  <c r="D53" i="37"/>
  <c r="E53" i="37"/>
  <c r="F8" i="6"/>
  <c r="F9" i="6"/>
  <c r="C13" i="6"/>
  <c r="C15" i="6" s="1"/>
  <c r="D13" i="6"/>
  <c r="F13" i="6" s="1"/>
  <c r="F24" i="6"/>
  <c r="C27" i="6"/>
  <c r="C30" i="6" s="1"/>
  <c r="D27" i="6"/>
  <c r="D30" i="6" s="1"/>
  <c r="E27" i="6"/>
  <c r="E30" i="6" s="1"/>
  <c r="C46" i="6"/>
  <c r="D46" i="6"/>
  <c r="E46" i="6"/>
  <c r="F10" i="4"/>
  <c r="F11" i="4"/>
  <c r="F12" i="4"/>
  <c r="D24" i="4"/>
  <c r="E1137" i="4"/>
  <c r="F1137" i="4" s="1"/>
  <c r="C36" i="4"/>
  <c r="C29" i="4"/>
  <c r="C39" i="4" s="1"/>
  <c r="D36" i="4"/>
  <c r="D29" i="4" s="1"/>
  <c r="D39" i="4" s="1"/>
  <c r="E36" i="4"/>
  <c r="E29" i="4"/>
  <c r="C51" i="4"/>
  <c r="D51" i="4"/>
  <c r="E51" i="4"/>
  <c r="C75" i="4"/>
  <c r="C84" i="4" s="1"/>
  <c r="D75" i="4"/>
  <c r="D84" i="4" s="1"/>
  <c r="E75" i="4"/>
  <c r="E84" i="4" s="1"/>
  <c r="C96" i="4"/>
  <c r="C89" i="4" s="1"/>
  <c r="C99" i="4" s="1"/>
  <c r="D96" i="4"/>
  <c r="D89" i="4"/>
  <c r="D99" i="4" s="1"/>
  <c r="E96" i="4"/>
  <c r="E89" i="4" s="1"/>
  <c r="E99" i="4" s="1"/>
  <c r="C111" i="4"/>
  <c r="D111" i="4"/>
  <c r="C135" i="4"/>
  <c r="C144" i="4"/>
  <c r="D135" i="4"/>
  <c r="D144" i="4"/>
  <c r="D160" i="4" s="1"/>
  <c r="D173" i="4" s="1"/>
  <c r="C156" i="4"/>
  <c r="C149" i="4"/>
  <c r="C159" i="4" s="1"/>
  <c r="C160" i="4" s="1"/>
  <c r="C173" i="4" s="1"/>
  <c r="D156" i="4"/>
  <c r="D149" i="4" s="1"/>
  <c r="D159" i="4" s="1"/>
  <c r="E156" i="4"/>
  <c r="E149" i="4"/>
  <c r="E159" i="4" s="1"/>
  <c r="C171" i="4"/>
  <c r="D171" i="4"/>
  <c r="E171" i="4"/>
  <c r="C211" i="4"/>
  <c r="E211" i="4"/>
  <c r="E1154" i="4" s="1"/>
  <c r="C214" i="4"/>
  <c r="D214" i="4"/>
  <c r="D207" i="4"/>
  <c r="E214" i="4"/>
  <c r="C229" i="4"/>
  <c r="D229" i="4"/>
  <c r="E229" i="4"/>
  <c r="C251" i="4"/>
  <c r="C260" i="4" s="1"/>
  <c r="D260" i="4"/>
  <c r="E251" i="4"/>
  <c r="E260" i="4" s="1"/>
  <c r="C272" i="4"/>
  <c r="C265" i="4" s="1"/>
  <c r="C275" i="4" s="1"/>
  <c r="D272" i="4"/>
  <c r="D275" i="4"/>
  <c r="E272" i="4"/>
  <c r="E275" i="4" s="1"/>
  <c r="C287" i="4"/>
  <c r="D287" i="4"/>
  <c r="E287" i="4"/>
  <c r="C332" i="4"/>
  <c r="C325" i="4" s="1"/>
  <c r="C335" i="4" s="1"/>
  <c r="D332" i="4"/>
  <c r="D325" i="4"/>
  <c r="D335" i="4" s="1"/>
  <c r="E332" i="4"/>
  <c r="E325" i="4" s="1"/>
  <c r="E335" i="4" s="1"/>
  <c r="C347" i="4"/>
  <c r="D347" i="4"/>
  <c r="E347" i="4"/>
  <c r="F367" i="4"/>
  <c r="D379" i="4"/>
  <c r="C391" i="4"/>
  <c r="C384" i="4" s="1"/>
  <c r="C394" i="4" s="1"/>
  <c r="D391" i="4"/>
  <c r="D384" i="4"/>
  <c r="D394" i="4" s="1"/>
  <c r="E391" i="4"/>
  <c r="E384" i="4" s="1"/>
  <c r="E394" i="4" s="1"/>
  <c r="C406" i="4"/>
  <c r="D406" i="4"/>
  <c r="E406" i="4"/>
  <c r="F426" i="4"/>
  <c r="C429" i="4"/>
  <c r="C438" i="4" s="1"/>
  <c r="D429" i="4"/>
  <c r="D438" i="4" s="1"/>
  <c r="E429" i="4"/>
  <c r="E438" i="4" s="1"/>
  <c r="C443" i="4"/>
  <c r="D443" i="4"/>
  <c r="E443" i="4"/>
  <c r="E453" i="4" s="1"/>
  <c r="C452" i="4"/>
  <c r="D452" i="4"/>
  <c r="E452" i="4"/>
  <c r="C465" i="4"/>
  <c r="D465" i="4"/>
  <c r="E465" i="4"/>
  <c r="C487" i="4"/>
  <c r="C496" i="4" s="1"/>
  <c r="D487" i="4"/>
  <c r="D496" i="4" s="1"/>
  <c r="E487" i="4"/>
  <c r="C508" i="4"/>
  <c r="C501" i="4"/>
  <c r="C511" i="4" s="1"/>
  <c r="D508" i="4"/>
  <c r="D501" i="4" s="1"/>
  <c r="D511" i="4"/>
  <c r="E508" i="4"/>
  <c r="E501" i="4"/>
  <c r="E511" i="4" s="1"/>
  <c r="C523" i="4"/>
  <c r="D523" i="4"/>
  <c r="E523" i="4"/>
  <c r="C555" i="4"/>
  <c r="C1149" i="4"/>
  <c r="D1149" i="4"/>
  <c r="E1149" i="4"/>
  <c r="F1149" i="4" s="1"/>
  <c r="C567" i="4"/>
  <c r="C560" i="4"/>
  <c r="C570" i="4" s="1"/>
  <c r="C571" i="4"/>
  <c r="C584" i="4" s="1"/>
  <c r="D567" i="4"/>
  <c r="D560" i="4" s="1"/>
  <c r="D570" i="4"/>
  <c r="E567" i="4"/>
  <c r="E560" i="4"/>
  <c r="E570" i="4" s="1"/>
  <c r="C582" i="4"/>
  <c r="D582" i="4"/>
  <c r="E582" i="4"/>
  <c r="C605" i="4"/>
  <c r="C614" i="4" s="1"/>
  <c r="C630" i="4" s="1"/>
  <c r="C643" i="4" s="1"/>
  <c r="D605" i="4"/>
  <c r="D614" i="4" s="1"/>
  <c r="D630" i="4" s="1"/>
  <c r="D643" i="4" s="1"/>
  <c r="E605" i="4"/>
  <c r="E614" i="4" s="1"/>
  <c r="C626" i="4"/>
  <c r="D626" i="4"/>
  <c r="E626" i="4"/>
  <c r="C641" i="4"/>
  <c r="D641" i="4"/>
  <c r="E641" i="4"/>
  <c r="C664" i="4"/>
  <c r="C673" i="4"/>
  <c r="D664" i="4"/>
  <c r="D673" i="4"/>
  <c r="E664" i="4"/>
  <c r="E673" i="4"/>
  <c r="C678" i="4"/>
  <c r="D678" i="4"/>
  <c r="E678" i="4"/>
  <c r="C687" i="4"/>
  <c r="D687" i="4"/>
  <c r="E687" i="4"/>
  <c r="C700" i="4"/>
  <c r="D700" i="4"/>
  <c r="E700" i="4"/>
  <c r="C723" i="4"/>
  <c r="C732" i="4" s="1"/>
  <c r="C748" i="4" s="1"/>
  <c r="C761" i="4" s="1"/>
  <c r="D723" i="4"/>
  <c r="D732" i="4" s="1"/>
  <c r="E723" i="4"/>
  <c r="C737" i="4"/>
  <c r="D737" i="4"/>
  <c r="E737" i="4"/>
  <c r="C746" i="4"/>
  <c r="D746" i="4"/>
  <c r="E746" i="4"/>
  <c r="C759" i="4"/>
  <c r="D759" i="4"/>
  <c r="E759" i="4"/>
  <c r="C782" i="4"/>
  <c r="C791" i="4" s="1"/>
  <c r="C807" i="4" s="1"/>
  <c r="C820" i="4" s="1"/>
  <c r="D782" i="4"/>
  <c r="D791" i="4" s="1"/>
  <c r="E782" i="4"/>
  <c r="C796" i="4"/>
  <c r="C806" i="4"/>
  <c r="D796" i="4"/>
  <c r="E796" i="4"/>
  <c r="C805" i="4"/>
  <c r="D805" i="4"/>
  <c r="E805" i="4"/>
  <c r="C818" i="4"/>
  <c r="D818" i="4"/>
  <c r="E818" i="4"/>
  <c r="F836" i="4"/>
  <c r="F837" i="4"/>
  <c r="F838" i="4"/>
  <c r="C850" i="4"/>
  <c r="D850" i="4"/>
  <c r="C855" i="4"/>
  <c r="D855" i="4"/>
  <c r="E855" i="4"/>
  <c r="C864" i="4"/>
  <c r="D864" i="4"/>
  <c r="D865" i="4" s="1"/>
  <c r="E864" i="4"/>
  <c r="C877" i="4"/>
  <c r="D877" i="4"/>
  <c r="E877" i="4"/>
  <c r="C900" i="4"/>
  <c r="C909" i="4" s="1"/>
  <c r="C925" i="4" s="1"/>
  <c r="D900" i="4"/>
  <c r="E900" i="4"/>
  <c r="E909" i="4"/>
  <c r="C921" i="4"/>
  <c r="C914" i="4"/>
  <c r="C924" i="4" s="1"/>
  <c r="D921" i="4"/>
  <c r="D914" i="4" s="1"/>
  <c r="D924" i="4" s="1"/>
  <c r="E921" i="4"/>
  <c r="E914" i="4"/>
  <c r="E924" i="4" s="1"/>
  <c r="C936" i="4"/>
  <c r="D936" i="4"/>
  <c r="E936" i="4"/>
  <c r="C959" i="4"/>
  <c r="C968" i="4"/>
  <c r="D959" i="4"/>
  <c r="D968" i="4"/>
  <c r="E959" i="4"/>
  <c r="C980" i="4"/>
  <c r="C973" i="4" s="1"/>
  <c r="C983" i="4" s="1"/>
  <c r="C984" i="4" s="1"/>
  <c r="C995" i="4"/>
  <c r="D995" i="4"/>
  <c r="E995" i="4"/>
  <c r="C1027" i="4"/>
  <c r="D1027" i="4"/>
  <c r="E1018" i="4"/>
  <c r="F1018" i="4" s="1"/>
  <c r="C1039" i="4"/>
  <c r="D1039" i="4"/>
  <c r="E1039" i="4"/>
  <c r="C1054" i="4"/>
  <c r="D1054" i="4"/>
  <c r="E1054" i="4"/>
  <c r="F10" i="2"/>
  <c r="F11" i="2"/>
  <c r="F12" i="2"/>
  <c r="C36" i="2"/>
  <c r="E51" i="2"/>
  <c r="E46" i="9"/>
  <c r="F70" i="9"/>
  <c r="F10" i="9"/>
  <c r="H56" i="20"/>
  <c r="H63" i="20"/>
  <c r="D973" i="4"/>
  <c r="D983" i="4"/>
  <c r="C202" i="4"/>
  <c r="E55" i="8"/>
  <c r="F55" i="8" s="1"/>
  <c r="C51" i="20"/>
  <c r="I56" i="20"/>
  <c r="I63" i="20" s="1"/>
  <c r="E973" i="4"/>
  <c r="E983" i="4" s="1"/>
  <c r="F9" i="9"/>
  <c r="E12" i="29"/>
  <c r="E111" i="4"/>
  <c r="D629" i="4"/>
  <c r="C12" i="20"/>
  <c r="H13" i="46"/>
  <c r="I13" i="46" s="1"/>
  <c r="C629" i="4"/>
  <c r="D453" i="4"/>
  <c r="C67" i="20"/>
  <c r="F35" i="39"/>
  <c r="C21" i="9"/>
  <c r="E16" i="7"/>
  <c r="E66" i="20"/>
  <c r="C66" i="20"/>
  <c r="D64" i="20"/>
  <c r="E63" i="20"/>
  <c r="C63" i="20"/>
  <c r="D46" i="9"/>
  <c r="F53" i="37"/>
  <c r="C64" i="20"/>
  <c r="D63" i="20"/>
  <c r="C6" i="23"/>
  <c r="F21" i="8"/>
  <c r="F13" i="9"/>
  <c r="E629" i="4"/>
  <c r="D21" i="1"/>
  <c r="C21" i="1"/>
  <c r="E21" i="1"/>
  <c r="C39" i="8"/>
  <c r="H11" i="46"/>
  <c r="I11" i="46"/>
  <c r="K49" i="20"/>
  <c r="E50" i="20"/>
  <c r="J56" i="20"/>
  <c r="J63" i="20"/>
  <c r="F8" i="8"/>
  <c r="D12" i="20"/>
  <c r="D12" i="46"/>
  <c r="E12" i="46"/>
  <c r="F9" i="20"/>
  <c r="F9" i="1"/>
  <c r="D909" i="4"/>
  <c r="F28" i="37"/>
  <c r="D311" i="4"/>
  <c r="D320" i="4"/>
  <c r="D555" i="4"/>
  <c r="D571" i="4" s="1"/>
  <c r="D584" i="4" s="1"/>
  <c r="E311" i="4"/>
  <c r="E320" i="4" s="1"/>
  <c r="F27" i="6"/>
  <c r="F30" i="6" s="1"/>
  <c r="C311" i="4"/>
  <c r="C320" i="4" s="1"/>
  <c r="C336" i="4" s="1"/>
  <c r="C349" i="4" s="1"/>
  <c r="E379" i="4"/>
  <c r="E395" i="4" s="1"/>
  <c r="E135" i="4"/>
  <c r="E144" i="4"/>
  <c r="D14" i="49"/>
  <c r="D18" i="49"/>
  <c r="D34" i="50"/>
  <c r="D8" i="50" s="1"/>
  <c r="E34" i="50"/>
  <c r="E8" i="50" s="1"/>
  <c r="E850" i="4"/>
  <c r="F850" i="4" s="1"/>
  <c r="E555" i="4"/>
  <c r="E571" i="4" s="1"/>
  <c r="C51" i="2"/>
  <c r="K10" i="1"/>
  <c r="F379" i="4"/>
  <c r="K17" i="20"/>
  <c r="F27" i="2"/>
  <c r="E41" i="7"/>
  <c r="E43" i="7"/>
  <c r="D66" i="20"/>
  <c r="F15" i="16"/>
  <c r="K11" i="1"/>
  <c r="K11" i="20"/>
  <c r="K9" i="1"/>
  <c r="K16" i="1"/>
  <c r="F1144" i="4"/>
  <c r="K17" i="1"/>
  <c r="K48" i="20"/>
  <c r="K10" i="20"/>
  <c r="D15" i="6"/>
  <c r="F1140" i="4"/>
  <c r="D10" i="46"/>
  <c r="E10" i="46"/>
  <c r="F8" i="10"/>
  <c r="J21" i="1"/>
  <c r="D51" i="2"/>
  <c r="H21" i="1"/>
  <c r="I21" i="1"/>
  <c r="F21" i="19"/>
  <c r="E1148" i="4"/>
  <c r="D1148" i="4"/>
  <c r="E28" i="41"/>
  <c r="G33" i="28"/>
  <c r="H18" i="28"/>
  <c r="C70" i="11"/>
  <c r="F17" i="11"/>
  <c r="E1136" i="4"/>
  <c r="E1145" i="4" s="1"/>
  <c r="D11" i="46"/>
  <c r="D17" i="46" s="1"/>
  <c r="D30" i="46" s="1"/>
  <c r="D64" i="46" s="1"/>
  <c r="C17" i="46"/>
  <c r="C30" i="46" s="1"/>
  <c r="C64" i="46" s="1"/>
  <c r="H10" i="46"/>
  <c r="G17" i="46"/>
  <c r="G30" i="46" s="1"/>
  <c r="G64" i="46" s="1"/>
  <c r="F14" i="8"/>
  <c r="E49" i="20"/>
  <c r="C15" i="1"/>
  <c r="I10" i="46"/>
  <c r="H17" i="46"/>
  <c r="H30" i="46" s="1"/>
  <c r="H64" i="46" s="1"/>
  <c r="I14" i="46"/>
  <c r="E39" i="2"/>
  <c r="C24" i="2"/>
  <c r="H68" i="20"/>
  <c r="E15" i="2"/>
  <c r="F15" i="2" s="1"/>
  <c r="C39" i="2"/>
  <c r="D24" i="2"/>
  <c r="I51" i="20"/>
  <c r="J68" i="20"/>
  <c r="J51" i="20"/>
  <c r="H51" i="20"/>
  <c r="H54" i="20"/>
  <c r="H60" i="20" s="1"/>
  <c r="D36" i="2"/>
  <c r="D39" i="2"/>
  <c r="D54" i="20"/>
  <c r="D60" i="20" s="1"/>
  <c r="E12" i="20"/>
  <c r="F12" i="20" s="1"/>
  <c r="F11" i="1"/>
  <c r="E18" i="1"/>
  <c r="C8" i="1"/>
  <c r="C30" i="1" s="1"/>
  <c r="K9" i="20"/>
  <c r="M20" i="23"/>
  <c r="E13" i="20"/>
  <c r="E13" i="1"/>
  <c r="F10" i="1"/>
  <c r="F28" i="16"/>
  <c r="C370" i="4"/>
  <c r="C379" i="4" s="1"/>
  <c r="C395" i="4" s="1"/>
  <c r="C408" i="4" s="1"/>
  <c r="C1154" i="4"/>
  <c r="E688" i="4"/>
  <c r="E689" i="4" s="1"/>
  <c r="E702" i="4" s="1"/>
  <c r="F438" i="4"/>
  <c r="E1032" i="4"/>
  <c r="E1042" i="4" s="1"/>
  <c r="C1172" i="4"/>
  <c r="F1132" i="4"/>
  <c r="D1172" i="4"/>
  <c r="E865" i="4"/>
  <c r="D806" i="4"/>
  <c r="E747" i="4"/>
  <c r="C747" i="4"/>
  <c r="D747" i="4"/>
  <c r="D688" i="4"/>
  <c r="C453" i="4"/>
  <c r="C454" i="4"/>
  <c r="C467" i="4" s="1"/>
  <c r="E1172" i="4"/>
  <c r="E866" i="4"/>
  <c r="E879" i="4" s="1"/>
  <c r="D454" i="4"/>
  <c r="D467" i="4" s="1"/>
  <c r="F1143" i="4"/>
  <c r="D1145" i="4"/>
  <c r="E791" i="4"/>
  <c r="E968" i="4"/>
  <c r="F968" i="4" s="1"/>
  <c r="E454" i="4"/>
  <c r="E24" i="4"/>
  <c r="F24" i="4" s="1"/>
  <c r="F193" i="4"/>
  <c r="F1133" i="4"/>
  <c r="E496" i="4"/>
  <c r="E512" i="4" s="1"/>
  <c r="E525" i="4" s="1"/>
  <c r="E806" i="4"/>
  <c r="C688" i="4"/>
  <c r="C865" i="4"/>
  <c r="C866" i="4" s="1"/>
  <c r="C879" i="4" s="1"/>
  <c r="C1032" i="4"/>
  <c r="C1042" i="4"/>
  <c r="D1032" i="4"/>
  <c r="D1042" i="4"/>
  <c r="E207" i="4"/>
  <c r="E217" i="4"/>
  <c r="D1154" i="4"/>
  <c r="C207" i="4"/>
  <c r="C1150" i="4" s="1"/>
  <c r="C1160" i="4" s="1"/>
  <c r="F1151" i="4"/>
  <c r="F29" i="2"/>
  <c r="E24" i="2"/>
  <c r="F49" i="10"/>
  <c r="F21" i="9"/>
  <c r="E17" i="1"/>
  <c r="E15" i="1" s="1"/>
  <c r="F15" i="1" s="1"/>
  <c r="E54" i="20"/>
  <c r="E60" i="20" s="1"/>
  <c r="F49" i="20"/>
  <c r="D56" i="8"/>
  <c r="F15" i="8"/>
  <c r="C42" i="8"/>
  <c r="C56" i="8" s="1"/>
  <c r="E19" i="20"/>
  <c r="C19" i="20"/>
  <c r="C29" i="20" s="1"/>
  <c r="F9" i="8"/>
  <c r="D11" i="20"/>
  <c r="D336" i="4"/>
  <c r="D984" i="4"/>
  <c r="D997" i="4" s="1"/>
  <c r="F614" i="4"/>
  <c r="E630" i="4"/>
  <c r="E643" i="4" s="1"/>
  <c r="F643" i="4" s="1"/>
  <c r="F511" i="4"/>
  <c r="D512" i="4"/>
  <c r="D525" i="4" s="1"/>
  <c r="E408" i="4"/>
  <c r="F144" i="4"/>
  <c r="E160" i="4"/>
  <c r="F160" i="4" s="1"/>
  <c r="D807" i="4"/>
  <c r="F673" i="4"/>
  <c r="E276" i="4"/>
  <c r="E289" i="4" s="1"/>
  <c r="F275" i="4"/>
  <c r="F84" i="4"/>
  <c r="E100" i="4"/>
  <c r="E39" i="4"/>
  <c r="E40" i="4"/>
  <c r="E53" i="4" s="1"/>
  <c r="E1150" i="4"/>
  <c r="E1160" i="4" s="1"/>
  <c r="C997" i="4"/>
  <c r="C938" i="4"/>
  <c r="C100" i="4"/>
  <c r="C113" i="4" s="1"/>
  <c r="F202" i="4"/>
  <c r="D217" i="4"/>
  <c r="D218" i="4" s="1"/>
  <c r="D1150" i="4"/>
  <c r="D100" i="4"/>
  <c r="D113" i="4"/>
  <c r="C40" i="4"/>
  <c r="C53" i="4" s="1"/>
  <c r="E984" i="4"/>
  <c r="E997" i="4" s="1"/>
  <c r="F997" i="4" s="1"/>
  <c r="F555" i="4"/>
  <c r="F265" i="4"/>
  <c r="E218" i="4"/>
  <c r="E231" i="4" s="1"/>
  <c r="E1027" i="4"/>
  <c r="F1027" i="4" s="1"/>
  <c r="E925" i="4"/>
  <c r="E938" i="4" s="1"/>
  <c r="D866" i="4"/>
  <c r="D349" i="4"/>
  <c r="C1145" i="4"/>
  <c r="C1043" i="4"/>
  <c r="C1056" i="4" s="1"/>
  <c r="F909" i="4"/>
  <c r="D925" i="4"/>
  <c r="F925" i="4" s="1"/>
  <c r="F17" i="1"/>
  <c r="E42" i="8"/>
  <c r="F7" i="8"/>
  <c r="F11" i="20"/>
  <c r="D19" i="20"/>
  <c r="D29" i="20" s="1"/>
  <c r="D231" i="4"/>
  <c r="E113" i="4"/>
  <c r="F113" i="4" s="1"/>
  <c r="F100" i="4"/>
  <c r="E173" i="4"/>
  <c r="F173" i="4" s="1"/>
  <c r="D820" i="4"/>
  <c r="F630" i="4"/>
  <c r="D938" i="4"/>
  <c r="E56" i="8"/>
  <c r="F56" i="8" s="1"/>
  <c r="E18" i="29"/>
  <c r="F32" i="11"/>
  <c r="I17" i="46"/>
  <c r="I30" i="46"/>
  <c r="I64" i="46" s="1"/>
  <c r="E18" i="51"/>
  <c r="C34" i="49"/>
  <c r="D34" i="49"/>
  <c r="F46" i="9" l="1"/>
  <c r="F60" i="20"/>
  <c r="F46" i="6"/>
  <c r="C40" i="2"/>
  <c r="C53" i="2" s="1"/>
  <c r="C1161" i="4"/>
  <c r="C1174" i="4" s="1"/>
  <c r="D1160" i="4"/>
  <c r="F1172" i="4"/>
  <c r="C276" i="4"/>
  <c r="C289" i="4" s="1"/>
  <c r="F723" i="4"/>
  <c r="D395" i="4"/>
  <c r="C15" i="49"/>
  <c r="D15" i="49" s="1"/>
  <c r="F10" i="19"/>
  <c r="F50" i="39"/>
  <c r="B11" i="23"/>
  <c r="B12" i="23" s="1"/>
  <c r="B21" i="23" s="1"/>
  <c r="F27" i="10"/>
  <c r="E40" i="2"/>
  <c r="E53" i="2" s="1"/>
  <c r="F24" i="2"/>
  <c r="K21" i="1"/>
  <c r="F1113" i="4"/>
  <c r="F938" i="4"/>
  <c r="F866" i="4"/>
  <c r="F1131" i="4"/>
  <c r="E732" i="4"/>
  <c r="E748" i="4" s="1"/>
  <c r="E761" i="4" s="1"/>
  <c r="F688" i="4"/>
  <c r="D689" i="4"/>
  <c r="F1148" i="4"/>
  <c r="C512" i="4"/>
  <c r="C525" i="4" s="1"/>
  <c r="F512" i="4"/>
  <c r="F525" i="4"/>
  <c r="F496" i="4"/>
  <c r="F1152" i="4"/>
  <c r="D1161" i="4"/>
  <c r="D1174" i="4" s="1"/>
  <c r="F229" i="4"/>
  <c r="F1164" i="4"/>
  <c r="F231" i="4"/>
  <c r="F1150" i="4"/>
  <c r="F1136" i="4"/>
  <c r="F1145" i="4"/>
  <c r="K24" i="1"/>
  <c r="D40" i="2"/>
  <c r="E467" i="4"/>
  <c r="F467" i="4" s="1"/>
  <c r="F454" i="4"/>
  <c r="E807" i="4"/>
  <c r="F791" i="4"/>
  <c r="E584" i="4"/>
  <c r="F584" i="4" s="1"/>
  <c r="F571" i="4"/>
  <c r="E336" i="4"/>
  <c r="F320" i="4"/>
  <c r="D1043" i="4"/>
  <c r="D1056" i="4" s="1"/>
  <c r="C689" i="4"/>
  <c r="C702" i="4" s="1"/>
  <c r="D879" i="4"/>
  <c r="F879" i="4" s="1"/>
  <c r="F984" i="4"/>
  <c r="C217" i="4"/>
  <c r="C218" i="4" s="1"/>
  <c r="C231" i="4" s="1"/>
  <c r="F39" i="2"/>
  <c r="D748" i="4"/>
  <c r="D761" i="4" s="1"/>
  <c r="F761" i="4" s="1"/>
  <c r="F748" i="4"/>
  <c r="E1043" i="4"/>
  <c r="E1056" i="4" s="1"/>
  <c r="F1056" i="4" s="1"/>
  <c r="D8" i="1"/>
  <c r="D30" i="1" s="1"/>
  <c r="E11" i="46"/>
  <c r="E17" i="46" s="1"/>
  <c r="E30" i="46" s="1"/>
  <c r="E64" i="46" s="1"/>
  <c r="D276" i="4"/>
  <c r="D40" i="4"/>
  <c r="C43" i="7"/>
  <c r="I50" i="20"/>
  <c r="I54" i="20" s="1"/>
  <c r="I60" i="20" s="1"/>
  <c r="J15" i="20"/>
  <c r="J50" i="20"/>
  <c r="F51" i="2"/>
  <c r="F1154" i="4"/>
  <c r="F15" i="6"/>
  <c r="C54" i="20"/>
  <c r="C62" i="20" s="1"/>
  <c r="C70" i="20" s="1"/>
  <c r="I19" i="20"/>
  <c r="I29" i="20" s="1"/>
  <c r="K24" i="20"/>
  <c r="D18" i="29"/>
  <c r="D1102" i="4"/>
  <c r="D1115" i="4" s="1"/>
  <c r="E1102" i="4"/>
  <c r="E1115" i="4" s="1"/>
  <c r="H15" i="20"/>
  <c r="H19" i="20" s="1"/>
  <c r="H70" i="20" s="1"/>
  <c r="F14" i="12"/>
  <c r="C23" i="49"/>
  <c r="D23" i="49" s="1"/>
  <c r="F54" i="20"/>
  <c r="E70" i="20"/>
  <c r="E29" i="20"/>
  <c r="D70" i="20"/>
  <c r="F19" i="20"/>
  <c r="F29" i="20"/>
  <c r="F38" i="37"/>
  <c r="D6" i="23"/>
  <c r="E6" i="23" s="1"/>
  <c r="F6" i="23" s="1"/>
  <c r="G6" i="23" s="1"/>
  <c r="H6" i="23" s="1"/>
  <c r="I6" i="23" s="1"/>
  <c r="J6" i="23" s="1"/>
  <c r="K6" i="23" s="1"/>
  <c r="L6" i="23" s="1"/>
  <c r="C11" i="23"/>
  <c r="D5" i="23"/>
  <c r="C60" i="20"/>
  <c r="F1160" i="4"/>
  <c r="E1161" i="4"/>
  <c r="D9" i="23"/>
  <c r="E9" i="23" s="1"/>
  <c r="F9" i="23" s="1"/>
  <c r="G9" i="23" s="1"/>
  <c r="H9" i="23" s="1"/>
  <c r="I9" i="23" s="1"/>
  <c r="J9" i="23" s="1"/>
  <c r="K9" i="23" s="1"/>
  <c r="L9" i="23" s="1"/>
  <c r="F1115" i="4"/>
  <c r="F218" i="4"/>
  <c r="F70" i="20" l="1"/>
  <c r="H29" i="20"/>
  <c r="F8" i="1"/>
  <c r="F30" i="1"/>
  <c r="D408" i="4"/>
  <c r="F408" i="4" s="1"/>
  <c r="F395" i="4"/>
  <c r="F1043" i="4"/>
  <c r="F732" i="4"/>
  <c r="D702" i="4"/>
  <c r="F702" i="4" s="1"/>
  <c r="F689" i="4"/>
  <c r="D53" i="2"/>
  <c r="F53" i="2" s="1"/>
  <c r="F40" i="2"/>
  <c r="K18" i="1"/>
  <c r="K15" i="1"/>
  <c r="K12" i="1"/>
  <c r="D289" i="4"/>
  <c r="F289" i="4" s="1"/>
  <c r="F276" i="4"/>
  <c r="M6" i="23"/>
  <c r="J54" i="20"/>
  <c r="K50" i="20"/>
  <c r="K15" i="20"/>
  <c r="J19" i="20"/>
  <c r="D53" i="4"/>
  <c r="F53" i="4" s="1"/>
  <c r="F40" i="4"/>
  <c r="E349" i="4"/>
  <c r="F349" i="4" s="1"/>
  <c r="F336" i="4"/>
  <c r="E820" i="4"/>
  <c r="F820" i="4" s="1"/>
  <c r="F807" i="4"/>
  <c r="F62" i="20"/>
  <c r="E1174" i="4"/>
  <c r="F1174" i="4" s="1"/>
  <c r="F1161" i="4"/>
  <c r="C12" i="23"/>
  <c r="I62" i="20"/>
  <c r="E5" i="23"/>
  <c r="D11" i="23"/>
  <c r="D12" i="23" s="1"/>
  <c r="D21" i="23" s="1"/>
  <c r="M9" i="23"/>
  <c r="J29" i="20" l="1"/>
  <c r="K19" i="20"/>
  <c r="K8" i="1"/>
  <c r="K30" i="1"/>
  <c r="J60" i="20"/>
  <c r="K60" i="20" s="1"/>
  <c r="K54" i="20"/>
  <c r="F5" i="23"/>
  <c r="E11" i="23"/>
  <c r="E12" i="23" s="1"/>
  <c r="E21" i="23" s="1"/>
  <c r="I70" i="20"/>
  <c r="C21" i="23"/>
  <c r="J62" i="20" l="1"/>
  <c r="K29" i="20"/>
  <c r="F11" i="23"/>
  <c r="F12" i="23" s="1"/>
  <c r="G5" i="23"/>
  <c r="J70" i="20" l="1"/>
  <c r="K70" i="20" s="1"/>
  <c r="K62" i="20"/>
  <c r="H5" i="23"/>
  <c r="G11" i="23"/>
  <c r="F21" i="23"/>
  <c r="H11" i="23" l="1"/>
  <c r="H12" i="23" s="1"/>
  <c r="H21" i="23" s="1"/>
  <c r="I5" i="23"/>
  <c r="G12" i="23"/>
  <c r="I11" i="23" l="1"/>
  <c r="J5" i="23"/>
  <c r="G21" i="23"/>
  <c r="I12" i="23" l="1"/>
  <c r="K5" i="23"/>
  <c r="J11" i="23"/>
  <c r="J12" i="23" s="1"/>
  <c r="J21" i="23" s="1"/>
  <c r="K11" i="23" l="1"/>
  <c r="K12" i="23" s="1"/>
  <c r="K21" i="23" s="1"/>
  <c r="L5" i="23"/>
  <c r="I21" i="23"/>
  <c r="L11" i="23" l="1"/>
  <c r="M5" i="23"/>
  <c r="L12" i="23" l="1"/>
  <c r="M11" i="23"/>
  <c r="L21" i="23" l="1"/>
  <c r="M12" i="23"/>
  <c r="M21" i="23" s="1"/>
</calcChain>
</file>

<file path=xl/sharedStrings.xml><?xml version="1.0" encoding="utf-8"?>
<sst xmlns="http://schemas.openxmlformats.org/spreadsheetml/2006/main" count="4115" uniqueCount="930">
  <si>
    <t>Költségvetés mérlege</t>
  </si>
  <si>
    <t>BEVÉTEL</t>
  </si>
  <si>
    <t>KIADÁS</t>
  </si>
  <si>
    <t>Megnevezés</t>
  </si>
  <si>
    <t>Ezer Ft-ban</t>
  </si>
  <si>
    <t>I. Működési kiad. összesen</t>
  </si>
  <si>
    <t xml:space="preserve">II. Felhalmozási kiadás összesen </t>
  </si>
  <si>
    <t xml:space="preserve">Ezer Ft-ban </t>
  </si>
  <si>
    <t>Intézmények összesen</t>
  </si>
  <si>
    <t>KIADÁSOK JOGCÍMEI</t>
  </si>
  <si>
    <t>Támogatott megnevezése</t>
  </si>
  <si>
    <t>Intézmények</t>
  </si>
  <si>
    <t>Önkormányzat összesen</t>
  </si>
  <si>
    <t>Összesen</t>
  </si>
  <si>
    <t xml:space="preserve">KIADÁSOK JOGCÍMEI </t>
  </si>
  <si>
    <t>Önkormányzat</t>
  </si>
  <si>
    <t>Intézmények összesen:</t>
  </si>
  <si>
    <t xml:space="preserve">  BEVÉTELEK JOGCÍMEI</t>
  </si>
  <si>
    <t xml:space="preserve"> </t>
  </si>
  <si>
    <t>BEVÉTELEK JOGCÍMEI</t>
  </si>
  <si>
    <t>Ö s s z e s e n :</t>
  </si>
  <si>
    <t xml:space="preserve">BEVÉTELEK JOGCÍMEI </t>
  </si>
  <si>
    <t>ÉRTÉKESÍTENDŐ TÁRGYI ESZKÖZÖK, IMMATERIÁLIS JAVAK MEGNEVEZÉSE</t>
  </si>
  <si>
    <t>B e v é t e l</t>
  </si>
  <si>
    <t>Önkormányzati lakás bérbeadás, értékesités</t>
  </si>
  <si>
    <t>ezer Ft-ban</t>
  </si>
  <si>
    <t>Felújítási kiadási előirányzatok</t>
  </si>
  <si>
    <t>célonkénti részletezése</t>
  </si>
  <si>
    <t>Felújítási cél</t>
  </si>
  <si>
    <t>Önkormányzat összesen:</t>
  </si>
  <si>
    <t>Beruházási feladat</t>
  </si>
  <si>
    <t>M e g n e v e z é s</t>
  </si>
  <si>
    <t>Költségvetési szerv</t>
  </si>
  <si>
    <t>Létszámkeret összesen</t>
  </si>
  <si>
    <t>K i a d á s</t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</si>
  <si>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</si>
  <si>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</si>
  <si>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</si>
  <si>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</si>
  <si>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Műk.célú bevétel összesen:</t>
  </si>
  <si>
    <t>Műk.célú kiadás összesen: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</si>
  <si>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</si>
  <si>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</si>
  <si>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</si>
  <si>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</si>
  <si>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</si>
  <si>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</si>
  <si>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</si>
  <si>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</si>
  <si>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</si>
  <si>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</si>
  <si>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</si>
  <si>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</si>
  <si>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</si>
  <si>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</si>
  <si>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</si>
  <si>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</si>
  <si>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</si>
  <si>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</si>
  <si>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</si>
  <si>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</si>
  <si>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</si>
  <si>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</si>
  <si>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</si>
  <si>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</si>
  <si>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</si>
  <si>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</si>
  <si>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</si>
  <si>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K I M U T A T Á S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</si>
  <si>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</si>
  <si>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</si>
  <si>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</si>
  <si>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</si>
  <si>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</si>
  <si>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</si>
  <si>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</si>
  <si>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</si>
  <si>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</si>
  <si>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</si>
  <si>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</si>
  <si>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</si>
  <si>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</si>
  <si>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>xxxxxxxx</t>
  </si>
  <si>
    <t xml:space="preserve">         KIMUTATÁS</t>
  </si>
  <si>
    <t xml:space="preserve">          az önkormányzat által nyújtott hitelek (kölcsönök) állományáról </t>
  </si>
  <si>
    <t xml:space="preserve">Hitelt (kölcsönt) igénybe vevő  megnevezése </t>
  </si>
  <si>
    <t>Hitel (kölcsön) állomány</t>
  </si>
  <si>
    <t xml:space="preserve">Hitel (kölcsön) </t>
  </si>
  <si>
    <t xml:space="preserve">Visszafizetett hitel </t>
  </si>
  <si>
    <t>Hitel (kölcsön)</t>
  </si>
  <si>
    <t>folyósítás tárgyévi</t>
  </si>
  <si>
    <t>(kölcsön) tárgyévi</t>
  </si>
  <si>
    <t>állomány összege</t>
  </si>
  <si>
    <t xml:space="preserve">jan. 1-jén  </t>
  </si>
  <si>
    <t>összege</t>
  </si>
  <si>
    <t>Hitelintézet megnevezése</t>
  </si>
  <si>
    <t>Hitel lejárata</t>
  </si>
  <si>
    <t>xxxxxxxxxxxxxxxxxxxxx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</si>
  <si>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</si>
  <si>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</si>
  <si>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</si>
  <si>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</si>
  <si>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</si>
  <si>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</si>
  <si>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</si>
  <si>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</si>
  <si>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adatok: eFt-ban</t>
  </si>
  <si>
    <t>Eredeti előirányzat</t>
  </si>
  <si>
    <t>Módosított előirányzat</t>
  </si>
  <si>
    <t>Teljesítés</t>
  </si>
  <si>
    <t>Teljesítés %-a</t>
  </si>
  <si>
    <t>I. MŰKÖDÉSI KIADÁSOK</t>
  </si>
  <si>
    <t>II. FELHALMOZÁSI KIADÁSOK</t>
  </si>
  <si>
    <t>Időskorúak járadéka</t>
  </si>
  <si>
    <t>Egyszeri gyermekvédelmi támogatás</t>
  </si>
  <si>
    <t>Támogatás értékű felhalmozási kiadás össz.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</si>
  <si>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</si>
  <si>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</si>
  <si>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</si>
  <si>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</si>
  <si>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</si>
  <si>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</si>
  <si>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</si>
  <si>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</si>
  <si>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</si>
  <si>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I/4. Egyéb működési bevételek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</si>
  <si>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</si>
  <si>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</si>
  <si>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</si>
  <si>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</si>
  <si>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</si>
  <si>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</si>
  <si>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</si>
  <si>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</si>
  <si>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</si>
  <si>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</si>
  <si>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</si>
  <si>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</si>
  <si>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</si>
  <si>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</si>
  <si>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</si>
  <si>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</si>
  <si>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</si>
  <si>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</si>
  <si>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</si>
  <si>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</si>
  <si>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</si>
  <si>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</si>
  <si>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</si>
  <si>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</si>
  <si>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</si>
  <si>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</si>
  <si>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</si>
  <si>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</si>
  <si>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</si>
  <si>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</si>
  <si>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</si>
  <si>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</si>
  <si>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</si>
  <si>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</si>
  <si>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</si>
  <si>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</si>
  <si>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</si>
  <si>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</si>
  <si>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</si>
  <si>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</si>
  <si>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</si>
  <si>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</si>
  <si>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</si>
  <si>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</si>
  <si>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</si>
  <si>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</si>
  <si>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</si>
  <si>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</si>
  <si>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</si>
  <si>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</si>
  <si>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</si>
  <si>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</si>
  <si>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45.</t>
  </si>
  <si>
    <t>46.</t>
  </si>
  <si>
    <t>47.</t>
  </si>
  <si>
    <t>48.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</si>
  <si>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</si>
  <si>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</si>
  <si>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</si>
  <si>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</si>
  <si>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</si>
  <si>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</si>
  <si>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</si>
  <si>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</si>
  <si>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</si>
  <si>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I. Működési kiadások összesen</t>
  </si>
  <si>
    <t>II. Felhalmozási kiadások összesen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</si>
  <si>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</si>
  <si>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</si>
  <si>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</si>
  <si>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</si>
  <si>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</si>
  <si>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</si>
  <si>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II. Felhalmozási bevételek összesen</t>
  </si>
  <si>
    <t>2017. év</t>
  </si>
  <si>
    <t>2018. év</t>
  </si>
  <si>
    <t>2019. év</t>
  </si>
  <si>
    <t>2020. év</t>
  </si>
  <si>
    <t>2021. év</t>
  </si>
  <si>
    <t>2022.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</si>
  <si>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</si>
  <si>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</si>
  <si>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</si>
  <si>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</si>
  <si>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</si>
  <si>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</si>
  <si>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</si>
  <si>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</si>
  <si>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</si>
  <si>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</si>
  <si>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</si>
  <si>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</si>
  <si>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</si>
  <si>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</si>
  <si>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</si>
  <si>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</si>
  <si>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</si>
  <si>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</si>
  <si>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Önkormányzat:</t>
  </si>
  <si>
    <t>MINDÖSSZESEN</t>
  </si>
  <si>
    <t>Közfoglalkoztatottak létszámkerete összesen</t>
  </si>
  <si>
    <t xml:space="preserve">    - Önkormányzat - Többcélú Kist.Társulásnak</t>
  </si>
  <si>
    <t xml:space="preserve">A Önkormányzat saját bevételeinek és az adósságot keletkeztető ügyleteiből eredő fizetési kötelezettségének bemutatása*  </t>
  </si>
  <si>
    <t>*</t>
  </si>
  <si>
    <t>Közös Önkormányzati Hivatal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</si>
  <si>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</si>
  <si>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</si>
  <si>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</si>
  <si>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</si>
  <si>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</si>
  <si>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</si>
  <si>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</si>
  <si>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</si>
  <si>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</si>
  <si>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</si>
  <si>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</si>
  <si>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</si>
  <si>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</si>
  <si>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</si>
  <si>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IV.1.d.  A nyilvános könyvtári ellátási és közművelődési feladatokhoz</t>
  </si>
  <si>
    <t>IV.1.e. Muzeális intézményi feladatok támogatása</t>
  </si>
  <si>
    <t>Közös Önkormányzati Hivatal összesen</t>
  </si>
  <si>
    <t>TÁRGYÉVI KÖLTSÉGVETÉSI KIADÁS ÖSSZESEN (I.+II.)</t>
  </si>
  <si>
    <t>III. FINANSZÍROZÁSI KIADÁSOK</t>
  </si>
  <si>
    <t>III. Finanszírozási kiadások összesen:</t>
  </si>
  <si>
    <t>KIADÁS MINDÖSSZESEN (I. + II. +III.)</t>
  </si>
  <si>
    <t xml:space="preserve">          II.3.5.1. Lakáscélú kölcsön nyújtása háztartásoknak</t>
  </si>
  <si>
    <t xml:space="preserve">          II.3.5.2. Praxisvásárlásra nyújtott kölcsön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</si>
  <si>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</si>
  <si>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</si>
  <si>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</si>
  <si>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TÁRGYÉVI INTÉZMÉNYI BEVÉTELEK ÖSSZESEN (I+II)</t>
  </si>
  <si>
    <t>BEVÉTELEK MINDÖSSZESEN (I.+II.+III.)</t>
  </si>
  <si>
    <t>III. FINANSZÍROZÁSI BEVÉTELEK ÖSSZESEN:</t>
  </si>
  <si>
    <t>III. Finanszírozási bevételek</t>
  </si>
  <si>
    <t>I 1.c) Egyéb önkormányzati feladatok támogatása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</si>
  <si>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</si>
  <si>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</si>
  <si>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</si>
  <si>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</si>
  <si>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</si>
  <si>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</si>
  <si>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</si>
  <si>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</si>
  <si>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</si>
  <si>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</si>
  <si>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</si>
  <si>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</si>
  <si>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</si>
  <si>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III.5.b. Gyermekétkeztetés támogatása- üzemeltetés támogatása</t>
  </si>
  <si>
    <t>2016. év</t>
  </si>
  <si>
    <t>2023. év</t>
  </si>
  <si>
    <t>I. Működési költségvetési bevételek összesen</t>
  </si>
  <si>
    <r>
      <t>I/1.</t>
    </r>
    <r>
      <rPr>
        <b/>
        <sz val="10"/>
        <rFont val="Times New Roman"/>
        <family val="1"/>
        <charset val="238"/>
      </rPr>
      <t xml:space="preserve"> Működési bevételek B4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</si>
  <si>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 B3</t>
    </r>
  </si>
  <si>
    <t>Települési önkormányzatok egyes köznevelési feladatainak támogatása B112</t>
  </si>
  <si>
    <t>Települési önkormányzatok szociális és gyermekjóléti és gyermekétkeztetési feladatainak támogatása B113</t>
  </si>
  <si>
    <t>Települési önkormányzatok kulturális feladatainak támogatása B114</t>
  </si>
  <si>
    <t>3.1.2.1.Üdülőhelyi feladatok támogatása B115</t>
  </si>
  <si>
    <t>3.1.2.2.Lakott külterülettel kapcsolatos feladatok támogatása B115</t>
  </si>
  <si>
    <t>Önkormányzat  B16</t>
  </si>
  <si>
    <t>Helyi önkormányzatok működésének általános támogatása B111</t>
  </si>
  <si>
    <t>Önkormányzat működési támogatása összesen B11</t>
  </si>
  <si>
    <t>I.3.3. Működési célú visszatérítendő támogatások, kölcsönök visszatér. ÁHB-ről. B14</t>
  </si>
  <si>
    <t>II.2.3. Felhalmozási célú visszatérítendő támogatások, kölcsönök visszatér.ÁHB-ről B23</t>
  </si>
  <si>
    <t>2017.évi előir.</t>
  </si>
  <si>
    <t>B1. Működési célú támogatások ÁHB</t>
  </si>
  <si>
    <t>B3. Közhatalmi bevételek</t>
  </si>
  <si>
    <t>B4. Működési bevételek</t>
  </si>
  <si>
    <t>B6. Működési célú átvett pénzeszk. ÁHK</t>
  </si>
  <si>
    <t>MŰKÖDÉSI KÖLTSÉGVETÉSI BEVÉTELEK ÖSSZESEN:</t>
  </si>
  <si>
    <t>B811. Hitel-, és kölcsönfelv. ÁHB.</t>
  </si>
  <si>
    <t>B812. Belföldi értékpapírok bevételei</t>
  </si>
  <si>
    <t>B813. Maradvány igénybevétele</t>
  </si>
  <si>
    <t>B814. ÁHB-i megelőlegezések</t>
  </si>
  <si>
    <t>B815. ÁHB-i megelőlegezések törlesztése</t>
  </si>
  <si>
    <t>B816. Központi, irányítószervi támogatás</t>
  </si>
  <si>
    <t>B817. Betétek megszüntetése</t>
  </si>
  <si>
    <t>B82.   Küldöldi finanszírozás bevételei</t>
  </si>
  <si>
    <t>B83. Adóssághoz nem kapcsolódó származékos ügyletek bevételei</t>
  </si>
  <si>
    <t>FINANSZÍROZÁSI BEVÉTELEK ÖSSZ:</t>
  </si>
  <si>
    <t>MŰKÖDÉSI BEVÉTELEK MINDÖSSZ:</t>
  </si>
  <si>
    <t>A költségvetési évet követő három év tervezett előirányzatainak keretszámai főbb csoportokban</t>
  </si>
  <si>
    <t>K1. Személyi juttatás</t>
  </si>
  <si>
    <t>K2. Munkaadókat terhelő járulékok és szoc. hoz-i adó</t>
  </si>
  <si>
    <t>K3. Dologi kiadások</t>
  </si>
  <si>
    <t>K4. Ellátottak pénzbeli juttatása</t>
  </si>
  <si>
    <t xml:space="preserve">K5. Egyéb működési célú kiadások </t>
  </si>
  <si>
    <t xml:space="preserve">   ebből:K512 Tartalékok-általános</t>
  </si>
  <si>
    <t xml:space="preserve">                                           -cél</t>
  </si>
  <si>
    <t>MŰKÖDÉSI KÖLTSÉGVETÉSI KIADÁSOK ÖSSZESEN:</t>
  </si>
  <si>
    <t>K911. Hitel-, kölcsöntörl. ÁHK-re</t>
  </si>
  <si>
    <t>K912. Belföldi értékpapírok kiadásai</t>
  </si>
  <si>
    <t>K913. ÁHB-i megelőlegezések</t>
  </si>
  <si>
    <t>K914. ÁHB-i megelőlegezések visszafiz.</t>
  </si>
  <si>
    <t>K915. Központi, irányítószervei támogatás</t>
  </si>
  <si>
    <t>K916. Pénzeszközök betétként történő elh.</t>
  </si>
  <si>
    <t>K917. Pénzügyi lízing kiadásai</t>
  </si>
  <si>
    <t>K92. Külföldi finanszírozás kiadásai</t>
  </si>
  <si>
    <t>K93. Adóssághoz nem kapcsolódó származékos ügyletek kiadásai</t>
  </si>
  <si>
    <t>FINANSZÍROZÁSI KIADÁSOK ÖSSZ:</t>
  </si>
  <si>
    <t>MŰKÖDÉSI KIADÁSOK MINDÖSSZ:</t>
  </si>
  <si>
    <t>Működési bevételek és kiadások keretszámai</t>
  </si>
  <si>
    <t>Felhalmozási bevételek és kiadások keretszámai</t>
  </si>
  <si>
    <t>B2. Felhalmozási célú támog. ÁHB-ről</t>
  </si>
  <si>
    <t>B5. Felhalmozási bevételek</t>
  </si>
  <si>
    <t>B7. Felhalmozási célú átvett pénz.ÁHK-ről</t>
  </si>
  <si>
    <t>FELHALMOZÁSI KÖLTSÉGVETÉSI BEVÉTELEK ÖSSZESEN</t>
  </si>
  <si>
    <t>FELHALMOZÁSI BEVÉTELEK MINDÖSSZ:</t>
  </si>
  <si>
    <t>BEVÉTELEK MINDÖSSZESEN:</t>
  </si>
  <si>
    <t>K6. Beruházások</t>
  </si>
  <si>
    <t>K7. Felújítások</t>
  </si>
  <si>
    <t>K8. Egyéb felhalmozási célú kiadások</t>
  </si>
  <si>
    <t>FELHALMOZÁSI KÖLTSÉGVETÉSI KIADÁSOK ÖSSZESEN</t>
  </si>
  <si>
    <t>FELHALMOZÁSI KIADÁSOK MINDÖSSZ:</t>
  </si>
  <si>
    <t>KIADÁSOK MINDÖSSZESEN:</t>
  </si>
  <si>
    <r>
      <t xml:space="preserve">I/3. </t>
    </r>
    <r>
      <rPr>
        <i/>
        <sz val="10"/>
        <rFont val="Times New Roman"/>
        <family val="1"/>
        <charset val="238"/>
      </rPr>
      <t xml:space="preserve">Közp-i ktgvből kapott műk. támog. </t>
    </r>
    <r>
      <rPr>
        <b/>
        <sz val="10"/>
        <rFont val="Times New Roman"/>
        <family val="1"/>
        <charset val="238"/>
      </rPr>
      <t>/Működési c. támog. ÁHB. B1</t>
    </r>
  </si>
  <si>
    <t>I. 3. Működési támogatások</t>
  </si>
  <si>
    <t>II. 2. Felhalmozási támogatások</t>
  </si>
  <si>
    <t>1. Személyi juttatás  K1.</t>
  </si>
  <si>
    <t>3. Dologi kiadás K3.</t>
  </si>
  <si>
    <t>2. Munkaadót terh. jár. és szos.hozzj. adó K2.</t>
  </si>
  <si>
    <t xml:space="preserve">    Ebből: - hosszú lej. fejl.hitel kamata  K353</t>
  </si>
  <si>
    <t xml:space="preserve">                 - működési célú kamatkiadás  K353</t>
  </si>
  <si>
    <t>4. Egyéb működési célú kiadások összesen  K5</t>
  </si>
  <si>
    <t xml:space="preserve">    4.6. Tartalékok   K512</t>
  </si>
  <si>
    <t xml:space="preserve">    4.4.Egyéb műk. c. támogatások ÁHK K511</t>
  </si>
  <si>
    <t xml:space="preserve">    4.5. Műk. c. kölcsönök nyújtása ÁHK-re K508</t>
  </si>
  <si>
    <t xml:space="preserve">    4.1.Egyéb  műk. c. támogatás ÁHB-re K506</t>
  </si>
  <si>
    <t xml:space="preserve">    4.2. Műk.c. kölcsönnyújtás ÁHB-re K504</t>
  </si>
  <si>
    <t xml:space="preserve">    4.3. Műk.c. tám, kölcs. törlesztése ÁHB-re K505</t>
  </si>
  <si>
    <t>5. Ellátottak pénzbeli juttatásai K4</t>
  </si>
  <si>
    <t>5. Ellátottak pénzbeli juttatásai  K4</t>
  </si>
  <si>
    <t>1. Beruházás ÁFÁ-val   K6</t>
  </si>
  <si>
    <t>2. Felújítás ÁFÁ-val  K7</t>
  </si>
  <si>
    <t>3. Egyéb felhalmozási célú kiadások összesen K8</t>
  </si>
  <si>
    <t xml:space="preserve">    3.1.Egyéb felhalmozási c. támog ÁHB-re K84</t>
  </si>
  <si>
    <t xml:space="preserve">    3.2. Felhalm. célú kölcsönök nyújtása ÁHB-re K82</t>
  </si>
  <si>
    <t xml:space="preserve">    3.3. Felhalm. célú kölcsönök törle. ÁHB-re K83</t>
  </si>
  <si>
    <t xml:space="preserve">    3.4.Egyéb felhalm. C. támogatások ÁHK K88</t>
  </si>
  <si>
    <t xml:space="preserve">    3.5. Felhalm. c kölcsönök nyújtása ÁHK. K86</t>
  </si>
  <si>
    <t xml:space="preserve">    3.6. Lakástámogatás K87</t>
  </si>
  <si>
    <t>4. Hosszú lejáratú hitelek kamata</t>
  </si>
  <si>
    <t>Tárgyévi költségvetési bevételek összesen (I. + II. +III. )</t>
  </si>
  <si>
    <t>Tárgyévi költségvetési kiadások összesen (I. + II. +III. )</t>
  </si>
  <si>
    <t>3. Központi, irányítószervi támogatás K915</t>
  </si>
  <si>
    <t>2. Pénzeszköz betétként való elhelyezése K916</t>
  </si>
  <si>
    <t>4. Pénzügyi lízing kiadásai K917</t>
  </si>
  <si>
    <t>1.Adóssághoz nem kapcs. szárm. ügyl.kiad. K93</t>
  </si>
  <si>
    <t>5. Belföldi értékpapírok kiadásai K912</t>
  </si>
  <si>
    <t>8.Hosszú lejáratú hitelek  hitel törlesztése K9111</t>
  </si>
  <si>
    <t>7.Rövid lejáratú hitel törlesztés  K9113</t>
  </si>
  <si>
    <t>6. Likviditási célú hitel törlesztés K9112</t>
  </si>
  <si>
    <t>III. Finanszírozási kiadások összesen: K9</t>
  </si>
  <si>
    <t>I. 4.1. Egyéb működési célú támogatás  államháztartáson belülre K506</t>
  </si>
  <si>
    <t>I.  4.4. Egyéb működési célú támogatás államháztartáson kívülre K511</t>
  </si>
  <si>
    <t>Óvodáztatási támogatás  K42</t>
  </si>
  <si>
    <t>Foglalkoztatást helyettesítő támogatás K45</t>
  </si>
  <si>
    <t>55 év felettiek rendszeres szoc.segélye K48</t>
  </si>
  <si>
    <t>Egészségkár. Rendszeres szoc. Segélye K48</t>
  </si>
  <si>
    <t>Rendszeres szoc. segély önk. rend. K48</t>
  </si>
  <si>
    <t>Pénzbeni átmeneti segély K48</t>
  </si>
  <si>
    <t>Temetési segély K48</t>
  </si>
  <si>
    <t>Kiegészítő gyermekvédelmi támogatás K42</t>
  </si>
  <si>
    <t>Kiegészítő gyermekvédelmi pótlék K42</t>
  </si>
  <si>
    <t>Rendkívüli gyermekvédelmi támogatás K42</t>
  </si>
  <si>
    <t>BURSA ösztöndíj K48</t>
  </si>
  <si>
    <t>Arany János Ösztöndíj  K48</t>
  </si>
  <si>
    <t>Szemétszállítás támogatása K48</t>
  </si>
  <si>
    <t>Buszközlekedés támogatása  K48</t>
  </si>
  <si>
    <t>Közköltséges temetés  K48</t>
  </si>
  <si>
    <t>LTP szerz. kötöttek (szennyvíz.) támog.  K48</t>
  </si>
  <si>
    <t>II.  3.1. Egyéb felhalmozási célú támogatás államháztartáson belülre K84</t>
  </si>
  <si>
    <t>I.4.2. Működési célú visszatérítendő támogatások, kölcsönök nyújtása ÁHB-re K504</t>
  </si>
  <si>
    <t>I.4.3. Működési célú visszatérítendő támogatások, kölcsönök törlesztése ÁHB-re K505</t>
  </si>
  <si>
    <t>I.4.5. Működési célú visszatérítendő támogatások, kölcsönök nyújtása ÁHK-re K508</t>
  </si>
  <si>
    <t>I. 4. Egyéb működési célú kiadás K5</t>
  </si>
  <si>
    <t>II. 3. Egyéb felhalmozási célú kiadás K8</t>
  </si>
  <si>
    <t>II.3.2. Felhalmozási célú visszatérítendő támogatások, kölcsönök nyújtása ÁHB-re K82</t>
  </si>
  <si>
    <t>II.3.3. Felhalmozási célú visszatérítendő támogatások, kölcsönök törlesztése ÁHB-re K83</t>
  </si>
  <si>
    <t>II.3.5. Felhalmozási célú visszatérítendő támogatások, kölcsönök nyújtása ÁHK-re K86</t>
  </si>
  <si>
    <t>Személyi juttatások K1</t>
  </si>
  <si>
    <t>Munkaa. terhelő jár.szoc.hzj K2</t>
  </si>
  <si>
    <t>Dologi kiadások K3</t>
  </si>
  <si>
    <t>ebből: - rövid lej. hit.kamata K353</t>
  </si>
  <si>
    <r>
      <t xml:space="preserve">          -</t>
    </r>
    <r>
      <rPr>
        <sz val="9"/>
        <rFont val="Times New Roman"/>
        <family val="1"/>
        <charset val="238"/>
      </rPr>
      <t>hosszú lej. hit.kamata</t>
    </r>
  </si>
  <si>
    <t>Egyéb működési kiadás K5</t>
  </si>
  <si>
    <t>Ellátottak pénzbeli juttatása K4</t>
  </si>
  <si>
    <t>Hiteltörlesztés K9112+K9113</t>
  </si>
  <si>
    <t>Beruházás K6</t>
  </si>
  <si>
    <t>Felújítás K7</t>
  </si>
  <si>
    <t>Egyéb felhalmozási kiadás K8</t>
  </si>
  <si>
    <t>Belföldi értékpapírok kiad. K912</t>
  </si>
  <si>
    <t>Hiteltörlesztés K9111</t>
  </si>
  <si>
    <t>Belföldi értékpapírok kiad.ö. K912</t>
  </si>
  <si>
    <t>Központi, irányítószervi támog. K915</t>
  </si>
  <si>
    <t>1. Személyi jellegű juttatások K1</t>
  </si>
  <si>
    <t>2. Munkaadót terh. járulékok, szoc. hozzájár. adó K2</t>
  </si>
  <si>
    <t>3. Dologi kiadás K3</t>
  </si>
  <si>
    <t>4. Egyéb működési kiadások összesen K5</t>
  </si>
  <si>
    <t>1. Beruházási kiadások ÁFÁ-val K6</t>
  </si>
  <si>
    <t>2. Felújítási kiadások ÁFÁ-al K7</t>
  </si>
  <si>
    <t>3. Egyéb felhalmozási kiadások K8</t>
  </si>
  <si>
    <t>III. Finanszírozási kiadások K9</t>
  </si>
  <si>
    <t>4. Belföldi értékpapírok kiadása K912</t>
  </si>
  <si>
    <r>
      <t xml:space="preserve">5. </t>
    </r>
    <r>
      <rPr>
        <i/>
        <sz val="8"/>
        <rFont val="Times New Roman"/>
        <family val="1"/>
        <charset val="238"/>
      </rPr>
      <t>Befektetési c. belföldi, külföldi értékpapír vás</t>
    </r>
    <r>
      <rPr>
        <sz val="8"/>
        <rFont val="Times New Roman"/>
        <family val="1"/>
        <charset val="238"/>
      </rPr>
      <t xml:space="preserve">/ </t>
    </r>
    <r>
      <rPr>
        <b/>
        <sz val="8"/>
        <rFont val="Times New Roman"/>
        <family val="1"/>
        <charset val="238"/>
      </rPr>
      <t>Likviditási célú hiteltörlesztés K9112</t>
    </r>
  </si>
  <si>
    <t>6.Rövid lejáratú hitel törlesztés K9113</t>
  </si>
  <si>
    <t>7.Hosszú lejáratú hitel törlesztés K9111</t>
  </si>
  <si>
    <t>III. Támog. kölcs. nyújtása, törleszt. össz.</t>
  </si>
  <si>
    <t>8. Adóssághoz nem kapcs. Számr.ü. K93</t>
  </si>
  <si>
    <t>3.1. Önkorm. működési támogatásai B11</t>
  </si>
  <si>
    <t xml:space="preserve">     3.1.1. Önkorm.  műk. támog. B111-B114</t>
  </si>
  <si>
    <t>3.2 Elvonások és befizetések bevételei B12</t>
  </si>
  <si>
    <t>3.3.Műk.c. visszatér. támog., kölcs. megtér.ÁHB B14</t>
  </si>
  <si>
    <t>3.4. Egyéb műk. célú támogatások ÁHB B16</t>
  </si>
  <si>
    <t>I/3.7. Működési célú visszatérítendő támogatások, kölcsönök igénybevétele államháztartáson belül B15</t>
  </si>
  <si>
    <t>Működési célú visszatérítendő támogatások, kölcsönök igénybevétele államháztartáson belül összesen B15</t>
  </si>
  <si>
    <t>I/2. Közhatalmi bevételek (2.1..+2.6) B3</t>
  </si>
  <si>
    <t>2.2. Vagyoni típusú adók B34</t>
  </si>
  <si>
    <t>2.1. Jövedelemadók B31</t>
  </si>
  <si>
    <t>2.3. Termékek és szolgáltatások adói B35</t>
  </si>
  <si>
    <t>2.4. Egyéb közhatalmi bevételek B36</t>
  </si>
  <si>
    <t>2.4.1.Eljárási illetékek</t>
  </si>
  <si>
    <t>2.4.2. Igazgatási szolgáltatási díjak</t>
  </si>
  <si>
    <t>2.4.3. Környezetvédelmi bírság</t>
  </si>
  <si>
    <t>2.4.4. Építésügyi bírság</t>
  </si>
  <si>
    <t>2.4.5.Szabálysértési pénz- és helyszínbírság önkormányzatot megillető része</t>
  </si>
  <si>
    <t>2.4.6. késedelmi és önellenőrzési pótlék</t>
  </si>
  <si>
    <t>I/2.4. Egyéb közhatalmi bev. Össz. B36</t>
  </si>
  <si>
    <t>2.1.1. Magánszemélyek jövedelmadói B311</t>
  </si>
  <si>
    <t xml:space="preserve">         2.1.1.1.termőföld bérbeadásból származó jövedelem utáni szja </t>
  </si>
  <si>
    <t>2.2.Vagyoni típusú adók B34</t>
  </si>
  <si>
    <t>2.2.1. építményadó</t>
  </si>
  <si>
    <t>2.2.2. épület után fizetett idegenforgalmi adó</t>
  </si>
  <si>
    <t>2.2.3. magánszemélyek kommunális adója</t>
  </si>
  <si>
    <t>2.2.4. telekadó</t>
  </si>
  <si>
    <t>2.3.1. Értékesítési és forgalmi adók B351</t>
  </si>
  <si>
    <t xml:space="preserve">2.3.1.1. Iparűzési adó állandó jelleggel végzett iparűzési     tevékenység után </t>
  </si>
  <si>
    <t xml:space="preserve">2.3.1.2.  Iparűzési adó ideiglenes jelleggel végzett iparűzési tevékenység után </t>
  </si>
  <si>
    <t>2.3.2. Gépjárműadó B354</t>
  </si>
  <si>
    <t>2.3.3. Egyéb áruhasználati és szolgáltatási adók B355</t>
  </si>
  <si>
    <t>2.3.3.1. tartózkodás után fizetett idegenforgalmi adó</t>
  </si>
  <si>
    <t>2.3.3.2. talajterhelési díj</t>
  </si>
  <si>
    <t>2.3.3.3. korábbi évek megszűnt adónemei áthúzódó fizetéseiből befolyt bevételek</t>
  </si>
  <si>
    <t>II/1. Felhalmozási bevételek B5</t>
  </si>
  <si>
    <t>1.1. Immateriális javak értékesítése B51</t>
  </si>
  <si>
    <t>1.2. Ingatlanok értékesítése B52</t>
  </si>
  <si>
    <t>1.3.Egyéb tárgyi eszközök értékesítése B53</t>
  </si>
  <si>
    <t>1.4. Részesedések értékesítése B54</t>
  </si>
  <si>
    <t>1.5. Részesedések megszűnéséhez kapcs. Bevétel B55</t>
  </si>
  <si>
    <t>II/2. Felhalmozási c. támogatások B2</t>
  </si>
  <si>
    <t>2.1. Felhalmozási célú önkorm.támogatások B21</t>
  </si>
  <si>
    <t>2.3.Felh.c. visszatér.támog., kölcs. megtér. ÁHB. B23</t>
  </si>
  <si>
    <t>2.2. Felhalh.c.vissztér. Támog.kölcs.ig.vég ÁHB B24</t>
  </si>
  <si>
    <t>2.4Egyéb felh.c. támog. bevételei ÁHB B25</t>
  </si>
  <si>
    <t>II/3. Felhalmozási c. átvett pénzeszközök B7</t>
  </si>
  <si>
    <t>3.5. Műk.c. visszat.tám, kölcs. Igénybev. ÁHB B15</t>
  </si>
  <si>
    <t>I/4. Működési célú átvett pénzeszközök B6</t>
  </si>
  <si>
    <t>I/3. Működési támogatások ÁHB (3.1..+3.5)B1</t>
  </si>
  <si>
    <t>I. MŰKÖDÉSI BEVÉTELEK Össz. (I/1..+I/4)</t>
  </si>
  <si>
    <t>2. Likviditási c.hitelek, kölcs. felvétele B8112</t>
  </si>
  <si>
    <t>1. Hosszú lej. hitelek kölcs.felvétele B8111</t>
  </si>
  <si>
    <t>3. Rövid lej. hitelek, kölcs. felvétele B8113</t>
  </si>
  <si>
    <t>4. Belföldi értékpapírok bev. B812</t>
  </si>
  <si>
    <t>5. Maradvány igénybevétele B813</t>
  </si>
  <si>
    <t>6. Államházt. belüli megelőleg. B814</t>
  </si>
  <si>
    <t>7. Államházt.belüli megeloleg.törleszt. B814</t>
  </si>
  <si>
    <t>8. Központi irányítószervi támog. B816</t>
  </si>
  <si>
    <t>9. Betétek megszüntetése B817</t>
  </si>
  <si>
    <t>10. Adóssághoz nem kapcs. Szárm. Ügylet B83</t>
  </si>
  <si>
    <t>III. FINANSZÍROZÁSI BEVÉTELEK B8</t>
  </si>
  <si>
    <t>II. FELHALMOZÁSI BEVÉT. Össz. (II/1..+II/3)</t>
  </si>
  <si>
    <t>I/1. Működési bevételek B4</t>
  </si>
  <si>
    <t xml:space="preserve">1.1. Készlet értékesítés ellenértéke B401 </t>
  </si>
  <si>
    <t>1.2.Szolgáltatások ellenértéke B402</t>
  </si>
  <si>
    <t>1.3.Közvetített szolgáltatások ellenértéke B403</t>
  </si>
  <si>
    <t>1.4. Tulajdonosi bevételek B404</t>
  </si>
  <si>
    <t>1.5. Ellátási díjak B405</t>
  </si>
  <si>
    <t>1.6. Kiszámlázott általános forgalmi adó B406</t>
  </si>
  <si>
    <t>1.7. Általános forgalmi adó visszatérítése B407</t>
  </si>
  <si>
    <t>1.8. Kamatbevételek B408</t>
  </si>
  <si>
    <t>1.9. Egyéb pénzügyi műveletek bevétele B409</t>
  </si>
  <si>
    <t>I/3.1.2. Működési célú központosított előirányzatok össz. B115</t>
  </si>
  <si>
    <t>I/3.1.3. Helyi önkormányzatok kiegészítő támogatása össz. B116</t>
  </si>
  <si>
    <t>I./3.4 Egyéb működési célú támogatások ÁHB mindösszesen B16</t>
  </si>
  <si>
    <t>4.1.Műk.c.tám.kölcsön visszat. ÁHK-ről B62</t>
  </si>
  <si>
    <t>4.2.Egyéb műk.c. pénzeszk.átvétel ÁHK-ről B63</t>
  </si>
  <si>
    <t>I./4.2. Egyéb működési célú átvett pénzeszközök B63</t>
  </si>
  <si>
    <t>I/3.6. Egyéb működési célú átvett pénzeszk. ÁHK mindössz. B63</t>
  </si>
  <si>
    <t>I.4.1. Működési célú visszatérítendő támogatások, kölcsönök visszatér. ÁHK-ről B62</t>
  </si>
  <si>
    <t xml:space="preserve">           II.3.1.1. Lakáscélú kölcsön visszatérülése háztartásoktól</t>
  </si>
  <si>
    <t xml:space="preserve">           II.3.1.2. Praxisvásárlásra nyújtott kölcsön visszatérülése</t>
  </si>
  <si>
    <t xml:space="preserve">           II.3.1.3. Első lakáshozjutók  támogatási kölcsönének visszatérülése- háztartásoktól</t>
  </si>
  <si>
    <t xml:space="preserve">           II.3.1.4. Lakáshitel visszatérülése- háztartásoktól</t>
  </si>
  <si>
    <t xml:space="preserve">           II.3.1.5. Dolgozók lakásépítés vásárlására ford. kölcsön visszatérülése</t>
  </si>
  <si>
    <t>3.1.Felh.c. visszatér.támog., kölcs. megtér. ÁHK B72</t>
  </si>
  <si>
    <t>II/1.Felhalmozási bevételek részletezése B5</t>
  </si>
  <si>
    <t>II/1.1. Immat.jav. ért.össz. B51</t>
  </si>
  <si>
    <t>II/1.2. Ingatlanok értékesítése B52</t>
  </si>
  <si>
    <t>II/1.3. Egyéb tárgyi eszközök érétkesítése B53</t>
  </si>
  <si>
    <t>II/1.4. Részesedések értékesítése B54</t>
  </si>
  <si>
    <t>II/1.5. Részesedések megszűnéséhez kapcs. Bev. B55</t>
  </si>
  <si>
    <t>II/1.1. Felhalmozási bevételek össz. B51-B53</t>
  </si>
  <si>
    <t xml:space="preserve">II/2/1. Felhalmozási célú önkormányzati támogatások B21 </t>
  </si>
  <si>
    <t>II/2.1.Felhalmozási célú önkormányzati támogatások összesen B21</t>
  </si>
  <si>
    <t>II/2.4. Egyéb felhalmozási célú támogatás bevételei államháztartáson belülről B25</t>
  </si>
  <si>
    <t>II/2.1. Egyéb felhalmozási c. támoga-tások bevételei államháztartáson belülről mindössz. B25</t>
  </si>
  <si>
    <t>Visszatérítendő támogatások, kölcsönök visszatérülése államháztartáson kívülről mindösszesen</t>
  </si>
  <si>
    <t>Működési célú visszatérítendő támogatások, kölcsönök visszatérülése összesen ÁHK B62</t>
  </si>
  <si>
    <t>Felhalmozási célú visszatérítendő támogatások, kölcsönök visszérülése összesen ÁHK B72</t>
  </si>
  <si>
    <t xml:space="preserve"> Támogatások kölcsönök visszatérülése államháztartáson kívülről </t>
  </si>
  <si>
    <t xml:space="preserve"> Támogatások kölcsönök visszatérülése államháztartáson belülről </t>
  </si>
  <si>
    <t xml:space="preserve">I/1.4. Tulajdonosi bevételek részletezése B404 </t>
  </si>
  <si>
    <t>I/1.4 Tulajdonosi bevételek mindösszesen B404</t>
  </si>
  <si>
    <t>I/1.8. Kamatbevételek részletezése B408</t>
  </si>
  <si>
    <t>hitelviszonyt megtestesítő kamatozó érétkpapírok és pénzeszközök után kapott kamat</t>
  </si>
  <si>
    <t>I/1.8. Kamatbevételek mindösszesen B408</t>
  </si>
  <si>
    <t>önkormányzati többségi tulajdonú vállalkozástól kapott osztalék</t>
  </si>
  <si>
    <t>egyéb részesedések után kapott osztalék</t>
  </si>
  <si>
    <t>7.Hosszú lejáratú hitelelvétel B8111</t>
  </si>
  <si>
    <r>
      <t>5. Befektetési célú belföldi, külföldi értékpapír érték./</t>
    </r>
    <r>
      <rPr>
        <b/>
        <sz val="8"/>
        <rFont val="Times New Roman"/>
        <family val="1"/>
        <charset val="238"/>
      </rPr>
      <t>Belföldi értékpapírok bev. B812</t>
    </r>
  </si>
  <si>
    <r>
      <t>1.Előző évi pénzmaradvány ig. vét. /</t>
    </r>
    <r>
      <rPr>
        <b/>
        <sz val="8"/>
        <rFont val="Times New Roman"/>
        <family val="1"/>
        <charset val="238"/>
      </rPr>
      <t>Maradvány ig.vét. B813</t>
    </r>
  </si>
  <si>
    <t>2 Államházt. Belüli megelőleg. B814</t>
  </si>
  <si>
    <t>3.Betétek megszüntetése B817</t>
  </si>
  <si>
    <t>4.Központi irányítószervi támogatás</t>
  </si>
  <si>
    <t>8. Likviditási c. hitelek felv. B8112</t>
  </si>
  <si>
    <t>6.Rövid lejáratú hitelek felvétele B8113</t>
  </si>
  <si>
    <t>Működési bevételek B4</t>
  </si>
  <si>
    <t>Közhatalmi bevételek B3</t>
  </si>
  <si>
    <t>Működési támogatások B1</t>
  </si>
  <si>
    <t>Működési célú átvett pénzeszk. B6</t>
  </si>
  <si>
    <t>Likviditási hitel felvétele B8112</t>
  </si>
  <si>
    <t>Rövid lej. Hitelek felv. B8113</t>
  </si>
  <si>
    <t>Belföldi értékp. Bevét. B812</t>
  </si>
  <si>
    <t>Maradvány ig. vét. B813</t>
  </si>
  <si>
    <t xml:space="preserve">    -ebből felhalm kiad. Felhaszn.</t>
  </si>
  <si>
    <t xml:space="preserve">  - ebből:felhalm kiadra felh.</t>
  </si>
  <si>
    <t>Felhalmozási bevételek B5</t>
  </si>
  <si>
    <t>Felhalm. C. támogatások B2</t>
  </si>
  <si>
    <t>Felh. Átvett pénzeszk. B7</t>
  </si>
  <si>
    <t xml:space="preserve">Műk. Bevből feh. Átcs. </t>
  </si>
  <si>
    <t>Betétek megszünt. B817</t>
  </si>
  <si>
    <t xml:space="preserve">    -ebből: felh célú</t>
  </si>
  <si>
    <t xml:space="preserve">   - ebből felh. célú</t>
  </si>
  <si>
    <t>Felhalm célú céltart.</t>
  </si>
  <si>
    <t>Hosszú lejáratú hitelek felvétele B8111</t>
  </si>
  <si>
    <t xml:space="preserve">      ebből: felhalmozási célra felh.</t>
  </si>
  <si>
    <t xml:space="preserve">      ebből: felhalm.célú áfavisszatér.</t>
  </si>
  <si>
    <t xml:space="preserve">      ebből felhalm. Célú kamatbevétel</t>
  </si>
  <si>
    <t>I. 4.7. Elvonások és befizetések K502</t>
  </si>
  <si>
    <t>Elvonások, befizetések összesen K502</t>
  </si>
  <si>
    <t xml:space="preserve">    4.7. Elvonások és befizetések K502</t>
  </si>
  <si>
    <t xml:space="preserve">30. </t>
  </si>
  <si>
    <t>Visszatérítendő támogatások, kölcsönök visszatérülése államháztartáson belülről mindösszesen</t>
  </si>
  <si>
    <t>Telj.   %-a</t>
  </si>
  <si>
    <t>III. Támog. kölcs. igénybevétele</t>
  </si>
  <si>
    <t>Működési célú átvett pénze. ÁHK B6</t>
  </si>
  <si>
    <t xml:space="preserve">Teljesítés </t>
  </si>
  <si>
    <t>Beruházási kiadási előirányzatok feladatonkénti részletezése</t>
  </si>
  <si>
    <t>Közös Önkormányzati Hivatal összesen:</t>
  </si>
  <si>
    <t>Egyéb működési célú támogatások államháztartáson kívülre mindösszesen: K511</t>
  </si>
  <si>
    <t xml:space="preserve">          I. 4.5.1.  Kamatmentes kölcsön nyújtása háztartásoknak K508</t>
  </si>
  <si>
    <t xml:space="preserve">          I. 4.5.2.  Kamatmentes kölcsön nyújtása civil szervezeteknek K508</t>
  </si>
  <si>
    <t xml:space="preserve">          - Kormányhiv. Munkaügyi Közp. Tám.</t>
  </si>
  <si>
    <t>3.1.2.4. Prémium évek</t>
  </si>
  <si>
    <t>3.1.2.5.  Ágazati pótlék</t>
  </si>
  <si>
    <t>3.1.2.6. E-útdíj bevezetésével kapcsolatos bevételkiesés ellentételezése</t>
  </si>
  <si>
    <t>3.1.2.7. Lakossági vízár támogatás</t>
  </si>
  <si>
    <t>3.1.2.8. Szociális nyári gyermekétkeztetés</t>
  </si>
  <si>
    <t>3.1.2.9. Múzeumok intézményi fenntartására</t>
  </si>
  <si>
    <t>adatok: fő</t>
  </si>
  <si>
    <t>Adósságkonszoli-dáció során átvállalt összeg</t>
  </si>
  <si>
    <t xml:space="preserve">június 30-án </t>
  </si>
  <si>
    <t xml:space="preserve">          II.3.5.4. VG Zrt-nek Zsóry fürdő fejlesztésére nyújtott  kölcsön</t>
  </si>
  <si>
    <t xml:space="preserve">          II.3.5.3. Dolgozói lakásép. Kölcs. Elsz.k.</t>
  </si>
  <si>
    <t>II.1. Óvodapedagógusok bértámog. 4 hóra pótlólagos összeg</t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</si>
  <si>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bevételekB5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</si>
  <si>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támogatásokB2</t>
    </r>
  </si>
  <si>
    <r>
      <t>II/3. Egyéb felhalmozási bevételek</t>
    </r>
    <r>
      <rPr>
        <b/>
        <sz val="10"/>
        <rFont val="Times New Roman"/>
        <family val="1"/>
        <charset val="238"/>
      </rPr>
      <t>B7</t>
    </r>
  </si>
  <si>
    <t>2. Központi, irányítószervi támog K915</t>
  </si>
  <si>
    <t>2.4.7. egyéb közhatalmi bevétel</t>
  </si>
  <si>
    <t>Ft-ban</t>
  </si>
  <si>
    <t>Támogatás jogcíme</t>
  </si>
  <si>
    <t>Maradvány kimutatása</t>
  </si>
  <si>
    <t>I. ESZKÖZÖK - FORRÁSOK</t>
  </si>
  <si>
    <t>E S Z K Ö Z Ö K</t>
  </si>
  <si>
    <t>Előző év</t>
  </si>
  <si>
    <t>Tárgyév</t>
  </si>
  <si>
    <t>I.</t>
  </si>
  <si>
    <t>Immateriális javak</t>
  </si>
  <si>
    <t>Ebből: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</si>
  <si>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</si>
  <si>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       Ebből:</t>
  </si>
  <si>
    <t xml:space="preserve">            a.a.) Forgalom képtelen</t>
  </si>
  <si>
    <t xml:space="preserve">II. </t>
  </si>
  <si>
    <t>Tárgyi eszközök</t>
  </si>
  <si>
    <t>1. Ingatlanok és a kapcsolódó vagyoni értékű jogok</t>
  </si>
  <si>
    <t>III.</t>
  </si>
  <si>
    <t>Befektetett pénzügyi eszközök</t>
  </si>
  <si>
    <t>2. Tartós hitelviszonyt megtestesítő értékpapír</t>
  </si>
  <si>
    <t>IV.</t>
  </si>
  <si>
    <t xml:space="preserve"> Készletek</t>
  </si>
  <si>
    <t>II.</t>
  </si>
  <si>
    <t>Értékpapírok</t>
  </si>
  <si>
    <t>Pénzeszközök</t>
  </si>
  <si>
    <t>ESZKÖZÖK ÖSSZESEN</t>
  </si>
  <si>
    <t>F O R R Á S O K</t>
  </si>
  <si>
    <t>Tárgy év</t>
  </si>
  <si>
    <t>FORRÁSOK ÖSSZESEN</t>
  </si>
  <si>
    <t>Önkormány-zat</t>
  </si>
  <si>
    <t>Sorsz.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</si>
  <si>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</si>
  <si>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</si>
  <si>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</si>
  <si>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Nemzeti vagyonba tartozó befektetett eszközök</t>
  </si>
  <si>
    <t>1. Vagyoni értékű jogok</t>
  </si>
  <si>
    <t>2. Szellemi termékek</t>
  </si>
  <si>
    <t>3. Immateriális javak értékhelyesbítése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</si>
  <si>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</si>
  <si>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</si>
  <si>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</si>
  <si>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</si>
  <si>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1. Tartós részesedések</t>
  </si>
  <si>
    <t>3. Befektetett eszközök értékhelyesbítése</t>
  </si>
  <si>
    <t>Koncesszóba adott, vagyonkezelésbe adott eszközök</t>
  </si>
  <si>
    <t>Nemzeti vagyonba tartozó forgóeszközök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</si>
  <si>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</si>
  <si>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</si>
  <si>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</si>
  <si>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</si>
  <si>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</si>
  <si>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</si>
  <si>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</si>
  <si>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</si>
  <si>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</si>
  <si>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December havi illetmények, munkabérek elszámolása</t>
  </si>
  <si>
    <t>Utalványok, bérletek és más hasonló, készpénz-helyettesítő fieztési eszköznek nem minősülő elszámolásai</t>
  </si>
  <si>
    <t>Aktív időbeli elhatárolások</t>
  </si>
  <si>
    <t>Nemzeti vagyon induláskori értéke</t>
  </si>
  <si>
    <t>Nemzeti vagyon változásai</t>
  </si>
  <si>
    <t>Egyéb eszközök induláskori érétke és változásai</t>
  </si>
  <si>
    <t>Felhalmozott eredmény</t>
  </si>
  <si>
    <t>V.</t>
  </si>
  <si>
    <t>Eszközök értékhelyesbítésének forrása</t>
  </si>
  <si>
    <t xml:space="preserve">VI. </t>
  </si>
  <si>
    <t>Mérleg szerinti eredmény</t>
  </si>
  <si>
    <t>Kötelezettségek</t>
  </si>
  <si>
    <t xml:space="preserve">Saját tőke </t>
  </si>
  <si>
    <t>Költségvetési évben esedékes kötelezettségek</t>
  </si>
  <si>
    <t>Költségvetési évet követően esedékes kötelezettségek</t>
  </si>
  <si>
    <t>Kötelezettség jellegű sajátos elszámolások</t>
  </si>
  <si>
    <t>Kincstári  számlavezetéssel kapcsolatos elszámolások</t>
  </si>
  <si>
    <t>Passzív időbeli elhatárolások</t>
  </si>
  <si>
    <t>01.Alaptevékenység költségvetési bevételei</t>
  </si>
  <si>
    <t>02.Alaptevékenység költségvetési kiadásai</t>
  </si>
  <si>
    <t>03. Alaptevékenység finanszírozási bevételei</t>
  </si>
  <si>
    <t>04. Alaptevékenység finanszírozási kiadásai</t>
  </si>
  <si>
    <t>II.Alaptevékenység finanszírozási egyenlege</t>
  </si>
  <si>
    <t>05. Vállalkozási tevékenység költségvetési bevételei</t>
  </si>
  <si>
    <t>06. Vállalkozási tevékenység költségvetési kiadásai</t>
  </si>
  <si>
    <t xml:space="preserve">I. Alaptevékenység költségvetési egyenlege 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</si>
  <si>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</si>
  <si>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</si>
  <si>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</si>
  <si>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</si>
  <si>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A.) Alaptevékenység maradványa</t>
  </si>
  <si>
    <t>B.) Vállalkozási tevékenység maradváűnya</t>
  </si>
  <si>
    <t>C.) Összes maradvány</t>
  </si>
  <si>
    <t>Költségvetési törvény alapján járó támogatás</t>
  </si>
  <si>
    <t xml:space="preserve">Támogatás évközi változása </t>
  </si>
  <si>
    <t>Évvégi eltérés mutatószám szerint</t>
  </si>
  <si>
    <t>Az önkormányzat által az adott célra december 31-ig ténylegesen felhasznált összeg</t>
  </si>
  <si>
    <t>Eltérés (támogatásban felhasználás szerint)</t>
  </si>
  <si>
    <t>I.1.-III.2. A települési önkormányzatok működésének támogatása, hozzájáurlás a pénzbeli szociális ellátásokhoz, beszámítás</t>
  </si>
  <si>
    <t>III.3. Egyes szociális és gyermekjóléti feladatok támogatása</t>
  </si>
  <si>
    <t xml:space="preserve">    - Önkormányzat - Mezőkövedi Közös Önkormányzati Hivatal</t>
  </si>
  <si>
    <t xml:space="preserve">          - Egyesületek támogatása</t>
  </si>
  <si>
    <t xml:space="preserve">          - BURSA ösztöndíj</t>
  </si>
  <si>
    <t xml:space="preserve">          - Fogorvosi ellátás finanszírozása</t>
  </si>
  <si>
    <t xml:space="preserve">I/1.Önkormányzat működési bevételek összesen </t>
  </si>
  <si>
    <t xml:space="preserve">          - TB-től (Védőnő, fogorvos)</t>
  </si>
  <si>
    <t xml:space="preserve">          - helyi önkormányzatoktól</t>
  </si>
  <si>
    <t xml:space="preserve">  - ebből működési célú betételhelyezés után kapott kamat</t>
  </si>
  <si>
    <t>2.1.1. Dél-borsodi Ivóvíz Társulás önerő</t>
  </si>
  <si>
    <t xml:space="preserve">          I. 4.1.1.  Kamatmentes kölcsön visszatérülése civil szervezettől</t>
  </si>
  <si>
    <t>Községi Önkormányzat</t>
  </si>
  <si>
    <t xml:space="preserve">Községi önkormányzat </t>
  </si>
  <si>
    <t xml:space="preserve">Önkorm. vagyon bérbeadás </t>
  </si>
  <si>
    <t>Betétek megszünt. B814</t>
  </si>
  <si>
    <t>Nyugdíjasklub pályázat megelőlegezés</t>
  </si>
  <si>
    <t>3.1.3.5. Szociális célú tűzifa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</si>
  <si>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</si>
  <si>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</si>
  <si>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</si>
  <si>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</si>
  <si>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</si>
  <si>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</si>
  <si>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</si>
  <si>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</si>
  <si>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</si>
  <si>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kulturális javak (db)</t>
  </si>
  <si>
    <t>Képzőművészeti alkotások (db)</t>
  </si>
  <si>
    <t>régészeti leletek (db)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</si>
  <si>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</si>
  <si>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</si>
  <si>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</si>
  <si>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</si>
  <si>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>013. Leltétbe, bizományba , üzemeltetésre átvett befektetett eszközök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</si>
  <si>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</si>
  <si>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</si>
  <si>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</si>
  <si>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</si>
  <si>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</si>
  <si>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>02. Készletek összesen</t>
  </si>
  <si>
    <t xml:space="preserve">V. A nemzeti vagyonról szóló 2011. évi CXCVI. törvény 1. § (2) bekezdése g) és h) pontja szerinti kulturális javak és régészeti leletek állománya </t>
  </si>
  <si>
    <t>db</t>
  </si>
  <si>
    <t>IV. FÜGGŐ KÖVETELÉSEK  ÉS KÖTELEZETTSÉGEK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</si>
  <si>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</si>
  <si>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</si>
  <si>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</si>
  <si>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</si>
  <si>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</si>
  <si>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</si>
  <si>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</si>
  <si>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</si>
  <si>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>könyvtári könyvek (db)        3 725 db</t>
  </si>
  <si>
    <t>,</t>
  </si>
  <si>
    <t xml:space="preserve">    4.4.Egyéb műk. c. támogatások ÁHK K512</t>
  </si>
  <si>
    <t xml:space="preserve">    3.4.Egyéb felhalm. C. támogatások ÁHK K89</t>
  </si>
  <si>
    <t xml:space="preserve">Az Önkormányzat  2015. évi költségvetési kiadási előirányzatai feladatonként </t>
  </si>
  <si>
    <t>018010 Önkormányzatok elszámolásai a központi költségvetéssel</t>
  </si>
  <si>
    <t>018030 Támogatási célú finanszírozási műveletek</t>
  </si>
  <si>
    <t>1. Államháztartáson belüli megelőlegezések visszafiz K914</t>
  </si>
  <si>
    <t>041233 Hosszabb időtartamú közfoglalkoztatás</t>
  </si>
  <si>
    <t>045160 Közutak, hidak, alagutak üzemeltetése</t>
  </si>
  <si>
    <t>064010 Közvilágítás</t>
  </si>
  <si>
    <t>072311 Fogorvosi alapellátás</t>
  </si>
  <si>
    <t>074031 Védőnői szolgálat</t>
  </si>
  <si>
    <t>082091 Közművelődés</t>
  </si>
  <si>
    <t>084031 Civil szervezetek támogatása</t>
  </si>
  <si>
    <t xml:space="preserve">091220 Iskolabusz </t>
  </si>
  <si>
    <t>096015 Gyermekétkeztetés</t>
  </si>
  <si>
    <t>096025 Munkahelyi étkeztetés</t>
  </si>
  <si>
    <t>Ellátottak pénzbeni juttatásai</t>
  </si>
  <si>
    <t>107051 Szociális étkeztetés</t>
  </si>
  <si>
    <t>900060 Forgatási és befektetési célú finanszírozási művletek</t>
  </si>
  <si>
    <t>011130 Önkormányzatok igazgatási tevékenysége</t>
  </si>
  <si>
    <t>013320 Köztemető fenntartás</t>
  </si>
  <si>
    <t>013350 Az önk-i tulajdonnal való gazdálkodás</t>
  </si>
  <si>
    <t>II.  3.4. Egyéb felhalmozási célú támogatás államháztatáson kívűlre  K89</t>
  </si>
  <si>
    <t xml:space="preserve">Heves Megyei Vízmű </t>
  </si>
  <si>
    <t>Felhalm.c. pénzeszk.átad. Összesen: K89</t>
  </si>
  <si>
    <t xml:space="preserve">     3.1.2.Műk. c. költségvetési támogatások B115</t>
  </si>
  <si>
    <t>3.2.Egyéb felh.c. átvett pénzeszk. ÁHK B75</t>
  </si>
  <si>
    <t xml:space="preserve">                       - településüz.hez kapcsolódó fealdatok 43%-a</t>
  </si>
  <si>
    <t>3.1.3.3.2015. évi bérkompenzáció</t>
  </si>
  <si>
    <t>3.1.3.4 Szociális ágazati kiegészítő pótlék</t>
  </si>
  <si>
    <t>Szociális ágazati pótlék</t>
  </si>
  <si>
    <t>Dél-borsodi Ivóvíz önk-i társulás</t>
  </si>
  <si>
    <t>II/3. 2. Felhalmozási célú átvett pénzeszközök  államháztartáson kívülről B75</t>
  </si>
  <si>
    <t>Heves Megyei Vízmű Zrt</t>
  </si>
  <si>
    <t>II/3.2. Felhalmozási célú pénzeszköz átvétele államháztartáson kívülről mindösszesen B75</t>
  </si>
  <si>
    <t>Orvosi rendelő felújítás</t>
  </si>
  <si>
    <t>Eszközbeszerzés</t>
  </si>
  <si>
    <t>Államháztartáson belüli tám.visszafizetése K914</t>
  </si>
  <si>
    <t>Pénzeszköz lekötött betétként elh. K916</t>
  </si>
  <si>
    <t>1.Államháztartáson belüli megelőlegezés visszaf. K 914</t>
  </si>
  <si>
    <t>2024. év</t>
  </si>
  <si>
    <t>Dél-borsodi Ivóvíz Önkormányzati társulás</t>
  </si>
  <si>
    <t>tárgyév dec 31-én</t>
  </si>
  <si>
    <t>1.Államháztartáson belüli mege.visszafiz. K914</t>
  </si>
  <si>
    <t>3. Pénzeszköz lekötött betét elhely.K916</t>
  </si>
  <si>
    <t>Dél-Borsodi Ivóvíz Társulás</t>
  </si>
  <si>
    <t>2018.évi előir.</t>
  </si>
  <si>
    <t>Ebből: - Gyermekvédelmi támogatás</t>
  </si>
  <si>
    <t xml:space="preserve">         - Földalapú tám; Rehab tám.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</si>
  <si>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</si>
  <si>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</si>
  <si>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</si>
  <si>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</si>
  <si>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</si>
  <si>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</si>
  <si>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Felújítás</t>
  </si>
  <si>
    <t>Beruházás</t>
  </si>
  <si>
    <t>Felhalmozási kiadás</t>
  </si>
  <si>
    <t>Felhaszn.pénzmaradvány</t>
  </si>
  <si>
    <t>a pénzeszközök változásáról</t>
  </si>
  <si>
    <t xml:space="preserve">                       Ezer Ft-ban</t>
  </si>
  <si>
    <t xml:space="preserve">                            Összeg </t>
  </si>
  <si>
    <t xml:space="preserve">Záró pénzkészlet 2014. dec. 31-én </t>
  </si>
  <si>
    <t>Hosszú lejáratú betétek</t>
  </si>
  <si>
    <t>Változás</t>
  </si>
  <si>
    <t>3. melléklet 3 /2016. (V.26.) önkormányzati rendelethez</t>
  </si>
  <si>
    <t>21. melléklet 3/2016. (V.26.) önkormányzati rendelethez</t>
  </si>
  <si>
    <t>1. melléklet /2017.(.V....) önkormányzati rendelethez</t>
  </si>
  <si>
    <t>3. melléklet  /2017. (V..) önkormányzati rendelethez</t>
  </si>
  <si>
    <t xml:space="preserve">Az Önkormányzat  2016. évi költségvetési kiadási előirányzatai feladatonként </t>
  </si>
  <si>
    <t>4. melléklet  /2017. (V..) önkormányzati rendelethez</t>
  </si>
  <si>
    <t>I.  5. Ellátottak pénzbeli juttatásai 2016. év K4</t>
  </si>
  <si>
    <t>II. 3.6. Lakástámogatás 2016. év K87</t>
  </si>
  <si>
    <t>Támogatási kölcsönök nyújtása, törlesztése 2016. év</t>
  </si>
  <si>
    <t xml:space="preserve">     Az önkormányzat 2016. évi bevételi előirányzatai összesen</t>
  </si>
  <si>
    <t xml:space="preserve">               I/1. Működési bevételek részletezése 2016. év B4</t>
  </si>
  <si>
    <t xml:space="preserve">          I/2.1. - I/2.3.  Közhatalmi bevételek  részletezése 2016. év B31-B35</t>
  </si>
  <si>
    <t xml:space="preserve"> I/2.4. Egyéb közhatalmi bevételek 2016. év B36</t>
  </si>
  <si>
    <t>2016.év</t>
  </si>
  <si>
    <t xml:space="preserve"> Az önkormányzat 2016. évi vagyona</t>
  </si>
  <si>
    <t>42. sz. melléklet a 7 /2017. (V. ) önkormányzati rendelethez</t>
  </si>
  <si>
    <t>42. sz. melléklet a 7 /2017. (V.. ) önkormányzati rendelethez</t>
  </si>
  <si>
    <t>43. sz. melléklet a 7 /2017. (V. ) önkormányzati rendelethez</t>
  </si>
  <si>
    <t>2 0 16.  é v</t>
  </si>
  <si>
    <t>41. melléklet  7/2017. (V..) önkormányzati rendelethez</t>
  </si>
  <si>
    <t>40. melléklet a 7/2017.( V.. )önkormányzati rendelethez</t>
  </si>
  <si>
    <t xml:space="preserve">A helyi önkormányzatok 2016. évi általános működéséhez és ágazati feladataihoz kapcsolódó támogatások elszámolása </t>
  </si>
  <si>
    <t>2016. évi tényleges támogatás</t>
  </si>
  <si>
    <t>III. 5. Gyeremekétkezeteés támogatása + Rászoruló gyermekek szünidei ékeztetés támogatás</t>
  </si>
  <si>
    <t>39. melléklet  7/2017. (V.. ) önkormányzati rendelethez</t>
  </si>
  <si>
    <t>2019.évi előir.</t>
  </si>
  <si>
    <t>39. melléklet 7/2017. (V.. ) önkormányzati rendelethez</t>
  </si>
  <si>
    <t>az önkormányzat hitel-kötvény állományáról, lejárat szerinti bontásban 2016. év</t>
  </si>
  <si>
    <t>Hitel-állomány 2016.06.30</t>
  </si>
  <si>
    <t>2024.</t>
  </si>
  <si>
    <t>38. melléklet 7 /2017. (V..) önkormányzati rendelethez</t>
  </si>
  <si>
    <t xml:space="preserve">             2016. év </t>
  </si>
  <si>
    <t>37. melléklet  7 /2017. (V. ) önkormányzati rendelethez</t>
  </si>
  <si>
    <t xml:space="preserve">              2016.év </t>
  </si>
  <si>
    <t>36. melléklet   7/2017. (V. .) önkormányzati rendelethez</t>
  </si>
  <si>
    <t>35. melléklet  7 /2017. ( V..) önkormányzati rendelethez</t>
  </si>
  <si>
    <t>2025. év</t>
  </si>
  <si>
    <t>2026. és azt követő években</t>
  </si>
  <si>
    <t>34. melléklet  7/2017. (V.) önkormányzati rendelethez</t>
  </si>
  <si>
    <t>33. melléklet .7/2017. (V..) önkormányzati rendelethez</t>
  </si>
  <si>
    <t>I. Működési célú bevételek és kiadások mérlege 2016. év</t>
  </si>
  <si>
    <t>33. melléklet 7/2017. (V..) önkormányzati rendelethez</t>
  </si>
  <si>
    <t>II. Felhalmozási célú bevételek és kiadások mérlege 2016. év</t>
  </si>
  <si>
    <t>Költségvetési szervek létszámkerete 2016. év</t>
  </si>
  <si>
    <t>Közfoglalkoztatottak létszámkerete 2016. év</t>
  </si>
  <si>
    <t>30. melléklet 7/2017. (V..) önkormányzati rendelethez</t>
  </si>
  <si>
    <t>31. melléklet 7 /2017. (V..) önkormányzati rendelethez</t>
  </si>
  <si>
    <t>29. melléklet  /2017. (V..) önkormányzati rendelethez</t>
  </si>
  <si>
    <t>27. melléklet 7/2017. (V..) önkormányzati rendelethez</t>
  </si>
  <si>
    <t>28. melléklet 7 /2017. (V.) önkormányzati rendelethez</t>
  </si>
  <si>
    <t>II.3.1. Felhalmozási célú visszatérítendő támogatások, kölcsönök visszatérülése ÁHB-ről B23</t>
  </si>
  <si>
    <t>23. melléklet 7/2017. (V.26. ) önkormányzati rendelethez</t>
  </si>
  <si>
    <t xml:space="preserve">I/3.1.2. Működési célú központosított előirányzatok 2016. év </t>
  </si>
  <si>
    <t>8. melléklet 7 /2017. (V..) önkormányzati rendelethez</t>
  </si>
  <si>
    <t>Az önkormányzat 2016. évi kiadási előirányzatai összesen</t>
  </si>
  <si>
    <t>2. melléklet 7/2017. (V..) önkormányzati rendelethez</t>
  </si>
  <si>
    <t>3. melléklet 7 /2017. (V..) önkormányzati rendelethez</t>
  </si>
  <si>
    <t xml:space="preserve">Ft-ban </t>
  </si>
  <si>
    <t xml:space="preserve"> Ft-ban </t>
  </si>
  <si>
    <t>3. melléklet 7 /2017. (V.26.) önkormányzati rendelethez</t>
  </si>
  <si>
    <t>066020 Községgazdálkodás 066010 Zöldterület kezelés</t>
  </si>
  <si>
    <t>3. melléklet 7 /2017. (V.) önkormányzati rendelethez</t>
  </si>
  <si>
    <t>3. melléklet 7 /2017, (V..) önkormányzati rendelethez</t>
  </si>
  <si>
    <t>3. melléklet 4 /2017. (V..) önkormányzati rendelethez</t>
  </si>
  <si>
    <t xml:space="preserve">    4.6. Tartalékok   K513</t>
  </si>
  <si>
    <t xml:space="preserve"> Ft-ban</t>
  </si>
  <si>
    <t>2016. évi befizetési kötelezettség</t>
  </si>
  <si>
    <t>2016. évi Előző évi elszámolásból szárm.kiad.</t>
  </si>
  <si>
    <t>5. melléklet   7/2017. (V..) önkormányzati rendelethez</t>
  </si>
  <si>
    <t>6. melléklet  7/017. (V.) önkormányzati rendelethez</t>
  </si>
  <si>
    <t xml:space="preserve"> Települési támogatási  K48</t>
  </si>
  <si>
    <t>Egyéb önkormányzati rendeletben megáll.jut K48</t>
  </si>
  <si>
    <t>7. melléklet   7/201. (V..) önkormányzati rendelethez</t>
  </si>
  <si>
    <t>9. melléklet  7/2017. (V.) önkormányzati rendelethez</t>
  </si>
  <si>
    <t>10. melléklet 7/2017. (V .) önkormányzati rendelethez</t>
  </si>
  <si>
    <t>11. melléklet  7 /2017. (V..) önkormányzati rendelethez</t>
  </si>
  <si>
    <t>12. melléklet   7/2017. (V..) önkormányzati rendelethez</t>
  </si>
  <si>
    <t xml:space="preserve">     3.1.3.Elszámolásból származó bevétel.  B116</t>
  </si>
  <si>
    <t>13. melléklet   7/2017. (V..) önkormányzati rendelethez</t>
  </si>
  <si>
    <t>1.10. Egyéb működési bevételek B411</t>
  </si>
  <si>
    <t>14. melléklet  7/2017. (V..) önkormányzati rendelethez</t>
  </si>
  <si>
    <t>15. melléklet  7 /2017. (V..) önkormányzati rendelethez</t>
  </si>
  <si>
    <t>16. melléklet 7 /2017. (V..) önkormányzati rendelethez</t>
  </si>
  <si>
    <t>I/3.1.1. Önkormányzatok működési költségvetési támogatása 2016. év</t>
  </si>
  <si>
    <t>17. melléklet 7/2016. (V..) önkormányzati rendelethez</t>
  </si>
  <si>
    <t>2015. évről áthuzódó bérkompenzáció</t>
  </si>
  <si>
    <t xml:space="preserve">  Beszámitás</t>
  </si>
  <si>
    <t>V. Beszámítás: -  egyéb önkormányzati feladatok</t>
  </si>
  <si>
    <t>18. melléklet 7 /2017. (V...) önkormányzati rendelethez</t>
  </si>
  <si>
    <t>3.1.2.3. Bérkompenzáció 2015. évi</t>
  </si>
  <si>
    <t xml:space="preserve"> 3.1.3.2. 2015. évi elszámolás térítés  B116</t>
  </si>
  <si>
    <t>3.1.3.1.Működőképesség megőrzését szolgáló kieg. Támog. B115</t>
  </si>
  <si>
    <t>20. melléklet 7 /2017. (V..) önkormányzati rendelethez</t>
  </si>
  <si>
    <t>I./3.4. Egyéb működési célú támogatások államháztartáson belülről 2016. év B16</t>
  </si>
  <si>
    <t>19. melléklet 7 /2017. (V..) önkormányzati rendelethez</t>
  </si>
  <si>
    <t>I/3.1.3. Helyi önkormányzatok kiegészítő támogatása 2016. év B115</t>
  </si>
  <si>
    <t xml:space="preserve">             - Fejezeti kezelésű ei </t>
  </si>
  <si>
    <t>22. melléklet  7/2017. (V. ) önkormányzati rendelethez</t>
  </si>
  <si>
    <t>24. melléklet 7 /2017. (V..) önkormányzati rendelethez</t>
  </si>
  <si>
    <t>25. melléklet 7 /2017. (V..) önkormányzati rendelethez</t>
  </si>
  <si>
    <t>26. melléklet 7 /2017. (V..) önkormányzati rendelethez</t>
  </si>
  <si>
    <t>Felhakmozási c.támogatás ÁHT belül</t>
  </si>
  <si>
    <t>Közfoglalkoztatás eszköz beszerzés</t>
  </si>
  <si>
    <t xml:space="preserve">                Ft-ban </t>
  </si>
  <si>
    <t xml:space="preserve">               Ft-ban </t>
  </si>
  <si>
    <t xml:space="preserve">                 Ft-ban </t>
  </si>
  <si>
    <t>Közfoglalkoztatás fűnyiró</t>
  </si>
  <si>
    <t>Közfoglalkoztatás hűtőkonténer</t>
  </si>
  <si>
    <t>32. melléklet 7 /2017. (V.. ) önkormányzati rendelethez</t>
  </si>
  <si>
    <t xml:space="preserve">Ft-ban  </t>
  </si>
  <si>
    <t>Önkormányzat saját hatáskörben természetbeni</t>
  </si>
  <si>
    <t>42. sz. melléklet a 7 /2017. (V.25.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</si>
</sst>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\ d/"/>
    <numFmt numFmtId="165" formatCode="_-* #,##0.00\ _F_t_-;\-* #,##0.00\ _F_t_-;_-* \-??\ _F_t_-;_-@_-"/>
    <numFmt numFmtId="166" formatCode="#,##0.0"/>
  </numFmts>
  <fonts count="63" x14ac:knownFonts="1">
    <font>
      <sz val="10"/>
      <name val="Arial"/>
      <family val="2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4"/>
      <name val="Arial CE"/>
      <family val="2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i/>
      <sz val="8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7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165" fontId="44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4" fillId="17" borderId="7" applyNumberFormat="0" applyAlignment="0" applyProtection="0"/>
    <xf numFmtId="0" fontId="12" fillId="4" borderId="0" applyNumberFormat="0" applyBorder="0" applyAlignment="0" applyProtection="0"/>
    <xf numFmtId="0" fontId="13" fillId="1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60" fillId="0" borderId="0"/>
    <xf numFmtId="0" fontId="15" fillId="0" borderId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19" borderId="0" applyNumberFormat="0" applyBorder="0" applyAlignment="0" applyProtection="0"/>
    <xf numFmtId="0" fontId="19" fillId="18" borderId="1" applyNumberFormat="0" applyAlignment="0" applyProtection="0"/>
    <xf numFmtId="9" fontId="1" fillId="0" borderId="0" applyFill="0" applyBorder="0" applyAlignment="0" applyProtection="0"/>
  </cellStyleXfs>
  <cellXfs count="1530">
    <xf numFmtId="0" fontId="0" fillId="0" borderId="0" xfId="0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0" fillId="0" borderId="10" xfId="0" applyFont="1" applyBorder="1"/>
    <xf numFmtId="0" fontId="20" fillId="0" borderId="11" xfId="0" applyFont="1" applyBorder="1"/>
    <xf numFmtId="0" fontId="25" fillId="0" borderId="0" xfId="0" applyFont="1"/>
    <xf numFmtId="3" fontId="20" fillId="0" borderId="12" xfId="0" applyNumberFormat="1" applyFont="1" applyBorder="1"/>
    <xf numFmtId="0" fontId="24" fillId="0" borderId="13" xfId="0" applyFont="1" applyBorder="1"/>
    <xf numFmtId="0" fontId="20" fillId="0" borderId="14" xfId="0" applyFont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 applyBorder="1" applyAlignment="1">
      <alignment horizontal="right"/>
    </xf>
    <xf numFmtId="0" fontId="30" fillId="0" borderId="0" xfId="0" applyFont="1"/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5" xfId="0" applyFont="1" applyBorder="1"/>
    <xf numFmtId="3" fontId="20" fillId="0" borderId="15" xfId="0" applyNumberFormat="1" applyFont="1" applyBorder="1"/>
    <xf numFmtId="0" fontId="20" fillId="0" borderId="12" xfId="0" applyFont="1" applyBorder="1"/>
    <xf numFmtId="3" fontId="20" fillId="0" borderId="16" xfId="0" applyNumberFormat="1" applyFont="1" applyBorder="1"/>
    <xf numFmtId="0" fontId="20" fillId="0" borderId="17" xfId="0" applyFont="1" applyBorder="1"/>
    <xf numFmtId="3" fontId="20" fillId="0" borderId="17" xfId="0" applyNumberFormat="1" applyFont="1" applyBorder="1"/>
    <xf numFmtId="3" fontId="20" fillId="0" borderId="18" xfId="0" applyNumberFormat="1" applyFont="1" applyBorder="1"/>
    <xf numFmtId="3" fontId="20" fillId="0" borderId="0" xfId="0" applyNumberFormat="1" applyFont="1" applyBorder="1"/>
    <xf numFmtId="3" fontId="20" fillId="0" borderId="10" xfId="0" applyNumberFormat="1" applyFont="1" applyBorder="1"/>
    <xf numFmtId="3" fontId="20" fillId="0" borderId="19" xfId="0" applyNumberFormat="1" applyFont="1" applyBorder="1"/>
    <xf numFmtId="3" fontId="20" fillId="0" borderId="11" xfId="0" applyNumberFormat="1" applyFont="1" applyBorder="1"/>
    <xf numFmtId="0" fontId="20" fillId="0" borderId="13" xfId="0" applyFont="1" applyBorder="1"/>
    <xf numFmtId="3" fontId="20" fillId="0" borderId="20" xfId="0" applyNumberFormat="1" applyFont="1" applyBorder="1"/>
    <xf numFmtId="0" fontId="20" fillId="0" borderId="0" xfId="0" applyFont="1" applyBorder="1"/>
    <xf numFmtId="0" fontId="24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21" xfId="0" applyFont="1" applyBorder="1"/>
    <xf numFmtId="0" fontId="24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/>
    <xf numFmtId="0" fontId="27" fillId="0" borderId="0" xfId="0" applyFont="1"/>
    <xf numFmtId="0" fontId="26" fillId="0" borderId="0" xfId="0" applyFont="1" applyBorder="1" applyAlignment="1">
      <alignment vertical="center"/>
    </xf>
    <xf numFmtId="3" fontId="26" fillId="0" borderId="0" xfId="26" applyNumberFormat="1" applyFont="1" applyFill="1" applyBorder="1" applyAlignment="1" applyProtection="1">
      <alignment horizontal="right" vertical="center"/>
    </xf>
    <xf numFmtId="0" fontId="20" fillId="0" borderId="0" xfId="35" applyFont="1" applyProtection="1"/>
    <xf numFmtId="0" fontId="24" fillId="0" borderId="22" xfId="35" applyFont="1" applyBorder="1" applyAlignment="1" applyProtection="1">
      <alignment vertical="center"/>
    </xf>
    <xf numFmtId="3" fontId="20" fillId="0" borderId="12" xfId="35" applyNumberFormat="1" applyFont="1" applyBorder="1" applyProtection="1"/>
    <xf numFmtId="3" fontId="20" fillId="0" borderId="15" xfId="35" applyNumberFormat="1" applyFont="1" applyBorder="1" applyProtection="1"/>
    <xf numFmtId="0" fontId="20" fillId="0" borderId="23" xfId="35" applyFont="1" applyBorder="1" applyProtection="1"/>
    <xf numFmtId="0" fontId="20" fillId="0" borderId="16" xfId="35" applyFont="1" applyBorder="1" applyProtection="1"/>
    <xf numFmtId="3" fontId="20" fillId="0" borderId="17" xfId="35" applyNumberFormat="1" applyFont="1" applyBorder="1" applyProtection="1"/>
    <xf numFmtId="3" fontId="24" fillId="20" borderId="20" xfId="0" applyNumberFormat="1" applyFont="1" applyFill="1" applyBorder="1"/>
    <xf numFmtId="3" fontId="0" fillId="0" borderId="0" xfId="0" applyNumberFormat="1"/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0" fillId="0" borderId="24" xfId="0" applyFont="1" applyBorder="1"/>
    <xf numFmtId="0" fontId="29" fillId="0" borderId="25" xfId="0" applyFont="1" applyBorder="1" applyAlignment="1">
      <alignment wrapText="1"/>
    </xf>
    <xf numFmtId="0" fontId="20" fillId="0" borderId="24" xfId="0" applyFont="1" applyBorder="1" applyAlignment="1">
      <alignment wrapText="1"/>
    </xf>
    <xf numFmtId="0" fontId="39" fillId="0" borderId="0" xfId="0" applyFont="1" applyBorder="1"/>
    <xf numFmtId="3" fontId="39" fillId="0" borderId="0" xfId="26" applyNumberFormat="1" applyFont="1" applyFill="1" applyBorder="1" applyAlignment="1" applyProtection="1"/>
    <xf numFmtId="3" fontId="29" fillId="0" borderId="26" xfId="26" applyNumberFormat="1" applyFont="1" applyFill="1" applyBorder="1" applyAlignment="1" applyProtection="1"/>
    <xf numFmtId="0" fontId="20" fillId="0" borderId="0" xfId="0" applyFont="1" applyAlignment="1">
      <alignment horizontal="center"/>
    </xf>
    <xf numFmtId="0" fontId="22" fillId="0" borderId="0" xfId="0" applyFont="1"/>
    <xf numFmtId="3" fontId="24" fillId="0" borderId="27" xfId="0" applyNumberFormat="1" applyFont="1" applyBorder="1"/>
    <xf numFmtId="3" fontId="20" fillId="0" borderId="28" xfId="0" applyNumberFormat="1" applyFont="1" applyBorder="1"/>
    <xf numFmtId="3" fontId="20" fillId="0" borderId="29" xfId="0" applyNumberFormat="1" applyFont="1" applyBorder="1"/>
    <xf numFmtId="3" fontId="20" fillId="0" borderId="30" xfId="0" applyNumberFormat="1" applyFont="1" applyBorder="1"/>
    <xf numFmtId="3" fontId="20" fillId="0" borderId="31" xfId="0" applyNumberFormat="1" applyFont="1" applyBorder="1"/>
    <xf numFmtId="0" fontId="20" fillId="0" borderId="32" xfId="0" applyFont="1" applyBorder="1"/>
    <xf numFmtId="0" fontId="22" fillId="0" borderId="33" xfId="0" applyFont="1" applyBorder="1"/>
    <xf numFmtId="3" fontId="20" fillId="0" borderId="34" xfId="0" applyNumberFormat="1" applyFont="1" applyBorder="1"/>
    <xf numFmtId="3" fontId="20" fillId="0" borderId="35" xfId="0" applyNumberFormat="1" applyFont="1" applyBorder="1"/>
    <xf numFmtId="0" fontId="20" fillId="0" borderId="0" xfId="0" applyFont="1" applyBorder="1" applyAlignment="1">
      <alignment horizontal="right"/>
    </xf>
    <xf numFmtId="0" fontId="20" fillId="0" borderId="36" xfId="0" applyFont="1" applyBorder="1"/>
    <xf numFmtId="0" fontId="20" fillId="0" borderId="37" xfId="0" applyFont="1" applyBorder="1"/>
    <xf numFmtId="0" fontId="20" fillId="0" borderId="38" xfId="0" applyFont="1" applyBorder="1"/>
    <xf numFmtId="0" fontId="20" fillId="0" borderId="39" xfId="0" applyFont="1" applyBorder="1"/>
    <xf numFmtId="0" fontId="24" fillId="0" borderId="40" xfId="0" applyFont="1" applyBorder="1"/>
    <xf numFmtId="0" fontId="24" fillId="0" borderId="32" xfId="0" applyFont="1" applyBorder="1"/>
    <xf numFmtId="0" fontId="24" fillId="0" borderId="41" xfId="0" applyFont="1" applyBorder="1" applyAlignment="1">
      <alignment wrapText="1"/>
    </xf>
    <xf numFmtId="3" fontId="24" fillId="0" borderId="42" xfId="0" applyNumberFormat="1" applyFont="1" applyBorder="1"/>
    <xf numFmtId="3" fontId="20" fillId="0" borderId="43" xfId="0" applyNumberFormat="1" applyFont="1" applyBorder="1"/>
    <xf numFmtId="3" fontId="20" fillId="0" borderId="44" xfId="0" applyNumberFormat="1" applyFont="1" applyBorder="1"/>
    <xf numFmtId="3" fontId="24" fillId="0" borderId="43" xfId="0" applyNumberFormat="1" applyFont="1" applyBorder="1"/>
    <xf numFmtId="3" fontId="24" fillId="0" borderId="44" xfId="0" applyNumberFormat="1" applyFont="1" applyBorder="1"/>
    <xf numFmtId="3" fontId="20" fillId="0" borderId="45" xfId="0" applyNumberFormat="1" applyFont="1" applyBorder="1"/>
    <xf numFmtId="3" fontId="20" fillId="0" borderId="36" xfId="0" applyNumberFormat="1" applyFont="1" applyBorder="1"/>
    <xf numFmtId="3" fontId="24" fillId="0" borderId="46" xfId="0" applyNumberFormat="1" applyFont="1" applyBorder="1"/>
    <xf numFmtId="3" fontId="20" fillId="0" borderId="47" xfId="0" applyNumberFormat="1" applyFont="1" applyBorder="1"/>
    <xf numFmtId="3" fontId="20" fillId="0" borderId="48" xfId="0" applyNumberFormat="1" applyFont="1" applyBorder="1"/>
    <xf numFmtId="3" fontId="24" fillId="0" borderId="36" xfId="0" applyNumberFormat="1" applyFont="1" applyBorder="1"/>
    <xf numFmtId="3" fontId="20" fillId="0" borderId="46" xfId="0" applyNumberFormat="1" applyFont="1" applyBorder="1"/>
    <xf numFmtId="3" fontId="24" fillId="0" borderId="48" xfId="0" applyNumberFormat="1" applyFont="1" applyBorder="1"/>
    <xf numFmtId="3" fontId="24" fillId="0" borderId="47" xfId="0" applyNumberFormat="1" applyFont="1" applyBorder="1"/>
    <xf numFmtId="3" fontId="20" fillId="0" borderId="49" xfId="0" applyNumberFormat="1" applyFont="1" applyBorder="1"/>
    <xf numFmtId="3" fontId="20" fillId="0" borderId="50" xfId="0" applyNumberFormat="1" applyFont="1" applyBorder="1"/>
    <xf numFmtId="0" fontId="20" fillId="0" borderId="51" xfId="0" applyFont="1" applyBorder="1"/>
    <xf numFmtId="3" fontId="20" fillId="20" borderId="36" xfId="0" applyNumberFormat="1" applyFont="1" applyFill="1" applyBorder="1"/>
    <xf numFmtId="0" fontId="20" fillId="0" borderId="0" xfId="0" applyFont="1" applyBorder="1" applyAlignment="1">
      <alignment horizontal="center"/>
    </xf>
    <xf numFmtId="0" fontId="0" fillId="0" borderId="0" xfId="0" applyAlignment="1"/>
    <xf numFmtId="0" fontId="20" fillId="0" borderId="30" xfId="0" applyFont="1" applyBorder="1"/>
    <xf numFmtId="3" fontId="20" fillId="0" borderId="18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0" fontId="20" fillId="0" borderId="52" xfId="0" applyFont="1" applyBorder="1"/>
    <xf numFmtId="0" fontId="24" fillId="0" borderId="0" xfId="0" applyFont="1" applyBorder="1" applyAlignment="1">
      <alignment horizontal="left"/>
    </xf>
    <xf numFmtId="0" fontId="20" fillId="0" borderId="53" xfId="0" applyFont="1" applyBorder="1"/>
    <xf numFmtId="0" fontId="24" fillId="0" borderId="47" xfId="0" applyFont="1" applyBorder="1"/>
    <xf numFmtId="0" fontId="20" fillId="0" borderId="54" xfId="0" applyFont="1" applyBorder="1"/>
    <xf numFmtId="0" fontId="24" fillId="0" borderId="49" xfId="0" applyFont="1" applyBorder="1" applyAlignment="1">
      <alignment horizontal="center"/>
    </xf>
    <xf numFmtId="0" fontId="24" fillId="0" borderId="36" xfId="0" applyFont="1" applyBorder="1" applyAlignment="1">
      <alignment horizontal="center"/>
    </xf>
    <xf numFmtId="3" fontId="20" fillId="0" borderId="55" xfId="0" applyNumberFormat="1" applyFont="1" applyBorder="1"/>
    <xf numFmtId="3" fontId="20" fillId="0" borderId="56" xfId="0" applyNumberFormat="1" applyFont="1" applyBorder="1"/>
    <xf numFmtId="0" fontId="22" fillId="0" borderId="33" xfId="0" applyFont="1" applyBorder="1" applyAlignment="1">
      <alignment horizontal="center"/>
    </xf>
    <xf numFmtId="0" fontId="38" fillId="0" borderId="0" xfId="0" applyFont="1" applyAlignment="1">
      <alignment horizontal="center"/>
    </xf>
    <xf numFmtId="166" fontId="22" fillId="0" borderId="0" xfId="0" applyNumberFormat="1" applyFont="1" applyBorder="1" applyAlignment="1">
      <alignment horizontal="right"/>
    </xf>
    <xf numFmtId="0" fontId="20" fillId="0" borderId="16" xfId="0" applyFont="1" applyBorder="1"/>
    <xf numFmtId="0" fontId="29" fillId="0" borderId="0" xfId="0" applyFont="1"/>
    <xf numFmtId="0" fontId="20" fillId="0" borderId="57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20" fillId="0" borderId="47" xfId="0" applyFont="1" applyFill="1" applyBorder="1" applyAlignment="1">
      <alignment horizontal="center"/>
    </xf>
    <xf numFmtId="0" fontId="20" fillId="0" borderId="48" xfId="0" applyFont="1" applyBorder="1"/>
    <xf numFmtId="3" fontId="29" fillId="0" borderId="58" xfId="26" applyNumberFormat="1" applyFont="1" applyFill="1" applyBorder="1" applyAlignment="1" applyProtection="1"/>
    <xf numFmtId="0" fontId="20" fillId="0" borderId="17" xfId="0" applyFont="1" applyBorder="1" applyAlignment="1">
      <alignment horizontal="center"/>
    </xf>
    <xf numFmtId="0" fontId="20" fillId="0" borderId="59" xfId="0" applyFont="1" applyBorder="1" applyAlignment="1">
      <alignment horizontal="center"/>
    </xf>
    <xf numFmtId="0" fontId="20" fillId="0" borderId="60" xfId="0" applyFont="1" applyBorder="1" applyAlignment="1">
      <alignment horizontal="center"/>
    </xf>
    <xf numFmtId="0" fontId="20" fillId="0" borderId="12" xfId="0" applyFont="1" applyFill="1" applyBorder="1"/>
    <xf numFmtId="0" fontId="20" fillId="0" borderId="23" xfId="0" applyFont="1" applyBorder="1"/>
    <xf numFmtId="0" fontId="20" fillId="0" borderId="18" xfId="0" applyFont="1" applyBorder="1"/>
    <xf numFmtId="0" fontId="20" fillId="0" borderId="61" xfId="0" applyFont="1" applyBorder="1"/>
    <xf numFmtId="0" fontId="20" fillId="0" borderId="20" xfId="0" applyFont="1" applyBorder="1"/>
    <xf numFmtId="3" fontId="20" fillId="0" borderId="62" xfId="0" applyNumberFormat="1" applyFont="1" applyBorder="1"/>
    <xf numFmtId="3" fontId="20" fillId="0" borderId="13" xfId="0" applyNumberFormat="1" applyFont="1" applyBorder="1"/>
    <xf numFmtId="3" fontId="24" fillId="0" borderId="62" xfId="0" applyNumberFormat="1" applyFont="1" applyBorder="1"/>
    <xf numFmtId="3" fontId="20" fillId="0" borderId="14" xfId="0" applyNumberFormat="1" applyFont="1" applyBorder="1"/>
    <xf numFmtId="0" fontId="20" fillId="0" borderId="0" xfId="0" applyFont="1" applyBorder="1" applyAlignment="1"/>
    <xf numFmtId="3" fontId="20" fillId="0" borderId="63" xfId="0" applyNumberFormat="1" applyFont="1" applyBorder="1"/>
    <xf numFmtId="3" fontId="20" fillId="0" borderId="64" xfId="0" applyNumberFormat="1" applyFont="1" applyBorder="1"/>
    <xf numFmtId="3" fontId="24" fillId="0" borderId="65" xfId="0" applyNumberFormat="1" applyFont="1" applyBorder="1"/>
    <xf numFmtId="0" fontId="31" fillId="0" borderId="40" xfId="0" applyFont="1" applyBorder="1"/>
    <xf numFmtId="3" fontId="20" fillId="0" borderId="66" xfId="0" applyNumberFormat="1" applyFont="1" applyBorder="1"/>
    <xf numFmtId="3" fontId="20" fillId="0" borderId="38" xfId="0" applyNumberFormat="1" applyFont="1" applyBorder="1"/>
    <xf numFmtId="3" fontId="20" fillId="0" borderId="67" xfId="0" applyNumberFormat="1" applyFont="1" applyBorder="1"/>
    <xf numFmtId="3" fontId="20" fillId="0" borderId="39" xfId="0" applyNumberFormat="1" applyFont="1" applyBorder="1"/>
    <xf numFmtId="3" fontId="24" fillId="0" borderId="51" xfId="0" applyNumberFormat="1" applyFont="1" applyBorder="1"/>
    <xf numFmtId="3" fontId="24" fillId="0" borderId="40" xfId="0" applyNumberFormat="1" applyFont="1" applyBorder="1"/>
    <xf numFmtId="3" fontId="24" fillId="0" borderId="32" xfId="0" applyNumberFormat="1" applyFont="1" applyBorder="1"/>
    <xf numFmtId="3" fontId="20" fillId="0" borderId="68" xfId="0" applyNumberFormat="1" applyFont="1" applyBorder="1"/>
    <xf numFmtId="3" fontId="20" fillId="0" borderId="69" xfId="0" applyNumberFormat="1" applyFont="1" applyBorder="1"/>
    <xf numFmtId="3" fontId="20" fillId="0" borderId="40" xfId="0" applyNumberFormat="1" applyFont="1" applyBorder="1"/>
    <xf numFmtId="3" fontId="24" fillId="0" borderId="39" xfId="0" applyNumberFormat="1" applyFont="1" applyBorder="1"/>
    <xf numFmtId="3" fontId="24" fillId="0" borderId="70" xfId="0" applyNumberFormat="1" applyFont="1" applyBorder="1"/>
    <xf numFmtId="3" fontId="20" fillId="0" borderId="71" xfId="0" applyNumberFormat="1" applyFont="1" applyBorder="1"/>
    <xf numFmtId="3" fontId="20" fillId="0" borderId="72" xfId="0" applyNumberFormat="1" applyFont="1" applyBorder="1"/>
    <xf numFmtId="3" fontId="24" fillId="0" borderId="49" xfId="0" applyNumberFormat="1" applyFont="1" applyBorder="1"/>
    <xf numFmtId="3" fontId="24" fillId="0" borderId="73" xfId="0" applyNumberFormat="1" applyFont="1" applyBorder="1"/>
    <xf numFmtId="0" fontId="20" fillId="0" borderId="68" xfId="0" applyFont="1" applyBorder="1"/>
    <xf numFmtId="0" fontId="20" fillId="0" borderId="74" xfId="0" applyFont="1" applyBorder="1" applyAlignment="1">
      <alignment wrapText="1"/>
    </xf>
    <xf numFmtId="0" fontId="35" fillId="0" borderId="68" xfId="0" applyFont="1" applyBorder="1"/>
    <xf numFmtId="0" fontId="22" fillId="0" borderId="33" xfId="0" applyFont="1" applyBorder="1" applyAlignment="1"/>
    <xf numFmtId="0" fontId="20" fillId="0" borderId="75" xfId="0" applyFont="1" applyBorder="1" applyAlignment="1"/>
    <xf numFmtId="0" fontId="24" fillId="20" borderId="41" xfId="0" applyFont="1" applyFill="1" applyBorder="1"/>
    <xf numFmtId="0" fontId="31" fillId="0" borderId="41" xfId="0" applyFont="1" applyBorder="1"/>
    <xf numFmtId="164" fontId="31" fillId="0" borderId="76" xfId="0" applyNumberFormat="1" applyFont="1" applyBorder="1" applyAlignment="1"/>
    <xf numFmtId="164" fontId="32" fillId="0" borderId="38" xfId="0" applyNumberFormat="1" applyFont="1" applyBorder="1" applyAlignment="1"/>
    <xf numFmtId="3" fontId="20" fillId="0" borderId="77" xfId="0" applyNumberFormat="1" applyFont="1" applyBorder="1"/>
    <xf numFmtId="3" fontId="20" fillId="0" borderId="78" xfId="0" applyNumberFormat="1" applyFont="1" applyBorder="1"/>
    <xf numFmtId="3" fontId="20" fillId="0" borderId="79" xfId="0" applyNumberFormat="1" applyFont="1" applyBorder="1"/>
    <xf numFmtId="0" fontId="35" fillId="0" borderId="0" xfId="0" applyFont="1"/>
    <xf numFmtId="3" fontId="20" fillId="20" borderId="0" xfId="0" applyNumberFormat="1" applyFont="1" applyFill="1" applyBorder="1"/>
    <xf numFmtId="0" fontId="20" fillId="20" borderId="14" xfId="0" applyFont="1" applyFill="1" applyBorder="1" applyAlignment="1">
      <alignment wrapText="1"/>
    </xf>
    <xf numFmtId="0" fontId="22" fillId="0" borderId="47" xfId="0" applyFont="1" applyBorder="1" applyAlignment="1"/>
    <xf numFmtId="0" fontId="24" fillId="0" borderId="0" xfId="0" applyFont="1" applyBorder="1" applyAlignment="1"/>
    <xf numFmtId="0" fontId="39" fillId="0" borderId="0" xfId="0" applyFont="1" applyAlignment="1">
      <alignment horizontal="center"/>
    </xf>
    <xf numFmtId="0" fontId="20" fillId="0" borderId="80" xfId="0" applyFont="1" applyBorder="1"/>
    <xf numFmtId="0" fontId="24" fillId="0" borderId="70" xfId="0" applyFont="1" applyBorder="1"/>
    <xf numFmtId="0" fontId="24" fillId="0" borderId="30" xfId="0" applyFont="1" applyBorder="1" applyAlignment="1">
      <alignment wrapText="1"/>
    </xf>
    <xf numFmtId="0" fontId="20" fillId="0" borderId="81" xfId="0" applyFont="1" applyBorder="1"/>
    <xf numFmtId="3" fontId="24" fillId="0" borderId="47" xfId="0" applyNumberFormat="1" applyFont="1" applyBorder="1" applyAlignment="1">
      <alignment horizontal="right"/>
    </xf>
    <xf numFmtId="3" fontId="20" fillId="0" borderId="82" xfId="0" applyNumberFormat="1" applyFont="1" applyBorder="1"/>
    <xf numFmtId="3" fontId="20" fillId="0" borderId="51" xfId="0" applyNumberFormat="1" applyFont="1" applyBorder="1"/>
    <xf numFmtId="3" fontId="20" fillId="0" borderId="81" xfId="0" applyNumberFormat="1" applyFont="1" applyBorder="1"/>
    <xf numFmtId="3" fontId="20" fillId="0" borderId="83" xfId="0" applyNumberFormat="1" applyFont="1" applyBorder="1"/>
    <xf numFmtId="3" fontId="24" fillId="0" borderId="81" xfId="0" applyNumberFormat="1" applyFont="1" applyBorder="1"/>
    <xf numFmtId="3" fontId="24" fillId="0" borderId="83" xfId="0" applyNumberFormat="1" applyFont="1" applyBorder="1"/>
    <xf numFmtId="3" fontId="20" fillId="20" borderId="51" xfId="0" applyNumberFormat="1" applyFont="1" applyFill="1" applyBorder="1"/>
    <xf numFmtId="3" fontId="24" fillId="0" borderId="37" xfId="0" applyNumberFormat="1" applyFont="1" applyBorder="1"/>
    <xf numFmtId="0" fontId="24" fillId="0" borderId="84" xfId="0" applyFont="1" applyBorder="1" applyAlignment="1">
      <alignment horizontal="center" wrapText="1"/>
    </xf>
    <xf numFmtId="0" fontId="43" fillId="0" borderId="0" xfId="0" applyFont="1" applyBorder="1" applyAlignment="1">
      <alignment wrapText="1"/>
    </xf>
    <xf numFmtId="0" fontId="20" fillId="0" borderId="85" xfId="0" applyFont="1" applyBorder="1"/>
    <xf numFmtId="0" fontId="35" fillId="0" borderId="36" xfId="0" applyFont="1" applyBorder="1" applyAlignment="1">
      <alignment horizontal="right"/>
    </xf>
    <xf numFmtId="0" fontId="35" fillId="0" borderId="48" xfId="0" applyFont="1" applyBorder="1" applyAlignment="1">
      <alignment horizontal="right"/>
    </xf>
    <xf numFmtId="0" fontId="43" fillId="0" borderId="47" xfId="0" applyFont="1" applyBorder="1" applyAlignment="1">
      <alignment horizontal="center" wrapText="1"/>
    </xf>
    <xf numFmtId="0" fontId="46" fillId="0" borderId="0" xfId="0" applyFont="1"/>
    <xf numFmtId="0" fontId="43" fillId="0" borderId="50" xfId="0" applyFont="1" applyBorder="1" applyAlignment="1">
      <alignment horizontal="center"/>
    </xf>
    <xf numFmtId="0" fontId="43" fillId="0" borderId="86" xfId="0" applyFont="1" applyBorder="1" applyAlignment="1">
      <alignment horizontal="center"/>
    </xf>
    <xf numFmtId="0" fontId="24" fillId="0" borderId="61" xfId="0" applyFont="1" applyBorder="1"/>
    <xf numFmtId="0" fontId="32" fillId="0" borderId="23" xfId="0" applyFont="1" applyBorder="1"/>
    <xf numFmtId="0" fontId="24" fillId="0" borderId="23" xfId="0" applyFont="1" applyBorder="1"/>
    <xf numFmtId="0" fontId="35" fillId="0" borderId="61" xfId="0" applyFont="1" applyBorder="1"/>
    <xf numFmtId="0" fontId="35" fillId="0" borderId="82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35" fillId="0" borderId="73" xfId="0" applyFont="1" applyBorder="1" applyAlignment="1">
      <alignment horizontal="center"/>
    </xf>
    <xf numFmtId="0" fontId="22" fillId="0" borderId="40" xfId="0" applyFont="1" applyBorder="1"/>
    <xf numFmtId="0" fontId="24" fillId="0" borderId="65" xfId="0" applyFont="1" applyBorder="1" applyAlignment="1">
      <alignment horizontal="center" wrapText="1"/>
    </xf>
    <xf numFmtId="0" fontId="35" fillId="0" borderId="47" xfId="0" applyFont="1" applyBorder="1" applyAlignment="1">
      <alignment wrapText="1"/>
    </xf>
    <xf numFmtId="0" fontId="24" fillId="0" borderId="47" xfId="0" applyFont="1" applyBorder="1" applyAlignment="1">
      <alignment horizontal="center" wrapText="1"/>
    </xf>
    <xf numFmtId="0" fontId="35" fillId="0" borderId="0" xfId="0" applyFont="1" applyBorder="1" applyAlignment="1">
      <alignment horizontal="right"/>
    </xf>
    <xf numFmtId="0" fontId="35" fillId="0" borderId="47" xfId="0" applyFont="1" applyBorder="1" applyAlignment="1">
      <alignment horizontal="right"/>
    </xf>
    <xf numFmtId="0" fontId="35" fillId="0" borderId="57" xfId="0" applyFont="1" applyBorder="1" applyAlignment="1">
      <alignment wrapText="1"/>
    </xf>
    <xf numFmtId="0" fontId="20" fillId="0" borderId="70" xfId="0" applyFont="1" applyBorder="1" applyAlignment="1">
      <alignment horizontal="center"/>
    </xf>
    <xf numFmtId="0" fontId="20" fillId="0" borderId="65" xfId="0" applyFont="1" applyBorder="1" applyAlignment="1">
      <alignment horizontal="center"/>
    </xf>
    <xf numFmtId="0" fontId="35" fillId="0" borderId="48" xfId="0" applyFont="1" applyBorder="1" applyAlignment="1">
      <alignment horizontal="center"/>
    </xf>
    <xf numFmtId="0" fontId="43" fillId="0" borderId="87" xfId="0" applyFont="1" applyBorder="1" applyAlignment="1">
      <alignment horizontal="center"/>
    </xf>
    <xf numFmtId="3" fontId="20" fillId="0" borderId="0" xfId="0" applyNumberFormat="1" applyFont="1" applyBorder="1" applyAlignment="1">
      <alignment horizontal="right"/>
    </xf>
    <xf numFmtId="0" fontId="35" fillId="0" borderId="40" xfId="0" applyFont="1" applyBorder="1" applyAlignment="1">
      <alignment horizontal="right"/>
    </xf>
    <xf numFmtId="3" fontId="24" fillId="0" borderId="70" xfId="0" applyNumberFormat="1" applyFont="1" applyBorder="1" applyAlignment="1">
      <alignment horizontal="right"/>
    </xf>
    <xf numFmtId="0" fontId="24" fillId="0" borderId="70" xfId="0" applyFont="1" applyBorder="1" applyAlignment="1">
      <alignment horizontal="center" wrapText="1"/>
    </xf>
    <xf numFmtId="0" fontId="24" fillId="0" borderId="21" xfId="0" applyFont="1" applyBorder="1"/>
    <xf numFmtId="3" fontId="24" fillId="0" borderId="0" xfId="0" applyNumberFormat="1" applyFont="1" applyBorder="1" applyAlignment="1">
      <alignment horizontal="right"/>
    </xf>
    <xf numFmtId="0" fontId="35" fillId="0" borderId="80" xfId="0" applyFont="1" applyBorder="1" applyAlignment="1">
      <alignment horizontal="right"/>
    </xf>
    <xf numFmtId="0" fontId="24" fillId="0" borderId="88" xfId="0" applyFont="1" applyBorder="1"/>
    <xf numFmtId="0" fontId="35" fillId="0" borderId="89" xfId="0" applyFont="1" applyBorder="1" applyAlignment="1">
      <alignment horizontal="right"/>
    </xf>
    <xf numFmtId="0" fontId="24" fillId="0" borderId="90" xfId="0" applyFont="1" applyBorder="1"/>
    <xf numFmtId="3" fontId="24" fillId="0" borderId="91" xfId="0" applyNumberFormat="1" applyFont="1" applyBorder="1"/>
    <xf numFmtId="0" fontId="24" fillId="0" borderId="92" xfId="0" applyFont="1" applyBorder="1" applyAlignment="1">
      <alignment horizontal="center"/>
    </xf>
    <xf numFmtId="0" fontId="35" fillId="0" borderId="93" xfId="0" applyFont="1" applyBorder="1" applyAlignment="1">
      <alignment horizontal="right"/>
    </xf>
    <xf numFmtId="0" fontId="35" fillId="0" borderId="46" xfId="0" applyFont="1" applyBorder="1" applyAlignment="1">
      <alignment horizontal="right"/>
    </xf>
    <xf numFmtId="3" fontId="20" fillId="0" borderId="94" xfId="0" applyNumberFormat="1" applyFont="1" applyBorder="1"/>
    <xf numFmtId="0" fontId="22" fillId="0" borderId="40" xfId="0" applyFont="1" applyBorder="1" applyAlignment="1">
      <alignment horizontal="center"/>
    </xf>
    <xf numFmtId="0" fontId="22" fillId="0" borderId="95" xfId="0" applyFont="1" applyBorder="1" applyAlignment="1">
      <alignment horizontal="center"/>
    </xf>
    <xf numFmtId="0" fontId="20" fillId="0" borderId="57" xfId="0" applyFont="1" applyBorder="1" applyAlignment="1">
      <alignment wrapText="1"/>
    </xf>
    <xf numFmtId="0" fontId="35" fillId="0" borderId="96" xfId="0" applyFont="1" applyBorder="1" applyAlignment="1">
      <alignment horizontal="right"/>
    </xf>
    <xf numFmtId="0" fontId="20" fillId="0" borderId="47" xfId="0" applyFont="1" applyBorder="1" applyAlignment="1">
      <alignment horizontal="center" wrapText="1"/>
    </xf>
    <xf numFmtId="0" fontId="35" fillId="0" borderId="97" xfId="0" applyFont="1" applyBorder="1" applyAlignment="1">
      <alignment horizontal="right"/>
    </xf>
    <xf numFmtId="0" fontId="35" fillId="0" borderId="98" xfId="0" applyFont="1" applyFill="1" applyBorder="1" applyAlignment="1">
      <alignment horizontal="right"/>
    </xf>
    <xf numFmtId="0" fontId="35" fillId="0" borderId="98" xfId="0" applyFont="1" applyBorder="1" applyAlignment="1">
      <alignment horizontal="right"/>
    </xf>
    <xf numFmtId="3" fontId="20" fillId="20" borderId="64" xfId="0" applyNumberFormat="1" applyFont="1" applyFill="1" applyBorder="1"/>
    <xf numFmtId="0" fontId="24" fillId="0" borderId="47" xfId="0" applyFont="1" applyBorder="1" applyAlignment="1">
      <alignment wrapText="1"/>
    </xf>
    <xf numFmtId="0" fontId="35" fillId="0" borderId="37" xfId="0" applyFont="1" applyBorder="1" applyAlignment="1">
      <alignment horizontal="right"/>
    </xf>
    <xf numFmtId="0" fontId="35" fillId="0" borderId="47" xfId="0" applyFont="1" applyBorder="1" applyAlignment="1">
      <alignment horizontal="center"/>
    </xf>
    <xf numFmtId="0" fontId="35" fillId="0" borderId="40" xfId="0" applyFont="1" applyBorder="1" applyAlignment="1">
      <alignment wrapText="1"/>
    </xf>
    <xf numFmtId="0" fontId="20" fillId="0" borderId="47" xfId="0" applyFont="1" applyBorder="1" applyAlignment="1">
      <alignment horizontal="right"/>
    </xf>
    <xf numFmtId="0" fontId="43" fillId="0" borderId="79" xfId="0" applyFont="1" applyBorder="1" applyAlignment="1">
      <alignment horizontal="center"/>
    </xf>
    <xf numFmtId="0" fontId="43" fillId="0" borderId="70" xfId="0" applyFont="1" applyBorder="1" applyAlignment="1">
      <alignment horizontal="center"/>
    </xf>
    <xf numFmtId="0" fontId="24" fillId="0" borderId="65" xfId="0" applyFont="1" applyBorder="1" applyAlignment="1">
      <alignment horizontal="center" vertical="center"/>
    </xf>
    <xf numFmtId="0" fontId="43" fillId="0" borderId="84" xfId="0" applyFont="1" applyBorder="1" applyAlignment="1">
      <alignment horizontal="center"/>
    </xf>
    <xf numFmtId="0" fontId="22" fillId="0" borderId="99" xfId="0" applyFont="1" applyBorder="1"/>
    <xf numFmtId="0" fontId="24" fillId="0" borderId="100" xfId="0" applyFont="1" applyBorder="1"/>
    <xf numFmtId="0" fontId="24" fillId="0" borderId="47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3" fontId="29" fillId="0" borderId="46" xfId="0" applyNumberFormat="1" applyFont="1" applyBorder="1" applyAlignment="1">
      <alignment horizontal="right"/>
    </xf>
    <xf numFmtId="3" fontId="39" fillId="0" borderId="47" xfId="0" applyNumberFormat="1" applyFont="1" applyBorder="1" applyAlignment="1">
      <alignment horizontal="right"/>
    </xf>
    <xf numFmtId="3" fontId="20" fillId="0" borderId="37" xfId="0" applyNumberFormat="1" applyFont="1" applyBorder="1"/>
    <xf numFmtId="0" fontId="24" fillId="0" borderId="18" xfId="0" applyFont="1" applyBorder="1"/>
    <xf numFmtId="0" fontId="20" fillId="0" borderId="57" xfId="0" applyFont="1" applyBorder="1" applyAlignment="1">
      <alignment horizontal="center" wrapText="1"/>
    </xf>
    <xf numFmtId="0" fontId="35" fillId="0" borderId="101" xfId="0" applyFont="1" applyBorder="1" applyAlignment="1">
      <alignment horizontal="right"/>
    </xf>
    <xf numFmtId="0" fontId="20" fillId="0" borderId="0" xfId="0" applyFont="1" applyAlignment="1"/>
    <xf numFmtId="0" fontId="22" fillId="0" borderId="88" xfId="0" applyFont="1" applyBorder="1" applyAlignment="1">
      <alignment horizontal="center" vertical="center"/>
    </xf>
    <xf numFmtId="0" fontId="35" fillId="0" borderId="73" xfId="0" applyFont="1" applyBorder="1" applyAlignment="1">
      <alignment horizontal="right"/>
    </xf>
    <xf numFmtId="0" fontId="35" fillId="0" borderId="102" xfId="0" applyFont="1" applyBorder="1" applyAlignment="1">
      <alignment horizontal="right"/>
    </xf>
    <xf numFmtId="0" fontId="35" fillId="0" borderId="79" xfId="0" applyFont="1" applyBorder="1" applyAlignment="1">
      <alignment horizontal="right"/>
    </xf>
    <xf numFmtId="0" fontId="22" fillId="0" borderId="103" xfId="0" applyFont="1" applyBorder="1" applyAlignment="1">
      <alignment horizontal="center" vertical="center"/>
    </xf>
    <xf numFmtId="0" fontId="35" fillId="0" borderId="104" xfId="0" applyFont="1" applyBorder="1" applyAlignment="1">
      <alignment horizontal="right"/>
    </xf>
    <xf numFmtId="0" fontId="24" fillId="0" borderId="4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/>
    </xf>
    <xf numFmtId="0" fontId="24" fillId="0" borderId="84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105" xfId="0" applyFont="1" applyBorder="1" applyAlignment="1">
      <alignment horizontal="center"/>
    </xf>
    <xf numFmtId="0" fontId="20" fillId="0" borderId="100" xfId="0" applyFont="1" applyBorder="1" applyAlignment="1">
      <alignment horizontal="center"/>
    </xf>
    <xf numFmtId="0" fontId="20" fillId="0" borderId="106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20" fillId="0" borderId="95" xfId="0" applyFont="1" applyBorder="1"/>
    <xf numFmtId="0" fontId="20" fillId="0" borderId="107" xfId="0" applyFont="1" applyBorder="1" applyAlignment="1">
      <alignment horizontal="center"/>
    </xf>
    <xf numFmtId="0" fontId="29" fillId="0" borderId="108" xfId="0" applyFont="1" applyBorder="1" applyAlignment="1">
      <alignment wrapText="1"/>
    </xf>
    <xf numFmtId="0" fontId="0" fillId="0" borderId="109" xfId="0" applyBorder="1"/>
    <xf numFmtId="3" fontId="20" fillId="0" borderId="33" xfId="0" applyNumberFormat="1" applyFont="1" applyBorder="1"/>
    <xf numFmtId="3" fontId="20" fillId="0" borderId="30" xfId="0" applyNumberFormat="1" applyFont="1" applyBorder="1" applyAlignment="1">
      <alignment horizontal="right"/>
    </xf>
    <xf numFmtId="3" fontId="20" fillId="0" borderId="51" xfId="0" applyNumberFormat="1" applyFont="1" applyBorder="1" applyAlignment="1">
      <alignment horizontal="right"/>
    </xf>
    <xf numFmtId="0" fontId="24" fillId="0" borderId="0" xfId="0" applyFont="1" applyBorder="1" applyAlignment="1">
      <alignment wrapText="1"/>
    </xf>
    <xf numFmtId="0" fontId="24" fillId="0" borderId="50" xfId="0" applyFont="1" applyBorder="1" applyAlignment="1">
      <alignment wrapText="1"/>
    </xf>
    <xf numFmtId="0" fontId="20" fillId="0" borderId="30" xfId="0" applyFont="1" applyBorder="1" applyAlignment="1">
      <alignment wrapText="1"/>
    </xf>
    <xf numFmtId="0" fontId="43" fillId="0" borderId="65" xfId="0" applyFont="1" applyBorder="1" applyAlignment="1">
      <alignment horizontal="center" wrapText="1"/>
    </xf>
    <xf numFmtId="0" fontId="24" fillId="0" borderId="9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43" fillId="0" borderId="0" xfId="0" applyFont="1" applyBorder="1"/>
    <xf numFmtId="3" fontId="43" fillId="0" borderId="0" xfId="0" applyNumberFormat="1" applyFont="1" applyBorder="1"/>
    <xf numFmtId="3" fontId="43" fillId="0" borderId="0" xfId="0" applyNumberFormat="1" applyFont="1" applyBorder="1" applyAlignment="1">
      <alignment horizontal="right"/>
    </xf>
    <xf numFmtId="0" fontId="25" fillId="0" borderId="0" xfId="0" applyFont="1" applyBorder="1"/>
    <xf numFmtId="3" fontId="24" fillId="0" borderId="43" xfId="0" applyNumberFormat="1" applyFont="1" applyBorder="1" applyAlignment="1">
      <alignment horizontal="right"/>
    </xf>
    <xf numFmtId="3" fontId="24" fillId="0" borderId="110" xfId="0" applyNumberFormat="1" applyFont="1" applyBorder="1" applyAlignment="1">
      <alignment horizontal="right"/>
    </xf>
    <xf numFmtId="0" fontId="43" fillId="0" borderId="0" xfId="0" applyFont="1" applyBorder="1" applyAlignment="1">
      <alignment horizontal="right"/>
    </xf>
    <xf numFmtId="0" fontId="45" fillId="0" borderId="47" xfId="0" applyFont="1" applyBorder="1" applyAlignment="1">
      <alignment horizontal="center" wrapText="1"/>
    </xf>
    <xf numFmtId="0" fontId="0" fillId="0" borderId="47" xfId="0" applyBorder="1"/>
    <xf numFmtId="0" fontId="45" fillId="0" borderId="40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0" fontId="20" fillId="0" borderId="51" xfId="0" applyFont="1" applyBorder="1" applyAlignment="1">
      <alignment wrapText="1"/>
    </xf>
    <xf numFmtId="0" fontId="35" fillId="0" borderId="49" xfId="0" applyFont="1" applyBorder="1" applyAlignment="1">
      <alignment horizontal="right"/>
    </xf>
    <xf numFmtId="0" fontId="24" fillId="0" borderId="111" xfId="0" applyFont="1" applyBorder="1" applyAlignment="1">
      <alignment wrapText="1"/>
    </xf>
    <xf numFmtId="0" fontId="0" fillId="0" borderId="73" xfId="0" applyBorder="1"/>
    <xf numFmtId="3" fontId="20" fillId="20" borderId="78" xfId="0" applyNumberFormat="1" applyFont="1" applyFill="1" applyBorder="1"/>
    <xf numFmtId="0" fontId="50" fillId="0" borderId="73" xfId="0" applyFont="1" applyBorder="1" applyAlignment="1">
      <alignment horizontal="center"/>
    </xf>
    <xf numFmtId="0" fontId="51" fillId="0" borderId="93" xfId="0" applyFont="1" applyBorder="1" applyAlignment="1">
      <alignment horizontal="center"/>
    </xf>
    <xf numFmtId="0" fontId="51" fillId="0" borderId="78" xfId="0" applyFont="1" applyBorder="1" applyAlignment="1">
      <alignment horizontal="center"/>
    </xf>
    <xf numFmtId="0" fontId="51" fillId="0" borderId="50" xfId="0" applyFont="1" applyBorder="1" applyAlignment="1">
      <alignment horizontal="center"/>
    </xf>
    <xf numFmtId="0" fontId="35" fillId="0" borderId="112" xfId="0" applyFont="1" applyBorder="1" applyAlignment="1">
      <alignment horizontal="right"/>
    </xf>
    <xf numFmtId="0" fontId="24" fillId="0" borderId="113" xfId="0" applyFont="1" applyBorder="1"/>
    <xf numFmtId="3" fontId="24" fillId="0" borderId="114" xfId="0" applyNumberFormat="1" applyFont="1" applyBorder="1"/>
    <xf numFmtId="3" fontId="24" fillId="0" borderId="115" xfId="0" applyNumberFormat="1" applyFont="1" applyBorder="1"/>
    <xf numFmtId="3" fontId="24" fillId="20" borderId="116" xfId="0" applyNumberFormat="1" applyFont="1" applyFill="1" applyBorder="1"/>
    <xf numFmtId="0" fontId="24" fillId="20" borderId="117" xfId="0" applyFont="1" applyFill="1" applyBorder="1" applyAlignment="1">
      <alignment wrapText="1"/>
    </xf>
    <xf numFmtId="3" fontId="24" fillId="0" borderId="118" xfId="0" applyNumberFormat="1" applyFont="1" applyBorder="1"/>
    <xf numFmtId="3" fontId="24" fillId="0" borderId="112" xfId="0" applyNumberFormat="1" applyFont="1" applyBorder="1"/>
    <xf numFmtId="0" fontId="35" fillId="0" borderId="119" xfId="0" applyFont="1" applyBorder="1" applyAlignment="1">
      <alignment horizontal="right"/>
    </xf>
    <xf numFmtId="3" fontId="24" fillId="0" borderId="120" xfId="0" applyNumberFormat="1" applyFont="1" applyBorder="1"/>
    <xf numFmtId="3" fontId="24" fillId="0" borderId="121" xfId="0" applyNumberFormat="1" applyFont="1" applyBorder="1"/>
    <xf numFmtId="3" fontId="24" fillId="0" borderId="122" xfId="0" applyNumberFormat="1" applyFont="1" applyBorder="1"/>
    <xf numFmtId="3" fontId="20" fillId="0" borderId="73" xfId="0" applyNumberFormat="1" applyFont="1" applyBorder="1"/>
    <xf numFmtId="3" fontId="24" fillId="0" borderId="82" xfId="0" applyNumberFormat="1" applyFont="1" applyBorder="1"/>
    <xf numFmtId="0" fontId="31" fillId="0" borderId="104" xfId="0" applyFont="1" applyBorder="1" applyAlignment="1">
      <alignment wrapText="1"/>
    </xf>
    <xf numFmtId="0" fontId="31" fillId="0" borderId="123" xfId="0" applyFont="1" applyBorder="1" applyAlignment="1">
      <alignment wrapText="1"/>
    </xf>
    <xf numFmtId="0" fontId="20" fillId="0" borderId="120" xfId="0" applyFont="1" applyBorder="1" applyAlignment="1">
      <alignment wrapText="1"/>
    </xf>
    <xf numFmtId="0" fontId="20" fillId="0" borderId="124" xfId="0" applyFont="1" applyBorder="1"/>
    <xf numFmtId="0" fontId="32" fillId="0" borderId="96" xfId="0" applyFont="1" applyBorder="1" applyAlignment="1">
      <alignment wrapText="1"/>
    </xf>
    <xf numFmtId="0" fontId="31" fillId="0" borderId="53" xfId="0" applyFont="1" applyBorder="1" applyAlignment="1">
      <alignment wrapText="1"/>
    </xf>
    <xf numFmtId="0" fontId="32" fillId="0" borderId="98" xfId="0" applyFont="1" applyBorder="1" applyAlignment="1">
      <alignment wrapText="1"/>
    </xf>
    <xf numFmtId="0" fontId="32" fillId="0" borderId="125" xfId="0" applyFont="1" applyBorder="1" applyAlignment="1">
      <alignment wrapText="1"/>
    </xf>
    <xf numFmtId="3" fontId="24" fillId="0" borderId="126" xfId="0" applyNumberFormat="1" applyFont="1" applyBorder="1"/>
    <xf numFmtId="0" fontId="43" fillId="0" borderId="127" xfId="0" applyFont="1" applyBorder="1" applyAlignment="1">
      <alignment horizontal="center"/>
    </xf>
    <xf numFmtId="0" fontId="43" fillId="0" borderId="73" xfId="0" applyFont="1" applyBorder="1" applyAlignment="1">
      <alignment horizontal="center"/>
    </xf>
    <xf numFmtId="3" fontId="20" fillId="0" borderId="36" xfId="0" applyNumberFormat="1" applyFont="1" applyBorder="1" applyAlignment="1">
      <alignment horizontal="right"/>
    </xf>
    <xf numFmtId="0" fontId="43" fillId="0" borderId="44" xfId="0" applyFont="1" applyBorder="1" applyAlignment="1">
      <alignment horizontal="center"/>
    </xf>
    <xf numFmtId="0" fontId="43" fillId="0" borderId="48" xfId="0" applyFont="1" applyBorder="1" applyAlignment="1">
      <alignment horizontal="center"/>
    </xf>
    <xf numFmtId="3" fontId="20" fillId="0" borderId="128" xfId="0" applyNumberFormat="1" applyFont="1" applyBorder="1"/>
    <xf numFmtId="0" fontId="24" fillId="0" borderId="65" xfId="0" applyFont="1" applyBorder="1"/>
    <xf numFmtId="0" fontId="20" fillId="0" borderId="47" xfId="0" applyFont="1" applyBorder="1"/>
    <xf numFmtId="0" fontId="43" fillId="0" borderId="83" xfId="0" applyFont="1" applyBorder="1" applyAlignment="1">
      <alignment horizontal="center"/>
    </xf>
    <xf numFmtId="0" fontId="20" fillId="0" borderId="51" xfId="0" applyFont="1" applyFill="1" applyBorder="1"/>
    <xf numFmtId="0" fontId="20" fillId="0" borderId="36" xfId="0" applyFont="1" applyBorder="1" applyAlignment="1">
      <alignment horizontal="right"/>
    </xf>
    <xf numFmtId="0" fontId="20" fillId="0" borderId="57" xfId="0" applyFont="1" applyBorder="1" applyAlignment="1">
      <alignment horizontal="right"/>
    </xf>
    <xf numFmtId="0" fontId="20" fillId="0" borderId="48" xfId="0" applyFont="1" applyBorder="1" applyAlignment="1">
      <alignment horizontal="right"/>
    </xf>
    <xf numFmtId="0" fontId="24" fillId="0" borderId="129" xfId="0" applyFont="1" applyBorder="1"/>
    <xf numFmtId="0" fontId="24" fillId="0" borderId="57" xfId="0" applyFont="1" applyBorder="1" applyAlignment="1">
      <alignment horizontal="right"/>
    </xf>
    <xf numFmtId="0" fontId="24" fillId="0" borderId="47" xfId="0" applyFont="1" applyBorder="1" applyAlignment="1">
      <alignment horizontal="right"/>
    </xf>
    <xf numFmtId="0" fontId="20" fillId="0" borderId="49" xfId="0" applyFont="1" applyBorder="1" applyAlignment="1">
      <alignment horizontal="right"/>
    </xf>
    <xf numFmtId="0" fontId="24" fillId="0" borderId="75" xfId="0" applyFont="1" applyBorder="1" applyAlignment="1">
      <alignment horizontal="center"/>
    </xf>
    <xf numFmtId="0" fontId="24" fillId="0" borderId="59" xfId="0" applyFont="1" applyBorder="1" applyAlignment="1">
      <alignment horizontal="center" wrapText="1"/>
    </xf>
    <xf numFmtId="0" fontId="24" fillId="0" borderId="130" xfId="0" applyFont="1" applyBorder="1" applyAlignment="1">
      <alignment horizontal="center"/>
    </xf>
    <xf numFmtId="0" fontId="24" fillId="0" borderId="131" xfId="0" applyFont="1" applyBorder="1" applyAlignment="1">
      <alignment horizontal="center"/>
    </xf>
    <xf numFmtId="3" fontId="20" fillId="20" borderId="132" xfId="0" applyNumberFormat="1" applyFont="1" applyFill="1" applyBorder="1"/>
    <xf numFmtId="0" fontId="24" fillId="0" borderId="73" xfId="0" applyFont="1" applyBorder="1" applyAlignment="1">
      <alignment horizontal="center"/>
    </xf>
    <xf numFmtId="3" fontId="20" fillId="0" borderId="133" xfId="0" applyNumberFormat="1" applyFont="1" applyBorder="1"/>
    <xf numFmtId="3" fontId="20" fillId="0" borderId="134" xfId="0" applyNumberFormat="1" applyFont="1" applyBorder="1"/>
    <xf numFmtId="0" fontId="35" fillId="0" borderId="68" xfId="0" applyFont="1" applyBorder="1" applyAlignment="1">
      <alignment wrapText="1"/>
    </xf>
    <xf numFmtId="0" fontId="35" fillId="0" borderId="39" xfId="0" applyFont="1" applyBorder="1"/>
    <xf numFmtId="3" fontId="20" fillId="0" borderId="56" xfId="0" applyNumberFormat="1" applyFont="1" applyBorder="1" applyAlignment="1"/>
    <xf numFmtId="3" fontId="20" fillId="0" borderId="71" xfId="0" applyNumberFormat="1" applyFont="1" applyBorder="1" applyAlignment="1"/>
    <xf numFmtId="3" fontId="24" fillId="20" borderId="47" xfId="0" applyNumberFormat="1" applyFont="1" applyFill="1" applyBorder="1"/>
    <xf numFmtId="3" fontId="24" fillId="20" borderId="49" xfId="0" applyNumberFormat="1" applyFont="1" applyFill="1" applyBorder="1"/>
    <xf numFmtId="3" fontId="24" fillId="20" borderId="0" xfId="0" applyNumberFormat="1" applyFont="1" applyFill="1" applyBorder="1"/>
    <xf numFmtId="0" fontId="20" fillId="0" borderId="50" xfId="0" applyFont="1" applyBorder="1"/>
    <xf numFmtId="0" fontId="24" fillId="0" borderId="40" xfId="0" applyFont="1" applyBorder="1" applyAlignment="1">
      <alignment horizontal="left" vertical="center" wrapText="1"/>
    </xf>
    <xf numFmtId="0" fontId="20" fillId="0" borderId="83" xfId="0" applyFont="1" applyBorder="1" applyAlignment="1">
      <alignment wrapText="1"/>
    </xf>
    <xf numFmtId="0" fontId="31" fillId="0" borderId="40" xfId="0" applyFont="1" applyBorder="1" applyAlignment="1">
      <alignment horizontal="justify" wrapText="1"/>
    </xf>
    <xf numFmtId="0" fontId="24" fillId="0" borderId="135" xfId="0" applyFont="1" applyBorder="1" applyAlignment="1">
      <alignment wrapText="1"/>
    </xf>
    <xf numFmtId="0" fontId="24" fillId="0" borderId="57" xfId="0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3" fontId="20" fillId="0" borderId="109" xfId="0" applyNumberFormat="1" applyFont="1" applyBorder="1"/>
    <xf numFmtId="3" fontId="24" fillId="0" borderId="57" xfId="0" applyNumberFormat="1" applyFont="1" applyBorder="1"/>
    <xf numFmtId="3" fontId="20" fillId="0" borderId="136" xfId="0" applyNumberFormat="1" applyFont="1" applyBorder="1"/>
    <xf numFmtId="3" fontId="20" fillId="0" borderId="71" xfId="35" applyNumberFormat="1" applyFont="1" applyBorder="1" applyProtection="1"/>
    <xf numFmtId="0" fontId="20" fillId="0" borderId="18" xfId="35" applyFont="1" applyBorder="1" applyProtection="1"/>
    <xf numFmtId="3" fontId="20" fillId="0" borderId="137" xfId="0" applyNumberFormat="1" applyFont="1" applyBorder="1"/>
    <xf numFmtId="3" fontId="20" fillId="0" borderId="36" xfId="0" applyNumberFormat="1" applyFont="1" applyBorder="1" applyAlignment="1">
      <alignment wrapText="1"/>
    </xf>
    <xf numFmtId="3" fontId="24" fillId="0" borderId="36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5" fillId="0" borderId="83" xfId="0" applyFont="1" applyBorder="1" applyAlignment="1">
      <alignment horizontal="right"/>
    </xf>
    <xf numFmtId="0" fontId="35" fillId="0" borderId="51" xfId="0" applyFont="1" applyBorder="1" applyAlignment="1">
      <alignment horizontal="right"/>
    </xf>
    <xf numFmtId="0" fontId="35" fillId="0" borderId="81" xfId="0" applyFont="1" applyBorder="1" applyAlignment="1">
      <alignment horizontal="right"/>
    </xf>
    <xf numFmtId="3" fontId="20" fillId="0" borderId="138" xfId="0" applyNumberFormat="1" applyFont="1" applyBorder="1"/>
    <xf numFmtId="3" fontId="24" fillId="0" borderId="47" xfId="0" applyNumberFormat="1" applyFont="1" applyBorder="1" applyAlignment="1">
      <alignment wrapText="1"/>
    </xf>
    <xf numFmtId="3" fontId="20" fillId="0" borderId="58" xfId="0" applyNumberFormat="1" applyFont="1" applyBorder="1"/>
    <xf numFmtId="3" fontId="20" fillId="0" borderId="139" xfId="0" applyNumberFormat="1" applyFont="1" applyBorder="1"/>
    <xf numFmtId="0" fontId="20" fillId="0" borderId="120" xfId="0" applyFont="1" applyBorder="1" applyAlignment="1">
      <alignment horizontal="center"/>
    </xf>
    <xf numFmtId="3" fontId="43" fillId="0" borderId="140" xfId="0" applyNumberFormat="1" applyFont="1" applyBorder="1"/>
    <xf numFmtId="3" fontId="43" fillId="0" borderId="124" xfId="0" applyNumberFormat="1" applyFont="1" applyBorder="1"/>
    <xf numFmtId="3" fontId="35" fillId="0" borderId="138" xfId="0" applyNumberFormat="1" applyFont="1" applyBorder="1"/>
    <xf numFmtId="0" fontId="24" fillId="0" borderId="141" xfId="0" applyFont="1" applyBorder="1" applyAlignment="1">
      <alignment horizontal="left" vertical="center"/>
    </xf>
    <xf numFmtId="0" fontId="20" fillId="0" borderId="73" xfId="0" applyFont="1" applyBorder="1" applyAlignment="1">
      <alignment horizontal="right"/>
    </xf>
    <xf numFmtId="3" fontId="20" fillId="0" borderId="15" xfId="0" applyNumberFormat="1" applyFont="1" applyFill="1" applyBorder="1"/>
    <xf numFmtId="3" fontId="20" fillId="0" borderId="12" xfId="0" applyNumberFormat="1" applyFont="1" applyFill="1" applyBorder="1"/>
    <xf numFmtId="0" fontId="20" fillId="0" borderId="142" xfId="0" applyFont="1" applyBorder="1"/>
    <xf numFmtId="0" fontId="29" fillId="0" borderId="143" xfId="0" applyFont="1" applyBorder="1" applyAlignment="1">
      <alignment wrapText="1"/>
    </xf>
    <xf numFmtId="0" fontId="24" fillId="0" borderId="144" xfId="0" applyFont="1" applyBorder="1"/>
    <xf numFmtId="0" fontId="39" fillId="0" borderId="145" xfId="0" applyFont="1" applyBorder="1"/>
    <xf numFmtId="3" fontId="39" fillId="0" borderId="145" xfId="26" applyNumberFormat="1" applyFont="1" applyFill="1" applyBorder="1" applyAlignment="1" applyProtection="1"/>
    <xf numFmtId="3" fontId="39" fillId="0" borderId="146" xfId="26" applyNumberFormat="1" applyFont="1" applyFill="1" applyBorder="1" applyAlignment="1" applyProtection="1"/>
    <xf numFmtId="3" fontId="39" fillId="0" borderId="42" xfId="26" applyNumberFormat="1" applyFont="1" applyFill="1" applyBorder="1" applyAlignment="1" applyProtection="1"/>
    <xf numFmtId="3" fontId="39" fillId="0" borderId="65" xfId="26" applyNumberFormat="1" applyFont="1" applyFill="1" applyBorder="1" applyAlignment="1" applyProtection="1"/>
    <xf numFmtId="3" fontId="20" fillId="0" borderId="51" xfId="0" applyNumberFormat="1" applyFont="1" applyFill="1" applyBorder="1"/>
    <xf numFmtId="3" fontId="20" fillId="0" borderId="36" xfId="0" applyNumberFormat="1" applyFont="1" applyFill="1" applyBorder="1"/>
    <xf numFmtId="3" fontId="20" fillId="0" borderId="57" xfId="0" applyNumberFormat="1" applyFont="1" applyBorder="1"/>
    <xf numFmtId="0" fontId="29" fillId="0" borderId="81" xfId="0" applyFont="1" applyBorder="1" applyAlignment="1">
      <alignment horizontal="right"/>
    </xf>
    <xf numFmtId="3" fontId="29" fillId="0" borderId="82" xfId="0" applyNumberFormat="1" applyFont="1" applyBorder="1" applyAlignment="1">
      <alignment horizontal="right"/>
    </xf>
    <xf numFmtId="3" fontId="20" fillId="0" borderId="82" xfId="0" applyNumberFormat="1" applyFont="1" applyBorder="1" applyAlignment="1">
      <alignment horizontal="right"/>
    </xf>
    <xf numFmtId="0" fontId="39" fillId="0" borderId="40" xfId="0" applyFont="1" applyBorder="1" applyAlignment="1">
      <alignment horizontal="right"/>
    </xf>
    <xf numFmtId="0" fontId="38" fillId="0" borderId="0" xfId="0" applyFont="1" applyBorder="1" applyAlignment="1">
      <alignment horizontal="center"/>
    </xf>
    <xf numFmtId="0" fontId="24" fillId="20" borderId="0" xfId="0" applyFont="1" applyFill="1" applyBorder="1"/>
    <xf numFmtId="3" fontId="24" fillId="0" borderId="0" xfId="0" applyNumberFormat="1" applyFont="1" applyBorder="1"/>
    <xf numFmtId="0" fontId="0" fillId="0" borderId="0" xfId="0" applyBorder="1" applyAlignment="1">
      <alignment horizontal="center"/>
    </xf>
    <xf numFmtId="0" fontId="20" fillId="0" borderId="147" xfId="0" applyFont="1" applyBorder="1"/>
    <xf numFmtId="0" fontId="20" fillId="0" borderId="148" xfId="0" applyFont="1" applyBorder="1"/>
    <xf numFmtId="0" fontId="35" fillId="20" borderId="93" xfId="0" applyFont="1" applyFill="1" applyBorder="1"/>
    <xf numFmtId="0" fontId="35" fillId="20" borderId="80" xfId="0" applyFont="1" applyFill="1" applyBorder="1"/>
    <xf numFmtId="0" fontId="35" fillId="0" borderId="80" xfId="0" applyFont="1" applyBorder="1"/>
    <xf numFmtId="0" fontId="24" fillId="20" borderId="149" xfId="0" applyFont="1" applyFill="1" applyBorder="1"/>
    <xf numFmtId="3" fontId="24" fillId="20" borderId="150" xfId="0" applyNumberFormat="1" applyFont="1" applyFill="1" applyBorder="1"/>
    <xf numFmtId="0" fontId="35" fillId="0" borderId="51" xfId="0" applyFont="1" applyBorder="1"/>
    <xf numFmtId="3" fontId="24" fillId="0" borderId="17" xfId="0" applyNumberFormat="1" applyFont="1" applyBorder="1"/>
    <xf numFmtId="0" fontId="24" fillId="20" borderId="0" xfId="0" applyFont="1" applyFill="1" applyBorder="1" applyAlignment="1">
      <alignment wrapText="1"/>
    </xf>
    <xf numFmtId="3" fontId="24" fillId="20" borderId="17" xfId="0" applyNumberFormat="1" applyFont="1" applyFill="1" applyBorder="1"/>
    <xf numFmtId="3" fontId="24" fillId="20" borderId="151" xfId="0" applyNumberFormat="1" applyFont="1" applyFill="1" applyBorder="1"/>
    <xf numFmtId="0" fontId="51" fillId="0" borderId="73" xfId="0" applyFont="1" applyBorder="1" applyAlignment="1">
      <alignment horizontal="center"/>
    </xf>
    <xf numFmtId="0" fontId="20" fillId="0" borderId="49" xfId="0" applyFont="1" applyBorder="1"/>
    <xf numFmtId="3" fontId="24" fillId="20" borderId="119" xfId="0" applyNumberFormat="1" applyFont="1" applyFill="1" applyBorder="1"/>
    <xf numFmtId="0" fontId="24" fillId="0" borderId="48" xfId="0" applyFont="1" applyBorder="1" applyAlignment="1">
      <alignment horizontal="center"/>
    </xf>
    <xf numFmtId="3" fontId="20" fillId="0" borderId="43" xfId="0" applyNumberFormat="1" applyFont="1" applyBorder="1" applyAlignment="1">
      <alignment horizontal="right"/>
    </xf>
    <xf numFmtId="3" fontId="20" fillId="0" borderId="45" xfId="0" applyNumberFormat="1" applyFont="1" applyBorder="1" applyAlignment="1">
      <alignment horizontal="right"/>
    </xf>
    <xf numFmtId="3" fontId="24" fillId="0" borderId="65" xfId="0" applyNumberFormat="1" applyFont="1" applyBorder="1" applyAlignment="1">
      <alignment horizontal="right"/>
    </xf>
    <xf numFmtId="3" fontId="20" fillId="0" borderId="110" xfId="0" applyNumberFormat="1" applyFont="1" applyBorder="1" applyAlignment="1">
      <alignment horizontal="right"/>
    </xf>
    <xf numFmtId="3" fontId="24" fillId="0" borderId="152" xfId="0" applyNumberFormat="1" applyFont="1" applyBorder="1"/>
    <xf numFmtId="3" fontId="24" fillId="0" borderId="153" xfId="0" applyNumberFormat="1" applyFont="1" applyBorder="1"/>
    <xf numFmtId="3" fontId="20" fillId="20" borderId="63" xfId="0" applyNumberFormat="1" applyFont="1" applyFill="1" applyBorder="1"/>
    <xf numFmtId="3" fontId="24" fillId="20" borderId="40" xfId="0" applyNumberFormat="1" applyFont="1" applyFill="1" applyBorder="1"/>
    <xf numFmtId="3" fontId="20" fillId="20" borderId="29" xfId="0" applyNumberFormat="1" applyFont="1" applyFill="1" applyBorder="1"/>
    <xf numFmtId="164" fontId="32" fillId="0" borderId="154" xfId="0" applyNumberFormat="1" applyFont="1" applyBorder="1" applyAlignment="1"/>
    <xf numFmtId="164" fontId="32" fillId="0" borderId="51" xfId="0" applyNumberFormat="1" applyFont="1" applyBorder="1" applyAlignment="1"/>
    <xf numFmtId="0" fontId="31" fillId="0" borderId="126" xfId="0" applyFont="1" applyBorder="1"/>
    <xf numFmtId="0" fontId="43" fillId="0" borderId="79" xfId="0" applyFont="1" applyBorder="1"/>
    <xf numFmtId="0" fontId="35" fillId="0" borderId="155" xfId="0" applyFont="1" applyBorder="1"/>
    <xf numFmtId="0" fontId="31" fillId="20" borderId="51" xfId="0" applyFont="1" applyFill="1" applyBorder="1"/>
    <xf numFmtId="16" fontId="35" fillId="0" borderId="32" xfId="0" applyNumberFormat="1" applyFont="1" applyBorder="1"/>
    <xf numFmtId="0" fontId="24" fillId="0" borderId="79" xfId="0" applyFont="1" applyBorder="1"/>
    <xf numFmtId="3" fontId="24" fillId="20" borderId="27" xfId="0" applyNumberFormat="1" applyFont="1" applyFill="1" applyBorder="1"/>
    <xf numFmtId="3" fontId="20" fillId="0" borderId="156" xfId="0" applyNumberFormat="1" applyFont="1" applyBorder="1"/>
    <xf numFmtId="0" fontId="35" fillId="0" borderId="49" xfId="0" applyFont="1" applyBorder="1" applyAlignment="1">
      <alignment horizontal="center"/>
    </xf>
    <xf numFmtId="0" fontId="52" fillId="0" borderId="0" xfId="0" applyFont="1"/>
    <xf numFmtId="0" fontId="24" fillId="0" borderId="40" xfId="0" applyFont="1" applyBorder="1" applyAlignment="1">
      <alignment wrapText="1"/>
    </xf>
    <xf numFmtId="0" fontId="0" fillId="0" borderId="0" xfId="0" applyFill="1"/>
    <xf numFmtId="0" fontId="0" fillId="0" borderId="39" xfId="0" applyBorder="1"/>
    <xf numFmtId="0" fontId="35" fillId="0" borderId="39" xfId="0" applyFont="1" applyBorder="1" applyAlignment="1">
      <alignment horizontal="right"/>
    </xf>
    <xf numFmtId="0" fontId="43" fillId="0" borderId="40" xfId="0" applyFont="1" applyBorder="1" applyAlignment="1">
      <alignment horizontal="right"/>
    </xf>
    <xf numFmtId="0" fontId="20" fillId="0" borderId="36" xfId="0" applyFont="1" applyBorder="1" applyAlignment="1">
      <alignment wrapText="1"/>
    </xf>
    <xf numFmtId="0" fontId="20" fillId="0" borderId="83" xfId="0" applyFont="1" applyBorder="1"/>
    <xf numFmtId="3" fontId="24" fillId="0" borderId="36" xfId="0" applyNumberFormat="1" applyFont="1" applyBorder="1" applyAlignment="1">
      <alignment horizontal="right"/>
    </xf>
    <xf numFmtId="3" fontId="20" fillId="0" borderId="46" xfId="0" applyNumberFormat="1" applyFont="1" applyBorder="1" applyAlignment="1">
      <alignment horizontal="right"/>
    </xf>
    <xf numFmtId="3" fontId="24" fillId="0" borderId="157" xfId="0" applyNumberFormat="1" applyFont="1" applyBorder="1"/>
    <xf numFmtId="3" fontId="20" fillId="20" borderId="43" xfId="0" applyNumberFormat="1" applyFont="1" applyFill="1" applyBorder="1"/>
    <xf numFmtId="3" fontId="20" fillId="0" borderId="94" xfId="0" applyNumberFormat="1" applyFont="1" applyBorder="1" applyAlignment="1"/>
    <xf numFmtId="3" fontId="20" fillId="0" borderId="66" xfId="0" applyNumberFormat="1" applyFont="1" applyBorder="1" applyAlignment="1"/>
    <xf numFmtId="3" fontId="20" fillId="0" borderId="72" xfId="35" applyNumberFormat="1" applyFont="1" applyBorder="1" applyProtection="1"/>
    <xf numFmtId="0" fontId="35" fillId="0" borderId="47" xfId="0" applyFont="1" applyFill="1" applyBorder="1" applyAlignment="1">
      <alignment horizontal="right"/>
    </xf>
    <xf numFmtId="3" fontId="20" fillId="0" borderId="49" xfId="35" applyNumberFormat="1" applyFont="1" applyBorder="1" applyProtection="1"/>
    <xf numFmtId="0" fontId="24" fillId="0" borderId="40" xfId="35" applyFont="1" applyBorder="1" applyProtection="1"/>
    <xf numFmtId="3" fontId="24" fillId="0" borderId="47" xfId="35" applyNumberFormat="1" applyFont="1" applyBorder="1" applyProtection="1"/>
    <xf numFmtId="3" fontId="24" fillId="0" borderId="158" xfId="35" applyNumberFormat="1" applyFont="1" applyBorder="1" applyProtection="1"/>
    <xf numFmtId="3" fontId="24" fillId="0" borderId="27" xfId="35" applyNumberFormat="1" applyFont="1" applyBorder="1" applyProtection="1"/>
    <xf numFmtId="0" fontId="32" fillId="0" borderId="0" xfId="0" applyFont="1" applyBorder="1"/>
    <xf numFmtId="0" fontId="24" fillId="0" borderId="95" xfId="35" applyFont="1" applyBorder="1" applyProtection="1"/>
    <xf numFmtId="0" fontId="33" fillId="0" borderId="30" xfId="0" applyFont="1" applyBorder="1" applyAlignment="1">
      <alignment wrapText="1"/>
    </xf>
    <xf numFmtId="0" fontId="35" fillId="0" borderId="51" xfId="0" applyFont="1" applyBorder="1" applyAlignment="1">
      <alignment wrapText="1"/>
    </xf>
    <xf numFmtId="0" fontId="35" fillId="0" borderId="51" xfId="0" applyFont="1" applyBorder="1" applyAlignment="1">
      <alignment shrinkToFit="1"/>
    </xf>
    <xf numFmtId="0" fontId="35" fillId="0" borderId="0" xfId="0" applyFont="1" applyBorder="1" applyAlignment="1">
      <alignment shrinkToFit="1"/>
    </xf>
    <xf numFmtId="3" fontId="20" fillId="0" borderId="46" xfId="0" applyNumberFormat="1" applyFont="1" applyFill="1" applyBorder="1"/>
    <xf numFmtId="0" fontId="61" fillId="0" borderId="30" xfId="0" applyFont="1" applyBorder="1"/>
    <xf numFmtId="0" fontId="61" fillId="0" borderId="30" xfId="0" applyFont="1" applyBorder="1" applyAlignment="1">
      <alignment wrapText="1"/>
    </xf>
    <xf numFmtId="0" fontId="24" fillId="0" borderId="65" xfId="0" applyFont="1" applyBorder="1" applyAlignment="1">
      <alignment horizontal="left" vertical="center"/>
    </xf>
    <xf numFmtId="0" fontId="24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62" fillId="0" borderId="30" xfId="0" applyFont="1" applyBorder="1" applyAlignment="1">
      <alignment wrapText="1"/>
    </xf>
    <xf numFmtId="0" fontId="20" fillId="0" borderId="46" xfId="0" applyFont="1" applyBorder="1" applyAlignment="1">
      <alignment horizontal="right"/>
    </xf>
    <xf numFmtId="0" fontId="20" fillId="0" borderId="40" xfId="0" applyFont="1" applyBorder="1" applyAlignment="1">
      <alignment horizontal="center" wrapText="1"/>
    </xf>
    <xf numFmtId="0" fontId="0" fillId="0" borderId="36" xfId="0" applyBorder="1"/>
    <xf numFmtId="0" fontId="0" fillId="0" borderId="46" xfId="0" applyBorder="1"/>
    <xf numFmtId="0" fontId="24" fillId="0" borderId="30" xfId="0" applyFont="1" applyBorder="1"/>
    <xf numFmtId="0" fontId="20" fillId="0" borderId="43" xfId="0" applyFont="1" applyBorder="1"/>
    <xf numFmtId="0" fontId="20" fillId="0" borderId="110" xfId="0" applyFont="1" applyBorder="1"/>
    <xf numFmtId="3" fontId="20" fillId="0" borderId="36" xfId="0" applyNumberFormat="1" applyFont="1" applyFill="1" applyBorder="1" applyAlignment="1">
      <alignment horizontal="right"/>
    </xf>
    <xf numFmtId="3" fontId="20" fillId="0" borderId="48" xfId="0" applyNumberFormat="1" applyFont="1" applyFill="1" applyBorder="1" applyAlignment="1">
      <alignment horizontal="right"/>
    </xf>
    <xf numFmtId="2" fontId="20" fillId="0" borderId="29" xfId="0" applyNumberFormat="1" applyFont="1" applyBorder="1" applyAlignment="1">
      <alignment wrapText="1"/>
    </xf>
    <xf numFmtId="0" fontId="20" fillId="0" borderId="47" xfId="0" applyFont="1" applyFill="1" applyBorder="1" applyAlignment="1">
      <alignment horizontal="center" wrapText="1"/>
    </xf>
    <xf numFmtId="3" fontId="29" fillId="0" borderId="108" xfId="0" applyNumberFormat="1" applyFont="1" applyFill="1" applyBorder="1"/>
    <xf numFmtId="3" fontId="29" fillId="0" borderId="159" xfId="0" applyNumberFormat="1" applyFont="1" applyFill="1" applyBorder="1"/>
    <xf numFmtId="3" fontId="29" fillId="0" borderId="139" xfId="0" applyNumberFormat="1" applyFont="1" applyFill="1" applyBorder="1"/>
    <xf numFmtId="3" fontId="29" fillId="0" borderId="66" xfId="0" applyNumberFormat="1" applyFont="1" applyFill="1" applyBorder="1"/>
    <xf numFmtId="3" fontId="29" fillId="0" borderId="25" xfId="0" applyNumberFormat="1" applyFont="1" applyFill="1" applyBorder="1"/>
    <xf numFmtId="3" fontId="29" fillId="0" borderId="26" xfId="0" applyNumberFormat="1" applyFont="1" applyFill="1" applyBorder="1"/>
    <xf numFmtId="3" fontId="29" fillId="0" borderId="10" xfId="26" applyNumberFormat="1" applyFont="1" applyFill="1" applyBorder="1" applyAlignment="1" applyProtection="1"/>
    <xf numFmtId="3" fontId="29" fillId="0" borderId="160" xfId="0" applyNumberFormat="1" applyFont="1" applyFill="1" applyBorder="1"/>
    <xf numFmtId="3" fontId="29" fillId="0" borderId="10" xfId="0" applyNumberFormat="1" applyFont="1" applyFill="1" applyBorder="1"/>
    <xf numFmtId="3" fontId="29" fillId="0" borderId="58" xfId="0" applyNumberFormat="1" applyFont="1" applyFill="1" applyBorder="1"/>
    <xf numFmtId="3" fontId="29" fillId="0" borderId="160" xfId="26" applyNumberFormat="1" applyFont="1" applyFill="1" applyBorder="1" applyAlignment="1" applyProtection="1"/>
    <xf numFmtId="3" fontId="29" fillId="0" borderId="67" xfId="26" applyNumberFormat="1" applyFont="1" applyFill="1" applyBorder="1" applyAlignment="1" applyProtection="1"/>
    <xf numFmtId="3" fontId="29" fillId="0" borderId="67" xfId="0" applyNumberFormat="1" applyFont="1" applyFill="1" applyBorder="1"/>
    <xf numFmtId="3" fontId="20" fillId="0" borderId="85" xfId="0" applyNumberFormat="1" applyFont="1" applyFill="1" applyBorder="1"/>
    <xf numFmtId="3" fontId="20" fillId="0" borderId="143" xfId="0" applyNumberFormat="1" applyFont="1" applyFill="1" applyBorder="1"/>
    <xf numFmtId="3" fontId="20" fillId="0" borderId="161" xfId="0" applyNumberFormat="1" applyFont="1" applyFill="1" applyBorder="1"/>
    <xf numFmtId="3" fontId="20" fillId="0" borderId="34" xfId="0" applyNumberFormat="1" applyFont="1" applyFill="1" applyBorder="1"/>
    <xf numFmtId="3" fontId="20" fillId="0" borderId="69" xfId="0" applyNumberFormat="1" applyFont="1" applyFill="1" applyBorder="1"/>
    <xf numFmtId="3" fontId="20" fillId="0" borderId="37" xfId="0" applyNumberFormat="1" applyFont="1" applyFill="1" applyBorder="1"/>
    <xf numFmtId="0" fontId="61" fillId="0" borderId="30" xfId="0" applyFont="1" applyFill="1" applyBorder="1" applyAlignment="1">
      <alignment wrapText="1"/>
    </xf>
    <xf numFmtId="0" fontId="24" fillId="0" borderId="0" xfId="35" applyFont="1" applyBorder="1" applyAlignment="1" applyProtection="1">
      <alignment horizontal="center"/>
    </xf>
    <xf numFmtId="0" fontId="28" fillId="0" borderId="4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92" xfId="35" applyFont="1" applyBorder="1" applyAlignment="1" applyProtection="1">
      <alignment vertical="center"/>
    </xf>
    <xf numFmtId="0" fontId="24" fillId="0" borderId="92" xfId="35" applyFont="1" applyBorder="1" applyAlignment="1" applyProtection="1">
      <alignment horizontal="center" vertical="center" wrapText="1"/>
    </xf>
    <xf numFmtId="0" fontId="24" fillId="0" borderId="97" xfId="35" applyFont="1" applyBorder="1" applyAlignment="1" applyProtection="1">
      <alignment vertical="center"/>
    </xf>
    <xf numFmtId="0" fontId="28" fillId="0" borderId="70" xfId="0" applyFont="1" applyBorder="1" applyAlignment="1">
      <alignment horizontal="center"/>
    </xf>
    <xf numFmtId="0" fontId="24" fillId="0" borderId="162" xfId="35" applyFont="1" applyBorder="1" applyAlignment="1" applyProtection="1">
      <alignment horizontal="center" vertical="center" wrapText="1"/>
    </xf>
    <xf numFmtId="0" fontId="20" fillId="0" borderId="83" xfId="0" applyFont="1" applyBorder="1" applyAlignment="1">
      <alignment horizontal="right"/>
    </xf>
    <xf numFmtId="0" fontId="20" fillId="0" borderId="51" xfId="0" applyFont="1" applyBorder="1" applyAlignment="1">
      <alignment horizontal="right"/>
    </xf>
    <xf numFmtId="0" fontId="20" fillId="0" borderId="163" xfId="0" applyFont="1" applyBorder="1" applyAlignment="1">
      <alignment horizontal="right"/>
    </xf>
    <xf numFmtId="0" fontId="43" fillId="0" borderId="65" xfId="0" applyFont="1" applyBorder="1" applyAlignment="1">
      <alignment horizontal="center"/>
    </xf>
    <xf numFmtId="0" fontId="24" fillId="0" borderId="51" xfId="0" applyFont="1" applyBorder="1" applyAlignment="1">
      <alignment wrapText="1"/>
    </xf>
    <xf numFmtId="0" fontId="24" fillId="0" borderId="51" xfId="0" applyFont="1" applyBorder="1"/>
    <xf numFmtId="0" fontId="24" fillId="0" borderId="163" xfId="0" applyFont="1" applyBorder="1"/>
    <xf numFmtId="0" fontId="24" fillId="0" borderId="43" xfId="0" applyFont="1" applyBorder="1"/>
    <xf numFmtId="0" fontId="20" fillId="0" borderId="74" xfId="0" applyFont="1" applyBorder="1"/>
    <xf numFmtId="0" fontId="24" fillId="0" borderId="164" xfId="0" applyFont="1" applyBorder="1"/>
    <xf numFmtId="0" fontId="20" fillId="0" borderId="74" xfId="0" applyFont="1" applyBorder="1" applyAlignment="1">
      <alignment horizontal="right"/>
    </xf>
    <xf numFmtId="0" fontId="20" fillId="0" borderId="39" xfId="0" applyFont="1" applyBorder="1" applyAlignment="1">
      <alignment horizontal="right"/>
    </xf>
    <xf numFmtId="0" fontId="20" fillId="0" borderId="40" xfId="0" applyFont="1" applyBorder="1" applyAlignment="1">
      <alignment horizontal="right"/>
    </xf>
    <xf numFmtId="0" fontId="20" fillId="0" borderId="127" xfId="0" applyFont="1" applyBorder="1"/>
    <xf numFmtId="0" fontId="43" fillId="0" borderId="51" xfId="0" applyFont="1" applyBorder="1"/>
    <xf numFmtId="0" fontId="24" fillId="0" borderId="43" xfId="0" applyFont="1" applyBorder="1" applyAlignment="1">
      <alignment wrapText="1"/>
    </xf>
    <xf numFmtId="0" fontId="20" fillId="0" borderId="43" xfId="0" applyFont="1" applyBorder="1" applyAlignment="1">
      <alignment wrapText="1"/>
    </xf>
    <xf numFmtId="0" fontId="43" fillId="0" borderId="43" xfId="0" applyFont="1" applyBorder="1"/>
    <xf numFmtId="0" fontId="20" fillId="0" borderId="165" xfId="0" applyFont="1" applyBorder="1"/>
    <xf numFmtId="3" fontId="20" fillId="0" borderId="65" xfId="0" applyNumberFormat="1" applyFont="1" applyBorder="1"/>
    <xf numFmtId="0" fontId="35" fillId="20" borderId="51" xfId="0" applyFont="1" applyFill="1" applyBorder="1" applyAlignment="1" applyProtection="1">
      <alignment wrapText="1" shrinkToFit="1"/>
      <protection locked="0"/>
    </xf>
    <xf numFmtId="3" fontId="24" fillId="0" borderId="45" xfId="0" applyNumberFormat="1" applyFont="1" applyBorder="1"/>
    <xf numFmtId="3" fontId="20" fillId="0" borderId="49" xfId="0" applyNumberFormat="1" applyFont="1" applyBorder="1" applyAlignment="1">
      <alignment wrapText="1"/>
    </xf>
    <xf numFmtId="0" fontId="35" fillId="0" borderId="36" xfId="0" applyFont="1" applyBorder="1" applyAlignment="1">
      <alignment shrinkToFit="1"/>
    </xf>
    <xf numFmtId="3" fontId="24" fillId="0" borderId="73" xfId="0" applyNumberFormat="1" applyFont="1" applyBorder="1" applyAlignment="1">
      <alignment wrapText="1"/>
    </xf>
    <xf numFmtId="0" fontId="32" fillId="0" borderId="39" xfId="0" applyFont="1" applyFill="1" applyBorder="1" applyAlignment="1"/>
    <xf numFmtId="3" fontId="20" fillId="0" borderId="23" xfId="0" applyNumberFormat="1" applyFont="1" applyBorder="1"/>
    <xf numFmtId="3" fontId="20" fillId="0" borderId="166" xfId="0" applyNumberFormat="1" applyFont="1" applyBorder="1"/>
    <xf numFmtId="0" fontId="35" fillId="0" borderId="56" xfId="0" applyFont="1" applyBorder="1" applyAlignment="1"/>
    <xf numFmtId="0" fontId="35" fillId="0" borderId="36" xfId="0" applyFont="1" applyBorder="1" applyAlignment="1"/>
    <xf numFmtId="0" fontId="35" fillId="0" borderId="72" xfId="0" applyFont="1" applyBorder="1"/>
    <xf numFmtId="164" fontId="35" fillId="0" borderId="55" xfId="0" applyNumberFormat="1" applyFont="1" applyBorder="1" applyAlignment="1"/>
    <xf numFmtId="164" fontId="32" fillId="0" borderId="55" xfId="0" applyNumberFormat="1" applyFont="1" applyBorder="1" applyAlignment="1">
      <alignment wrapText="1"/>
    </xf>
    <xf numFmtId="0" fontId="20" fillId="0" borderId="129" xfId="0" applyFont="1" applyBorder="1" applyAlignment="1">
      <alignment wrapText="1"/>
    </xf>
    <xf numFmtId="0" fontId="61" fillId="0" borderId="0" xfId="0" applyFont="1" applyBorder="1"/>
    <xf numFmtId="0" fontId="62" fillId="0" borderId="70" xfId="0" applyFont="1" applyBorder="1" applyAlignment="1">
      <alignment wrapText="1"/>
    </xf>
    <xf numFmtId="0" fontId="43" fillId="0" borderId="167" xfId="0" applyFont="1" applyBorder="1" applyAlignment="1">
      <alignment horizontal="center"/>
    </xf>
    <xf numFmtId="0" fontId="35" fillId="0" borderId="30" xfId="0" applyNumberFormat="1" applyFont="1" applyBorder="1" applyAlignment="1">
      <alignment horizontal="left"/>
    </xf>
    <xf numFmtId="0" fontId="35" fillId="0" borderId="57" xfId="0" applyFont="1" applyBorder="1" applyAlignment="1">
      <alignment horizontal="center"/>
    </xf>
    <xf numFmtId="0" fontId="43" fillId="0" borderId="97" xfId="0" applyFont="1" applyBorder="1" applyAlignment="1">
      <alignment horizontal="center"/>
    </xf>
    <xf numFmtId="0" fontId="35" fillId="0" borderId="87" xfId="0" applyNumberFormat="1" applyFont="1" applyBorder="1" applyAlignment="1">
      <alignment horizontal="left"/>
    </xf>
    <xf numFmtId="0" fontId="32" fillId="0" borderId="10" xfId="0" applyFont="1" applyBorder="1"/>
    <xf numFmtId="0" fontId="32" fillId="0" borderId="85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0" fillId="20" borderId="168" xfId="0" applyFont="1" applyFill="1" applyBorder="1" applyAlignment="1">
      <alignment wrapText="1"/>
    </xf>
    <xf numFmtId="0" fontId="32" fillId="0" borderId="72" xfId="0" applyFont="1" applyBorder="1"/>
    <xf numFmtId="164" fontId="43" fillId="0" borderId="47" xfId="0" applyNumberFormat="1" applyFont="1" applyBorder="1" applyAlignment="1">
      <alignment wrapText="1"/>
    </xf>
    <xf numFmtId="164" fontId="32" fillId="0" borderId="39" xfId="0" applyNumberFormat="1" applyFont="1" applyBorder="1" applyAlignment="1"/>
    <xf numFmtId="0" fontId="35" fillId="0" borderId="71" xfId="0" applyFont="1" applyBorder="1" applyAlignment="1"/>
    <xf numFmtId="0" fontId="24" fillId="20" borderId="40" xfId="0" applyFont="1" applyFill="1" applyBorder="1"/>
    <xf numFmtId="3" fontId="24" fillId="0" borderId="27" xfId="0" applyNumberFormat="1" applyFont="1" applyBorder="1" applyAlignment="1"/>
    <xf numFmtId="164" fontId="35" fillId="0" borderId="133" xfId="0" applyNumberFormat="1" applyFont="1" applyBorder="1" applyAlignment="1">
      <alignment wrapText="1"/>
    </xf>
    <xf numFmtId="3" fontId="20" fillId="0" borderId="169" xfId="0" applyNumberFormat="1" applyFont="1" applyBorder="1"/>
    <xf numFmtId="164" fontId="32" fillId="0" borderId="136" xfId="0" applyNumberFormat="1" applyFont="1" applyBorder="1" applyAlignment="1">
      <alignment wrapText="1"/>
    </xf>
    <xf numFmtId="0" fontId="24" fillId="0" borderId="127" xfId="0" applyFont="1" applyBorder="1" applyAlignment="1">
      <alignment horizontal="center" wrapText="1"/>
    </xf>
    <xf numFmtId="0" fontId="43" fillId="0" borderId="74" xfId="0" applyFont="1" applyBorder="1" applyAlignment="1">
      <alignment horizontal="center"/>
    </xf>
    <xf numFmtId="0" fontId="20" fillId="0" borderId="81" xfId="0" applyFont="1" applyFill="1" applyBorder="1"/>
    <xf numFmtId="0" fontId="20" fillId="0" borderId="0" xfId="0" applyFont="1" applyBorder="1" applyAlignment="1">
      <alignment horizontal="left"/>
    </xf>
    <xf numFmtId="0" fontId="20" fillId="0" borderId="47" xfId="0" applyFont="1" applyBorder="1" applyAlignment="1">
      <alignment wrapText="1"/>
    </xf>
    <xf numFmtId="0" fontId="54" fillId="0" borderId="0" xfId="0" applyFont="1" applyBorder="1"/>
    <xf numFmtId="0" fontId="55" fillId="0" borderId="0" xfId="0" applyFont="1" applyBorder="1"/>
    <xf numFmtId="0" fontId="54" fillId="0" borderId="0" xfId="0" applyFont="1"/>
    <xf numFmtId="0" fontId="54" fillId="0" borderId="141" xfId="0" applyFont="1" applyBorder="1" applyAlignment="1">
      <alignment horizontal="center"/>
    </xf>
    <xf numFmtId="0" fontId="32" fillId="0" borderId="109" xfId="0" applyFont="1" applyBorder="1" applyAlignment="1">
      <alignment horizontal="center" wrapText="1"/>
    </xf>
    <xf numFmtId="0" fontId="35" fillId="0" borderId="109" xfId="0" applyFont="1" applyBorder="1" applyAlignment="1">
      <alignment horizontal="right"/>
    </xf>
    <xf numFmtId="0" fontId="22" fillId="0" borderId="47" xfId="0" applyFont="1" applyBorder="1" applyAlignment="1">
      <alignment horizontal="center"/>
    </xf>
    <xf numFmtId="0" fontId="35" fillId="0" borderId="74" xfId="0" applyFont="1" applyBorder="1" applyAlignment="1">
      <alignment horizontal="right"/>
    </xf>
    <xf numFmtId="0" fontId="43" fillId="0" borderId="40" xfId="0" applyFont="1" applyBorder="1"/>
    <xf numFmtId="3" fontId="24" fillId="0" borderId="40" xfId="0" applyNumberFormat="1" applyFont="1" applyBorder="1" applyAlignment="1">
      <alignment horizontal="righ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2" fillId="0" borderId="33" xfId="0" applyFont="1" applyFill="1" applyBorder="1"/>
    <xf numFmtId="0" fontId="43" fillId="0" borderId="79" xfId="0" applyFont="1" applyFill="1" applyBorder="1" applyAlignment="1">
      <alignment horizontal="center"/>
    </xf>
    <xf numFmtId="0" fontId="35" fillId="0" borderId="73" xfId="0" applyFont="1" applyFill="1" applyBorder="1" applyAlignment="1">
      <alignment horizontal="right"/>
    </xf>
    <xf numFmtId="0" fontId="35" fillId="0" borderId="48" xfId="0" applyFont="1" applyFill="1" applyBorder="1" applyAlignment="1">
      <alignment horizontal="right"/>
    </xf>
    <xf numFmtId="0" fontId="35" fillId="0" borderId="49" xfId="0" applyFont="1" applyFill="1" applyBorder="1" applyAlignment="1">
      <alignment horizontal="right"/>
    </xf>
    <xf numFmtId="3" fontId="29" fillId="0" borderId="51" xfId="0" applyNumberFormat="1" applyFont="1" applyBorder="1" applyAlignment="1"/>
    <xf numFmtId="3" fontId="29" fillId="0" borderId="36" xfId="0" applyNumberFormat="1" applyFont="1" applyBorder="1" applyAlignment="1"/>
    <xf numFmtId="0" fontId="32" fillId="0" borderId="51" xfId="0" applyFont="1" applyBorder="1" applyAlignment="1">
      <alignment vertical="center" wrapText="1"/>
    </xf>
    <xf numFmtId="0" fontId="20" fillId="0" borderId="81" xfId="0" applyFont="1" applyBorder="1" applyAlignment="1">
      <alignment wrapText="1"/>
    </xf>
    <xf numFmtId="3" fontId="29" fillId="0" borderId="83" xfId="0" applyNumberFormat="1" applyFont="1" applyBorder="1" applyAlignment="1">
      <alignment horizontal="right"/>
    </xf>
    <xf numFmtId="0" fontId="35" fillId="0" borderId="0" xfId="0" applyFont="1" applyBorder="1"/>
    <xf numFmtId="0" fontId="43" fillId="0" borderId="47" xfId="0" applyFont="1" applyBorder="1" applyAlignment="1">
      <alignment horizontal="center" vertical="center"/>
    </xf>
    <xf numFmtId="0" fontId="43" fillId="0" borderId="57" xfId="0" applyFont="1" applyBorder="1" applyAlignment="1">
      <alignment horizontal="center" wrapText="1"/>
    </xf>
    <xf numFmtId="0" fontId="35" fillId="20" borderId="51" xfId="0" applyFont="1" applyFill="1" applyBorder="1" applyAlignment="1">
      <alignment wrapText="1"/>
    </xf>
    <xf numFmtId="3" fontId="24" fillId="0" borderId="170" xfId="35" applyNumberFormat="1" applyFont="1" applyBorder="1" applyProtection="1"/>
    <xf numFmtId="3" fontId="20" fillId="0" borderId="48" xfId="35" applyNumberFormat="1" applyFont="1" applyBorder="1" applyProtection="1"/>
    <xf numFmtId="0" fontId="35" fillId="0" borderId="101" xfId="0" applyFont="1" applyFill="1" applyBorder="1" applyAlignment="1">
      <alignment horizontal="right"/>
    </xf>
    <xf numFmtId="3" fontId="24" fillId="0" borderId="36" xfId="35" applyNumberFormat="1" applyFont="1" applyBorder="1" applyProtection="1"/>
    <xf numFmtId="0" fontId="32" fillId="0" borderId="171" xfId="35" applyFont="1" applyBorder="1" applyAlignment="1" applyProtection="1">
      <alignment wrapText="1"/>
    </xf>
    <xf numFmtId="0" fontId="32" fillId="0" borderId="138" xfId="35" applyFont="1" applyBorder="1" applyAlignment="1" applyProtection="1">
      <alignment wrapText="1"/>
    </xf>
    <xf numFmtId="0" fontId="32" fillId="0" borderId="50" xfId="35" applyFont="1" applyBorder="1" applyAlignment="1" applyProtection="1">
      <alignment wrapText="1"/>
    </xf>
    <xf numFmtId="0" fontId="32" fillId="0" borderId="154" xfId="35" applyFont="1" applyBorder="1" applyAlignment="1" applyProtection="1">
      <alignment wrapText="1"/>
    </xf>
    <xf numFmtId="3" fontId="20" fillId="0" borderId="28" xfId="35" applyNumberFormat="1" applyFont="1" applyBorder="1" applyProtection="1"/>
    <xf numFmtId="3" fontId="20" fillId="0" borderId="23" xfId="35" applyNumberFormat="1" applyFont="1" applyBorder="1" applyProtection="1"/>
    <xf numFmtId="3" fontId="20" fillId="0" borderId="16" xfId="35" applyNumberFormat="1" applyFont="1" applyBorder="1" applyProtection="1"/>
    <xf numFmtId="3" fontId="24" fillId="0" borderId="172" xfId="35" applyNumberFormat="1" applyFont="1" applyBorder="1" applyProtection="1"/>
    <xf numFmtId="3" fontId="24" fillId="0" borderId="173" xfId="35" applyNumberFormat="1" applyFont="1" applyBorder="1" applyProtection="1"/>
    <xf numFmtId="3" fontId="20" fillId="0" borderId="165" xfId="35" applyNumberFormat="1" applyFont="1" applyBorder="1" applyProtection="1"/>
    <xf numFmtId="3" fontId="20" fillId="0" borderId="148" xfId="35" applyNumberFormat="1" applyFont="1" applyBorder="1" applyProtection="1"/>
    <xf numFmtId="3" fontId="24" fillId="0" borderId="165" xfId="35" applyNumberFormat="1" applyFont="1" applyBorder="1" applyProtection="1"/>
    <xf numFmtId="3" fontId="20" fillId="0" borderId="61" xfId="35" applyNumberFormat="1" applyFont="1" applyBorder="1" applyProtection="1"/>
    <xf numFmtId="3" fontId="24" fillId="0" borderId="16" xfId="35" applyNumberFormat="1" applyFont="1" applyBorder="1" applyProtection="1"/>
    <xf numFmtId="3" fontId="20" fillId="0" borderId="19" xfId="35" applyNumberFormat="1" applyFont="1" applyBorder="1" applyProtection="1"/>
    <xf numFmtId="3" fontId="24" fillId="0" borderId="157" xfId="35" applyNumberFormat="1" applyFont="1" applyBorder="1" applyProtection="1"/>
    <xf numFmtId="0" fontId="20" fillId="0" borderId="133" xfId="35" applyFont="1" applyBorder="1" applyProtection="1"/>
    <xf numFmtId="0" fontId="20" fillId="0" borderId="71" xfId="35" applyFont="1" applyBorder="1" applyProtection="1"/>
    <xf numFmtId="0" fontId="20" fillId="0" borderId="49" xfId="0" applyFont="1" applyFill="1" applyBorder="1"/>
    <xf numFmtId="0" fontId="20" fillId="0" borderId="55" xfId="35" applyFont="1" applyBorder="1" applyProtection="1"/>
    <xf numFmtId="0" fontId="24" fillId="0" borderId="174" xfId="35" applyFont="1" applyBorder="1" applyProtection="1"/>
    <xf numFmtId="0" fontId="32" fillId="0" borderId="48" xfId="35" applyFont="1" applyBorder="1" applyAlignment="1" applyProtection="1">
      <alignment wrapText="1"/>
    </xf>
    <xf numFmtId="0" fontId="32" fillId="0" borderId="36" xfId="35" applyFont="1" applyBorder="1" applyAlignment="1" applyProtection="1">
      <alignment wrapText="1"/>
    </xf>
    <xf numFmtId="0" fontId="43" fillId="0" borderId="36" xfId="35" applyFont="1" applyBorder="1" applyAlignment="1" applyProtection="1">
      <alignment wrapText="1"/>
    </xf>
    <xf numFmtId="0" fontId="32" fillId="0" borderId="71" xfId="35" applyFont="1" applyBorder="1" applyProtection="1"/>
    <xf numFmtId="0" fontId="24" fillId="0" borderId="47" xfId="35" applyFont="1" applyBorder="1" applyProtection="1"/>
    <xf numFmtId="0" fontId="35" fillId="0" borderId="33" xfId="0" applyFont="1" applyBorder="1" applyAlignment="1">
      <alignment horizontal="right"/>
    </xf>
    <xf numFmtId="0" fontId="20" fillId="0" borderId="175" xfId="35" applyFont="1" applyBorder="1" applyProtection="1"/>
    <xf numFmtId="3" fontId="20" fillId="0" borderId="176" xfId="35" applyNumberFormat="1" applyFont="1" applyBorder="1" applyProtection="1"/>
    <xf numFmtId="3" fontId="20" fillId="0" borderId="55" xfId="35" applyNumberFormat="1" applyFont="1" applyBorder="1" applyProtection="1"/>
    <xf numFmtId="0" fontId="35" fillId="0" borderId="170" xfId="35" applyFont="1" applyBorder="1" applyAlignment="1" applyProtection="1">
      <alignment wrapText="1"/>
    </xf>
    <xf numFmtId="0" fontId="32" fillId="0" borderId="73" xfId="35" applyFont="1" applyBorder="1" applyAlignment="1" applyProtection="1">
      <alignment wrapText="1"/>
    </xf>
    <xf numFmtId="0" fontId="20" fillId="0" borderId="169" xfId="35" applyFont="1" applyBorder="1" applyProtection="1"/>
    <xf numFmtId="0" fontId="35" fillId="0" borderId="48" xfId="35" applyFont="1" applyBorder="1" applyAlignment="1" applyProtection="1">
      <alignment wrapText="1"/>
    </xf>
    <xf numFmtId="0" fontId="32" fillId="0" borderId="36" xfId="35" applyFont="1" applyBorder="1" applyProtection="1"/>
    <xf numFmtId="3" fontId="20" fillId="0" borderId="127" xfId="0" applyNumberFormat="1" applyFont="1" applyBorder="1"/>
    <xf numFmtId="3" fontId="20" fillId="0" borderId="177" xfId="0" applyNumberFormat="1" applyFont="1" applyBorder="1"/>
    <xf numFmtId="3" fontId="20" fillId="0" borderId="178" xfId="0" applyNumberFormat="1" applyFont="1" applyBorder="1"/>
    <xf numFmtId="3" fontId="24" fillId="0" borderId="109" xfId="0" applyNumberFormat="1" applyFont="1" applyBorder="1"/>
    <xf numFmtId="3" fontId="20" fillId="0" borderId="74" xfId="0" applyNumberFormat="1" applyFont="1" applyBorder="1"/>
    <xf numFmtId="3" fontId="24" fillId="0" borderId="163" xfId="0" applyNumberFormat="1" applyFont="1" applyBorder="1"/>
    <xf numFmtId="3" fontId="24" fillId="0" borderId="179" xfId="0" applyNumberFormat="1" applyFont="1" applyBorder="1"/>
    <xf numFmtId="3" fontId="24" fillId="0" borderId="110" xfId="0" applyNumberFormat="1" applyFont="1" applyBorder="1"/>
    <xf numFmtId="0" fontId="40" fillId="0" borderId="133" xfId="0" applyFont="1" applyBorder="1" applyAlignment="1">
      <alignment horizontal="left" vertical="center"/>
    </xf>
    <xf numFmtId="3" fontId="24" fillId="0" borderId="0" xfId="26" applyNumberFormat="1" applyFont="1" applyFill="1" applyBorder="1" applyAlignment="1" applyProtection="1"/>
    <xf numFmtId="3" fontId="20" fillId="0" borderId="163" xfId="0" applyNumberFormat="1" applyFont="1" applyBorder="1"/>
    <xf numFmtId="0" fontId="24" fillId="20" borderId="180" xfId="0" applyFont="1" applyFill="1" applyBorder="1"/>
    <xf numFmtId="3" fontId="29" fillId="0" borderId="181" xfId="26" applyNumberFormat="1" applyFont="1" applyFill="1" applyBorder="1" applyAlignment="1" applyProtection="1"/>
    <xf numFmtId="3" fontId="29" fillId="0" borderId="182" xfId="26" applyNumberFormat="1" applyFont="1" applyFill="1" applyBorder="1" applyAlignment="1" applyProtection="1"/>
    <xf numFmtId="3" fontId="24" fillId="0" borderId="146" xfId="26" applyNumberFormat="1" applyFont="1" applyFill="1" applyBorder="1" applyAlignment="1" applyProtection="1"/>
    <xf numFmtId="0" fontId="39" fillId="0" borderId="183" xfId="0" applyFont="1" applyFill="1" applyBorder="1" applyAlignment="1">
      <alignment horizontal="center"/>
    </xf>
    <xf numFmtId="0" fontId="39" fillId="0" borderId="184" xfId="0" applyFont="1" applyFill="1" applyBorder="1" applyAlignment="1">
      <alignment horizontal="center"/>
    </xf>
    <xf numFmtId="3" fontId="29" fillId="0" borderId="185" xfId="0" applyNumberFormat="1" applyFont="1" applyFill="1" applyBorder="1"/>
    <xf numFmtId="3" fontId="24" fillId="0" borderId="186" xfId="26" applyNumberFormat="1" applyFont="1" applyFill="1" applyBorder="1" applyAlignment="1" applyProtection="1"/>
    <xf numFmtId="0" fontId="49" fillId="0" borderId="0" xfId="0" applyFont="1" applyBorder="1" applyAlignment="1">
      <alignment horizontal="center"/>
    </xf>
    <xf numFmtId="0" fontId="24" fillId="0" borderId="83" xfId="0" applyFont="1" applyBorder="1" applyAlignment="1">
      <alignment wrapText="1"/>
    </xf>
    <xf numFmtId="0" fontId="20" fillId="0" borderId="32" xfId="0" applyFont="1" applyBorder="1" applyAlignment="1">
      <alignment wrapText="1"/>
    </xf>
    <xf numFmtId="0" fontId="20" fillId="0" borderId="155" xfId="0" applyFont="1" applyBorder="1" applyAlignment="1">
      <alignment wrapText="1"/>
    </xf>
    <xf numFmtId="0" fontId="53" fillId="0" borderId="51" xfId="0" applyFont="1" applyBorder="1" applyAlignment="1">
      <alignment wrapText="1"/>
    </xf>
    <xf numFmtId="0" fontId="33" fillId="0" borderId="51" xfId="0" applyFont="1" applyBorder="1" applyAlignment="1">
      <alignment wrapText="1"/>
    </xf>
    <xf numFmtId="0" fontId="35" fillId="0" borderId="83" xfId="0" applyFont="1" applyBorder="1" applyAlignment="1">
      <alignment wrapText="1"/>
    </xf>
    <xf numFmtId="0" fontId="32" fillId="0" borderId="83" xfId="0" applyFont="1" applyBorder="1" applyAlignment="1">
      <alignment wrapText="1"/>
    </xf>
    <xf numFmtId="0" fontId="35" fillId="20" borderId="83" xfId="0" applyFont="1" applyFill="1" applyBorder="1" applyAlignment="1">
      <alignment wrapText="1" shrinkToFit="1"/>
    </xf>
    <xf numFmtId="0" fontId="35" fillId="0" borderId="51" xfId="0" applyFont="1" applyBorder="1" applyAlignment="1">
      <alignment wrapText="1" shrinkToFit="1"/>
    </xf>
    <xf numFmtId="0" fontId="35" fillId="0" borderId="36" xfId="0" applyFont="1" applyBorder="1" applyAlignment="1">
      <alignment wrapText="1" shrinkToFit="1"/>
    </xf>
    <xf numFmtId="0" fontId="35" fillId="0" borderId="39" xfId="0" applyFont="1" applyBorder="1" applyAlignment="1">
      <alignment wrapText="1" shrinkToFit="1"/>
    </xf>
    <xf numFmtId="0" fontId="20" fillId="0" borderId="130" xfId="0" applyFont="1" applyBorder="1" applyAlignment="1">
      <alignment horizontal="center" wrapText="1"/>
    </xf>
    <xf numFmtId="0" fontId="20" fillId="0" borderId="59" xfId="0" applyFont="1" applyBorder="1" applyAlignment="1">
      <alignment horizontal="center" wrapText="1"/>
    </xf>
    <xf numFmtId="0" fontId="43" fillId="0" borderId="37" xfId="0" applyFont="1" applyBorder="1" applyAlignment="1">
      <alignment horizontal="center" wrapText="1"/>
    </xf>
    <xf numFmtId="0" fontId="24" fillId="0" borderId="73" xfId="0" applyFont="1" applyBorder="1" applyAlignment="1">
      <alignment horizontal="center" wrapText="1"/>
    </xf>
    <xf numFmtId="0" fontId="24" fillId="0" borderId="180" xfId="0" applyFont="1" applyBorder="1" applyAlignment="1">
      <alignment horizontal="center" wrapText="1"/>
    </xf>
    <xf numFmtId="0" fontId="24" fillId="0" borderId="37" xfId="0" applyFont="1" applyBorder="1" applyAlignment="1">
      <alignment horizontal="center" wrapText="1"/>
    </xf>
    <xf numFmtId="3" fontId="20" fillId="0" borderId="187" xfId="0" applyNumberFormat="1" applyFont="1" applyBorder="1"/>
    <xf numFmtId="3" fontId="24" fillId="0" borderId="188" xfId="0" applyNumberFormat="1" applyFont="1" applyBorder="1"/>
    <xf numFmtId="3" fontId="24" fillId="0" borderId="189" xfId="0" applyNumberFormat="1" applyFont="1" applyBorder="1"/>
    <xf numFmtId="0" fontId="0" fillId="0" borderId="37" xfId="0" applyBorder="1"/>
    <xf numFmtId="0" fontId="50" fillId="0" borderId="47" xfId="0" applyFont="1" applyBorder="1" applyAlignment="1">
      <alignment horizontal="center"/>
    </xf>
    <xf numFmtId="0" fontId="51" fillId="0" borderId="79" xfId="0" applyFont="1" applyBorder="1" applyAlignment="1">
      <alignment horizontal="center"/>
    </xf>
    <xf numFmtId="3" fontId="50" fillId="0" borderId="40" xfId="0" applyNumberFormat="1" applyFont="1" applyBorder="1" applyAlignment="1">
      <alignment horizontal="center"/>
    </xf>
    <xf numFmtId="3" fontId="50" fillId="0" borderId="47" xfId="0" applyNumberFormat="1" applyFont="1" applyBorder="1" applyAlignment="1">
      <alignment horizontal="center"/>
    </xf>
    <xf numFmtId="3" fontId="50" fillId="0" borderId="47" xfId="0" applyNumberFormat="1" applyFont="1" applyFill="1" applyBorder="1" applyAlignment="1">
      <alignment horizontal="center"/>
    </xf>
    <xf numFmtId="10" fontId="0" fillId="0" borderId="48" xfId="0" applyNumberFormat="1" applyBorder="1"/>
    <xf numFmtId="10" fontId="0" fillId="0" borderId="49" xfId="0" applyNumberFormat="1" applyBorder="1"/>
    <xf numFmtId="0" fontId="24" fillId="0" borderId="56" xfId="0" applyFont="1" applyBorder="1" applyAlignment="1">
      <alignment horizontal="left" vertical="center"/>
    </xf>
    <xf numFmtId="0" fontId="20" fillId="0" borderId="0" xfId="0" applyFont="1" applyFill="1" applyBorder="1"/>
    <xf numFmtId="0" fontId="24" fillId="0" borderId="21" xfId="0" applyFont="1" applyBorder="1" applyAlignment="1">
      <alignment vertical="center"/>
    </xf>
    <xf numFmtId="3" fontId="20" fillId="0" borderId="18" xfId="0" applyNumberFormat="1" applyFont="1" applyBorder="1" applyAlignment="1">
      <alignment horizontal="right" vertical="center" wrapText="1"/>
    </xf>
    <xf numFmtId="3" fontId="20" fillId="0" borderId="10" xfId="0" applyNumberFormat="1" applyFont="1" applyBorder="1" applyAlignment="1">
      <alignment horizontal="right" vertical="center" wrapText="1"/>
    </xf>
    <xf numFmtId="3" fontId="20" fillId="0" borderId="0" xfId="0" applyNumberFormat="1" applyFont="1" applyBorder="1" applyAlignment="1">
      <alignment horizontal="right" vertical="center" wrapText="1"/>
    </xf>
    <xf numFmtId="3" fontId="24" fillId="0" borderId="132" xfId="26" applyNumberFormat="1" applyFont="1" applyFill="1" applyBorder="1" applyAlignment="1" applyProtection="1">
      <alignment horizontal="right" vertical="center"/>
    </xf>
    <xf numFmtId="0" fontId="20" fillId="0" borderId="99" xfId="0" applyFont="1" applyBorder="1" applyAlignment="1">
      <alignment horizontal="center" wrapText="1"/>
    </xf>
    <xf numFmtId="0" fontId="20" fillId="0" borderId="105" xfId="0" applyFont="1" applyBorder="1" applyAlignment="1">
      <alignment horizontal="center" wrapText="1"/>
    </xf>
    <xf numFmtId="0" fontId="51" fillId="0" borderId="70" xfId="0" applyFont="1" applyBorder="1" applyAlignment="1">
      <alignment horizontal="center"/>
    </xf>
    <xf numFmtId="0" fontId="51" fillId="0" borderId="47" xfId="0" applyFont="1" applyBorder="1" applyAlignment="1">
      <alignment horizontal="center"/>
    </xf>
    <xf numFmtId="0" fontId="32" fillId="0" borderId="57" xfId="0" applyFont="1" applyBorder="1" applyAlignment="1">
      <alignment wrapText="1"/>
    </xf>
    <xf numFmtId="0" fontId="20" fillId="0" borderId="55" xfId="0" applyFont="1" applyBorder="1" applyAlignment="1">
      <alignment horizontal="left" vertical="center" wrapText="1"/>
    </xf>
    <xf numFmtId="0" fontId="24" fillId="0" borderId="174" xfId="0" applyFont="1" applyBorder="1" applyAlignment="1">
      <alignment wrapText="1"/>
    </xf>
    <xf numFmtId="0" fontId="20" fillId="0" borderId="95" xfId="0" applyFont="1" applyBorder="1" applyAlignment="1">
      <alignment horizontal="center" wrapText="1"/>
    </xf>
    <xf numFmtId="0" fontId="20" fillId="0" borderId="27" xfId="0" applyFont="1" applyBorder="1" applyAlignment="1">
      <alignment horizontal="center" wrapText="1"/>
    </xf>
    <xf numFmtId="0" fontId="51" fillId="0" borderId="40" xfId="0" applyFont="1" applyBorder="1" applyAlignment="1">
      <alignment horizontal="center"/>
    </xf>
    <xf numFmtId="0" fontId="0" fillId="0" borderId="43" xfId="0" applyBorder="1"/>
    <xf numFmtId="0" fontId="0" fillId="0" borderId="74" xfId="0" applyBorder="1"/>
    <xf numFmtId="0" fontId="0" fillId="0" borderId="51" xfId="0" applyBorder="1"/>
    <xf numFmtId="0" fontId="0" fillId="0" borderId="81" xfId="0" applyBorder="1"/>
    <xf numFmtId="0" fontId="0" fillId="0" borderId="40" xfId="0" applyBorder="1"/>
    <xf numFmtId="0" fontId="20" fillId="0" borderId="39" xfId="0" applyFont="1" applyBorder="1" applyAlignment="1">
      <alignment wrapText="1"/>
    </xf>
    <xf numFmtId="10" fontId="0" fillId="0" borderId="44" xfId="0" applyNumberFormat="1" applyBorder="1"/>
    <xf numFmtId="10" fontId="0" fillId="0" borderId="43" xfId="0" applyNumberFormat="1" applyBorder="1"/>
    <xf numFmtId="0" fontId="35" fillId="0" borderId="83" xfId="0" applyFont="1" applyBorder="1" applyAlignment="1">
      <alignment horizontal="center"/>
    </xf>
    <xf numFmtId="0" fontId="43" fillId="0" borderId="49" xfId="0" applyFont="1" applyBorder="1" applyAlignment="1">
      <alignment horizontal="center"/>
    </xf>
    <xf numFmtId="0" fontId="35" fillId="0" borderId="40" xfId="0" applyFont="1" applyBorder="1" applyAlignment="1">
      <alignment horizontal="center"/>
    </xf>
    <xf numFmtId="0" fontId="43" fillId="0" borderId="30" xfId="0" applyFont="1" applyBorder="1" applyAlignment="1">
      <alignment horizontal="left"/>
    </xf>
    <xf numFmtId="3" fontId="20" fillId="0" borderId="50" xfId="0" applyNumberFormat="1" applyFont="1" applyBorder="1" applyAlignment="1">
      <alignment horizontal="right"/>
    </xf>
    <xf numFmtId="3" fontId="20" fillId="0" borderId="71" xfId="0" applyNumberFormat="1" applyFont="1" applyBorder="1" applyAlignment="1">
      <alignment horizontal="right"/>
    </xf>
    <xf numFmtId="3" fontId="20" fillId="0" borderId="48" xfId="0" applyNumberFormat="1" applyFont="1" applyBorder="1" applyAlignment="1">
      <alignment horizontal="right"/>
    </xf>
    <xf numFmtId="0" fontId="20" fillId="0" borderId="18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4" fillId="0" borderId="70" xfId="0" applyFont="1" applyBorder="1" applyAlignment="1">
      <alignment horizontal="left" wrapText="1"/>
    </xf>
    <xf numFmtId="10" fontId="43" fillId="0" borderId="44" xfId="0" applyNumberFormat="1" applyFont="1" applyBorder="1" applyAlignment="1">
      <alignment horizontal="center"/>
    </xf>
    <xf numFmtId="10" fontId="24" fillId="0" borderId="44" xfId="0" applyNumberFormat="1" applyFont="1" applyBorder="1" applyAlignment="1">
      <alignment horizontal="right"/>
    </xf>
    <xf numFmtId="10" fontId="24" fillId="0" borderId="65" xfId="0" applyNumberFormat="1" applyFont="1" applyBorder="1" applyAlignment="1">
      <alignment horizontal="right"/>
    </xf>
    <xf numFmtId="10" fontId="24" fillId="0" borderId="47" xfId="0" applyNumberFormat="1" applyFont="1" applyBorder="1" applyAlignment="1">
      <alignment horizontal="right"/>
    </xf>
    <xf numFmtId="10" fontId="20" fillId="0" borderId="44" xfId="0" applyNumberFormat="1" applyFont="1" applyBorder="1" applyAlignment="1">
      <alignment horizontal="right"/>
    </xf>
    <xf numFmtId="0" fontId="24" fillId="0" borderId="40" xfId="0" applyFont="1" applyBorder="1" applyAlignment="1">
      <alignment horizontal="center" wrapText="1"/>
    </xf>
    <xf numFmtId="0" fontId="20" fillId="0" borderId="128" xfId="0" applyFont="1" applyBorder="1" applyAlignment="1">
      <alignment wrapText="1"/>
    </xf>
    <xf numFmtId="0" fontId="20" fillId="0" borderId="128" xfId="0" applyFont="1" applyBorder="1"/>
    <xf numFmtId="0" fontId="20" fillId="0" borderId="190" xfId="0" applyFont="1" applyBorder="1"/>
    <xf numFmtId="0" fontId="20" fillId="0" borderId="111" xfId="0" applyFont="1" applyBorder="1"/>
    <xf numFmtId="0" fontId="20" fillId="0" borderId="191" xfId="0" applyFont="1" applyBorder="1"/>
    <xf numFmtId="0" fontId="24" fillId="0" borderId="190" xfId="0" applyFont="1" applyBorder="1"/>
    <xf numFmtId="0" fontId="24" fillId="0" borderId="111" xfId="0" applyFont="1" applyBorder="1"/>
    <xf numFmtId="10" fontId="20" fillId="0" borderId="43" xfId="0" applyNumberFormat="1" applyFont="1" applyBorder="1" applyAlignment="1">
      <alignment horizontal="right"/>
    </xf>
    <xf numFmtId="10" fontId="20" fillId="0" borderId="110" xfId="0" applyNumberFormat="1" applyFont="1" applyBorder="1" applyAlignment="1">
      <alignment horizontal="right"/>
    </xf>
    <xf numFmtId="10" fontId="20" fillId="0" borderId="45" xfId="0" applyNumberFormat="1" applyFont="1" applyBorder="1" applyAlignment="1">
      <alignment horizontal="right"/>
    </xf>
    <xf numFmtId="10" fontId="24" fillId="0" borderId="110" xfId="0" applyNumberFormat="1" applyFont="1" applyBorder="1" applyAlignment="1">
      <alignment horizontal="right"/>
    </xf>
    <xf numFmtId="3" fontId="20" fillId="0" borderId="81" xfId="0" applyNumberFormat="1" applyFont="1" applyBorder="1" applyAlignment="1">
      <alignment horizontal="right"/>
    </xf>
    <xf numFmtId="3" fontId="20" fillId="0" borderId="40" xfId="0" applyNumberFormat="1" applyFont="1" applyBorder="1" applyAlignment="1">
      <alignment horizontal="right"/>
    </xf>
    <xf numFmtId="3" fontId="20" fillId="0" borderId="39" xfId="0" applyNumberFormat="1" applyFont="1" applyBorder="1" applyAlignment="1">
      <alignment horizontal="right"/>
    </xf>
    <xf numFmtId="3" fontId="24" fillId="0" borderId="81" xfId="0" applyNumberFormat="1" applyFont="1" applyBorder="1" applyAlignment="1">
      <alignment horizontal="right"/>
    </xf>
    <xf numFmtId="3" fontId="20" fillId="0" borderId="49" xfId="0" applyNumberFormat="1" applyFont="1" applyBorder="1" applyAlignment="1">
      <alignment horizontal="right"/>
    </xf>
    <xf numFmtId="3" fontId="24" fillId="0" borderId="46" xfId="0" applyNumberFormat="1" applyFont="1" applyBorder="1" applyAlignment="1">
      <alignment horizontal="right"/>
    </xf>
    <xf numFmtId="0" fontId="24" fillId="0" borderId="90" xfId="0" applyFont="1" applyBorder="1" applyAlignment="1">
      <alignment wrapText="1"/>
    </xf>
    <xf numFmtId="3" fontId="24" fillId="0" borderId="90" xfId="0" applyNumberFormat="1" applyFont="1" applyBorder="1"/>
    <xf numFmtId="10" fontId="20" fillId="0" borderId="66" xfId="0" applyNumberFormat="1" applyFont="1" applyBorder="1"/>
    <xf numFmtId="10" fontId="20" fillId="0" borderId="94" xfId="0" applyNumberFormat="1" applyFont="1" applyBorder="1"/>
    <xf numFmtId="10" fontId="20" fillId="0" borderId="43" xfId="0" applyNumberFormat="1" applyFont="1" applyBorder="1"/>
    <xf numFmtId="10" fontId="20" fillId="0" borderId="45" xfId="0" applyNumberFormat="1" applyFont="1" applyBorder="1"/>
    <xf numFmtId="10" fontId="24" fillId="0" borderId="192" xfId="0" applyNumberFormat="1" applyFont="1" applyBorder="1"/>
    <xf numFmtId="10" fontId="20" fillId="0" borderId="110" xfId="0" applyNumberFormat="1" applyFont="1" applyBorder="1"/>
    <xf numFmtId="10" fontId="20" fillId="0" borderId="44" xfId="0" applyNumberFormat="1" applyFont="1" applyBorder="1"/>
    <xf numFmtId="0" fontId="24" fillId="0" borderId="40" xfId="0" applyFont="1" applyFill="1" applyBorder="1"/>
    <xf numFmtId="10" fontId="24" fillId="0" borderId="65" xfId="0" applyNumberFormat="1" applyFont="1" applyBorder="1"/>
    <xf numFmtId="0" fontId="43" fillId="0" borderId="51" xfId="0" applyFont="1" applyBorder="1" applyAlignment="1">
      <alignment horizontal="center"/>
    </xf>
    <xf numFmtId="0" fontId="43" fillId="0" borderId="36" xfId="0" applyFont="1" applyBorder="1" applyAlignment="1">
      <alignment horizontal="center"/>
    </xf>
    <xf numFmtId="10" fontId="43" fillId="0" borderId="43" xfId="0" applyNumberFormat="1" applyFont="1" applyBorder="1" applyAlignment="1">
      <alignment horizontal="center"/>
    </xf>
    <xf numFmtId="10" fontId="20" fillId="0" borderId="48" xfId="0" applyNumberFormat="1" applyFont="1" applyBorder="1"/>
    <xf numFmtId="10" fontId="20" fillId="0" borderId="36" xfId="0" applyNumberFormat="1" applyFont="1" applyBorder="1"/>
    <xf numFmtId="0" fontId="24" fillId="0" borderId="48" xfId="0" applyFont="1" applyBorder="1" applyAlignment="1">
      <alignment horizontal="center" wrapText="1"/>
    </xf>
    <xf numFmtId="0" fontId="20" fillId="0" borderId="46" xfId="0" applyFont="1" applyBorder="1" applyAlignment="1">
      <alignment wrapText="1"/>
    </xf>
    <xf numFmtId="0" fontId="20" fillId="0" borderId="48" xfId="0" applyFont="1" applyBorder="1" applyAlignment="1">
      <alignment wrapText="1"/>
    </xf>
    <xf numFmtId="0" fontId="24" fillId="0" borderId="36" xfId="0" applyFont="1" applyBorder="1" applyAlignment="1">
      <alignment horizontal="center" wrapText="1"/>
    </xf>
    <xf numFmtId="0" fontId="24" fillId="0" borderId="76" xfId="0" applyFont="1" applyBorder="1"/>
    <xf numFmtId="0" fontId="24" fillId="0" borderId="33" xfId="0" applyFont="1" applyBorder="1"/>
    <xf numFmtId="3" fontId="24" fillId="0" borderId="41" xfId="0" applyNumberFormat="1" applyFont="1" applyBorder="1"/>
    <xf numFmtId="3" fontId="24" fillId="0" borderId="193" xfId="0" applyNumberFormat="1" applyFont="1" applyBorder="1"/>
    <xf numFmtId="0" fontId="43" fillId="0" borderId="57" xfId="0" applyFont="1" applyBorder="1" applyAlignment="1">
      <alignment horizontal="center"/>
    </xf>
    <xf numFmtId="0" fontId="0" fillId="0" borderId="83" xfId="0" applyBorder="1"/>
    <xf numFmtId="0" fontId="35" fillId="0" borderId="79" xfId="0" applyFont="1" applyBorder="1" applyAlignment="1">
      <alignment horizontal="center"/>
    </xf>
    <xf numFmtId="0" fontId="20" fillId="0" borderId="95" xfId="0" applyFont="1" applyBorder="1" applyAlignment="1">
      <alignment horizontal="center"/>
    </xf>
    <xf numFmtId="10" fontId="0" fillId="0" borderId="106" xfId="0" applyNumberFormat="1" applyBorder="1"/>
    <xf numFmtId="10" fontId="0" fillId="0" borderId="65" xfId="0" applyNumberFormat="1" applyBorder="1"/>
    <xf numFmtId="10" fontId="0" fillId="0" borderId="110" xfId="0" applyNumberFormat="1" applyBorder="1"/>
    <xf numFmtId="3" fontId="0" fillId="0" borderId="57" xfId="0" applyNumberFormat="1" applyBorder="1"/>
    <xf numFmtId="3" fontId="0" fillId="0" borderId="48" xfId="0" applyNumberFormat="1" applyBorder="1"/>
    <xf numFmtId="3" fontId="0" fillId="0" borderId="51" xfId="0" applyNumberFormat="1" applyBorder="1"/>
    <xf numFmtId="3" fontId="0" fillId="0" borderId="36" xfId="0" applyNumberFormat="1" applyBorder="1"/>
    <xf numFmtId="3" fontId="0" fillId="0" borderId="81" xfId="0" applyNumberFormat="1" applyBorder="1"/>
    <xf numFmtId="3" fontId="0" fillId="0" borderId="46" xfId="0" applyNumberFormat="1" applyBorder="1"/>
    <xf numFmtId="3" fontId="24" fillId="0" borderId="30" xfId="0" applyNumberFormat="1" applyFont="1" applyBorder="1" applyAlignment="1">
      <alignment horizontal="right"/>
    </xf>
    <xf numFmtId="3" fontId="24" fillId="0" borderId="31" xfId="0" applyNumberFormat="1" applyFont="1" applyBorder="1" applyAlignment="1">
      <alignment horizontal="right"/>
    </xf>
    <xf numFmtId="3" fontId="24" fillId="0" borderId="50" xfId="0" applyNumberFormat="1" applyFont="1" applyBorder="1" applyAlignment="1">
      <alignment horizontal="right"/>
    </xf>
    <xf numFmtId="3" fontId="20" fillId="0" borderId="31" xfId="0" applyNumberFormat="1" applyFont="1" applyBorder="1" applyAlignment="1">
      <alignment horizontal="right"/>
    </xf>
    <xf numFmtId="10" fontId="24" fillId="20" borderId="131" xfId="0" applyNumberFormat="1" applyFont="1" applyFill="1" applyBorder="1"/>
    <xf numFmtId="10" fontId="20" fillId="0" borderId="162" xfId="0" applyNumberFormat="1" applyFont="1" applyBorder="1"/>
    <xf numFmtId="10" fontId="20" fillId="0" borderId="194" xfId="0" applyNumberFormat="1" applyFont="1" applyBorder="1" applyAlignment="1"/>
    <xf numFmtId="10" fontId="20" fillId="0" borderId="194" xfId="0" applyNumberFormat="1" applyFont="1" applyBorder="1"/>
    <xf numFmtId="10" fontId="20" fillId="0" borderId="167" xfId="0" applyNumberFormat="1" applyFont="1" applyBorder="1"/>
    <xf numFmtId="10" fontId="24" fillId="0" borderId="47" xfId="0" applyNumberFormat="1" applyFont="1" applyBorder="1"/>
    <xf numFmtId="10" fontId="20" fillId="0" borderId="195" xfId="0" applyNumberFormat="1" applyFont="1" applyBorder="1"/>
    <xf numFmtId="10" fontId="20" fillId="0" borderId="196" xfId="0" applyNumberFormat="1" applyFont="1" applyBorder="1"/>
    <xf numFmtId="10" fontId="20" fillId="0" borderId="134" xfId="0" applyNumberFormat="1" applyFont="1" applyBorder="1"/>
    <xf numFmtId="10" fontId="20" fillId="20" borderId="43" xfId="0" applyNumberFormat="1" applyFont="1" applyFill="1" applyBorder="1"/>
    <xf numFmtId="10" fontId="20" fillId="0" borderId="47" xfId="0" applyNumberFormat="1" applyFont="1" applyBorder="1"/>
    <xf numFmtId="10" fontId="20" fillId="0" borderId="197" xfId="0" applyNumberFormat="1" applyFont="1" applyBorder="1"/>
    <xf numFmtId="10" fontId="24" fillId="0" borderId="84" xfId="0" applyNumberFormat="1" applyFont="1" applyBorder="1"/>
    <xf numFmtId="10" fontId="24" fillId="20" borderId="84" xfId="0" applyNumberFormat="1" applyFont="1" applyFill="1" applyBorder="1"/>
    <xf numFmtId="0" fontId="35" fillId="0" borderId="33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24" fillId="0" borderId="106" xfId="0" applyFont="1" applyBorder="1" applyAlignment="1">
      <alignment horizontal="center" wrapText="1"/>
    </xf>
    <xf numFmtId="3" fontId="24" fillId="20" borderId="65" xfId="0" applyNumberFormat="1" applyFont="1" applyFill="1" applyBorder="1"/>
    <xf numFmtId="0" fontId="20" fillId="0" borderId="36" xfId="0" applyFont="1" applyFill="1" applyBorder="1"/>
    <xf numFmtId="0" fontId="20" fillId="0" borderId="46" xfId="0" applyFont="1" applyFill="1" applyBorder="1"/>
    <xf numFmtId="0" fontId="24" fillId="0" borderId="57" xfId="0" applyFont="1" applyBorder="1" applyAlignment="1">
      <alignment horizontal="center" wrapText="1"/>
    </xf>
    <xf numFmtId="10" fontId="24" fillId="0" borderId="127" xfId="0" applyNumberFormat="1" applyFont="1" applyBorder="1" applyAlignment="1">
      <alignment horizontal="center" wrapText="1"/>
    </xf>
    <xf numFmtId="10" fontId="24" fillId="20" borderId="65" xfId="0" applyNumberFormat="1" applyFont="1" applyFill="1" applyBorder="1"/>
    <xf numFmtId="0" fontId="22" fillId="0" borderId="79" xfId="0" applyFont="1" applyBorder="1" applyAlignment="1"/>
    <xf numFmtId="0" fontId="20" fillId="0" borderId="84" xfId="0" applyFont="1" applyBorder="1" applyAlignment="1">
      <alignment horizontal="center" wrapText="1"/>
    </xf>
    <xf numFmtId="3" fontId="24" fillId="0" borderId="13" xfId="0" applyNumberFormat="1" applyFont="1" applyBorder="1"/>
    <xf numFmtId="3" fontId="20" fillId="20" borderId="163" xfId="0" applyNumberFormat="1" applyFont="1" applyFill="1" applyBorder="1"/>
    <xf numFmtId="3" fontId="35" fillId="0" borderId="198" xfId="0" applyNumberFormat="1" applyFont="1" applyFill="1" applyBorder="1" applyAlignment="1">
      <alignment horizontal="right"/>
    </xf>
    <xf numFmtId="3" fontId="35" fillId="0" borderId="63" xfId="0" applyNumberFormat="1" applyFont="1" applyFill="1" applyBorder="1" applyAlignment="1">
      <alignment horizontal="right"/>
    </xf>
    <xf numFmtId="3" fontId="20" fillId="0" borderId="13" xfId="0" applyNumberFormat="1" applyFont="1" applyFill="1" applyBorder="1" applyAlignment="1">
      <alignment horizontal="right"/>
    </xf>
    <xf numFmtId="3" fontId="20" fillId="0" borderId="11" xfId="0" applyNumberFormat="1" applyFont="1" applyFill="1" applyBorder="1" applyAlignment="1">
      <alignment horizontal="right"/>
    </xf>
    <xf numFmtId="3" fontId="20" fillId="0" borderId="14" xfId="0" applyNumberFormat="1" applyFont="1" applyFill="1" applyBorder="1" applyAlignment="1">
      <alignment horizontal="right"/>
    </xf>
    <xf numFmtId="0" fontId="62" fillId="0" borderId="50" xfId="0" applyFont="1" applyBorder="1" applyAlignment="1">
      <alignment wrapText="1"/>
    </xf>
    <xf numFmtId="0" fontId="34" fillId="0" borderId="10" xfId="0" applyFont="1" applyBorder="1" applyAlignment="1">
      <alignment wrapText="1"/>
    </xf>
    <xf numFmtId="0" fontId="61" fillId="21" borderId="30" xfId="0" applyFont="1" applyFill="1" applyBorder="1" applyAlignment="1">
      <alignment wrapText="1"/>
    </xf>
    <xf numFmtId="3" fontId="61" fillId="0" borderId="74" xfId="0" applyNumberFormat="1" applyFont="1" applyBorder="1"/>
    <xf numFmtId="3" fontId="61" fillId="0" borderId="51" xfId="0" applyNumberFormat="1" applyFont="1" applyBorder="1"/>
    <xf numFmtId="3" fontId="61" fillId="0" borderId="51" xfId="0" applyNumberFormat="1" applyFont="1" applyFill="1" applyBorder="1"/>
    <xf numFmtId="3" fontId="61" fillId="21" borderId="51" xfId="0" applyNumberFormat="1" applyFont="1" applyFill="1" applyBorder="1"/>
    <xf numFmtId="3" fontId="62" fillId="0" borderId="40" xfId="0" applyNumberFormat="1" applyFont="1" applyBorder="1"/>
    <xf numFmtId="10" fontId="0" fillId="0" borderId="127" xfId="0" applyNumberFormat="1" applyBorder="1"/>
    <xf numFmtId="3" fontId="0" fillId="0" borderId="74" xfId="0" applyNumberFormat="1" applyBorder="1"/>
    <xf numFmtId="3" fontId="0" fillId="0" borderId="73" xfId="0" applyNumberFormat="1" applyBorder="1"/>
    <xf numFmtId="3" fontId="61" fillId="0" borderId="39" xfId="0" applyNumberFormat="1" applyFont="1" applyBorder="1"/>
    <xf numFmtId="0" fontId="0" fillId="0" borderId="179" xfId="0" applyBorder="1"/>
    <xf numFmtId="0" fontId="0" fillId="0" borderId="127" xfId="0" applyBorder="1"/>
    <xf numFmtId="0" fontId="24" fillId="0" borderId="27" xfId="0" applyFont="1" applyBorder="1" applyAlignment="1">
      <alignment horizontal="center" wrapText="1"/>
    </xf>
    <xf numFmtId="164" fontId="24" fillId="0" borderId="129" xfId="0" applyNumberFormat="1" applyFont="1" applyBorder="1" applyAlignment="1">
      <alignment wrapText="1"/>
    </xf>
    <xf numFmtId="0" fontId="20" fillId="0" borderId="38" xfId="0" applyFont="1" applyBorder="1" applyAlignment="1">
      <alignment wrapText="1"/>
    </xf>
    <xf numFmtId="0" fontId="20" fillId="0" borderId="30" xfId="0" applyFont="1" applyBorder="1" applyAlignment="1">
      <alignment horizontal="left" wrapText="1"/>
    </xf>
    <xf numFmtId="0" fontId="20" fillId="0" borderId="164" xfId="0" applyFont="1" applyBorder="1" applyAlignment="1">
      <alignment horizontal="left" wrapText="1"/>
    </xf>
    <xf numFmtId="0" fontId="20" fillId="0" borderId="199" xfId="0" applyFont="1" applyBorder="1" applyAlignment="1">
      <alignment wrapText="1"/>
    </xf>
    <xf numFmtId="0" fontId="24" fillId="0" borderId="193" xfId="0" applyFont="1" applyBorder="1" applyAlignment="1">
      <alignment wrapText="1"/>
    </xf>
    <xf numFmtId="0" fontId="20" fillId="0" borderId="163" xfId="0" applyFont="1" applyBorder="1" applyAlignment="1">
      <alignment wrapText="1"/>
    </xf>
    <xf numFmtId="3" fontId="20" fillId="0" borderId="74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10" fontId="0" fillId="0" borderId="179" xfId="0" applyNumberFormat="1" applyBorder="1"/>
    <xf numFmtId="3" fontId="20" fillId="0" borderId="73" xfId="0" applyNumberFormat="1" applyFont="1" applyBorder="1" applyAlignment="1"/>
    <xf numFmtId="3" fontId="20" fillId="0" borderId="127" xfId="0" applyNumberFormat="1" applyFont="1" applyBorder="1" applyAlignment="1"/>
    <xf numFmtId="10" fontId="20" fillId="0" borderId="127" xfId="0" applyNumberFormat="1" applyFont="1" applyBorder="1"/>
    <xf numFmtId="3" fontId="20" fillId="0" borderId="36" xfId="0" applyNumberFormat="1" applyFont="1" applyBorder="1" applyAlignment="1"/>
    <xf numFmtId="3" fontId="20" fillId="0" borderId="43" xfId="0" applyNumberFormat="1" applyFont="1" applyBorder="1" applyAlignment="1"/>
    <xf numFmtId="10" fontId="20" fillId="0" borderId="179" xfId="0" applyNumberFormat="1" applyFont="1" applyBorder="1"/>
    <xf numFmtId="0" fontId="20" fillId="0" borderId="180" xfId="0" applyFont="1" applyBorder="1" applyAlignment="1">
      <alignment horizontal="right"/>
    </xf>
    <xf numFmtId="3" fontId="20" fillId="0" borderId="200" xfId="0" applyNumberFormat="1" applyFont="1" applyFill="1" applyBorder="1" applyAlignment="1"/>
    <xf numFmtId="3" fontId="20" fillId="0" borderId="11" xfId="0" applyNumberFormat="1" applyFont="1" applyBorder="1" applyAlignment="1"/>
    <xf numFmtId="3" fontId="20" fillId="0" borderId="14" xfId="0" applyNumberFormat="1" applyFont="1" applyBorder="1" applyAlignment="1"/>
    <xf numFmtId="10" fontId="20" fillId="0" borderId="65" xfId="0" applyNumberFormat="1" applyFont="1" applyBorder="1"/>
    <xf numFmtId="3" fontId="24" fillId="0" borderId="76" xfId="0" applyNumberFormat="1" applyFont="1" applyBorder="1"/>
    <xf numFmtId="3" fontId="20" fillId="0" borderId="68" xfId="0" applyNumberFormat="1" applyFont="1" applyFill="1" applyBorder="1"/>
    <xf numFmtId="3" fontId="20" fillId="0" borderId="128" xfId="0" applyNumberFormat="1" applyFont="1" applyFill="1" applyBorder="1"/>
    <xf numFmtId="3" fontId="24" fillId="0" borderId="111" xfId="0" applyNumberFormat="1" applyFont="1" applyBorder="1"/>
    <xf numFmtId="3" fontId="20" fillId="0" borderId="32" xfId="0" applyNumberFormat="1" applyFont="1" applyFill="1" applyBorder="1"/>
    <xf numFmtId="3" fontId="20" fillId="0" borderId="38" xfId="0" applyNumberFormat="1" applyFont="1" applyFill="1" applyBorder="1"/>
    <xf numFmtId="3" fontId="20" fillId="0" borderId="201" xfId="0" applyNumberFormat="1" applyFont="1" applyBorder="1"/>
    <xf numFmtId="10" fontId="20" fillId="0" borderId="106" xfId="0" applyNumberFormat="1" applyFont="1" applyBorder="1"/>
    <xf numFmtId="0" fontId="24" fillId="0" borderId="109" xfId="0" applyFont="1" applyFill="1" applyBorder="1" applyAlignment="1">
      <alignment horizontal="left" wrapText="1"/>
    </xf>
    <xf numFmtId="3" fontId="20" fillId="0" borderId="46" xfId="0" applyNumberFormat="1" applyFont="1" applyBorder="1" applyAlignment="1"/>
    <xf numFmtId="3" fontId="20" fillId="0" borderId="110" xfId="0" applyNumberFormat="1" applyFont="1" applyBorder="1" applyAlignment="1"/>
    <xf numFmtId="3" fontId="24" fillId="0" borderId="47" xfId="0" applyNumberFormat="1" applyFont="1" applyBorder="1" applyAlignment="1"/>
    <xf numFmtId="3" fontId="0" fillId="0" borderId="106" xfId="0" applyNumberFormat="1" applyBorder="1"/>
    <xf numFmtId="3" fontId="0" fillId="0" borderId="44" xfId="0" applyNumberFormat="1" applyBorder="1"/>
    <xf numFmtId="3" fontId="0" fillId="0" borderId="43" xfId="0" applyNumberFormat="1" applyBorder="1"/>
    <xf numFmtId="3" fontId="0" fillId="0" borderId="110" xfId="0" applyNumberFormat="1" applyBorder="1"/>
    <xf numFmtId="3" fontId="0" fillId="0" borderId="179" xfId="0" applyNumberFormat="1" applyBorder="1"/>
    <xf numFmtId="3" fontId="0" fillId="0" borderId="82" xfId="0" applyNumberFormat="1" applyBorder="1"/>
    <xf numFmtId="0" fontId="20" fillId="0" borderId="57" xfId="0" applyFont="1" applyFill="1" applyBorder="1" applyAlignment="1">
      <alignment wrapText="1"/>
    </xf>
    <xf numFmtId="0" fontId="20" fillId="0" borderId="33" xfId="0" applyFont="1" applyBorder="1" applyAlignment="1">
      <alignment horizontal="center" wrapText="1"/>
    </xf>
    <xf numFmtId="0" fontId="24" fillId="0" borderId="106" xfId="0" applyFont="1" applyBorder="1" applyAlignment="1">
      <alignment horizontal="center"/>
    </xf>
    <xf numFmtId="0" fontId="35" fillId="0" borderId="81" xfId="0" applyFont="1" applyBorder="1"/>
    <xf numFmtId="0" fontId="24" fillId="0" borderId="106" xfId="0" applyFont="1" applyBorder="1" applyAlignment="1">
      <alignment horizontal="center" vertical="center"/>
    </xf>
    <xf numFmtId="3" fontId="43" fillId="0" borderId="51" xfId="0" applyNumberFormat="1" applyFont="1" applyBorder="1" applyAlignment="1">
      <alignment horizontal="center"/>
    </xf>
    <xf numFmtId="3" fontId="43" fillId="0" borderId="36" xfId="0" applyNumberFormat="1" applyFont="1" applyBorder="1" applyAlignment="1">
      <alignment horizontal="center"/>
    </xf>
    <xf numFmtId="3" fontId="24" fillId="0" borderId="43" xfId="0" applyNumberFormat="1" applyFont="1" applyBorder="1" applyAlignment="1">
      <alignment horizontal="center" vertical="center"/>
    </xf>
    <xf numFmtId="3" fontId="24" fillId="0" borderId="51" xfId="0" applyNumberFormat="1" applyFont="1" applyBorder="1" applyAlignment="1">
      <alignment horizontal="center" vertical="center"/>
    </xf>
    <xf numFmtId="3" fontId="24" fillId="0" borderId="36" xfId="0" applyNumberFormat="1" applyFont="1" applyBorder="1" applyAlignment="1">
      <alignment horizontal="center" vertical="center"/>
    </xf>
    <xf numFmtId="3" fontId="24" fillId="0" borderId="163" xfId="0" applyNumberFormat="1" applyFont="1" applyBorder="1" applyAlignment="1">
      <alignment horizontal="center" vertical="center"/>
    </xf>
    <xf numFmtId="3" fontId="24" fillId="0" borderId="82" xfId="0" applyNumberFormat="1" applyFont="1" applyBorder="1" applyAlignment="1">
      <alignment horizontal="center" vertical="center"/>
    </xf>
    <xf numFmtId="3" fontId="24" fillId="0" borderId="110" xfId="0" applyNumberFormat="1" applyFont="1" applyBorder="1" applyAlignment="1">
      <alignment horizontal="center" vertical="center"/>
    </xf>
    <xf numFmtId="10" fontId="24" fillId="0" borderId="43" xfId="0" applyNumberFormat="1" applyFont="1" applyBorder="1" applyAlignment="1">
      <alignment horizontal="center"/>
    </xf>
    <xf numFmtId="0" fontId="20" fillId="0" borderId="51" xfId="0" applyFont="1" applyBorder="1" applyAlignment="1">
      <alignment horizontal="center" wrapText="1"/>
    </xf>
    <xf numFmtId="3" fontId="39" fillId="0" borderId="40" xfId="0" applyNumberFormat="1" applyFont="1" applyBorder="1" applyAlignment="1"/>
    <xf numFmtId="14" fontId="20" fillId="0" borderId="38" xfId="0" applyNumberFormat="1" applyFont="1" applyBorder="1" applyAlignment="1">
      <alignment wrapText="1"/>
    </xf>
    <xf numFmtId="0" fontId="24" fillId="0" borderId="44" xfId="0" applyFont="1" applyBorder="1" applyAlignment="1">
      <alignment horizontal="center" wrapText="1"/>
    </xf>
    <xf numFmtId="0" fontId="20" fillId="0" borderId="43" xfId="0" applyFont="1" applyFill="1" applyBorder="1" applyAlignment="1">
      <alignment wrapText="1"/>
    </xf>
    <xf numFmtId="0" fontId="24" fillId="0" borderId="43" xfId="0" applyFont="1" applyBorder="1" applyAlignment="1">
      <alignment horizontal="center" wrapText="1"/>
    </xf>
    <xf numFmtId="0" fontId="32" fillId="0" borderId="110" xfId="0" applyFont="1" applyBorder="1" applyAlignment="1">
      <alignment wrapText="1"/>
    </xf>
    <xf numFmtId="0" fontId="32" fillId="0" borderId="43" xfId="0" applyFont="1" applyBorder="1" applyAlignment="1">
      <alignment wrapText="1"/>
    </xf>
    <xf numFmtId="3" fontId="20" fillId="0" borderId="200" xfId="0" applyNumberFormat="1" applyFont="1" applyBorder="1" applyAlignment="1">
      <alignment horizontal="right"/>
    </xf>
    <xf numFmtId="3" fontId="20" fillId="0" borderId="11" xfId="0" applyNumberFormat="1" applyFont="1" applyBorder="1" applyAlignment="1">
      <alignment horizontal="right"/>
    </xf>
    <xf numFmtId="3" fontId="20" fillId="0" borderId="202" xfId="0" applyNumberFormat="1" applyFont="1" applyBorder="1" applyAlignment="1">
      <alignment horizontal="right"/>
    </xf>
    <xf numFmtId="3" fontId="24" fillId="0" borderId="126" xfId="0" applyNumberFormat="1" applyFont="1" applyBorder="1" applyAlignment="1">
      <alignment horizontal="right"/>
    </xf>
    <xf numFmtId="3" fontId="20" fillId="0" borderId="203" xfId="0" applyNumberFormat="1" applyFont="1" applyFill="1" applyBorder="1" applyAlignment="1">
      <alignment horizontal="right"/>
    </xf>
    <xf numFmtId="3" fontId="20" fillId="0" borderId="32" xfId="0" applyNumberFormat="1" applyFont="1" applyFill="1" applyBorder="1" applyAlignment="1">
      <alignment horizontal="right"/>
    </xf>
    <xf numFmtId="3" fontId="20" fillId="0" borderId="38" xfId="0" applyNumberFormat="1" applyFont="1" applyFill="1" applyBorder="1" applyAlignment="1">
      <alignment horizontal="right"/>
    </xf>
    <xf numFmtId="3" fontId="20" fillId="0" borderId="68" xfId="0" applyNumberFormat="1" applyFont="1" applyFill="1" applyBorder="1" applyAlignment="1">
      <alignment horizontal="right"/>
    </xf>
    <xf numFmtId="3" fontId="20" fillId="0" borderId="81" xfId="0" applyNumberFormat="1" applyFont="1" applyFill="1" applyBorder="1" applyAlignment="1">
      <alignment horizontal="right"/>
    </xf>
    <xf numFmtId="0" fontId="24" fillId="0" borderId="73" xfId="0" applyFont="1" applyBorder="1" applyAlignment="1">
      <alignment horizontal="center" vertical="center"/>
    </xf>
    <xf numFmtId="10" fontId="20" fillId="0" borderId="49" xfId="0" applyNumberFormat="1" applyFont="1" applyBorder="1"/>
    <xf numFmtId="10" fontId="24" fillId="0" borderId="73" xfId="0" applyNumberFormat="1" applyFont="1" applyBorder="1"/>
    <xf numFmtId="0" fontId="24" fillId="0" borderId="180" xfId="0" applyFont="1" applyBorder="1" applyAlignment="1">
      <alignment wrapText="1"/>
    </xf>
    <xf numFmtId="0" fontId="24" fillId="0" borderId="70" xfId="0" applyFont="1" applyBorder="1" applyAlignment="1">
      <alignment wrapText="1"/>
    </xf>
    <xf numFmtId="0" fontId="24" fillId="0" borderId="127" xfId="0" applyFont="1" applyBorder="1" applyAlignment="1">
      <alignment horizontal="center" vertical="center"/>
    </xf>
    <xf numFmtId="3" fontId="24" fillId="0" borderId="204" xfId="0" applyNumberFormat="1" applyFont="1" applyBorder="1"/>
    <xf numFmtId="3" fontId="24" fillId="0" borderId="127" xfId="0" applyNumberFormat="1" applyFont="1" applyBorder="1"/>
    <xf numFmtId="3" fontId="20" fillId="0" borderId="67" xfId="0" applyNumberFormat="1" applyFont="1" applyFill="1" applyBorder="1"/>
    <xf numFmtId="3" fontId="24" fillId="0" borderId="65" xfId="0" applyNumberFormat="1" applyFont="1" applyFill="1" applyBorder="1"/>
    <xf numFmtId="3" fontId="20" fillId="0" borderId="72" xfId="0" applyNumberFormat="1" applyFont="1" applyFill="1" applyBorder="1"/>
    <xf numFmtId="3" fontId="24" fillId="0" borderId="47" xfId="0" applyNumberFormat="1" applyFont="1" applyFill="1" applyBorder="1"/>
    <xf numFmtId="0" fontId="32" fillId="0" borderId="47" xfId="0" applyFont="1" applyBorder="1" applyAlignment="1">
      <alignment horizontal="center" wrapText="1"/>
    </xf>
    <xf numFmtId="0" fontId="31" fillId="0" borderId="79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70" xfId="0" applyFont="1" applyBorder="1" applyAlignment="1">
      <alignment horizontal="center"/>
    </xf>
    <xf numFmtId="0" fontId="31" fillId="0" borderId="40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3" fontId="43" fillId="0" borderId="74" xfId="0" applyNumberFormat="1" applyFont="1" applyBorder="1" applyAlignment="1">
      <alignment horizontal="center"/>
    </xf>
    <xf numFmtId="3" fontId="24" fillId="0" borderId="127" xfId="0" applyNumberFormat="1" applyFont="1" applyBorder="1" applyAlignment="1">
      <alignment horizontal="center" vertical="center"/>
    </xf>
    <xf numFmtId="10" fontId="24" fillId="0" borderId="73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wrapText="1"/>
    </xf>
    <xf numFmtId="0" fontId="24" fillId="0" borderId="51" xfId="0" applyFont="1" applyBorder="1" applyAlignment="1">
      <alignment horizontal="center" wrapText="1"/>
    </xf>
    <xf numFmtId="0" fontId="32" fillId="0" borderId="51" xfId="0" applyFont="1" applyBorder="1" applyAlignment="1">
      <alignment wrapText="1"/>
    </xf>
    <xf numFmtId="0" fontId="32" fillId="0" borderId="62" xfId="0" applyFont="1" applyBorder="1" applyAlignment="1">
      <alignment wrapText="1"/>
    </xf>
    <xf numFmtId="3" fontId="20" fillId="0" borderId="10" xfId="0" applyNumberFormat="1" applyFont="1" applyFill="1" applyBorder="1" applyAlignment="1">
      <alignment horizontal="right"/>
    </xf>
    <xf numFmtId="3" fontId="24" fillId="0" borderId="74" xfId="0" applyNumberFormat="1" applyFont="1" applyBorder="1" applyAlignment="1">
      <alignment horizontal="right"/>
    </xf>
    <xf numFmtId="3" fontId="24" fillId="0" borderId="51" xfId="0" applyNumberFormat="1" applyFont="1" applyBorder="1" applyAlignment="1">
      <alignment horizontal="right"/>
    </xf>
    <xf numFmtId="3" fontId="20" fillId="0" borderId="163" xfId="0" applyNumberFormat="1" applyFont="1" applyFill="1" applyBorder="1" applyAlignment="1">
      <alignment horizontal="right"/>
    </xf>
    <xf numFmtId="10" fontId="24" fillId="0" borderId="36" xfId="0" applyNumberFormat="1" applyFont="1" applyBorder="1"/>
    <xf numFmtId="10" fontId="20" fillId="0" borderId="46" xfId="0" applyNumberFormat="1" applyFont="1" applyBorder="1"/>
    <xf numFmtId="10" fontId="24" fillId="0" borderId="49" xfId="0" applyNumberFormat="1" applyFont="1" applyBorder="1"/>
    <xf numFmtId="10" fontId="24" fillId="0" borderId="37" xfId="0" applyNumberFormat="1" applyFont="1" applyBorder="1"/>
    <xf numFmtId="10" fontId="20" fillId="0" borderId="82" xfId="0" applyNumberFormat="1" applyFont="1" applyBorder="1"/>
    <xf numFmtId="0" fontId="20" fillId="0" borderId="205" xfId="0" applyFont="1" applyBorder="1" applyAlignment="1">
      <alignment horizontal="center" wrapText="1"/>
    </xf>
    <xf numFmtId="0" fontId="24" fillId="0" borderId="41" xfId="0" applyFont="1" applyBorder="1" applyAlignment="1">
      <alignment horizontal="center" wrapText="1"/>
    </xf>
    <xf numFmtId="0" fontId="20" fillId="0" borderId="73" xfId="0" applyFont="1" applyBorder="1"/>
    <xf numFmtId="3" fontId="24" fillId="0" borderId="174" xfId="0" applyNumberFormat="1" applyFont="1" applyBorder="1"/>
    <xf numFmtId="0" fontId="24" fillId="0" borderId="206" xfId="0" applyFont="1" applyBorder="1"/>
    <xf numFmtId="166" fontId="20" fillId="0" borderId="10" xfId="0" applyNumberFormat="1" applyFont="1" applyBorder="1" applyAlignment="1">
      <alignment horizontal="right"/>
    </xf>
    <xf numFmtId="166" fontId="24" fillId="0" borderId="90" xfId="0" applyNumberFormat="1" applyFont="1" applyBorder="1" applyAlignment="1">
      <alignment horizontal="right"/>
    </xf>
    <xf numFmtId="2" fontId="24" fillId="0" borderId="207" xfId="0" applyNumberFormat="1" applyFont="1" applyBorder="1" applyAlignment="1">
      <alignment horizontal="right"/>
    </xf>
    <xf numFmtId="3" fontId="24" fillId="0" borderId="60" xfId="35" applyNumberFormat="1" applyFont="1" applyBorder="1" applyProtection="1"/>
    <xf numFmtId="3" fontId="20" fillId="0" borderId="18" xfId="35" applyNumberFormat="1" applyFont="1" applyBorder="1" applyProtection="1"/>
    <xf numFmtId="3" fontId="20" fillId="0" borderId="0" xfId="35" applyNumberFormat="1" applyFont="1" applyBorder="1" applyProtection="1"/>
    <xf numFmtId="3" fontId="24" fillId="0" borderId="30" xfId="35" applyNumberFormat="1" applyFont="1" applyBorder="1" applyProtection="1"/>
    <xf numFmtId="0" fontId="20" fillId="0" borderId="15" xfId="35" applyFont="1" applyBorder="1" applyAlignment="1" applyProtection="1">
      <alignment wrapText="1"/>
    </xf>
    <xf numFmtId="0" fontId="32" fillId="0" borderId="12" xfId="35" applyFont="1" applyBorder="1" applyAlignment="1" applyProtection="1">
      <alignment wrapText="1"/>
    </xf>
    <xf numFmtId="0" fontId="20" fillId="0" borderId="12" xfId="35" applyFont="1" applyBorder="1" applyAlignment="1" applyProtection="1">
      <alignment wrapText="1"/>
    </xf>
    <xf numFmtId="0" fontId="20" fillId="0" borderId="28" xfId="35" applyFont="1" applyBorder="1" applyAlignment="1" applyProtection="1">
      <alignment wrapText="1"/>
    </xf>
    <xf numFmtId="0" fontId="20" fillId="0" borderId="17" xfId="35" applyFont="1" applyBorder="1" applyAlignment="1" applyProtection="1">
      <alignment wrapText="1"/>
    </xf>
    <xf numFmtId="0" fontId="24" fillId="0" borderId="27" xfId="35" applyFont="1" applyBorder="1" applyAlignment="1" applyProtection="1">
      <alignment wrapText="1"/>
    </xf>
    <xf numFmtId="0" fontId="24" fillId="0" borderId="60" xfId="35" applyFont="1" applyBorder="1" applyAlignment="1" applyProtection="1">
      <alignment wrapText="1"/>
    </xf>
    <xf numFmtId="0" fontId="32" fillId="0" borderId="85" xfId="35" applyFont="1" applyBorder="1" applyAlignment="1" applyProtection="1">
      <alignment wrapText="1"/>
    </xf>
    <xf numFmtId="0" fontId="24" fillId="0" borderId="40" xfId="35" applyFont="1" applyBorder="1" applyAlignment="1" applyProtection="1">
      <alignment wrapText="1"/>
    </xf>
    <xf numFmtId="0" fontId="43" fillId="0" borderId="65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wrapText="1"/>
    </xf>
    <xf numFmtId="0" fontId="43" fillId="0" borderId="40" xfId="0" applyFont="1" applyBorder="1" applyAlignment="1">
      <alignment horizontal="center" wrapText="1"/>
    </xf>
    <xf numFmtId="3" fontId="20" fillId="0" borderId="13" xfId="35" applyNumberFormat="1" applyFont="1" applyBorder="1" applyProtection="1"/>
    <xf numFmtId="3" fontId="20" fillId="0" borderId="11" xfId="35" applyNumberFormat="1" applyFont="1" applyBorder="1" applyProtection="1"/>
    <xf numFmtId="3" fontId="20" fillId="0" borderId="62" xfId="35" applyNumberFormat="1" applyFont="1" applyBorder="1" applyProtection="1"/>
    <xf numFmtId="0" fontId="24" fillId="0" borderId="208" xfId="35" applyFont="1" applyBorder="1" applyAlignment="1" applyProtection="1">
      <alignment vertical="center"/>
    </xf>
    <xf numFmtId="0" fontId="24" fillId="0" borderId="75" xfId="35" applyFont="1" applyBorder="1" applyProtection="1"/>
    <xf numFmtId="0" fontId="24" fillId="0" borderId="154" xfId="35" applyFont="1" applyBorder="1" applyProtection="1"/>
    <xf numFmtId="0" fontId="20" fillId="0" borderId="32" xfId="35" applyFont="1" applyBorder="1" applyProtection="1"/>
    <xf numFmtId="0" fontId="20" fillId="0" borderId="68" xfId="35" applyFont="1" applyBorder="1" applyProtection="1"/>
    <xf numFmtId="3" fontId="20" fillId="0" borderId="10" xfId="35" applyNumberFormat="1" applyFont="1" applyBorder="1" applyProtection="1"/>
    <xf numFmtId="3" fontId="20" fillId="0" borderId="156" xfId="35" applyNumberFormat="1" applyFont="1" applyBorder="1" applyProtection="1"/>
    <xf numFmtId="3" fontId="20" fillId="0" borderId="56" xfId="35" applyNumberFormat="1" applyFont="1" applyBorder="1" applyProtection="1"/>
    <xf numFmtId="3" fontId="24" fillId="0" borderId="75" xfId="35" applyNumberFormat="1" applyFont="1" applyBorder="1" applyProtection="1"/>
    <xf numFmtId="3" fontId="24" fillId="0" borderId="154" xfId="35" applyNumberFormat="1" applyFont="1" applyBorder="1" applyProtection="1"/>
    <xf numFmtId="3" fontId="20" fillId="0" borderId="32" xfId="35" applyNumberFormat="1" applyFont="1" applyBorder="1" applyProtection="1"/>
    <xf numFmtId="3" fontId="20" fillId="0" borderId="83" xfId="35" applyNumberFormat="1" applyFont="1" applyBorder="1" applyProtection="1"/>
    <xf numFmtId="3" fontId="20" fillId="0" borderId="39" xfId="35" applyNumberFormat="1" applyFont="1" applyBorder="1" applyProtection="1"/>
    <xf numFmtId="3" fontId="24" fillId="0" borderId="40" xfId="35" applyNumberFormat="1" applyFont="1" applyBorder="1" applyProtection="1"/>
    <xf numFmtId="0" fontId="20" fillId="0" borderId="38" xfId="35" applyFont="1" applyBorder="1" applyProtection="1"/>
    <xf numFmtId="0" fontId="20" fillId="0" borderId="155" xfId="35" applyFont="1" applyBorder="1" applyProtection="1"/>
    <xf numFmtId="0" fontId="20" fillId="0" borderId="39" xfId="35" applyFont="1" applyBorder="1" applyProtection="1"/>
    <xf numFmtId="0" fontId="20" fillId="0" borderId="83" xfId="35" applyFont="1" applyBorder="1" applyProtection="1"/>
    <xf numFmtId="3" fontId="20" fillId="0" borderId="203" xfId="35" applyNumberFormat="1" applyFont="1" applyBorder="1" applyProtection="1"/>
    <xf numFmtId="0" fontId="43" fillId="0" borderId="70" xfId="0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3" fontId="24" fillId="0" borderId="129" xfId="35" applyNumberFormat="1" applyFont="1" applyBorder="1" applyProtection="1"/>
    <xf numFmtId="3" fontId="24" fillId="0" borderId="74" xfId="35" applyNumberFormat="1" applyFont="1" applyBorder="1" applyProtection="1"/>
    <xf numFmtId="3" fontId="24" fillId="0" borderId="51" xfId="35" applyNumberFormat="1" applyFont="1" applyBorder="1" applyProtection="1"/>
    <xf numFmtId="3" fontId="24" fillId="0" borderId="83" xfId="35" applyNumberFormat="1" applyFont="1" applyBorder="1" applyProtection="1"/>
    <xf numFmtId="3" fontId="20" fillId="0" borderId="109" xfId="35" applyNumberFormat="1" applyFont="1" applyBorder="1" applyProtection="1"/>
    <xf numFmtId="3" fontId="20" fillId="0" borderId="129" xfId="35" applyNumberFormat="1" applyFont="1" applyBorder="1" applyProtection="1"/>
    <xf numFmtId="3" fontId="24" fillId="0" borderId="32" xfId="35" applyNumberFormat="1" applyFont="1" applyBorder="1" applyProtection="1"/>
    <xf numFmtId="3" fontId="20" fillId="0" borderId="38" xfId="35" applyNumberFormat="1" applyFont="1" applyBorder="1" applyProtection="1"/>
    <xf numFmtId="3" fontId="20" fillId="0" borderId="68" xfId="35" applyNumberFormat="1" applyFont="1" applyBorder="1" applyProtection="1"/>
    <xf numFmtId="3" fontId="20" fillId="0" borderId="175" xfId="35" applyNumberFormat="1" applyFont="1" applyBorder="1" applyProtection="1"/>
    <xf numFmtId="0" fontId="24" fillId="0" borderId="172" xfId="35" applyFont="1" applyBorder="1" applyProtection="1"/>
    <xf numFmtId="0" fontId="24" fillId="0" borderId="209" xfId="35" applyFont="1" applyBorder="1" applyProtection="1"/>
    <xf numFmtId="0" fontId="24" fillId="0" borderId="50" xfId="35" applyFont="1" applyBorder="1" applyProtection="1"/>
    <xf numFmtId="0" fontId="24" fillId="0" borderId="30" xfId="35" applyFont="1" applyBorder="1" applyProtection="1"/>
    <xf numFmtId="0" fontId="20" fillId="0" borderId="0" xfId="35" applyFont="1" applyBorder="1" applyProtection="1"/>
    <xf numFmtId="0" fontId="20" fillId="0" borderId="176" xfId="35" applyFont="1" applyBorder="1" applyProtection="1"/>
    <xf numFmtId="0" fontId="24" fillId="0" borderId="18" xfId="35" applyFont="1" applyBorder="1" applyProtection="1"/>
    <xf numFmtId="0" fontId="20" fillId="0" borderId="10" xfId="35" applyFont="1" applyBorder="1" applyProtection="1"/>
    <xf numFmtId="0" fontId="43" fillId="0" borderId="47" xfId="35" applyFont="1" applyBorder="1" applyAlignment="1" applyProtection="1">
      <alignment wrapText="1"/>
    </xf>
    <xf numFmtId="0" fontId="43" fillId="0" borderId="70" xfId="35" applyFont="1" applyBorder="1" applyAlignment="1" applyProtection="1">
      <alignment wrapText="1"/>
    </xf>
    <xf numFmtId="0" fontId="35" fillId="0" borderId="82" xfId="0" applyFont="1" applyBorder="1" applyAlignment="1">
      <alignment wrapText="1"/>
    </xf>
    <xf numFmtId="10" fontId="20" fillId="0" borderId="0" xfId="0" applyNumberFormat="1" applyFont="1" applyBorder="1"/>
    <xf numFmtId="3" fontId="20" fillId="0" borderId="171" xfId="0" applyNumberFormat="1" applyFont="1" applyBorder="1"/>
    <xf numFmtId="10" fontId="20" fillId="0" borderId="73" xfId="0" applyNumberFormat="1" applyFont="1" applyBorder="1"/>
    <xf numFmtId="10" fontId="24" fillId="0" borderId="46" xfId="0" applyNumberFormat="1" applyFont="1" applyBorder="1"/>
    <xf numFmtId="3" fontId="20" fillId="0" borderId="210" xfId="0" applyNumberFormat="1" applyFont="1" applyBorder="1"/>
    <xf numFmtId="10" fontId="20" fillId="0" borderId="137" xfId="0" applyNumberFormat="1" applyFont="1" applyBorder="1"/>
    <xf numFmtId="10" fontId="20" fillId="0" borderId="138" xfId="0" applyNumberFormat="1" applyFont="1" applyBorder="1"/>
    <xf numFmtId="10" fontId="20" fillId="0" borderId="124" xfId="0" applyNumberFormat="1" applyFont="1" applyBorder="1"/>
    <xf numFmtId="166" fontId="20" fillId="0" borderId="133" xfId="0" applyNumberFormat="1" applyFont="1" applyBorder="1" applyAlignment="1">
      <alignment horizontal="right"/>
    </xf>
    <xf numFmtId="166" fontId="24" fillId="0" borderId="207" xfId="0" applyNumberFormat="1" applyFont="1" applyBorder="1" applyAlignment="1">
      <alignment horizontal="right"/>
    </xf>
    <xf numFmtId="0" fontId="20" fillId="0" borderId="83" xfId="0" applyFont="1" applyBorder="1" applyAlignment="1">
      <alignment horizontal="left" wrapText="1"/>
    </xf>
    <xf numFmtId="3" fontId="20" fillId="0" borderId="56" xfId="0" applyNumberFormat="1" applyFont="1" applyBorder="1" applyAlignment="1">
      <alignment horizontal="right"/>
    </xf>
    <xf numFmtId="3" fontId="20" fillId="0" borderId="211" xfId="0" applyNumberFormat="1" applyFont="1" applyBorder="1" applyAlignment="1">
      <alignment horizontal="right"/>
    </xf>
    <xf numFmtId="0" fontId="20" fillId="0" borderId="109" xfId="0" applyFont="1" applyBorder="1"/>
    <xf numFmtId="3" fontId="20" fillId="0" borderId="109" xfId="0" applyNumberFormat="1" applyFont="1" applyFill="1" applyBorder="1"/>
    <xf numFmtId="0" fontId="20" fillId="0" borderId="155" xfId="0" applyFont="1" applyBorder="1"/>
    <xf numFmtId="3" fontId="20" fillId="0" borderId="48" xfId="0" applyNumberFormat="1" applyFont="1" applyFill="1" applyBorder="1"/>
    <xf numFmtId="3" fontId="20" fillId="0" borderId="82" xfId="0" applyNumberFormat="1" applyFont="1" applyFill="1" applyBorder="1"/>
    <xf numFmtId="3" fontId="62" fillId="0" borderId="47" xfId="0" applyNumberFormat="1" applyFont="1" applyBorder="1"/>
    <xf numFmtId="0" fontId="24" fillId="0" borderId="30" xfId="0" applyFont="1" applyBorder="1" applyAlignment="1">
      <alignment horizontal="center" vertical="center"/>
    </xf>
    <xf numFmtId="3" fontId="29" fillId="0" borderId="30" xfId="0" applyNumberFormat="1" applyFont="1" applyBorder="1" applyAlignment="1"/>
    <xf numFmtId="10" fontId="39" fillId="0" borderId="47" xfId="0" applyNumberFormat="1" applyFont="1" applyBorder="1" applyAlignment="1"/>
    <xf numFmtId="3" fontId="20" fillId="0" borderId="53" xfId="0" applyNumberFormat="1" applyFont="1" applyBorder="1"/>
    <xf numFmtId="3" fontId="20" fillId="0" borderId="120" xfId="0" applyNumberFormat="1" applyFont="1" applyBorder="1"/>
    <xf numFmtId="3" fontId="20" fillId="0" borderId="96" xfId="0" applyNumberFormat="1" applyFont="1" applyBorder="1"/>
    <xf numFmtId="3" fontId="20" fillId="0" borderId="125" xfId="0" applyNumberFormat="1" applyFont="1" applyBorder="1"/>
    <xf numFmtId="3" fontId="24" fillId="0" borderId="73" xfId="0" applyNumberFormat="1" applyFont="1" applyBorder="1" applyAlignment="1">
      <alignment horizontal="center"/>
    </xf>
    <xf numFmtId="3" fontId="20" fillId="0" borderId="110" xfId="0" applyNumberFormat="1" applyFont="1" applyBorder="1"/>
    <xf numFmtId="10" fontId="51" fillId="0" borderId="73" xfId="0" applyNumberFormat="1" applyFont="1" applyBorder="1" applyAlignment="1">
      <alignment horizontal="center"/>
    </xf>
    <xf numFmtId="10" fontId="20" fillId="0" borderId="12" xfId="0" applyNumberFormat="1" applyFont="1" applyBorder="1"/>
    <xf numFmtId="10" fontId="24" fillId="0" borderId="112" xfId="0" applyNumberFormat="1" applyFont="1" applyBorder="1"/>
    <xf numFmtId="10" fontId="20" fillId="0" borderId="15" xfId="0" applyNumberFormat="1" applyFont="1" applyBorder="1"/>
    <xf numFmtId="10" fontId="24" fillId="20" borderId="116" xfId="0" applyNumberFormat="1" applyFont="1" applyFill="1" applyBorder="1"/>
    <xf numFmtId="10" fontId="24" fillId="20" borderId="49" xfId="0" applyNumberFormat="1" applyFont="1" applyFill="1" applyBorder="1"/>
    <xf numFmtId="10" fontId="24" fillId="20" borderId="119" xfId="0" applyNumberFormat="1" applyFont="1" applyFill="1" applyBorder="1"/>
    <xf numFmtId="10" fontId="20" fillId="0" borderId="112" xfId="0" applyNumberFormat="1" applyFont="1" applyBorder="1"/>
    <xf numFmtId="10" fontId="20" fillId="0" borderId="37" xfId="0" applyNumberFormat="1" applyFont="1" applyBorder="1"/>
    <xf numFmtId="10" fontId="24" fillId="0" borderId="212" xfId="0" applyNumberFormat="1" applyFont="1" applyBorder="1"/>
    <xf numFmtId="0" fontId="20" fillId="0" borderId="99" xfId="0" applyFont="1" applyBorder="1" applyAlignment="1">
      <alignment horizontal="center"/>
    </xf>
    <xf numFmtId="0" fontId="20" fillId="0" borderId="62" xfId="0" applyFont="1" applyBorder="1" applyAlignment="1">
      <alignment horizontal="center"/>
    </xf>
    <xf numFmtId="3" fontId="20" fillId="0" borderId="18" xfId="0" applyNumberFormat="1" applyFont="1" applyFill="1" applyBorder="1"/>
    <xf numFmtId="3" fontId="20" fillId="0" borderId="71" xfId="0" applyNumberFormat="1" applyFont="1" applyFill="1" applyBorder="1"/>
    <xf numFmtId="3" fontId="20" fillId="0" borderId="66" xfId="0" applyNumberFormat="1" applyFont="1" applyFill="1" applyBorder="1"/>
    <xf numFmtId="3" fontId="20" fillId="0" borderId="10" xfId="0" applyNumberFormat="1" applyFont="1" applyFill="1" applyBorder="1"/>
    <xf numFmtId="3" fontId="20" fillId="0" borderId="11" xfId="0" applyNumberFormat="1" applyFont="1" applyFill="1" applyBorder="1"/>
    <xf numFmtId="3" fontId="20" fillId="0" borderId="55" xfId="0" applyNumberFormat="1" applyFont="1" applyFill="1" applyBorder="1"/>
    <xf numFmtId="3" fontId="24" fillId="0" borderId="70" xfId="0" applyNumberFormat="1" applyFont="1" applyFill="1" applyBorder="1"/>
    <xf numFmtId="3" fontId="24" fillId="0" borderId="95" xfId="0" applyNumberFormat="1" applyFont="1" applyFill="1" applyBorder="1"/>
    <xf numFmtId="0" fontId="24" fillId="0" borderId="180" xfId="0" applyFont="1" applyBorder="1"/>
    <xf numFmtId="0" fontId="20" fillId="0" borderId="213" xfId="0" applyFont="1" applyBorder="1" applyAlignment="1">
      <alignment horizontal="center"/>
    </xf>
    <xf numFmtId="0" fontId="20" fillId="0" borderId="203" xfId="0" applyFont="1" applyBorder="1"/>
    <xf numFmtId="0" fontId="20" fillId="0" borderId="96" xfId="0" applyFont="1" applyBorder="1"/>
    <xf numFmtId="0" fontId="20" fillId="0" borderId="169" xfId="0" applyFont="1" applyBorder="1"/>
    <xf numFmtId="3" fontId="20" fillId="0" borderId="133" xfId="0" applyNumberFormat="1" applyFont="1" applyFill="1" applyBorder="1"/>
    <xf numFmtId="10" fontId="24" fillId="0" borderId="45" xfId="0" applyNumberFormat="1" applyFont="1" applyBorder="1"/>
    <xf numFmtId="10" fontId="20" fillId="0" borderId="47" xfId="0" applyNumberFormat="1" applyFont="1" applyBorder="1" applyAlignment="1">
      <alignment horizontal="right"/>
    </xf>
    <xf numFmtId="10" fontId="43" fillId="0" borderId="47" xfId="0" applyNumberFormat="1" applyFont="1" applyBorder="1"/>
    <xf numFmtId="10" fontId="43" fillId="0" borderId="48" xfId="0" applyNumberFormat="1" applyFont="1" applyBorder="1"/>
    <xf numFmtId="10" fontId="43" fillId="0" borderId="49" xfId="0" applyNumberFormat="1" applyFont="1" applyBorder="1"/>
    <xf numFmtId="10" fontId="43" fillId="0" borderId="45" xfId="0" applyNumberFormat="1" applyFont="1" applyBorder="1" applyAlignment="1">
      <alignment horizontal="right"/>
    </xf>
    <xf numFmtId="10" fontId="43" fillId="0" borderId="36" xfId="0" applyNumberFormat="1" applyFont="1" applyBorder="1" applyAlignment="1">
      <alignment horizontal="right"/>
    </xf>
    <xf numFmtId="10" fontId="43" fillId="0" borderId="47" xfId="0" applyNumberFormat="1" applyFont="1" applyBorder="1" applyAlignment="1">
      <alignment horizontal="right"/>
    </xf>
    <xf numFmtId="0" fontId="23" fillId="0" borderId="0" xfId="0" applyFont="1" applyBorder="1"/>
    <xf numFmtId="2" fontId="20" fillId="0" borderId="73" xfId="0" applyNumberFormat="1" applyFont="1" applyBorder="1"/>
    <xf numFmtId="2" fontId="20" fillId="0" borderId="127" xfId="0" applyNumberFormat="1" applyFont="1" applyBorder="1"/>
    <xf numFmtId="14" fontId="20" fillId="0" borderId="39" xfId="0" applyNumberFormat="1" applyFont="1" applyBorder="1" applyAlignment="1">
      <alignment wrapText="1"/>
    </xf>
    <xf numFmtId="10" fontId="20" fillId="20" borderId="82" xfId="0" applyNumberFormat="1" applyFont="1" applyFill="1" applyBorder="1"/>
    <xf numFmtId="3" fontId="29" fillId="0" borderId="51" xfId="0" applyNumberFormat="1" applyFont="1" applyBorder="1" applyAlignment="1">
      <alignment horizontal="right"/>
    </xf>
    <xf numFmtId="3" fontId="20" fillId="0" borderId="43" xfId="0" applyNumberFormat="1" applyFont="1" applyBorder="1" applyAlignment="1">
      <alignment horizontal="right" vertical="center"/>
    </xf>
    <xf numFmtId="10" fontId="24" fillId="0" borderId="204" xfId="0" applyNumberFormat="1" applyFont="1" applyBorder="1"/>
    <xf numFmtId="10" fontId="24" fillId="0" borderId="140" xfId="0" applyNumberFormat="1" applyFont="1" applyBorder="1"/>
    <xf numFmtId="0" fontId="31" fillId="0" borderId="180" xfId="0" applyFont="1" applyBorder="1" applyAlignment="1">
      <alignment wrapText="1"/>
    </xf>
    <xf numFmtId="3" fontId="39" fillId="0" borderId="37" xfId="0" applyNumberFormat="1" applyFont="1" applyBorder="1" applyAlignment="1">
      <alignment horizontal="right"/>
    </xf>
    <xf numFmtId="3" fontId="20" fillId="0" borderId="106" xfId="0" applyNumberFormat="1" applyFont="1" applyBorder="1"/>
    <xf numFmtId="3" fontId="20" fillId="0" borderId="36" xfId="0" applyNumberFormat="1" applyFont="1" applyFill="1" applyBorder="1" applyAlignment="1"/>
    <xf numFmtId="10" fontId="20" fillId="0" borderId="18" xfId="35" applyNumberFormat="1" applyFont="1" applyBorder="1" applyProtection="1"/>
    <xf numFmtId="10" fontId="20" fillId="0" borderId="10" xfId="35" applyNumberFormat="1" applyFont="1" applyBorder="1" applyProtection="1"/>
    <xf numFmtId="10" fontId="20" fillId="0" borderId="211" xfId="35" applyNumberFormat="1" applyFont="1" applyBorder="1" applyProtection="1"/>
    <xf numFmtId="10" fontId="20" fillId="0" borderId="0" xfId="35" applyNumberFormat="1" applyFont="1" applyBorder="1" applyProtection="1"/>
    <xf numFmtId="10" fontId="24" fillId="0" borderId="70" xfId="35" applyNumberFormat="1" applyFont="1" applyBorder="1" applyProtection="1"/>
    <xf numFmtId="10" fontId="24" fillId="0" borderId="60" xfId="35" applyNumberFormat="1" applyFont="1" applyBorder="1" applyProtection="1"/>
    <xf numFmtId="10" fontId="20" fillId="0" borderId="50" xfId="35" applyNumberFormat="1" applyFont="1" applyBorder="1" applyProtection="1"/>
    <xf numFmtId="10" fontId="20" fillId="0" borderId="85" xfId="35" applyNumberFormat="1" applyFont="1" applyBorder="1" applyProtection="1"/>
    <xf numFmtId="3" fontId="24" fillId="0" borderId="48" xfId="35" applyNumberFormat="1" applyFont="1" applyBorder="1" applyProtection="1"/>
    <xf numFmtId="10" fontId="20" fillId="0" borderId="133" xfId="35" applyNumberFormat="1" applyFont="1" applyBorder="1" applyProtection="1"/>
    <xf numFmtId="10" fontId="20" fillId="0" borderId="71" xfId="35" applyNumberFormat="1" applyFont="1" applyBorder="1" applyProtection="1"/>
    <xf numFmtId="10" fontId="20" fillId="0" borderId="55" xfId="35" applyNumberFormat="1" applyFont="1" applyBorder="1" applyProtection="1"/>
    <xf numFmtId="10" fontId="24" fillId="0" borderId="174" xfId="35" applyNumberFormat="1" applyFont="1" applyBorder="1" applyProtection="1"/>
    <xf numFmtId="10" fontId="24" fillId="0" borderId="170" xfId="35" applyNumberFormat="1" applyFont="1" applyBorder="1" applyProtection="1"/>
    <xf numFmtId="10" fontId="20" fillId="0" borderId="49" xfId="35" applyNumberFormat="1" applyFont="1" applyBorder="1" applyProtection="1"/>
    <xf numFmtId="10" fontId="20" fillId="0" borderId="48" xfId="35" applyNumberFormat="1" applyFont="1" applyBorder="1" applyProtection="1"/>
    <xf numFmtId="10" fontId="24" fillId="0" borderId="36" xfId="35" applyNumberFormat="1" applyFont="1" applyBorder="1" applyProtection="1"/>
    <xf numFmtId="10" fontId="20" fillId="0" borderId="175" xfId="35" applyNumberFormat="1" applyFont="1" applyBorder="1" applyProtection="1"/>
    <xf numFmtId="10" fontId="24" fillId="0" borderId="47" xfId="35" applyNumberFormat="1" applyFont="1" applyBorder="1" applyProtection="1"/>
    <xf numFmtId="10" fontId="24" fillId="0" borderId="133" xfId="35" applyNumberFormat="1" applyFont="1" applyBorder="1" applyProtection="1"/>
    <xf numFmtId="10" fontId="24" fillId="0" borderId="71" xfId="35" applyNumberFormat="1" applyFont="1" applyBorder="1" applyProtection="1"/>
    <xf numFmtId="10" fontId="24" fillId="0" borderId="55" xfId="35" applyNumberFormat="1" applyFont="1" applyBorder="1" applyProtection="1"/>
    <xf numFmtId="10" fontId="20" fillId="0" borderId="37" xfId="35" applyNumberFormat="1" applyFont="1" applyBorder="1" applyProtection="1"/>
    <xf numFmtId="10" fontId="20" fillId="0" borderId="197" xfId="35" applyNumberFormat="1" applyFont="1" applyBorder="1" applyProtection="1"/>
    <xf numFmtId="3" fontId="20" fillId="0" borderId="214" xfId="35" applyNumberFormat="1" applyFont="1" applyBorder="1" applyProtection="1"/>
    <xf numFmtId="3" fontId="20" fillId="0" borderId="73" xfId="35" applyNumberFormat="1" applyFont="1" applyBorder="1" applyProtection="1"/>
    <xf numFmtId="3" fontId="20" fillId="0" borderId="36" xfId="35" applyNumberFormat="1" applyFont="1" applyBorder="1" applyProtection="1"/>
    <xf numFmtId="3" fontId="20" fillId="0" borderId="51" xfId="35" applyNumberFormat="1" applyFont="1" applyBorder="1" applyProtection="1"/>
    <xf numFmtId="10" fontId="43" fillId="0" borderId="106" xfId="0" applyNumberFormat="1" applyFont="1" applyBorder="1" applyAlignment="1">
      <alignment horizontal="center" vertical="center"/>
    </xf>
    <xf numFmtId="0" fontId="20" fillId="0" borderId="40" xfId="0" applyFont="1" applyBorder="1"/>
    <xf numFmtId="0" fontId="20" fillId="0" borderId="82" xfId="0" applyFont="1" applyBorder="1"/>
    <xf numFmtId="10" fontId="20" fillId="0" borderId="215" xfId="35" applyNumberFormat="1" applyFont="1" applyBorder="1" applyProtection="1"/>
    <xf numFmtId="0" fontId="40" fillId="0" borderId="0" xfId="0" applyFont="1" applyBorder="1" applyAlignment="1">
      <alignment horizontal="center"/>
    </xf>
    <xf numFmtId="0" fontId="32" fillId="0" borderId="0" xfId="0" applyFont="1"/>
    <xf numFmtId="0" fontId="31" fillId="0" borderId="0" xfId="0" applyFont="1" applyAlignment="1">
      <alignment horizontal="center"/>
    </xf>
    <xf numFmtId="0" fontId="20" fillId="0" borderId="58" xfId="0" applyFont="1" applyBorder="1"/>
    <xf numFmtId="0" fontId="20" fillId="0" borderId="98" xfId="0" applyFont="1" applyBorder="1"/>
    <xf numFmtId="0" fontId="20" fillId="0" borderId="33" xfId="0" applyFont="1" applyBorder="1" applyAlignment="1">
      <alignment wrapText="1"/>
    </xf>
    <xf numFmtId="0" fontId="24" fillId="0" borderId="0" xfId="0" applyFont="1" applyFill="1" applyAlignment="1">
      <alignment horizontal="center"/>
    </xf>
    <xf numFmtId="0" fontId="24" fillId="0" borderId="176" xfId="0" applyFont="1" applyBorder="1" applyAlignment="1">
      <alignment horizontal="center"/>
    </xf>
    <xf numFmtId="0" fontId="36" fillId="0" borderId="62" xfId="0" applyFont="1" applyBorder="1"/>
    <xf numFmtId="3" fontId="43" fillId="0" borderId="92" xfId="0" applyNumberFormat="1" applyFont="1" applyBorder="1"/>
    <xf numFmtId="0" fontId="20" fillId="0" borderId="132" xfId="0" applyFont="1" applyBorder="1"/>
    <xf numFmtId="0" fontId="31" fillId="0" borderId="132" xfId="0" applyFont="1" applyBorder="1" applyAlignment="1"/>
    <xf numFmtId="3" fontId="24" fillId="0" borderId="92" xfId="0" applyNumberFormat="1" applyFont="1" applyBorder="1"/>
    <xf numFmtId="3" fontId="24" fillId="0" borderId="172" xfId="0" applyNumberFormat="1" applyFont="1" applyBorder="1"/>
    <xf numFmtId="0" fontId="32" fillId="0" borderId="13" xfId="0" applyFont="1" applyBorder="1" applyAlignment="1"/>
    <xf numFmtId="0" fontId="32" fillId="0" borderId="11" xfId="0" applyFont="1" applyBorder="1" applyAlignment="1"/>
    <xf numFmtId="0" fontId="56" fillId="0" borderId="11" xfId="0" applyFont="1" applyBorder="1" applyAlignment="1"/>
    <xf numFmtId="0" fontId="56" fillId="0" borderId="202" xfId="0" applyFont="1" applyBorder="1" applyAlignment="1"/>
    <xf numFmtId="3" fontId="24" fillId="0" borderId="23" xfId="0" applyNumberFormat="1" applyFont="1" applyFill="1" applyBorder="1"/>
    <xf numFmtId="3" fontId="20" fillId="0" borderId="16" xfId="0" applyNumberFormat="1" applyFont="1" applyFill="1" applyBorder="1"/>
    <xf numFmtId="3" fontId="20" fillId="0" borderId="19" xfId="0" applyNumberFormat="1" applyFont="1" applyFill="1" applyBorder="1"/>
    <xf numFmtId="3" fontId="20" fillId="0" borderId="216" xfId="0" applyNumberFormat="1" applyFont="1" applyBorder="1"/>
    <xf numFmtId="3" fontId="20" fillId="0" borderId="23" xfId="0" applyNumberFormat="1" applyFont="1" applyFill="1" applyBorder="1"/>
    <xf numFmtId="0" fontId="32" fillId="0" borderId="11" xfId="0" applyFont="1" applyBorder="1"/>
    <xf numFmtId="0" fontId="20" fillId="0" borderId="202" xfId="0" applyFont="1" applyBorder="1"/>
    <xf numFmtId="0" fontId="20" fillId="0" borderId="217" xfId="0" applyFont="1" applyBorder="1"/>
    <xf numFmtId="3" fontId="20" fillId="0" borderId="218" xfId="0" applyNumberFormat="1" applyFont="1" applyBorder="1"/>
    <xf numFmtId="0" fontId="20" fillId="0" borderId="200" xfId="0" applyFont="1" applyBorder="1"/>
    <xf numFmtId="3" fontId="20" fillId="0" borderId="22" xfId="0" applyNumberFormat="1" applyFont="1" applyBorder="1"/>
    <xf numFmtId="0" fontId="24" fillId="0" borderId="20" xfId="0" applyFont="1" applyBorder="1"/>
    <xf numFmtId="0" fontId="24" fillId="0" borderId="132" xfId="0" applyFont="1" applyBorder="1" applyAlignment="1">
      <alignment wrapText="1"/>
    </xf>
    <xf numFmtId="3" fontId="24" fillId="0" borderId="175" xfId="0" applyNumberFormat="1" applyFont="1" applyBorder="1"/>
    <xf numFmtId="3" fontId="20" fillId="0" borderId="219" xfId="0" applyNumberFormat="1" applyFont="1" applyBorder="1"/>
    <xf numFmtId="3" fontId="24" fillId="0" borderId="158" xfId="0" applyNumberFormat="1" applyFont="1" applyBorder="1"/>
    <xf numFmtId="0" fontId="20" fillId="0" borderId="22" xfId="0" applyFont="1" applyBorder="1"/>
    <xf numFmtId="0" fontId="24" fillId="0" borderId="59" xfId="0" applyFont="1" applyBorder="1"/>
    <xf numFmtId="0" fontId="32" fillId="0" borderId="14" xfId="0" applyFont="1" applyBorder="1" applyAlignment="1"/>
    <xf numFmtId="0" fontId="24" fillId="0" borderId="220" xfId="0" applyFont="1" applyBorder="1" applyAlignment="1">
      <alignment horizontal="center" wrapText="1"/>
    </xf>
    <xf numFmtId="0" fontId="56" fillId="0" borderId="11" xfId="0" applyFont="1" applyBorder="1" applyAlignment="1">
      <alignment wrapText="1"/>
    </xf>
    <xf numFmtId="0" fontId="20" fillId="0" borderId="34" xfId="0" applyFont="1" applyBorder="1"/>
    <xf numFmtId="0" fontId="31" fillId="0" borderId="13" xfId="0" applyFont="1" applyBorder="1" applyAlignment="1"/>
    <xf numFmtId="0" fontId="20" fillId="0" borderId="27" xfId="0" applyFont="1" applyBorder="1"/>
    <xf numFmtId="0" fontId="31" fillId="0" borderId="95" xfId="0" applyFont="1" applyBorder="1" applyAlignment="1"/>
    <xf numFmtId="0" fontId="20" fillId="0" borderId="125" xfId="0" applyFont="1" applyBorder="1"/>
    <xf numFmtId="0" fontId="31" fillId="0" borderId="87" xfId="0" applyFont="1" applyBorder="1" applyAlignment="1"/>
    <xf numFmtId="0" fontId="31" fillId="0" borderId="30" xfId="0" applyFont="1" applyBorder="1" applyAlignment="1"/>
    <xf numFmtId="0" fontId="32" fillId="0" borderId="18" xfId="0" applyFont="1" applyBorder="1" applyAlignment="1"/>
    <xf numFmtId="0" fontId="32" fillId="0" borderId="10" xfId="0" applyFont="1" applyBorder="1" applyAlignment="1"/>
    <xf numFmtId="0" fontId="56" fillId="0" borderId="10" xfId="0" applyFont="1" applyBorder="1" applyAlignment="1"/>
    <xf numFmtId="0" fontId="56" fillId="0" borderId="10" xfId="0" applyFont="1" applyBorder="1" applyAlignment="1">
      <alignment wrapText="1"/>
    </xf>
    <xf numFmtId="0" fontId="56" fillId="0" borderId="85" xfId="0" applyFont="1" applyBorder="1" applyAlignment="1"/>
    <xf numFmtId="0" fontId="56" fillId="0" borderId="30" xfId="0" applyFont="1" applyBorder="1" applyAlignment="1"/>
    <xf numFmtId="0" fontId="32" fillId="0" borderId="30" xfId="0" applyFont="1" applyBorder="1" applyAlignment="1"/>
    <xf numFmtId="0" fontId="56" fillId="0" borderId="30" xfId="0" applyFont="1" applyBorder="1" applyAlignment="1">
      <alignment wrapText="1"/>
    </xf>
    <xf numFmtId="0" fontId="56" fillId="0" borderId="31" xfId="0" applyFont="1" applyBorder="1" applyAlignment="1"/>
    <xf numFmtId="0" fontId="20" fillId="0" borderId="71" xfId="0" applyFont="1" applyBorder="1"/>
    <xf numFmtId="0" fontId="20" fillId="0" borderId="55" xfId="0" applyFont="1" applyBorder="1"/>
    <xf numFmtId="0" fontId="20" fillId="0" borderId="72" xfId="0" applyFont="1" applyBorder="1"/>
    <xf numFmtId="0" fontId="56" fillId="0" borderId="0" xfId="0" applyFont="1" applyBorder="1" applyAlignment="1"/>
    <xf numFmtId="0" fontId="20" fillId="0" borderId="156" xfId="0" applyFont="1" applyBorder="1"/>
    <xf numFmtId="0" fontId="20" fillId="0" borderId="28" xfId="0" applyFont="1" applyBorder="1"/>
    <xf numFmtId="0" fontId="56" fillId="0" borderId="156" xfId="0" applyFont="1" applyBorder="1" applyAlignment="1"/>
    <xf numFmtId="0" fontId="32" fillId="0" borderId="130" xfId="0" applyFont="1" applyBorder="1"/>
    <xf numFmtId="0" fontId="57" fillId="0" borderId="132" xfId="0" applyFont="1" applyBorder="1"/>
    <xf numFmtId="0" fontId="32" fillId="0" borderId="58" xfId="0" applyFont="1" applyBorder="1"/>
    <xf numFmtId="0" fontId="20" fillId="0" borderId="139" xfId="0" applyFont="1" applyBorder="1"/>
    <xf numFmtId="0" fontId="57" fillId="0" borderId="95" xfId="0" applyFont="1" applyBorder="1"/>
    <xf numFmtId="0" fontId="24" fillId="0" borderId="58" xfId="0" applyFont="1" applyBorder="1"/>
    <xf numFmtId="3" fontId="24" fillId="0" borderId="58" xfId="0" applyNumberFormat="1" applyFont="1" applyBorder="1"/>
    <xf numFmtId="3" fontId="28" fillId="0" borderId="0" xfId="0" applyNumberFormat="1" applyFont="1"/>
    <xf numFmtId="0" fontId="57" fillId="0" borderId="58" xfId="0" applyFont="1" applyBorder="1"/>
    <xf numFmtId="0" fontId="32" fillId="0" borderId="58" xfId="0" applyFont="1" applyBorder="1" applyAlignment="1">
      <alignment wrapText="1"/>
    </xf>
    <xf numFmtId="0" fontId="32" fillId="0" borderId="14" xfId="0" applyFont="1" applyBorder="1"/>
    <xf numFmtId="0" fontId="57" fillId="0" borderId="70" xfId="0" applyFont="1" applyBorder="1"/>
    <xf numFmtId="0" fontId="57" fillId="0" borderId="95" xfId="0" applyFont="1" applyBorder="1" applyAlignment="1">
      <alignment wrapText="1"/>
    </xf>
    <xf numFmtId="0" fontId="24" fillId="0" borderId="27" xfId="0" applyFont="1" applyBorder="1"/>
    <xf numFmtId="0" fontId="57" fillId="0" borderId="95" xfId="0" applyFont="1" applyBorder="1" applyAlignment="1"/>
    <xf numFmtId="0" fontId="32" fillId="0" borderId="128" xfId="0" applyFont="1" applyBorder="1"/>
    <xf numFmtId="0" fontId="32" fillId="0" borderId="190" xfId="0" applyFont="1" applyBorder="1"/>
    <xf numFmtId="3" fontId="35" fillId="0" borderId="43" xfId="0" applyNumberFormat="1" applyFont="1" applyBorder="1"/>
    <xf numFmtId="3" fontId="35" fillId="0" borderId="36" xfId="0" applyNumberFormat="1" applyFont="1" applyBorder="1"/>
    <xf numFmtId="3" fontId="43" fillId="0" borderId="207" xfId="0" applyNumberFormat="1" applyFont="1" applyBorder="1"/>
    <xf numFmtId="0" fontId="24" fillId="0" borderId="105" xfId="0" applyFont="1" applyBorder="1" applyAlignment="1">
      <alignment horizontal="center"/>
    </xf>
    <xf numFmtId="3" fontId="24" fillId="0" borderId="221" xfId="0" applyNumberFormat="1" applyFont="1" applyBorder="1"/>
    <xf numFmtId="0" fontId="20" fillId="0" borderId="41" xfId="0" applyFont="1" applyBorder="1"/>
    <xf numFmtId="3" fontId="24" fillId="0" borderId="221" xfId="0" applyNumberFormat="1" applyFont="1" applyFill="1" applyBorder="1"/>
    <xf numFmtId="0" fontId="24" fillId="0" borderId="41" xfId="0" applyFont="1" applyBorder="1"/>
    <xf numFmtId="0" fontId="24" fillId="0" borderId="96" xfId="0" applyFont="1" applyBorder="1"/>
    <xf numFmtId="3" fontId="24" fillId="0" borderId="138" xfId="0" applyNumberFormat="1" applyFont="1" applyBorder="1"/>
    <xf numFmtId="0" fontId="24" fillId="0" borderId="222" xfId="0" applyFont="1" applyBorder="1"/>
    <xf numFmtId="0" fontId="24" fillId="0" borderId="0" xfId="0" applyFont="1" applyFill="1" applyBorder="1" applyAlignment="1"/>
    <xf numFmtId="3" fontId="43" fillId="0" borderId="27" xfId="0" applyNumberFormat="1" applyFont="1" applyBorder="1"/>
    <xf numFmtId="3" fontId="43" fillId="0" borderId="65" xfId="0" applyNumberFormat="1" applyFont="1" applyFill="1" applyBorder="1"/>
    <xf numFmtId="0" fontId="20" fillId="0" borderId="58" xfId="0" applyFont="1" applyFill="1" applyBorder="1"/>
    <xf numFmtId="0" fontId="20" fillId="0" borderId="223" xfId="0" applyFont="1" applyFill="1" applyBorder="1"/>
    <xf numFmtId="3" fontId="20" fillId="0" borderId="223" xfId="0" applyNumberFormat="1" applyFont="1" applyFill="1" applyBorder="1"/>
    <xf numFmtId="0" fontId="24" fillId="0" borderId="224" xfId="0" applyFont="1" applyFill="1" applyBorder="1" applyAlignment="1"/>
    <xf numFmtId="3" fontId="24" fillId="0" borderId="223" xfId="0" applyNumberFormat="1" applyFont="1" applyFill="1" applyBorder="1" applyAlignment="1"/>
    <xf numFmtId="0" fontId="20" fillId="0" borderId="224" xfId="0" applyFont="1" applyFill="1" applyBorder="1" applyAlignment="1">
      <alignment wrapText="1"/>
    </xf>
    <xf numFmtId="3" fontId="20" fillId="0" borderId="25" xfId="0" applyNumberFormat="1" applyFont="1" applyFill="1" applyBorder="1"/>
    <xf numFmtId="3" fontId="24" fillId="0" borderId="25" xfId="0" applyNumberFormat="1" applyFont="1" applyFill="1" applyBorder="1"/>
    <xf numFmtId="0" fontId="24" fillId="0" borderId="224" xfId="0" applyFont="1" applyFill="1" applyBorder="1"/>
    <xf numFmtId="3" fontId="24" fillId="0" borderId="223" xfId="0" applyNumberFormat="1" applyFont="1" applyFill="1" applyBorder="1"/>
    <xf numFmtId="0" fontId="24" fillId="0" borderId="0" xfId="0" applyFont="1" applyFill="1" applyBorder="1"/>
    <xf numFmtId="0" fontId="24" fillId="0" borderId="220" xfId="0" applyFont="1" applyFill="1" applyBorder="1" applyAlignment="1"/>
    <xf numFmtId="3" fontId="24" fillId="0" borderId="143" xfId="0" applyNumberFormat="1" applyFont="1" applyFill="1" applyBorder="1" applyAlignment="1"/>
    <xf numFmtId="3" fontId="20" fillId="0" borderId="58" xfId="0" applyNumberFormat="1" applyFont="1" applyFill="1" applyBorder="1"/>
    <xf numFmtId="3" fontId="0" fillId="0" borderId="0" xfId="0" applyNumberFormat="1" applyFill="1"/>
    <xf numFmtId="0" fontId="24" fillId="0" borderId="225" xfId="0" applyFont="1" applyBorder="1"/>
    <xf numFmtId="0" fontId="24" fillId="0" borderId="226" xfId="0" applyFont="1" applyBorder="1" applyAlignment="1">
      <alignment horizontal="center" wrapText="1"/>
    </xf>
    <xf numFmtId="0" fontId="24" fillId="0" borderId="227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3" fontId="20" fillId="0" borderId="138" xfId="0" applyNumberFormat="1" applyFont="1" applyFill="1" applyBorder="1"/>
    <xf numFmtId="3" fontId="24" fillId="0" borderId="138" xfId="0" applyNumberFormat="1" applyFont="1" applyFill="1" applyBorder="1"/>
    <xf numFmtId="0" fontId="24" fillId="0" borderId="220" xfId="0" applyFont="1" applyBorder="1" applyAlignment="1">
      <alignment horizontal="center"/>
    </xf>
    <xf numFmtId="0" fontId="20" fillId="0" borderId="96" xfId="0" applyFont="1" applyBorder="1" applyAlignment="1">
      <alignment horizontal="center"/>
    </xf>
    <xf numFmtId="0" fontId="20" fillId="0" borderId="96" xfId="0" applyFont="1" applyBorder="1" applyAlignment="1">
      <alignment horizontal="right"/>
    </xf>
    <xf numFmtId="0" fontId="24" fillId="0" borderId="96" xfId="0" applyFont="1" applyBorder="1" applyAlignment="1">
      <alignment horizontal="right"/>
    </xf>
    <xf numFmtId="0" fontId="24" fillId="0" borderId="228" xfId="0" applyFont="1" applyBorder="1" applyAlignment="1">
      <alignment horizontal="right"/>
    </xf>
    <xf numFmtId="3" fontId="20" fillId="0" borderId="229" xfId="0" applyNumberFormat="1" applyFont="1" applyFill="1" applyBorder="1"/>
    <xf numFmtId="0" fontId="61" fillId="0" borderId="0" xfId="0" applyFont="1" applyFill="1" applyBorder="1" applyAlignment="1">
      <alignment wrapText="1"/>
    </xf>
    <xf numFmtId="3" fontId="20" fillId="0" borderId="0" xfId="0" applyNumberFormat="1" applyFont="1" applyFill="1" applyBorder="1"/>
    <xf numFmtId="0" fontId="20" fillId="0" borderId="0" xfId="0" applyFont="1" applyFill="1"/>
    <xf numFmtId="3" fontId="20" fillId="0" borderId="96" xfId="0" applyNumberFormat="1" applyFont="1" applyFill="1" applyBorder="1"/>
    <xf numFmtId="0" fontId="62" fillId="0" borderId="50" xfId="0" applyFont="1" applyBorder="1" applyAlignment="1">
      <alignment horizontal="center" wrapText="1"/>
    </xf>
    <xf numFmtId="0" fontId="24" fillId="0" borderId="230" xfId="0" applyFont="1" applyFill="1" applyBorder="1" applyAlignment="1">
      <alignment wrapText="1"/>
    </xf>
    <xf numFmtId="0" fontId="20" fillId="0" borderId="82" xfId="0" applyFont="1" applyBorder="1" applyAlignment="1">
      <alignment horizontal="right"/>
    </xf>
    <xf numFmtId="3" fontId="24" fillId="0" borderId="228" xfId="0" applyNumberFormat="1" applyFont="1" applyFill="1" applyBorder="1"/>
    <xf numFmtId="3" fontId="24" fillId="0" borderId="82" xfId="0" applyNumberFormat="1" applyFont="1" applyFill="1" applyBorder="1"/>
    <xf numFmtId="0" fontId="24" fillId="0" borderId="98" xfId="0" applyFont="1" applyBorder="1" applyAlignment="1">
      <alignment horizontal="center"/>
    </xf>
    <xf numFmtId="3" fontId="24" fillId="0" borderId="171" xfId="0" applyNumberFormat="1" applyFont="1" applyBorder="1" applyAlignment="1">
      <alignment horizontal="center"/>
    </xf>
    <xf numFmtId="3" fontId="24" fillId="0" borderId="210" xfId="0" applyNumberFormat="1" applyFont="1" applyBorder="1" applyAlignment="1">
      <alignment horizontal="center"/>
    </xf>
    <xf numFmtId="0" fontId="24" fillId="0" borderId="139" xfId="0" applyFont="1" applyBorder="1" applyAlignment="1">
      <alignment horizontal="center"/>
    </xf>
    <xf numFmtId="3" fontId="24" fillId="0" borderId="137" xfId="0" applyNumberFormat="1" applyFont="1" applyBorder="1" applyAlignment="1">
      <alignment horizontal="center"/>
    </xf>
    <xf numFmtId="0" fontId="31" fillId="0" borderId="186" xfId="0" applyFont="1" applyBorder="1" applyAlignment="1">
      <alignment horizontal="center" wrapText="1"/>
    </xf>
    <xf numFmtId="0" fontId="31" fillId="0" borderId="146" xfId="0" applyFont="1" applyBorder="1" applyAlignment="1">
      <alignment horizontal="center" wrapText="1"/>
    </xf>
    <xf numFmtId="0" fontId="31" fillId="0" borderId="47" xfId="0" applyFont="1" applyBorder="1" applyAlignment="1">
      <alignment horizontal="center" wrapText="1"/>
    </xf>
    <xf numFmtId="0" fontId="31" fillId="0" borderId="157" xfId="0" applyFont="1" applyBorder="1" applyAlignment="1">
      <alignment horizontal="center" wrapText="1"/>
    </xf>
    <xf numFmtId="0" fontId="31" fillId="0" borderId="231" xfId="0" applyFont="1" applyBorder="1" applyAlignment="1">
      <alignment horizontal="center" wrapText="1"/>
    </xf>
    <xf numFmtId="0" fontId="31" fillId="0" borderId="232" xfId="0" applyFont="1" applyBorder="1" applyAlignment="1">
      <alignment horizontal="center" wrapText="1"/>
    </xf>
    <xf numFmtId="3" fontId="20" fillId="0" borderId="180" xfId="0" applyNumberFormat="1" applyFont="1" applyBorder="1"/>
    <xf numFmtId="3" fontId="20" fillId="0" borderId="233" xfId="0" applyNumberFormat="1" applyFont="1" applyBorder="1"/>
    <xf numFmtId="0" fontId="24" fillId="0" borderId="234" xfId="0" applyFont="1" applyBorder="1" applyAlignment="1">
      <alignment horizontal="left" vertical="center"/>
    </xf>
    <xf numFmtId="0" fontId="20" fillId="0" borderId="133" xfId="0" applyFont="1" applyBorder="1" applyAlignment="1">
      <alignment horizontal="left" vertical="center" wrapText="1"/>
    </xf>
    <xf numFmtId="3" fontId="24" fillId="0" borderId="207" xfId="0" applyNumberFormat="1" applyFont="1" applyBorder="1" applyAlignment="1">
      <alignment horizontal="right"/>
    </xf>
    <xf numFmtId="0" fontId="54" fillId="0" borderId="107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2" fontId="20" fillId="0" borderId="78" xfId="0" applyNumberFormat="1" applyFont="1" applyBorder="1" applyAlignment="1">
      <alignment wrapText="1"/>
    </xf>
    <xf numFmtId="14" fontId="24" fillId="0" borderId="141" xfId="0" applyNumberFormat="1" applyFont="1" applyFill="1" applyBorder="1" applyAlignment="1">
      <alignment horizontal="center"/>
    </xf>
    <xf numFmtId="0" fontId="20" fillId="0" borderId="62" xfId="0" applyFont="1" applyFill="1" applyBorder="1" applyAlignment="1"/>
    <xf numFmtId="0" fontId="20" fillId="0" borderId="0" xfId="0" applyFont="1" applyFill="1" applyBorder="1" applyAlignment="1"/>
    <xf numFmtId="3" fontId="20" fillId="0" borderId="49" xfId="0" applyNumberFormat="1" applyFont="1" applyFill="1" applyBorder="1"/>
    <xf numFmtId="3" fontId="24" fillId="0" borderId="207" xfId="0" applyNumberFormat="1" applyFont="1" applyFill="1" applyBorder="1"/>
    <xf numFmtId="3" fontId="24" fillId="0" borderId="73" xfId="0" applyNumberFormat="1" applyFont="1" applyFill="1" applyBorder="1" applyAlignment="1"/>
    <xf numFmtId="0" fontId="24" fillId="0" borderId="36" xfId="0" applyFont="1" applyFill="1" applyBorder="1" applyAlignment="1"/>
    <xf numFmtId="0" fontId="24" fillId="0" borderId="82" xfId="0" applyFont="1" applyFill="1" applyBorder="1" applyAlignment="1"/>
    <xf numFmtId="3" fontId="24" fillId="0" borderId="0" xfId="0" applyNumberFormat="1" applyFont="1" applyFill="1" applyBorder="1" applyAlignment="1">
      <alignment horizontal="right"/>
    </xf>
    <xf numFmtId="0" fontId="34" fillId="0" borderId="0" xfId="34" applyFont="1"/>
    <xf numFmtId="14" fontId="58" fillId="0" borderId="58" xfId="33" applyNumberFormat="1" applyFont="1" applyBorder="1" applyAlignment="1">
      <alignment horizontal="center" vertical="center" wrapText="1"/>
    </xf>
    <xf numFmtId="0" fontId="34" fillId="0" borderId="58" xfId="34" applyFont="1" applyBorder="1"/>
    <xf numFmtId="0" fontId="24" fillId="0" borderId="58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14" fontId="24" fillId="0" borderId="57" xfId="0" applyNumberFormat="1" applyFont="1" applyFill="1" applyBorder="1" applyAlignment="1">
      <alignment horizontal="center"/>
    </xf>
    <xf numFmtId="0" fontId="20" fillId="0" borderId="38" xfId="0" applyFont="1" applyFill="1" applyBorder="1" applyAlignment="1"/>
    <xf numFmtId="0" fontId="20" fillId="0" borderId="10" xfId="0" applyFont="1" applyFill="1" applyBorder="1" applyAlignment="1"/>
    <xf numFmtId="0" fontId="20" fillId="0" borderId="155" xfId="0" applyFont="1" applyFill="1" applyBorder="1" applyAlignment="1"/>
    <xf numFmtId="0" fontId="20" fillId="0" borderId="211" xfId="0" applyFont="1" applyFill="1" applyBorder="1" applyAlignment="1"/>
    <xf numFmtId="3" fontId="20" fillId="0" borderId="56" xfId="0" applyNumberFormat="1" applyFont="1" applyFill="1" applyBorder="1"/>
    <xf numFmtId="0" fontId="20" fillId="0" borderId="109" xfId="0" applyFont="1" applyFill="1" applyBorder="1" applyAlignment="1"/>
    <xf numFmtId="0" fontId="20" fillId="0" borderId="180" xfId="0" applyFont="1" applyFill="1" applyBorder="1" applyAlignment="1"/>
    <xf numFmtId="3" fontId="20" fillId="0" borderId="66" xfId="35" applyNumberFormat="1" applyFont="1" applyBorder="1" applyProtection="1"/>
    <xf numFmtId="3" fontId="20" fillId="0" borderId="67" xfId="35" applyNumberFormat="1" applyFont="1" applyBorder="1" applyProtection="1"/>
    <xf numFmtId="10" fontId="24" fillId="0" borderId="65" xfId="0" applyNumberFormat="1" applyFont="1" applyBorder="1" applyAlignment="1"/>
    <xf numFmtId="10" fontId="20" fillId="0" borderId="44" xfId="0" applyNumberFormat="1" applyFont="1" applyBorder="1" applyAlignment="1"/>
    <xf numFmtId="10" fontId="20" fillId="0" borderId="43" xfId="0" applyNumberFormat="1" applyFont="1" applyBorder="1" applyAlignment="1"/>
    <xf numFmtId="3" fontId="24" fillId="0" borderId="84" xfId="0" applyNumberFormat="1" applyFont="1" applyBorder="1" applyAlignment="1"/>
    <xf numFmtId="3" fontId="24" fillId="0" borderId="65" xfId="0" applyNumberFormat="1" applyFont="1" applyBorder="1" applyAlignment="1"/>
    <xf numFmtId="10" fontId="59" fillId="0" borderId="48" xfId="0" applyNumberFormat="1" applyFont="1" applyBorder="1"/>
    <xf numFmtId="10" fontId="20" fillId="0" borderId="235" xfId="0" applyNumberFormat="1" applyFont="1" applyBorder="1"/>
    <xf numFmtId="10" fontId="20" fillId="0" borderId="236" xfId="0" applyNumberFormat="1" applyFont="1" applyBorder="1"/>
    <xf numFmtId="10" fontId="20" fillId="0" borderId="57" xfId="0" applyNumberFormat="1" applyFont="1" applyBorder="1"/>
    <xf numFmtId="0" fontId="0" fillId="0" borderId="0" xfId="0" applyFont="1" applyBorder="1"/>
    <xf numFmtId="10" fontId="20" fillId="0" borderId="91" xfId="0" applyNumberFormat="1" applyFont="1" applyBorder="1"/>
    <xf numFmtId="0" fontId="20" fillId="0" borderId="49" xfId="0" applyFont="1" applyBorder="1" applyAlignment="1">
      <alignment horizontal="left" vertical="center" wrapText="1"/>
    </xf>
    <xf numFmtId="3" fontId="20" fillId="0" borderId="155" xfId="0" applyNumberFormat="1" applyFont="1" applyBorder="1" applyAlignment="1">
      <alignment horizontal="right"/>
    </xf>
    <xf numFmtId="3" fontId="20" fillId="0" borderId="229" xfId="0" applyNumberFormat="1" applyFont="1" applyBorder="1"/>
    <xf numFmtId="10" fontId="20" fillId="0" borderId="237" xfId="0" applyNumberFormat="1" applyFont="1" applyBorder="1"/>
    <xf numFmtId="16" fontId="35" fillId="0" borderId="47" xfId="0" applyNumberFormat="1" applyFont="1" applyBorder="1" applyAlignment="1">
      <alignment horizontal="right"/>
    </xf>
    <xf numFmtId="0" fontId="24" fillId="0" borderId="238" xfId="0" applyFont="1" applyFill="1" applyBorder="1" applyAlignment="1"/>
    <xf numFmtId="3" fontId="24" fillId="0" borderId="238" xfId="0" applyNumberFormat="1" applyFont="1" applyFill="1" applyBorder="1" applyAlignment="1"/>
    <xf numFmtId="3" fontId="24" fillId="0" borderId="237" xfId="0" applyNumberFormat="1" applyFont="1" applyFill="1" applyBorder="1"/>
    <xf numFmtId="0" fontId="35" fillId="0" borderId="18" xfId="0" applyFont="1" applyBorder="1"/>
    <xf numFmtId="10" fontId="20" fillId="0" borderId="30" xfId="0" applyNumberFormat="1" applyFont="1" applyBorder="1"/>
    <xf numFmtId="3" fontId="20" fillId="0" borderId="70" xfId="0" applyNumberFormat="1" applyFont="1" applyBorder="1"/>
    <xf numFmtId="0" fontId="24" fillId="0" borderId="36" xfId="0" applyFont="1" applyBorder="1" applyAlignment="1">
      <alignment horizontal="right"/>
    </xf>
    <xf numFmtId="3" fontId="62" fillId="0" borderId="51" xfId="0" applyNumberFormat="1" applyFont="1" applyBorder="1"/>
    <xf numFmtId="3" fontId="62" fillId="0" borderId="36" xfId="0" applyNumberFormat="1" applyFont="1" applyBorder="1"/>
    <xf numFmtId="10" fontId="24" fillId="0" borderId="43" xfId="0" applyNumberFormat="1" applyFont="1" applyBorder="1"/>
    <xf numFmtId="3" fontId="20" fillId="0" borderId="36" xfId="0" applyNumberFormat="1" applyFont="1" applyBorder="1" applyAlignment="1">
      <alignment horizontal="right" vertical="center"/>
    </xf>
    <xf numFmtId="14" fontId="20" fillId="0" borderId="80" xfId="0" applyNumberFormat="1" applyFont="1" applyBorder="1" applyAlignment="1">
      <alignment wrapText="1"/>
    </xf>
    <xf numFmtId="3" fontId="24" fillId="0" borderId="40" xfId="0" applyNumberFormat="1" applyFont="1" applyFill="1" applyBorder="1" applyAlignment="1">
      <alignment horizontal="right"/>
    </xf>
    <xf numFmtId="3" fontId="24" fillId="0" borderId="47" xfId="0" applyNumberFormat="1" applyFont="1" applyFill="1" applyBorder="1" applyAlignment="1">
      <alignment horizontal="right"/>
    </xf>
    <xf numFmtId="10" fontId="28" fillId="0" borderId="65" xfId="0" applyNumberFormat="1" applyFont="1" applyBorder="1"/>
    <xf numFmtId="0" fontId="20" fillId="0" borderId="239" xfId="0" applyFont="1" applyBorder="1" applyAlignment="1">
      <alignment horizontal="right" vertical="center" wrapText="1"/>
    </xf>
    <xf numFmtId="0" fontId="20" fillId="0" borderId="32" xfId="35" applyFont="1" applyBorder="1" applyAlignment="1" applyProtection="1">
      <alignment wrapText="1"/>
    </xf>
    <xf numFmtId="0" fontId="24" fillId="0" borderId="193" xfId="0" applyFont="1" applyBorder="1" applyAlignment="1">
      <alignment horizontal="center" vertical="center"/>
    </xf>
    <xf numFmtId="0" fontId="40" fillId="0" borderId="25" xfId="0" applyFont="1" applyFill="1" applyBorder="1"/>
    <xf numFmtId="0" fontId="20" fillId="0" borderId="25" xfId="0" applyFont="1" applyFill="1" applyBorder="1"/>
    <xf numFmtId="0" fontId="24" fillId="0" borderId="25" xfId="0" applyFont="1" applyFill="1" applyBorder="1"/>
    <xf numFmtId="0" fontId="24" fillId="0" borderId="240" xfId="0" applyFont="1" applyFill="1" applyBorder="1"/>
    <xf numFmtId="3" fontId="24" fillId="0" borderId="240" xfId="0" applyNumberFormat="1" applyFont="1" applyFill="1" applyBorder="1"/>
    <xf numFmtId="0" fontId="24" fillId="0" borderId="0" xfId="0" applyFont="1" applyAlignment="1">
      <alignment horizontal="right"/>
    </xf>
    <xf numFmtId="0" fontId="22" fillId="0" borderId="47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30" fillId="0" borderId="57" xfId="0" applyFont="1" applyBorder="1" applyAlignment="1">
      <alignment horizontal="center"/>
    </xf>
    <xf numFmtId="0" fontId="20" fillId="0" borderId="102" xfId="0" applyFont="1" applyBorder="1" applyAlignment="1">
      <alignment horizontal="right"/>
    </xf>
    <xf numFmtId="0" fontId="20" fillId="0" borderId="200" xfId="0" applyFont="1" applyBorder="1" applyAlignment="1">
      <alignment vertical="center"/>
    </xf>
    <xf numFmtId="3" fontId="20" fillId="0" borderId="71" xfId="0" applyNumberFormat="1" applyFont="1" applyBorder="1" applyAlignment="1">
      <alignment vertical="center"/>
    </xf>
    <xf numFmtId="0" fontId="20" fillId="0" borderId="80" xfId="0" applyFont="1" applyBorder="1" applyAlignment="1">
      <alignment horizontal="right"/>
    </xf>
    <xf numFmtId="0" fontId="20" fillId="0" borderId="13" xfId="0" applyFont="1" applyBorder="1" applyAlignment="1">
      <alignment vertical="center"/>
    </xf>
    <xf numFmtId="3" fontId="20" fillId="0" borderId="37" xfId="0" applyNumberFormat="1" applyFont="1" applyBorder="1" applyAlignment="1">
      <alignment vertical="center"/>
    </xf>
    <xf numFmtId="0" fontId="20" fillId="0" borderId="69" xfId="0" applyFont="1" applyBorder="1" applyAlignment="1">
      <alignment vertical="center"/>
    </xf>
    <xf numFmtId="0" fontId="20" fillId="0" borderId="43" xfId="0" applyFont="1" applyBorder="1" applyAlignment="1">
      <alignment vertical="center"/>
    </xf>
    <xf numFmtId="0" fontId="20" fillId="0" borderId="180" xfId="0" applyFont="1" applyBorder="1" applyAlignment="1">
      <alignment vertical="center"/>
    </xf>
    <xf numFmtId="3" fontId="20" fillId="0" borderId="72" xfId="0" applyNumberFormat="1" applyFont="1" applyBorder="1" applyAlignment="1">
      <alignment vertical="center"/>
    </xf>
    <xf numFmtId="3" fontId="20" fillId="0" borderId="36" xfId="0" applyNumberFormat="1" applyFont="1" applyBorder="1" applyAlignment="1">
      <alignment vertical="center"/>
    </xf>
    <xf numFmtId="0" fontId="20" fillId="0" borderId="37" xfId="0" applyFont="1" applyBorder="1" applyAlignment="1">
      <alignment horizontal="right"/>
    </xf>
    <xf numFmtId="0" fontId="20" fillId="0" borderId="179" xfId="0" applyFont="1" applyBorder="1" applyAlignment="1">
      <alignment vertical="center"/>
    </xf>
    <xf numFmtId="3" fontId="20" fillId="0" borderId="82" xfId="0" applyNumberFormat="1" applyFont="1" applyBorder="1" applyAlignment="1">
      <alignment vertical="center"/>
    </xf>
    <xf numFmtId="14" fontId="22" fillId="0" borderId="62" xfId="0" applyNumberFormat="1" applyFont="1" applyBorder="1" applyAlignment="1">
      <alignment horizontal="center"/>
    </xf>
    <xf numFmtId="14" fontId="22" fillId="0" borderId="130" xfId="0" applyNumberFormat="1" applyFont="1" applyBorder="1" applyAlignment="1">
      <alignment horizontal="center"/>
    </xf>
    <xf numFmtId="3" fontId="20" fillId="0" borderId="55" xfId="0" applyNumberFormat="1" applyFont="1" applyBorder="1" applyAlignment="1">
      <alignment vertical="center"/>
    </xf>
    <xf numFmtId="3" fontId="20" fillId="0" borderId="48" xfId="0" applyNumberFormat="1" applyFont="1" applyBorder="1" applyAlignment="1">
      <alignment vertical="center"/>
    </xf>
    <xf numFmtId="1" fontId="1" fillId="0" borderId="73" xfId="40" applyNumberFormat="1" applyBorder="1"/>
    <xf numFmtId="1" fontId="20" fillId="0" borderId="36" xfId="0" applyNumberFormat="1" applyFont="1" applyBorder="1"/>
    <xf numFmtId="1" fontId="20" fillId="0" borderId="46" xfId="0" applyNumberFormat="1" applyFont="1" applyBorder="1"/>
    <xf numFmtId="0" fontId="20" fillId="0" borderId="0" xfId="0" applyFont="1" applyAlignment="1">
      <alignment horizontal="left"/>
    </xf>
    <xf numFmtId="0" fontId="0" fillId="0" borderId="0" xfId="0" applyAlignment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73" xfId="0" applyNumberFormat="1" applyBorder="1"/>
    <xf numFmtId="0" fontId="24" fillId="0" borderId="40" xfId="35" applyNumberFormat="1" applyFont="1" applyBorder="1" applyProtection="1"/>
    <xf numFmtId="0" fontId="24" fillId="0" borderId="27" xfId="35" applyNumberFormat="1" applyFont="1" applyBorder="1" applyProtection="1"/>
    <xf numFmtId="0" fontId="24" fillId="0" borderId="157" xfId="35" applyNumberFormat="1" applyFont="1" applyBorder="1" applyProtection="1"/>
    <xf numFmtId="0" fontId="24" fillId="0" borderId="48" xfId="0" applyNumberFormat="1" applyFont="1" applyBorder="1" applyAlignment="1">
      <alignment wrapText="1"/>
    </xf>
    <xf numFmtId="0" fontId="24" fillId="0" borderId="40" xfId="0" applyNumberFormat="1" applyFont="1" applyBorder="1" applyAlignment="1">
      <alignment wrapText="1"/>
    </xf>
    <xf numFmtId="0" fontId="24" fillId="0" borderId="47" xfId="0" applyNumberFormat="1" applyFont="1" applyBorder="1" applyAlignment="1">
      <alignment wrapText="1"/>
    </xf>
    <xf numFmtId="0" fontId="24" fillId="0" borderId="47" xfId="0" applyNumberFormat="1" applyFont="1" applyBorder="1"/>
    <xf numFmtId="0" fontId="24" fillId="0" borderId="73" xfId="0" applyNumberFormat="1" applyFont="1" applyBorder="1"/>
    <xf numFmtId="0" fontId="24" fillId="20" borderId="47" xfId="0" applyNumberFormat="1" applyFont="1" applyFill="1" applyBorder="1"/>
    <xf numFmtId="0" fontId="24" fillId="0" borderId="47" xfId="35" applyNumberFormat="1" applyFont="1" applyBorder="1" applyProtection="1"/>
    <xf numFmtId="0" fontId="20" fillId="0" borderId="0" xfId="0" applyFont="1" applyAlignment="1">
      <alignment horizontal="left"/>
    </xf>
    <xf numFmtId="0" fontId="49" fillId="0" borderId="0" xfId="0" applyFont="1" applyBorder="1" applyAlignment="1">
      <alignment horizontal="center"/>
    </xf>
    <xf numFmtId="0" fontId="47" fillId="0" borderId="57" xfId="0" applyFont="1" applyBorder="1" applyAlignment="1">
      <alignment wrapText="1"/>
    </xf>
    <xf numFmtId="0" fontId="48" fillId="0" borderId="49" xfId="0" applyFont="1" applyBorder="1" applyAlignment="1">
      <alignment wrapText="1"/>
    </xf>
    <xf numFmtId="0" fontId="24" fillId="0" borderId="33" xfId="0" applyFont="1" applyBorder="1" applyAlignment="1">
      <alignment horizontal="center"/>
    </xf>
    <xf numFmtId="0" fontId="24" fillId="0" borderId="100" xfId="0" applyFont="1" applyBorder="1" applyAlignment="1">
      <alignment horizontal="center"/>
    </xf>
    <xf numFmtId="0" fontId="0" fillId="0" borderId="100" xfId="0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24" fillId="0" borderId="70" xfId="0" applyFont="1" applyBorder="1" applyAlignment="1">
      <alignment horizontal="center"/>
    </xf>
    <xf numFmtId="0" fontId="0" fillId="0" borderId="65" xfId="0" applyBorder="1" applyAlignment="1">
      <alignment horizontal="center"/>
    </xf>
    <xf numFmtId="0" fontId="22" fillId="0" borderId="33" xfId="0" applyFont="1" applyBorder="1" applyAlignment="1">
      <alignment wrapText="1"/>
    </xf>
    <xf numFmtId="0" fontId="0" fillId="0" borderId="241" xfId="0" applyBorder="1" applyAlignment="1">
      <alignment wrapText="1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1" fillId="0" borderId="40" xfId="0" applyFont="1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35" fillId="0" borderId="57" xfId="0" applyFont="1" applyBorder="1" applyAlignment="1">
      <alignment wrapText="1"/>
    </xf>
    <xf numFmtId="0" fontId="0" fillId="0" borderId="37" xfId="0" applyBorder="1" applyAlignment="1">
      <alignment wrapText="1"/>
    </xf>
    <xf numFmtId="0" fontId="0" fillId="0" borderId="0" xfId="0" applyBorder="1" applyAlignment="1">
      <alignment horizontal="center"/>
    </xf>
    <xf numFmtId="0" fontId="35" fillId="0" borderId="74" xfId="0" applyFont="1" applyBorder="1" applyAlignment="1">
      <alignment wrapText="1"/>
    </xf>
    <xf numFmtId="0" fontId="0" fillId="0" borderId="163" xfId="0" applyBorder="1" applyAlignment="1">
      <alignment wrapText="1"/>
    </xf>
    <xf numFmtId="0" fontId="22" fillId="0" borderId="73" xfId="0" applyFont="1" applyBorder="1" applyAlignment="1">
      <alignment wrapText="1"/>
    </xf>
    <xf numFmtId="0" fontId="0" fillId="0" borderId="82" xfId="0" applyBorder="1" applyAlignment="1">
      <alignment wrapText="1"/>
    </xf>
    <xf numFmtId="0" fontId="24" fillId="0" borderId="104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8" fillId="0" borderId="14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0" fillId="0" borderId="0" xfId="0" applyAlignment="1"/>
    <xf numFmtId="0" fontId="24" fillId="0" borderId="47" xfId="0" applyFont="1" applyBorder="1" applyAlignment="1">
      <alignment horizontal="center" wrapText="1"/>
    </xf>
    <xf numFmtId="0" fontId="35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33" xfId="0" applyFont="1" applyBorder="1" applyAlignment="1">
      <alignment wrapText="1"/>
    </xf>
    <xf numFmtId="0" fontId="20" fillId="0" borderId="39" xfId="0" applyFont="1" applyBorder="1" applyAlignment="1">
      <alignment wrapText="1"/>
    </xf>
    <xf numFmtId="0" fontId="24" fillId="0" borderId="205" xfId="0" applyFont="1" applyBorder="1" applyAlignment="1">
      <alignment horizontal="center" vertical="center" wrapText="1"/>
    </xf>
    <xf numFmtId="0" fontId="24" fillId="0" borderId="242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70" xfId="0" applyFont="1" applyBorder="1" applyAlignment="1">
      <alignment horizontal="center" vertical="center"/>
    </xf>
    <xf numFmtId="0" fontId="0" fillId="0" borderId="65" xfId="0" applyBorder="1" applyAlignment="1"/>
    <xf numFmtId="0" fontId="22" fillId="0" borderId="33" xfId="0" applyFont="1" applyBorder="1" applyAlignment="1"/>
    <xf numFmtId="0" fontId="0" fillId="0" borderId="39" xfId="0" applyBorder="1" applyAlignment="1"/>
    <xf numFmtId="0" fontId="24" fillId="0" borderId="33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 vertical="center"/>
    </xf>
    <xf numFmtId="0" fontId="0" fillId="0" borderId="106" xfId="0" applyBorder="1" applyAlignment="1"/>
    <xf numFmtId="0" fontId="20" fillId="0" borderId="57" xfId="0" applyFont="1" applyBorder="1" applyAlignment="1">
      <alignment wrapText="1"/>
    </xf>
    <xf numFmtId="0" fontId="20" fillId="0" borderId="49" xfId="0" applyFont="1" applyBorder="1" applyAlignment="1">
      <alignment wrapText="1"/>
    </xf>
    <xf numFmtId="0" fontId="0" fillId="0" borderId="109" xfId="0" applyBorder="1" applyAlignment="1"/>
    <xf numFmtId="0" fontId="20" fillId="0" borderId="0" xfId="0" applyFont="1" applyFill="1" applyBorder="1" applyAlignment="1">
      <alignment horizontal="right"/>
    </xf>
    <xf numFmtId="0" fontId="20" fillId="0" borderId="0" xfId="0" applyFont="1" applyBorder="1" applyAlignment="1"/>
    <xf numFmtId="0" fontId="38" fillId="0" borderId="0" xfId="0" applyFont="1" applyBorder="1" applyAlignment="1">
      <alignment horizontal="center"/>
    </xf>
    <xf numFmtId="0" fontId="24" fillId="0" borderId="0" xfId="35" applyFont="1" applyBorder="1" applyAlignment="1" applyProtection="1">
      <alignment horizontal="center"/>
    </xf>
    <xf numFmtId="0" fontId="38" fillId="0" borderId="0" xfId="35" applyFont="1" applyBorder="1" applyAlignment="1" applyProtection="1">
      <alignment horizontal="center"/>
    </xf>
    <xf numFmtId="0" fontId="20" fillId="0" borderId="243" xfId="0" applyFont="1" applyBorder="1" applyAlignment="1">
      <alignment wrapText="1"/>
    </xf>
    <xf numFmtId="0" fontId="0" fillId="0" borderId="97" xfId="0" applyBorder="1" applyAlignment="1">
      <alignment wrapText="1"/>
    </xf>
    <xf numFmtId="0" fontId="24" fillId="0" borderId="99" xfId="35" applyFont="1" applyBorder="1" applyAlignment="1" applyProtection="1">
      <alignment horizontal="center"/>
    </xf>
    <xf numFmtId="0" fontId="24" fillId="0" borderId="100" xfId="35" applyFont="1" applyBorder="1" applyAlignment="1" applyProtection="1">
      <alignment horizontal="center"/>
    </xf>
    <xf numFmtId="0" fontId="24" fillId="0" borderId="33" xfId="35" applyFont="1" applyBorder="1" applyAlignment="1" applyProtection="1">
      <alignment horizontal="center"/>
    </xf>
    <xf numFmtId="0" fontId="0" fillId="0" borderId="100" xfId="0" applyBorder="1" applyAlignment="1"/>
    <xf numFmtId="0" fontId="24" fillId="0" borderId="0" xfId="0" applyFont="1" applyBorder="1" applyAlignment="1">
      <alignment horizontal="right"/>
    </xf>
    <xf numFmtId="0" fontId="0" fillId="0" borderId="0" xfId="0" applyFont="1" applyAlignment="1"/>
    <xf numFmtId="0" fontId="24" fillId="0" borderId="0" xfId="0" applyFont="1" applyAlignment="1">
      <alignment horizontal="center"/>
    </xf>
    <xf numFmtId="0" fontId="32" fillId="0" borderId="57" xfId="0" applyFont="1" applyBorder="1" applyAlignment="1">
      <alignment horizontal="center" wrapText="1"/>
    </xf>
    <xf numFmtId="0" fontId="32" fillId="0" borderId="37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49" xfId="0" applyBorder="1" applyAlignment="1">
      <alignment wrapText="1"/>
    </xf>
    <xf numFmtId="0" fontId="20" fillId="0" borderId="70" xfId="0" applyFont="1" applyBorder="1" applyAlignment="1">
      <alignment horizontal="center"/>
    </xf>
    <xf numFmtId="0" fontId="20" fillId="0" borderId="65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0" fillId="0" borderId="40" xfId="0" applyFont="1" applyFill="1" applyBorder="1" applyAlignment="1">
      <alignment horizontal="center"/>
    </xf>
    <xf numFmtId="0" fontId="20" fillId="0" borderId="57" xfId="0" applyFont="1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20" fillId="0" borderId="105" xfId="0" applyFont="1" applyBorder="1" applyAlignment="1">
      <alignment horizontal="center" vertical="center"/>
    </xf>
    <xf numFmtId="0" fontId="20" fillId="0" borderId="92" xfId="0" applyFont="1" applyBorder="1" applyAlignment="1">
      <alignment horizontal="center" vertical="center"/>
    </xf>
    <xf numFmtId="0" fontId="20" fillId="0" borderId="103" xfId="0" applyFont="1" applyBorder="1" applyAlignment="1">
      <alignment horizontal="center" vertical="center"/>
    </xf>
    <xf numFmtId="0" fontId="24" fillId="0" borderId="193" xfId="0" applyFont="1" applyBorder="1" applyAlignment="1">
      <alignment horizontal="center" vertical="center"/>
    </xf>
    <xf numFmtId="0" fontId="0" fillId="0" borderId="206" xfId="0" applyBorder="1" applyAlignment="1">
      <alignment horizontal="center"/>
    </xf>
    <xf numFmtId="0" fontId="20" fillId="0" borderId="103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39" fillId="0" borderId="244" xfId="0" applyFont="1" applyBorder="1" applyAlignment="1">
      <alignment horizontal="center" vertical="center"/>
    </xf>
    <xf numFmtId="0" fontId="39" fillId="0" borderId="245" xfId="0" applyFont="1" applyBorder="1" applyAlignment="1">
      <alignment horizontal="center" vertical="center"/>
    </xf>
    <xf numFmtId="0" fontId="39" fillId="0" borderId="246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4" fillId="0" borderId="247" xfId="0" applyFont="1" applyBorder="1" applyAlignment="1">
      <alignment horizontal="center" vertical="center" wrapText="1"/>
    </xf>
    <xf numFmtId="0" fontId="24" fillId="0" borderId="248" xfId="0" applyFont="1" applyBorder="1" applyAlignment="1">
      <alignment horizontal="center" vertical="center" wrapText="1"/>
    </xf>
    <xf numFmtId="0" fontId="39" fillId="0" borderId="226" xfId="0" applyFont="1" applyBorder="1" applyAlignment="1">
      <alignment horizontal="center" vertical="center"/>
    </xf>
    <xf numFmtId="0" fontId="39" fillId="0" borderId="249" xfId="0" applyFont="1" applyBorder="1" applyAlignment="1">
      <alignment horizontal="center" vertical="center"/>
    </xf>
    <xf numFmtId="0" fontId="24" fillId="0" borderId="250" xfId="0" applyFont="1" applyBorder="1" applyAlignment="1">
      <alignment horizontal="center" vertical="center" wrapText="1"/>
    </xf>
    <xf numFmtId="0" fontId="24" fillId="0" borderId="251" xfId="0" applyFont="1" applyBorder="1" applyAlignment="1">
      <alignment horizontal="center" vertical="center" wrapText="1"/>
    </xf>
    <xf numFmtId="0" fontId="24" fillId="0" borderId="88" xfId="35" applyFont="1" applyBorder="1" applyAlignment="1" applyProtection="1">
      <alignment horizontal="center"/>
    </xf>
    <xf numFmtId="0" fontId="24" fillId="0" borderId="252" xfId="35" applyFont="1" applyBorder="1" applyAlignment="1" applyProtection="1">
      <alignment horizontal="center"/>
    </xf>
    <xf numFmtId="0" fontId="0" fillId="0" borderId="252" xfId="0" applyBorder="1" applyAlignment="1">
      <alignment horizontal="center"/>
    </xf>
    <xf numFmtId="0" fontId="24" fillId="0" borderId="40" xfId="35" applyFont="1" applyBorder="1" applyAlignment="1" applyProtection="1">
      <alignment horizontal="center"/>
    </xf>
    <xf numFmtId="0" fontId="24" fillId="0" borderId="70" xfId="35" applyFont="1" applyBorder="1" applyAlignment="1" applyProtection="1">
      <alignment horizontal="center"/>
    </xf>
    <xf numFmtId="0" fontId="0" fillId="0" borderId="70" xfId="0" applyBorder="1" applyAlignment="1"/>
    <xf numFmtId="0" fontId="20" fillId="0" borderId="0" xfId="0" applyFont="1" applyAlignment="1">
      <alignment horizontal="center"/>
    </xf>
    <xf numFmtId="0" fontId="40" fillId="0" borderId="0" xfId="0" applyFont="1" applyBorder="1" applyAlignment="1">
      <alignment horizontal="center"/>
    </xf>
    <xf numFmtId="0" fontId="22" fillId="0" borderId="88" xfId="0" applyFont="1" applyBorder="1" applyAlignment="1">
      <alignment vertical="center"/>
    </xf>
    <xf numFmtId="0" fontId="22" fillId="0" borderId="132" xfId="0" applyFont="1" applyBorder="1" applyAlignment="1">
      <alignment vertical="center"/>
    </xf>
    <xf numFmtId="0" fontId="22" fillId="0" borderId="40" xfId="0" applyFont="1" applyBorder="1" applyAlignment="1">
      <alignment horizontal="center"/>
    </xf>
    <xf numFmtId="0" fontId="22" fillId="0" borderId="70" xfId="0" applyFont="1" applyBorder="1" applyAlignment="1">
      <alignment horizontal="center"/>
    </xf>
    <xf numFmtId="0" fontId="22" fillId="0" borderId="65" xfId="0" applyFont="1" applyBorder="1" applyAlignment="1">
      <alignment horizontal="center"/>
    </xf>
    <xf numFmtId="0" fontId="20" fillId="0" borderId="38" xfId="0" applyFont="1" applyFill="1" applyBorder="1" applyAlignment="1"/>
    <xf numFmtId="0" fontId="20" fillId="0" borderId="10" xfId="0" applyFont="1" applyFill="1" applyBorder="1" applyAlignment="1"/>
    <xf numFmtId="0" fontId="24" fillId="0" borderId="128" xfId="0" applyFont="1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29" xfId="0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205" xfId="0" applyFont="1" applyFill="1" applyBorder="1" applyAlignment="1">
      <alignment horizontal="center"/>
    </xf>
    <xf numFmtId="0" fontId="24" fillId="0" borderId="252" xfId="0" applyFont="1" applyFill="1" applyBorder="1" applyAlignment="1">
      <alignment horizontal="center"/>
    </xf>
    <xf numFmtId="0" fontId="24" fillId="0" borderId="38" xfId="0" applyFont="1" applyFill="1" applyBorder="1" applyAlignment="1"/>
    <xf numFmtId="0" fontId="24" fillId="0" borderId="10" xfId="0" applyFont="1" applyFill="1" applyBorder="1" applyAlignment="1"/>
    <xf numFmtId="0" fontId="34" fillId="0" borderId="128" xfId="34" applyFont="1" applyBorder="1" applyAlignment="1">
      <alignment horizontal="left"/>
    </xf>
    <xf numFmtId="0" fontId="34" fillId="0" borderId="30" xfId="34" applyFont="1" applyBorder="1" applyAlignment="1">
      <alignment horizontal="left"/>
    </xf>
    <xf numFmtId="0" fontId="34" fillId="0" borderId="229" xfId="34" applyFont="1" applyBorder="1" applyAlignment="1">
      <alignment horizontal="left"/>
    </xf>
    <xf numFmtId="0" fontId="58" fillId="0" borderId="0" xfId="34" applyFont="1" applyBorder="1" applyAlignment="1">
      <alignment horizontal="center" vertical="center" wrapText="1"/>
    </xf>
    <xf numFmtId="0" fontId="34" fillId="0" borderId="0" xfId="34" applyFont="1" applyAlignment="1">
      <alignment horizontal="center"/>
    </xf>
    <xf numFmtId="0" fontId="58" fillId="0" borderId="128" xfId="34" applyFont="1" applyBorder="1" applyAlignment="1">
      <alignment horizontal="center"/>
    </xf>
    <xf numFmtId="0" fontId="58" fillId="0" borderId="30" xfId="34" applyFont="1" applyBorder="1" applyAlignment="1">
      <alignment horizontal="center"/>
    </xf>
    <xf numFmtId="0" fontId="58" fillId="0" borderId="229" xfId="34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58" fillId="0" borderId="0" xfId="34" applyFont="1" applyAlignment="1">
      <alignment horizontal="center"/>
    </xf>
    <xf numFmtId="0" fontId="20" fillId="0" borderId="11" xfId="0" applyFont="1" applyFill="1" applyBorder="1" applyAlignment="1"/>
    <xf numFmtId="0" fontId="24" fillId="0" borderId="0" xfId="0" applyFont="1" applyBorder="1" applyAlignment="1">
      <alignment horizontal="left"/>
    </xf>
    <xf numFmtId="0" fontId="20" fillId="0" borderId="26" xfId="0" applyFont="1" applyFill="1" applyBorder="1" applyAlignment="1"/>
    <xf numFmtId="0" fontId="24" fillId="0" borderId="132" xfId="0" applyFont="1" applyFill="1" applyBorder="1" applyAlignment="1"/>
    <xf numFmtId="0" fontId="24" fillId="0" borderId="77" xfId="0" applyFont="1" applyFill="1" applyBorder="1" applyAlignment="1">
      <alignment horizontal="center"/>
    </xf>
    <xf numFmtId="0" fontId="20" fillId="0" borderId="53" xfId="0" applyFont="1" applyFill="1" applyBorder="1" applyAlignment="1">
      <alignment horizontal="left"/>
    </xf>
    <xf numFmtId="0" fontId="20" fillId="0" borderId="120" xfId="0" applyFont="1" applyFill="1" applyBorder="1" applyAlignment="1">
      <alignment horizontal="left"/>
    </xf>
    <xf numFmtId="0" fontId="20" fillId="0" borderId="253" xfId="0" applyFont="1" applyFill="1" applyBorder="1" applyAlignment="1">
      <alignment horizontal="left"/>
    </xf>
    <xf numFmtId="0" fontId="20" fillId="0" borderId="96" xfId="0" applyFont="1" applyFill="1" applyBorder="1" applyAlignment="1">
      <alignment horizontal="left"/>
    </xf>
    <xf numFmtId="0" fontId="20" fillId="0" borderId="58" xfId="0" applyFont="1" applyFill="1" applyBorder="1" applyAlignment="1">
      <alignment horizontal="left"/>
    </xf>
    <xf numFmtId="0" fontId="20" fillId="0" borderId="128" xfId="0" applyFont="1" applyFill="1" applyBorder="1" applyAlignment="1">
      <alignment horizontal="left"/>
    </xf>
    <xf numFmtId="0" fontId="20" fillId="0" borderId="228" xfId="0" applyFont="1" applyFill="1" applyBorder="1" applyAlignment="1">
      <alignment horizontal="left"/>
    </xf>
    <xf numFmtId="0" fontId="20" fillId="0" borderId="238" xfId="0" applyFont="1" applyFill="1" applyBorder="1" applyAlignment="1">
      <alignment horizontal="left"/>
    </xf>
    <xf numFmtId="0" fontId="20" fillId="0" borderId="254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4" fillId="0" borderId="132" xfId="0" applyFont="1" applyFill="1" applyBorder="1" applyAlignment="1">
      <alignment horizontal="center"/>
    </xf>
    <xf numFmtId="0" fontId="20" fillId="0" borderId="200" xfId="0" applyFont="1" applyFill="1" applyBorder="1" applyAlignment="1"/>
    <xf numFmtId="0" fontId="0" fillId="0" borderId="0" xfId="0" applyFill="1" applyAlignment="1">
      <alignment horizontal="center"/>
    </xf>
    <xf numFmtId="0" fontId="24" fillId="0" borderId="41" xfId="0" applyFont="1" applyBorder="1" applyAlignment="1">
      <alignment horizontal="center"/>
    </xf>
    <xf numFmtId="0" fontId="24" fillId="0" borderId="132" xfId="0" applyFont="1" applyBorder="1" applyAlignment="1">
      <alignment horizontal="center"/>
    </xf>
    <xf numFmtId="0" fontId="24" fillId="0" borderId="193" xfId="0" applyFont="1" applyBorder="1" applyAlignment="1"/>
    <xf numFmtId="0" fontId="24" fillId="0" borderId="126" xfId="0" applyFont="1" applyBorder="1" applyAlignment="1"/>
    <xf numFmtId="0" fontId="24" fillId="0" borderId="40" xfId="0" applyFont="1" applyBorder="1" applyAlignment="1"/>
    <xf numFmtId="0" fontId="24" fillId="0" borderId="95" xfId="0" applyFont="1" applyBorder="1" applyAlignment="1"/>
    <xf numFmtId="0" fontId="24" fillId="0" borderId="205" xfId="0" applyFont="1" applyBorder="1" applyAlignment="1">
      <alignment horizontal="center"/>
    </xf>
    <xf numFmtId="0" fontId="24" fillId="0" borderId="88" xfId="0" applyFont="1" applyBorder="1" applyAlignment="1">
      <alignment horizontal="center"/>
    </xf>
    <xf numFmtId="0" fontId="57" fillId="0" borderId="77" xfId="0" applyFont="1" applyBorder="1" applyAlignment="1"/>
    <xf numFmtId="0" fontId="20" fillId="0" borderId="0" xfId="0" applyFont="1" applyAlignment="1"/>
  </cellXfs>
  <cellStyles count="41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ó" xfId="30" builtinId="26" customBuiltin="1"/>
    <cellStyle name="Kimenet" xfId="31" builtinId="21" customBuiltin="1"/>
    <cellStyle name="Magyarázó szöveg" xfId="32" builtinId="53" customBuiltin="1"/>
    <cellStyle name="Normál" xfId="0" builtinId="0"/>
    <cellStyle name="Normál 2 3" xfId="33"/>
    <cellStyle name="Normál 4" xfId="34"/>
    <cellStyle name="Normál_eimÓd7" xfId="35"/>
    <cellStyle name="Összesen" xfId="36" builtinId="25" customBuiltin="1"/>
    <cellStyle name="Rossz" xfId="37" builtinId="27" customBuiltin="1"/>
    <cellStyle name="Semleges" xfId="38" builtinId="28" customBuiltin="1"/>
    <cellStyle name="Számítás" xfId="39" builtinId="22" customBuiltin="1"/>
    <cellStyle name="Százalék" xfId="40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333375</xdr:colOff>
      <xdr:row>2</xdr:row>
      <xdr:rowOff>161925</xdr:rowOff>
    </xdr:from>
    <xdr:ext cx="184731" cy="264560"/>
    <xdr:sp macro="" textlink="">
      <xdr:nvSpPr>
        <xdr:cNvPr id="2" name="Szövegdoboz 1"/>
        <xdr:cNvSpPr txBox="1"/>
      </xdr:nvSpPr>
      <xdr:spPr>
        <a:xfrm>
          <a:off x="6905625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N23" sqref="N23"/>
    </sheetView>
  </sheetViews>
  <sheetFormatPr defaultRowHeight="12.75" x14ac:dyDescent="0.2"/>
  <cols>
    <col min="1" max="1" width="3.85546875" customWidth="1"/>
    <col min="2" max="2" width="31.28515625" customWidth="1"/>
    <col min="3" max="3" width="11.42578125" customWidth="1"/>
    <col min="4" max="4" width="12.5703125" customWidth="1"/>
    <col min="5" max="5" width="9.85546875" bestFit="1" customWidth="1"/>
    <col min="6" max="6" width="7" customWidth="1"/>
    <col min="7" max="7" width="28.42578125" customWidth="1"/>
    <col min="8" max="8" width="10.140625" customWidth="1"/>
    <col min="9" max="9" width="10.28515625" customWidth="1"/>
    <col min="10" max="10" width="13.140625" customWidth="1"/>
    <col min="11" max="11" width="6.85546875" customWidth="1"/>
  </cols>
  <sheetData>
    <row r="1" spans="1:13" x14ac:dyDescent="0.2">
      <c r="A1" s="1377" t="s">
        <v>820</v>
      </c>
      <c r="B1" s="1377"/>
      <c r="C1" s="1377"/>
      <c r="D1" s="1377"/>
      <c r="E1" s="1377"/>
      <c r="F1" s="1377"/>
      <c r="G1" s="1377"/>
      <c r="H1" s="1377"/>
      <c r="I1" s="1377"/>
      <c r="J1" s="1377"/>
      <c r="K1" s="202"/>
    </row>
    <row r="2" spans="1:13" s="2" customFormat="1" ht="14.25" customHeight="1" x14ac:dyDescent="0.25">
      <c r="B2" s="1378" t="s">
        <v>0</v>
      </c>
      <c r="C2" s="1378"/>
      <c r="D2" s="1378"/>
      <c r="E2" s="1378"/>
      <c r="F2" s="1378"/>
      <c r="G2" s="1378"/>
      <c r="H2" s="1378"/>
      <c r="I2" s="1378"/>
      <c r="J2" s="1378"/>
      <c r="K2" s="669"/>
    </row>
    <row r="3" spans="1:13" s="2" customFormat="1" ht="13.5" customHeight="1" x14ac:dyDescent="0.25">
      <c r="B3" s="1378" t="s">
        <v>276</v>
      </c>
      <c r="C3" s="1378"/>
      <c r="D3" s="1378"/>
      <c r="E3" s="1378"/>
      <c r="F3" s="1378"/>
      <c r="G3" s="1378"/>
      <c r="H3" s="1378"/>
      <c r="I3" s="1378"/>
      <c r="J3" s="1378"/>
      <c r="K3" s="669"/>
    </row>
    <row r="4" spans="1:13" s="2" customFormat="1" ht="12" customHeight="1" thickBot="1" x14ac:dyDescent="0.3">
      <c r="B4" s="286"/>
      <c r="C4" s="286"/>
      <c r="D4" s="286"/>
      <c r="E4" s="286"/>
      <c r="F4" s="286"/>
      <c r="G4" s="286"/>
      <c r="H4" s="286"/>
      <c r="I4" s="286"/>
      <c r="J4" s="286" t="s">
        <v>106</v>
      </c>
      <c r="K4" s="286"/>
    </row>
    <row r="5" spans="1:13" ht="13.5" thickBot="1" x14ac:dyDescent="0.25">
      <c r="A5" s="1379" t="s">
        <v>126</v>
      </c>
      <c r="B5" s="1381" t="s">
        <v>1</v>
      </c>
      <c r="C5" s="1382"/>
      <c r="D5" s="1382"/>
      <c r="E5" s="1382"/>
      <c r="F5" s="1383"/>
      <c r="G5" s="1384" t="s">
        <v>2</v>
      </c>
      <c r="H5" s="1385"/>
      <c r="I5" s="1385"/>
      <c r="J5" s="1385"/>
      <c r="K5" s="1386"/>
    </row>
    <row r="6" spans="1:13" s="3" customFormat="1" ht="24" customHeight="1" thickBot="1" x14ac:dyDescent="0.25">
      <c r="A6" s="1380"/>
      <c r="B6" s="285" t="s">
        <v>3</v>
      </c>
      <c r="C6" s="193" t="s">
        <v>107</v>
      </c>
      <c r="D6" s="193" t="s">
        <v>108</v>
      </c>
      <c r="E6" s="284" t="s">
        <v>109</v>
      </c>
      <c r="F6" s="193" t="s">
        <v>580</v>
      </c>
      <c r="G6" s="251" t="s">
        <v>3</v>
      </c>
      <c r="H6" s="193" t="s">
        <v>107</v>
      </c>
      <c r="I6" s="193" t="s">
        <v>108</v>
      </c>
      <c r="J6" s="284" t="s">
        <v>109</v>
      </c>
      <c r="K6" s="193" t="s">
        <v>580</v>
      </c>
    </row>
    <row r="7" spans="1:13" s="194" customFormat="1" ht="12" thickBot="1" x14ac:dyDescent="0.25">
      <c r="A7" s="294" t="s">
        <v>127</v>
      </c>
      <c r="B7" s="296" t="s">
        <v>128</v>
      </c>
      <c r="C7" s="296" t="s">
        <v>129</v>
      </c>
      <c r="D7" s="297" t="s">
        <v>130</v>
      </c>
      <c r="E7" s="298" t="s">
        <v>150</v>
      </c>
      <c r="F7" s="298" t="s">
        <v>175</v>
      </c>
      <c r="G7" s="297" t="s">
        <v>176</v>
      </c>
      <c r="H7" s="298" t="s">
        <v>182</v>
      </c>
      <c r="I7" s="298" t="s">
        <v>183</v>
      </c>
      <c r="J7" s="298" t="s">
        <v>184</v>
      </c>
      <c r="K7" s="297" t="s">
        <v>187</v>
      </c>
    </row>
    <row r="8" spans="1:13" s="3" customFormat="1" ht="26.25" customHeight="1" x14ac:dyDescent="0.2">
      <c r="A8" s="192" t="s">
        <v>193</v>
      </c>
      <c r="B8" s="282" t="s">
        <v>278</v>
      </c>
      <c r="C8" s="156">
        <f>C9+C10+C11+C12+C13</f>
        <v>102783940</v>
      </c>
      <c r="D8" s="156">
        <f>D9+D10+D11+D12+D13</f>
        <v>114175928</v>
      </c>
      <c r="E8" s="1374">
        <v>107726170</v>
      </c>
      <c r="F8" s="1074">
        <f>E8/D8</f>
        <v>0.94351035184929699</v>
      </c>
      <c r="G8" s="670" t="s">
        <v>191</v>
      </c>
      <c r="H8" s="1370">
        <v>102097940</v>
      </c>
      <c r="I8" s="1370">
        <v>116475586</v>
      </c>
      <c r="J8" s="549">
        <v>101502839</v>
      </c>
      <c r="K8" s="1076">
        <f t="shared" ref="K8:K13" si="0">J8/I8</f>
        <v>0.87145162763980433</v>
      </c>
    </row>
    <row r="9" spans="1:13" s="3" customFormat="1" ht="13.7" customHeight="1" x14ac:dyDescent="0.2">
      <c r="A9" s="192" t="s">
        <v>194</v>
      </c>
      <c r="B9" s="283" t="s">
        <v>279</v>
      </c>
      <c r="C9" s="90">
        <v>16735600</v>
      </c>
      <c r="D9" s="90">
        <v>21469008</v>
      </c>
      <c r="E9" s="90">
        <f>'bevételi ei'!E8</f>
        <v>21444632</v>
      </c>
      <c r="F9" s="1074">
        <f>E9/D9</f>
        <v>0.99886459588631205</v>
      </c>
      <c r="G9" s="299" t="s">
        <v>422</v>
      </c>
      <c r="H9" s="377">
        <v>33970834</v>
      </c>
      <c r="I9" s="377">
        <f>'kiadási eik'!D10</f>
        <v>34363898</v>
      </c>
      <c r="J9" s="377">
        <v>32726637</v>
      </c>
      <c r="K9" s="1077">
        <f t="shared" si="0"/>
        <v>0.95235520138023921</v>
      </c>
    </row>
    <row r="10" spans="1:13" s="3" customFormat="1" ht="23.25" customHeight="1" x14ac:dyDescent="0.2">
      <c r="A10" s="192" t="s">
        <v>195</v>
      </c>
      <c r="B10" s="283" t="s">
        <v>280</v>
      </c>
      <c r="C10" s="90">
        <v>20951200</v>
      </c>
      <c r="D10" s="90">
        <v>30561970</v>
      </c>
      <c r="E10" s="90">
        <f>'bevételi ei'!E9</f>
        <v>28220612</v>
      </c>
      <c r="F10" s="1074">
        <f>E10/D10</f>
        <v>0.92338982074781173</v>
      </c>
      <c r="G10" s="671" t="s">
        <v>423</v>
      </c>
      <c r="H10" s="377">
        <v>7057244</v>
      </c>
      <c r="I10" s="377">
        <v>7158251</v>
      </c>
      <c r="J10" s="377">
        <v>6897808</v>
      </c>
      <c r="K10" s="1077">
        <f t="shared" si="0"/>
        <v>0.96361639176944203</v>
      </c>
    </row>
    <row r="11" spans="1:13" s="3" customFormat="1" ht="23.25" customHeight="1" x14ac:dyDescent="0.2">
      <c r="A11" s="192" t="s">
        <v>196</v>
      </c>
      <c r="B11" s="283" t="s">
        <v>342</v>
      </c>
      <c r="C11" s="90">
        <v>65097140</v>
      </c>
      <c r="D11" s="90">
        <v>62144950</v>
      </c>
      <c r="E11" s="90">
        <v>58060926</v>
      </c>
      <c r="F11" s="1074">
        <f>E11/D11</f>
        <v>0.9342822868149383</v>
      </c>
      <c r="G11" s="671" t="s">
        <v>424</v>
      </c>
      <c r="H11" s="377">
        <v>50445790</v>
      </c>
      <c r="I11" s="377">
        <v>57162488</v>
      </c>
      <c r="J11" s="377">
        <v>51245020</v>
      </c>
      <c r="K11" s="1077">
        <f t="shared" si="0"/>
        <v>0.89647987330432499</v>
      </c>
      <c r="M11" s="1079"/>
    </row>
    <row r="12" spans="1:13" s="3" customFormat="1" ht="27" customHeight="1" x14ac:dyDescent="0.2">
      <c r="A12" s="192" t="s">
        <v>197</v>
      </c>
      <c r="B12" s="475" t="s">
        <v>125</v>
      </c>
      <c r="C12" s="90">
        <v>0</v>
      </c>
      <c r="D12" s="90">
        <v>0</v>
      </c>
      <c r="E12" s="83">
        <v>0</v>
      </c>
      <c r="F12" s="1074">
        <v>0</v>
      </c>
      <c r="G12" s="671" t="s">
        <v>425</v>
      </c>
      <c r="H12" s="377">
        <v>7556872</v>
      </c>
      <c r="I12" s="377">
        <v>14349965</v>
      </c>
      <c r="J12" s="377">
        <v>7192390</v>
      </c>
      <c r="K12" s="1077">
        <f t="shared" si="0"/>
        <v>0.50121306916079589</v>
      </c>
    </row>
    <row r="13" spans="1:13" s="3" customFormat="1" ht="18" customHeight="1" x14ac:dyDescent="0.2">
      <c r="A13" s="192" t="s">
        <v>198</v>
      </c>
      <c r="B13" s="177" t="s">
        <v>582</v>
      </c>
      <c r="C13" s="90">
        <f>'bevételi ei'!C23</f>
        <v>0</v>
      </c>
      <c r="D13" s="90">
        <f>'bevételi ei'!D23</f>
        <v>0</v>
      </c>
      <c r="E13" s="90">
        <f>'bevételi ei'!E23</f>
        <v>0</v>
      </c>
      <c r="F13" s="1074">
        <v>0</v>
      </c>
      <c r="G13" s="672" t="s">
        <v>357</v>
      </c>
      <c r="H13" s="377">
        <v>3067200</v>
      </c>
      <c r="I13" s="377">
        <v>3440984</v>
      </c>
      <c r="J13" s="377">
        <v>3440984</v>
      </c>
      <c r="K13" s="1077">
        <f t="shared" si="0"/>
        <v>1</v>
      </c>
    </row>
    <row r="14" spans="1:13" s="3" customFormat="1" ht="6" customHeight="1" x14ac:dyDescent="0.2">
      <c r="A14" s="192"/>
      <c r="B14" s="177"/>
      <c r="C14" s="90"/>
      <c r="D14" s="90"/>
      <c r="E14" s="83"/>
      <c r="F14" s="1074"/>
      <c r="G14" s="365"/>
      <c r="H14" s="377"/>
      <c r="I14" s="376"/>
      <c r="J14" s="291"/>
      <c r="K14" s="1077"/>
    </row>
    <row r="15" spans="1:13" s="3" customFormat="1" ht="12.75" customHeight="1" x14ac:dyDescent="0.2">
      <c r="A15" s="192" t="s">
        <v>137</v>
      </c>
      <c r="B15" s="177" t="s">
        <v>199</v>
      </c>
      <c r="C15" s="90">
        <f>C16+C17+C18+C19</f>
        <v>23389819</v>
      </c>
      <c r="D15" s="90">
        <f>D16+D17+D18+D19</f>
        <v>25696500</v>
      </c>
      <c r="E15" s="90">
        <f>E16+E17+E18+E19</f>
        <v>25696500</v>
      </c>
      <c r="F15" s="1074">
        <f>E15/D15</f>
        <v>1</v>
      </c>
      <c r="G15" s="529" t="s">
        <v>192</v>
      </c>
      <c r="H15" s="377">
        <v>23389819</v>
      </c>
      <c r="I15" s="377">
        <v>26282377</v>
      </c>
      <c r="J15" s="377">
        <v>26282377</v>
      </c>
      <c r="K15" s="1077">
        <f>J15/I15</f>
        <v>1</v>
      </c>
    </row>
    <row r="16" spans="1:13" s="3" customFormat="1" ht="25.5" customHeight="1" x14ac:dyDescent="0.2">
      <c r="A16" s="192" t="s">
        <v>138</v>
      </c>
      <c r="B16" s="283" t="s">
        <v>602</v>
      </c>
      <c r="C16" s="90">
        <f>'bevételi ei'!C28</f>
        <v>0</v>
      </c>
      <c r="D16" s="90">
        <v>130000</v>
      </c>
      <c r="E16" s="90">
        <f>'bevételi ei'!E28</f>
        <v>130000</v>
      </c>
      <c r="F16" s="1074">
        <v>0</v>
      </c>
      <c r="G16" s="671" t="s">
        <v>426</v>
      </c>
      <c r="H16" s="377">
        <v>4389819</v>
      </c>
      <c r="I16" s="377">
        <v>7282377</v>
      </c>
      <c r="J16" s="377">
        <v>7282377</v>
      </c>
      <c r="K16" s="1077">
        <f>J16/I16</f>
        <v>1</v>
      </c>
    </row>
    <row r="17" spans="1:13" s="3" customFormat="1" ht="36.75" customHeight="1" x14ac:dyDescent="0.2">
      <c r="A17" s="192" t="s">
        <v>139</v>
      </c>
      <c r="B17" s="283" t="s">
        <v>603</v>
      </c>
      <c r="C17" s="90">
        <v>23389819</v>
      </c>
      <c r="D17" s="90">
        <v>25566500</v>
      </c>
      <c r="E17" s="90">
        <f>'bevételi ei'!E34</f>
        <v>25566500</v>
      </c>
      <c r="F17" s="1074">
        <f>E17/D17</f>
        <v>1</v>
      </c>
      <c r="G17" s="671" t="s">
        <v>427</v>
      </c>
      <c r="H17" s="377"/>
      <c r="I17" s="377">
        <f>'kiadási eik'!D28</f>
        <v>0</v>
      </c>
      <c r="J17" s="377"/>
      <c r="K17" s="1077" t="e">
        <f>J17/I17</f>
        <v>#DIV/0!</v>
      </c>
    </row>
    <row r="18" spans="1:13" s="3" customFormat="1" ht="15" customHeight="1" x14ac:dyDescent="0.2">
      <c r="A18" s="192" t="s">
        <v>140</v>
      </c>
      <c r="B18" s="283" t="s">
        <v>604</v>
      </c>
      <c r="C18" s="90">
        <v>0</v>
      </c>
      <c r="D18" s="90">
        <f>'bevételi ei'!D39</f>
        <v>0</v>
      </c>
      <c r="E18" s="90">
        <f>'bevételi ei'!E39</f>
        <v>0</v>
      </c>
      <c r="F18" s="1074">
        <v>0</v>
      </c>
      <c r="G18" s="671" t="s">
        <v>428</v>
      </c>
      <c r="H18" s="377"/>
      <c r="I18" s="377"/>
      <c r="J18" s="377">
        <v>19000000</v>
      </c>
      <c r="K18" s="1077" t="e">
        <f>J18/I18</f>
        <v>#DIV/0!</v>
      </c>
    </row>
    <row r="19" spans="1:13" s="3" customFormat="1" ht="17.25" customHeight="1" x14ac:dyDescent="0.2">
      <c r="A19" s="192" t="s">
        <v>141</v>
      </c>
      <c r="B19" s="475" t="s">
        <v>581</v>
      </c>
      <c r="C19" s="90">
        <v>0</v>
      </c>
      <c r="D19" s="90">
        <v>0</v>
      </c>
      <c r="E19" s="83">
        <v>0</v>
      </c>
      <c r="F19" s="1074">
        <v>0</v>
      </c>
      <c r="G19" s="673" t="s">
        <v>434</v>
      </c>
      <c r="H19" s="377">
        <v>19000000</v>
      </c>
      <c r="I19" s="377">
        <v>19000000</v>
      </c>
      <c r="J19" s="291">
        <v>19000000</v>
      </c>
      <c r="K19" s="1077">
        <v>0</v>
      </c>
    </row>
    <row r="20" spans="1:13" s="3" customFormat="1" ht="6.75" customHeight="1" x14ac:dyDescent="0.2">
      <c r="A20" s="192"/>
      <c r="B20" s="475"/>
      <c r="C20" s="90"/>
      <c r="D20" s="83"/>
      <c r="E20" s="83"/>
      <c r="F20" s="1074"/>
      <c r="G20" s="674"/>
      <c r="H20" s="377"/>
      <c r="I20" s="377"/>
      <c r="J20" s="291"/>
      <c r="K20" s="1077"/>
    </row>
    <row r="21" spans="1:13" s="3" customFormat="1" ht="16.5" customHeight="1" x14ac:dyDescent="0.2">
      <c r="A21" s="192" t="s">
        <v>142</v>
      </c>
      <c r="B21" s="177" t="s">
        <v>260</v>
      </c>
      <c r="C21" s="90">
        <f>C22+C23+C24+C25+C26+C27+C28+C29</f>
        <v>0</v>
      </c>
      <c r="D21" s="90">
        <f>D22+D23+D24+D25+D26+D27+D28+D29</f>
        <v>14674850</v>
      </c>
      <c r="E21" s="90">
        <f>E22+E23+E24+E25+E26+E27+E28+E29</f>
        <v>15388643</v>
      </c>
      <c r="F21" s="1301">
        <v>0</v>
      </c>
      <c r="G21" s="529" t="s">
        <v>429</v>
      </c>
      <c r="H21" s="460">
        <f>SUM(H22:H28)</f>
        <v>686000</v>
      </c>
      <c r="I21" s="460">
        <f>SUM(I22:I28)</f>
        <v>11789315</v>
      </c>
      <c r="J21" s="291">
        <f>SUM(J22:J28)</f>
        <v>11789295</v>
      </c>
      <c r="K21" s="1077">
        <f>J21/I21</f>
        <v>0.99999830354859465</v>
      </c>
    </row>
    <row r="22" spans="1:13" s="3" customFormat="1" ht="23.25" customHeight="1" x14ac:dyDescent="0.2">
      <c r="A22" s="192" t="s">
        <v>143</v>
      </c>
      <c r="B22" s="476" t="s">
        <v>547</v>
      </c>
      <c r="C22" s="86">
        <f>'bevételi ei'!C49</f>
        <v>0</v>
      </c>
      <c r="D22" s="86">
        <v>14674850</v>
      </c>
      <c r="E22" s="86">
        <f>'bevételi ei'!E49</f>
        <v>14674850</v>
      </c>
      <c r="F22" s="1074">
        <v>0</v>
      </c>
      <c r="G22" s="675" t="s">
        <v>796</v>
      </c>
      <c r="H22" s="376">
        <v>686000</v>
      </c>
      <c r="I22" s="376">
        <v>686115</v>
      </c>
      <c r="J22" s="376">
        <v>686115</v>
      </c>
      <c r="K22" s="1077">
        <f>J22/I22</f>
        <v>1</v>
      </c>
    </row>
    <row r="23" spans="1:13" s="3" customFormat="1" ht="16.5" customHeight="1" x14ac:dyDescent="0.2">
      <c r="A23" s="192" t="s">
        <v>144</v>
      </c>
      <c r="B23" s="476" t="s">
        <v>548</v>
      </c>
      <c r="C23" s="86"/>
      <c r="D23" s="86">
        <f>'bevételi ei'!D50</f>
        <v>0</v>
      </c>
      <c r="E23" s="86">
        <f>'bevételi ei'!E51</f>
        <v>713793</v>
      </c>
      <c r="F23" s="1074">
        <v>0</v>
      </c>
      <c r="G23" s="676" t="s">
        <v>605</v>
      </c>
      <c r="H23" s="376">
        <v>0</v>
      </c>
      <c r="I23" s="376">
        <v>0</v>
      </c>
      <c r="J23" s="376">
        <v>0</v>
      </c>
      <c r="K23" s="1077">
        <v>0</v>
      </c>
    </row>
    <row r="24" spans="1:13" s="3" customFormat="1" ht="15" customHeight="1" x14ac:dyDescent="0.2">
      <c r="A24" s="192" t="s">
        <v>145</v>
      </c>
      <c r="B24" s="476" t="s">
        <v>549</v>
      </c>
      <c r="C24" s="86">
        <f>'bevételi ei'!C53</f>
        <v>0</v>
      </c>
      <c r="D24" s="86">
        <f>'bevételi ei'!D53</f>
        <v>0</v>
      </c>
      <c r="E24" s="86">
        <f>'bevételi ei'!E53</f>
        <v>0</v>
      </c>
      <c r="F24" s="1074">
        <v>0</v>
      </c>
      <c r="G24" s="675" t="s">
        <v>797</v>
      </c>
      <c r="H24" s="376">
        <v>0</v>
      </c>
      <c r="I24" s="376">
        <f>'kiadási eik'!D44</f>
        <v>11103200</v>
      </c>
      <c r="J24" s="376">
        <v>11103180</v>
      </c>
      <c r="K24" s="1077">
        <f>J24/I24</f>
        <v>0.99999819871748685</v>
      </c>
    </row>
    <row r="25" spans="1:13" s="3" customFormat="1" ht="15" customHeight="1" x14ac:dyDescent="0.2">
      <c r="A25" s="192" t="s">
        <v>146</v>
      </c>
      <c r="B25" s="476" t="s">
        <v>550</v>
      </c>
      <c r="C25" s="86">
        <f>'bevételi ei'!C52</f>
        <v>0</v>
      </c>
      <c r="D25" s="86">
        <f>'bevételi ei'!D52</f>
        <v>0</v>
      </c>
      <c r="E25" s="86">
        <f>'bevételi ei'!E52</f>
        <v>0</v>
      </c>
      <c r="F25" s="1074">
        <v>0</v>
      </c>
      <c r="G25" s="677" t="s">
        <v>430</v>
      </c>
      <c r="H25" s="376">
        <v>0</v>
      </c>
      <c r="I25" s="376">
        <v>0</v>
      </c>
      <c r="J25" s="376">
        <v>0</v>
      </c>
      <c r="K25" s="1077">
        <v>0</v>
      </c>
    </row>
    <row r="26" spans="1:13" s="3" customFormat="1" ht="30.75" customHeight="1" x14ac:dyDescent="0.2">
      <c r="A26" s="192" t="s">
        <v>147</v>
      </c>
      <c r="B26" s="610" t="s">
        <v>546</v>
      </c>
      <c r="C26" s="86">
        <f>'bevételi ei'!C46</f>
        <v>0</v>
      </c>
      <c r="D26" s="86">
        <f>'bevételi ei'!D46</f>
        <v>0</v>
      </c>
      <c r="E26" s="86">
        <f>'bevételi ei'!E46</f>
        <v>0</v>
      </c>
      <c r="F26" s="1074">
        <v>0</v>
      </c>
      <c r="G26" s="545" t="s">
        <v>431</v>
      </c>
      <c r="H26" s="376">
        <v>0</v>
      </c>
      <c r="I26" s="376">
        <v>0</v>
      </c>
      <c r="J26" s="376">
        <v>0</v>
      </c>
      <c r="K26" s="1077">
        <v>0</v>
      </c>
    </row>
    <row r="27" spans="1:13" s="3" customFormat="1" ht="15" customHeight="1" x14ac:dyDescent="0.2">
      <c r="A27" s="192" t="s">
        <v>148</v>
      </c>
      <c r="B27" s="477" t="s">
        <v>552</v>
      </c>
      <c r="C27" s="86">
        <f>'bevételi ei'!C47</f>
        <v>0</v>
      </c>
      <c r="D27" s="86">
        <f>'bevételi ei'!D47</f>
        <v>0</v>
      </c>
      <c r="E27" s="86">
        <f>'bevételi ei'!E47</f>
        <v>0</v>
      </c>
      <c r="F27" s="1074">
        <v>0</v>
      </c>
      <c r="G27" s="678" t="s">
        <v>432</v>
      </c>
      <c r="H27" s="376">
        <v>0</v>
      </c>
      <c r="I27" s="376">
        <f>'kiadási eik'!D49</f>
        <v>0</v>
      </c>
      <c r="J27" s="376">
        <f>'kiadási eik'!E49</f>
        <v>0</v>
      </c>
      <c r="K27" s="1077">
        <v>0</v>
      </c>
    </row>
    <row r="28" spans="1:13" s="3" customFormat="1" ht="15" customHeight="1" x14ac:dyDescent="0.2">
      <c r="A28" s="192" t="s">
        <v>149</v>
      </c>
      <c r="B28" s="548" t="s">
        <v>545</v>
      </c>
      <c r="C28" s="86">
        <f>'bevételi ei'!C45</f>
        <v>0</v>
      </c>
      <c r="D28" s="86">
        <f>'bevételi ei'!D45</f>
        <v>0</v>
      </c>
      <c r="E28" s="86">
        <f>'bevételi ei'!E45</f>
        <v>0</v>
      </c>
      <c r="F28" s="1074">
        <v>0</v>
      </c>
      <c r="G28" s="679" t="s">
        <v>433</v>
      </c>
      <c r="H28" s="376">
        <f>'kiadási eik'!C50</f>
        <v>0</v>
      </c>
      <c r="I28" s="376">
        <f>'kiadási eik'!D50</f>
        <v>0</v>
      </c>
      <c r="J28" s="376">
        <f>'kiadási eik'!E50</f>
        <v>0</v>
      </c>
      <c r="K28" s="1077">
        <v>0</v>
      </c>
    </row>
    <row r="29" spans="1:13" s="3" customFormat="1" ht="15" customHeight="1" thickBot="1" x14ac:dyDescent="0.25">
      <c r="A29" s="300"/>
      <c r="B29" s="478" t="s">
        <v>551</v>
      </c>
      <c r="C29" s="94">
        <f>'bevételi ei'!C46</f>
        <v>0</v>
      </c>
      <c r="D29" s="94">
        <f>'bevételi ei'!D46</f>
        <v>0</v>
      </c>
      <c r="E29" s="94">
        <f>'bevételi ei'!E46</f>
        <v>0</v>
      </c>
      <c r="F29" s="1075">
        <v>0</v>
      </c>
      <c r="G29" s="680" t="s">
        <v>435</v>
      </c>
      <c r="H29" s="547">
        <v>0</v>
      </c>
      <c r="I29" s="547">
        <v>0</v>
      </c>
      <c r="J29" s="547">
        <v>0</v>
      </c>
      <c r="K29" s="1077">
        <v>0</v>
      </c>
    </row>
    <row r="30" spans="1:13" s="6" customFormat="1" ht="29.25" customHeight="1" thickBot="1" x14ac:dyDescent="0.3">
      <c r="A30" s="209" t="s">
        <v>153</v>
      </c>
      <c r="B30" s="301" t="s">
        <v>369</v>
      </c>
      <c r="C30" s="93">
        <f>C8+C15+C19+C21</f>
        <v>126173759</v>
      </c>
      <c r="D30" s="93">
        <f>D8+D15+D19+D21</f>
        <v>154547278</v>
      </c>
      <c r="E30" s="1373">
        <v>148811313</v>
      </c>
      <c r="F30" s="1073">
        <f>E30/D30</f>
        <v>0.96288537026190779</v>
      </c>
      <c r="G30" s="453" t="s">
        <v>370</v>
      </c>
      <c r="H30" s="1372">
        <v>126173759</v>
      </c>
      <c r="I30" s="1371">
        <v>154547278</v>
      </c>
      <c r="J30" s="386">
        <v>139574511</v>
      </c>
      <c r="K30" s="1078">
        <f>J30/I30</f>
        <v>0.90311853308733137</v>
      </c>
    </row>
    <row r="31" spans="1:13" s="6" customFormat="1" ht="29.25" customHeight="1" x14ac:dyDescent="0.25">
      <c r="A31" s="293"/>
      <c r="B31" s="281"/>
      <c r="C31" s="287"/>
      <c r="D31" s="287"/>
      <c r="E31" s="288"/>
      <c r="F31" s="288"/>
      <c r="G31" s="281"/>
      <c r="H31" s="189"/>
      <c r="I31" s="189"/>
      <c r="J31" s="289"/>
      <c r="K31" s="289"/>
      <c r="L31" s="290"/>
      <c r="M31" s="290"/>
    </row>
    <row r="32" spans="1:13" s="6" customFormat="1" ht="29.25" customHeight="1" x14ac:dyDescent="0.25">
      <c r="A32" s="293"/>
      <c r="B32" s="281"/>
      <c r="C32" s="287"/>
      <c r="D32" s="287"/>
      <c r="E32" s="288"/>
      <c r="F32" s="288"/>
      <c r="G32" s="281"/>
      <c r="H32" s="189"/>
      <c r="I32" s="189"/>
      <c r="J32" s="289"/>
      <c r="K32" s="289"/>
      <c r="L32" s="290"/>
      <c r="M32" s="290"/>
    </row>
  </sheetData>
  <mergeCells count="6">
    <mergeCell ref="A1:J1"/>
    <mergeCell ref="B2:J2"/>
    <mergeCell ref="B3:J3"/>
    <mergeCell ref="A5:A6"/>
    <mergeCell ref="B5:F5"/>
    <mergeCell ref="G5:K5"/>
  </mergeCells>
  <pageMargins left="0.15748031496062992" right="0.15748031496062992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opLeftCell="A56" zoomScaleNormal="100" workbookViewId="0">
      <selection activeCell="I57" sqref="I57"/>
    </sheetView>
  </sheetViews>
  <sheetFormatPr defaultRowHeight="12.75" x14ac:dyDescent="0.2"/>
  <cols>
    <col min="1" max="1" width="4.85546875" customWidth="1"/>
    <col min="2" max="2" width="34.5703125" customWidth="1"/>
    <col min="3" max="3" width="12.28515625" customWidth="1"/>
    <col min="4" max="4" width="13.140625" customWidth="1"/>
    <col min="5" max="5" width="10.85546875" customWidth="1"/>
  </cols>
  <sheetData>
    <row r="1" spans="1:6" x14ac:dyDescent="0.2">
      <c r="A1" s="202"/>
      <c r="B1" s="1365" t="s">
        <v>906</v>
      </c>
      <c r="C1" s="1365"/>
      <c r="D1" s="1365"/>
      <c r="E1" s="202"/>
    </row>
    <row r="2" spans="1:6" ht="15.75" x14ac:dyDescent="0.25">
      <c r="B2" s="62"/>
      <c r="C2" s="1"/>
    </row>
    <row r="3" spans="1:6" ht="15.75" x14ac:dyDescent="0.25">
      <c r="A3" s="1389" t="s">
        <v>870</v>
      </c>
      <c r="B3" s="1389"/>
      <c r="C3" s="1389"/>
      <c r="D3" s="1389"/>
      <c r="E3" s="1389"/>
      <c r="F3" s="1389"/>
    </row>
    <row r="4" spans="1:6" ht="15.75" x14ac:dyDescent="0.25">
      <c r="B4" s="38"/>
      <c r="C4" s="61"/>
    </row>
    <row r="5" spans="1:6" ht="13.5" thickBot="1" x14ac:dyDescent="0.25">
      <c r="B5" s="72"/>
      <c r="C5" s="72"/>
      <c r="E5" s="1" t="s">
        <v>883</v>
      </c>
    </row>
    <row r="6" spans="1:6" ht="29.25" customHeight="1" thickBot="1" x14ac:dyDescent="0.3">
      <c r="A6" s="232" t="s">
        <v>126</v>
      </c>
      <c r="B6" s="69" t="s">
        <v>21</v>
      </c>
      <c r="C6" s="738" t="s">
        <v>107</v>
      </c>
      <c r="D6" s="843" t="s">
        <v>108</v>
      </c>
      <c r="E6" s="188" t="s">
        <v>583</v>
      </c>
      <c r="F6" s="193" t="s">
        <v>110</v>
      </c>
    </row>
    <row r="7" spans="1:6" ht="13.5" thickBot="1" x14ac:dyDescent="0.25">
      <c r="A7" s="257" t="s">
        <v>127</v>
      </c>
      <c r="B7" s="117" t="s">
        <v>128</v>
      </c>
      <c r="C7" s="272" t="s">
        <v>129</v>
      </c>
      <c r="D7" s="780" t="s">
        <v>130</v>
      </c>
      <c r="E7" s="817" t="s">
        <v>150</v>
      </c>
      <c r="F7" s="813" t="s">
        <v>175</v>
      </c>
    </row>
    <row r="8" spans="1:6" ht="28.5" customHeight="1" x14ac:dyDescent="0.2">
      <c r="A8" s="592" t="s">
        <v>131</v>
      </c>
      <c r="B8" s="158" t="s">
        <v>284</v>
      </c>
      <c r="C8" s="851">
        <v>0</v>
      </c>
      <c r="D8" s="854">
        <v>0</v>
      </c>
      <c r="E8" s="855">
        <v>0</v>
      </c>
      <c r="F8" s="856">
        <v>0</v>
      </c>
    </row>
    <row r="9" spans="1:6" ht="26.25" customHeight="1" x14ac:dyDescent="0.2">
      <c r="A9" s="383" t="s">
        <v>132</v>
      </c>
      <c r="B9" s="299" t="s">
        <v>285</v>
      </c>
      <c r="C9" s="852">
        <v>5</v>
      </c>
      <c r="D9" s="857">
        <v>5</v>
      </c>
      <c r="E9" s="858">
        <v>5</v>
      </c>
      <c r="F9" s="760">
        <f>E9/D9</f>
        <v>1</v>
      </c>
    </row>
    <row r="10" spans="1:6" ht="16.5" customHeight="1" x14ac:dyDescent="0.2">
      <c r="A10" s="383" t="s">
        <v>133</v>
      </c>
      <c r="B10" s="365" t="s">
        <v>907</v>
      </c>
      <c r="C10" s="852">
        <v>41656</v>
      </c>
      <c r="D10" s="857">
        <v>41656</v>
      </c>
      <c r="E10" s="858">
        <v>41656</v>
      </c>
      <c r="F10" s="760">
        <v>0</v>
      </c>
    </row>
    <row r="11" spans="1:6" ht="15.75" customHeight="1" x14ac:dyDescent="0.2">
      <c r="A11" s="383" t="s">
        <v>134</v>
      </c>
      <c r="B11" s="365" t="s">
        <v>590</v>
      </c>
      <c r="C11" s="852"/>
      <c r="D11" s="1091"/>
      <c r="E11" s="858"/>
      <c r="F11" s="760"/>
    </row>
    <row r="12" spans="1:6" ht="18" customHeight="1" x14ac:dyDescent="0.2">
      <c r="A12" s="383" t="s">
        <v>135</v>
      </c>
      <c r="B12" s="299" t="s">
        <v>591</v>
      </c>
      <c r="C12" s="852">
        <v>346988</v>
      </c>
      <c r="D12" s="857">
        <v>346988</v>
      </c>
      <c r="E12" s="858">
        <v>346988</v>
      </c>
      <c r="F12" s="760"/>
    </row>
    <row r="13" spans="1:6" ht="26.25" customHeight="1" x14ac:dyDescent="0.2">
      <c r="A13" s="383" t="s">
        <v>136</v>
      </c>
      <c r="B13" s="299" t="s">
        <v>592</v>
      </c>
      <c r="C13" s="852"/>
      <c r="D13" s="857"/>
      <c r="E13" s="858"/>
      <c r="F13" s="760"/>
    </row>
    <row r="14" spans="1:6" ht="18" customHeight="1" x14ac:dyDescent="0.2">
      <c r="A14" s="383" t="s">
        <v>137</v>
      </c>
      <c r="B14" s="299" t="s">
        <v>593</v>
      </c>
      <c r="C14" s="852"/>
      <c r="D14" s="857"/>
      <c r="E14" s="858"/>
      <c r="F14" s="760"/>
    </row>
    <row r="15" spans="1:6" ht="15.75" customHeight="1" x14ac:dyDescent="0.2">
      <c r="A15" s="383" t="s">
        <v>138</v>
      </c>
      <c r="B15" s="299" t="s">
        <v>594</v>
      </c>
      <c r="C15" s="852"/>
      <c r="D15" s="857"/>
      <c r="E15" s="858"/>
      <c r="F15" s="760"/>
    </row>
    <row r="16" spans="1:6" ht="15.75" customHeight="1" thickBot="1" x14ac:dyDescent="0.25">
      <c r="A16" s="384" t="s">
        <v>139</v>
      </c>
      <c r="B16" s="720" t="s">
        <v>595</v>
      </c>
      <c r="C16" s="750"/>
      <c r="D16" s="874">
        <v>0</v>
      </c>
      <c r="E16" s="875">
        <v>0</v>
      </c>
      <c r="F16" s="760">
        <v>0</v>
      </c>
    </row>
    <row r="17" spans="1:6" ht="27.75" customHeight="1" thickBot="1" x14ac:dyDescent="0.25">
      <c r="A17" s="457" t="s">
        <v>140</v>
      </c>
      <c r="B17" s="453" t="s">
        <v>508</v>
      </c>
      <c r="C17" s="594">
        <f>SUM(C8:C16)</f>
        <v>388649</v>
      </c>
      <c r="D17" s="876">
        <f>SUM(D8:D16)</f>
        <v>388649</v>
      </c>
      <c r="E17" s="876">
        <f>SUM(E8:E16)</f>
        <v>388649</v>
      </c>
      <c r="F17" s="766">
        <f>E17/D17</f>
        <v>1</v>
      </c>
    </row>
    <row r="18" spans="1:6" x14ac:dyDescent="0.2">
      <c r="A18" s="208"/>
      <c r="B18" s="40"/>
      <c r="C18" s="215"/>
    </row>
    <row r="19" spans="1:6" x14ac:dyDescent="0.2">
      <c r="B19" s="40"/>
      <c r="C19" s="136"/>
    </row>
    <row r="20" spans="1:6" x14ac:dyDescent="0.2">
      <c r="A20" s="202"/>
      <c r="B20" s="1365" t="s">
        <v>912</v>
      </c>
      <c r="C20" s="1365"/>
      <c r="D20" s="1365"/>
      <c r="E20" s="202"/>
    </row>
    <row r="21" spans="1:6" x14ac:dyDescent="0.2">
      <c r="B21" s="1"/>
      <c r="C21" s="1"/>
    </row>
    <row r="22" spans="1:6" ht="15.75" x14ac:dyDescent="0.25">
      <c r="A22" s="1389" t="s">
        <v>913</v>
      </c>
      <c r="B22" s="1390"/>
      <c r="C22" s="1390"/>
      <c r="D22" s="1405"/>
      <c r="E22" s="1405"/>
      <c r="F22" s="1405"/>
    </row>
    <row r="23" spans="1:6" ht="15.75" x14ac:dyDescent="0.25">
      <c r="B23" s="62"/>
      <c r="C23" s="1"/>
    </row>
    <row r="24" spans="1:6" ht="13.5" thickBot="1" x14ac:dyDescent="0.25">
      <c r="B24" s="860"/>
      <c r="C24" s="72"/>
      <c r="E24" s="1" t="s">
        <v>607</v>
      </c>
    </row>
    <row r="25" spans="1:6" ht="34.5" customHeight="1" thickBot="1" x14ac:dyDescent="0.3">
      <c r="A25" s="232" t="s">
        <v>126</v>
      </c>
      <c r="B25" s="69" t="s">
        <v>21</v>
      </c>
      <c r="C25" s="738" t="s">
        <v>107</v>
      </c>
      <c r="D25" s="843" t="s">
        <v>108</v>
      </c>
      <c r="E25" s="188" t="s">
        <v>583</v>
      </c>
      <c r="F25" s="193" t="s">
        <v>110</v>
      </c>
    </row>
    <row r="26" spans="1:6" ht="13.5" thickBot="1" x14ac:dyDescent="0.25">
      <c r="A26" s="234" t="s">
        <v>127</v>
      </c>
      <c r="B26" s="120" t="s">
        <v>128</v>
      </c>
      <c r="C26" s="272" t="s">
        <v>129</v>
      </c>
      <c r="D26" s="780" t="s">
        <v>130</v>
      </c>
      <c r="E26" s="817" t="s">
        <v>150</v>
      </c>
      <c r="F26" s="813" t="s">
        <v>175</v>
      </c>
    </row>
    <row r="27" spans="1:6" ht="25.5" x14ac:dyDescent="0.2">
      <c r="A27" s="227" t="s">
        <v>131</v>
      </c>
      <c r="B27" s="848" t="s">
        <v>909</v>
      </c>
      <c r="C27" s="861">
        <v>13585262</v>
      </c>
      <c r="D27" s="654">
        <v>2059564</v>
      </c>
      <c r="E27" s="320">
        <v>2059564</v>
      </c>
      <c r="F27" s="1019">
        <f t="shared" ref="F27:F32" si="0">E27/D27</f>
        <v>1</v>
      </c>
    </row>
    <row r="28" spans="1:6" x14ac:dyDescent="0.2">
      <c r="A28" s="221" t="s">
        <v>132</v>
      </c>
      <c r="B28" s="495" t="s">
        <v>908</v>
      </c>
      <c r="C28" s="862">
        <v>0</v>
      </c>
      <c r="D28" s="181">
        <v>110720</v>
      </c>
      <c r="E28" s="86">
        <v>110720</v>
      </c>
      <c r="F28" s="771">
        <v>0</v>
      </c>
    </row>
    <row r="29" spans="1:6" x14ac:dyDescent="0.2">
      <c r="A29" s="223" t="s">
        <v>133</v>
      </c>
      <c r="B29" s="495" t="s">
        <v>781</v>
      </c>
      <c r="C29" s="863">
        <v>41656</v>
      </c>
      <c r="D29" s="182">
        <v>41656</v>
      </c>
      <c r="E29" s="91">
        <v>41656</v>
      </c>
      <c r="F29" s="771">
        <f t="shared" si="0"/>
        <v>1</v>
      </c>
    </row>
    <row r="30" spans="1:6" x14ac:dyDescent="0.2">
      <c r="A30" s="223" t="s">
        <v>134</v>
      </c>
      <c r="B30" s="1271" t="s">
        <v>782</v>
      </c>
      <c r="C30" s="863">
        <v>346988</v>
      </c>
      <c r="D30" s="182">
        <v>346988</v>
      </c>
      <c r="E30" s="91">
        <v>346988</v>
      </c>
      <c r="F30" s="770">
        <f t="shared" si="0"/>
        <v>1</v>
      </c>
    </row>
    <row r="31" spans="1:6" ht="13.5" thickBot="1" x14ac:dyDescent="0.25">
      <c r="A31" s="223">
        <v>5</v>
      </c>
      <c r="B31" s="720" t="s">
        <v>716</v>
      </c>
      <c r="C31" s="863">
        <v>0</v>
      </c>
      <c r="D31" s="182">
        <v>593725</v>
      </c>
      <c r="E31" s="91">
        <v>593725</v>
      </c>
      <c r="F31" s="770">
        <f t="shared" si="0"/>
        <v>1</v>
      </c>
    </row>
    <row r="32" spans="1:6" ht="26.25" thickBot="1" x14ac:dyDescent="0.25">
      <c r="A32" s="209">
        <v>6</v>
      </c>
      <c r="B32" s="849" t="s">
        <v>509</v>
      </c>
      <c r="C32" s="594">
        <f>SUM(C27:C31)</f>
        <v>13973906</v>
      </c>
      <c r="D32" s="594">
        <f>SUM(D27:D31)</f>
        <v>3152653</v>
      </c>
      <c r="E32" s="179">
        <f>SUM(E27:E31)</f>
        <v>3152653</v>
      </c>
      <c r="F32" s="766">
        <f t="shared" si="0"/>
        <v>1</v>
      </c>
    </row>
    <row r="33" spans="1:6" x14ac:dyDescent="0.2">
      <c r="A33" s="208"/>
      <c r="B33" s="281"/>
      <c r="C33" s="215"/>
      <c r="D33" s="215"/>
      <c r="E33" s="215"/>
      <c r="F33" s="1017"/>
    </row>
    <row r="34" spans="1:6" x14ac:dyDescent="0.2">
      <c r="A34" s="208"/>
      <c r="B34" s="281"/>
      <c r="C34" s="215"/>
      <c r="D34" s="215"/>
      <c r="E34" s="215"/>
      <c r="F34" s="1017"/>
    </row>
    <row r="35" spans="1:6" x14ac:dyDescent="0.2">
      <c r="A35" s="208"/>
      <c r="B35" s="281"/>
      <c r="C35" s="215"/>
      <c r="D35" s="215"/>
      <c r="E35" s="215"/>
      <c r="F35" s="1017"/>
    </row>
    <row r="36" spans="1:6" x14ac:dyDescent="0.2">
      <c r="A36" s="208"/>
      <c r="B36" s="281"/>
      <c r="C36" s="215"/>
      <c r="D36" s="215"/>
      <c r="E36" s="215"/>
      <c r="F36" s="1017"/>
    </row>
    <row r="37" spans="1:6" x14ac:dyDescent="0.2">
      <c r="A37" s="208"/>
      <c r="B37" s="281"/>
      <c r="C37" s="215"/>
      <c r="D37" s="215"/>
      <c r="E37" s="215"/>
      <c r="F37" s="1017"/>
    </row>
    <row r="38" spans="1:6" x14ac:dyDescent="0.2">
      <c r="A38" s="208"/>
      <c r="B38" s="281"/>
      <c r="C38" s="215"/>
      <c r="D38" s="215"/>
      <c r="E38" s="215"/>
      <c r="F38" s="1017"/>
    </row>
    <row r="39" spans="1:6" x14ac:dyDescent="0.2">
      <c r="A39" s="208"/>
      <c r="B39" s="281"/>
      <c r="C39" s="215"/>
      <c r="D39" s="215"/>
      <c r="E39" s="215"/>
      <c r="F39" s="1017"/>
    </row>
    <row r="40" spans="1:6" x14ac:dyDescent="0.2">
      <c r="A40" s="208"/>
      <c r="B40" s="281"/>
      <c r="C40" s="215"/>
      <c r="D40" s="215"/>
      <c r="E40" s="215"/>
      <c r="F40" s="1017"/>
    </row>
    <row r="41" spans="1:6" x14ac:dyDescent="0.2">
      <c r="A41" s="208"/>
      <c r="B41" s="281"/>
      <c r="C41" s="215"/>
      <c r="D41" s="215"/>
      <c r="E41" s="215"/>
      <c r="F41" s="1017"/>
    </row>
    <row r="42" spans="1:6" x14ac:dyDescent="0.2">
      <c r="A42" s="208"/>
      <c r="B42" s="281"/>
      <c r="C42" s="215"/>
      <c r="D42" s="215"/>
      <c r="E42" s="215"/>
      <c r="F42" s="1017"/>
    </row>
    <row r="43" spans="1:6" x14ac:dyDescent="0.2">
      <c r="A43" s="208"/>
      <c r="B43" s="281"/>
      <c r="C43" s="215"/>
      <c r="D43" s="215"/>
      <c r="E43" s="215"/>
      <c r="F43" s="1017"/>
    </row>
    <row r="44" spans="1:6" x14ac:dyDescent="0.2">
      <c r="B44" s="40"/>
      <c r="C44" s="136"/>
    </row>
    <row r="45" spans="1:6" x14ac:dyDescent="0.2">
      <c r="A45" s="202"/>
      <c r="B45" s="1365" t="s">
        <v>910</v>
      </c>
      <c r="C45" s="1365"/>
      <c r="D45" s="1365"/>
      <c r="E45" s="202"/>
    </row>
    <row r="46" spans="1:6" x14ac:dyDescent="0.2">
      <c r="B46" s="1"/>
      <c r="C46" s="1"/>
    </row>
    <row r="47" spans="1:6" ht="15.75" x14ac:dyDescent="0.25">
      <c r="A47" s="1409" t="s">
        <v>911</v>
      </c>
      <c r="B47" s="1409"/>
      <c r="C47" s="1409"/>
      <c r="D47" s="1409"/>
      <c r="E47" s="1409"/>
      <c r="F47" s="1409"/>
    </row>
    <row r="48" spans="1:6" ht="11.25" customHeight="1" x14ac:dyDescent="0.25">
      <c r="B48" s="38"/>
      <c r="C48" s="38"/>
      <c r="D48" s="10"/>
      <c r="E48" s="10"/>
    </row>
    <row r="49" spans="1:8" ht="13.5" thickBot="1" x14ac:dyDescent="0.25">
      <c r="B49" s="72"/>
      <c r="C49" s="72"/>
      <c r="E49" s="1" t="s">
        <v>4</v>
      </c>
    </row>
    <row r="50" spans="1:8" ht="27" thickBot="1" x14ac:dyDescent="0.3">
      <c r="A50" s="584" t="s">
        <v>126</v>
      </c>
      <c r="B50" s="591" t="s">
        <v>21</v>
      </c>
      <c r="C50" s="738" t="s">
        <v>107</v>
      </c>
      <c r="D50" s="843" t="s">
        <v>108</v>
      </c>
      <c r="E50" s="188" t="s">
        <v>583</v>
      </c>
      <c r="F50" s="193" t="s">
        <v>110</v>
      </c>
    </row>
    <row r="51" spans="1:8" s="587" customFormat="1" ht="13.5" thickBot="1" x14ac:dyDescent="0.25">
      <c r="A51" s="926" t="s">
        <v>127</v>
      </c>
      <c r="B51" s="1269" t="s">
        <v>128</v>
      </c>
      <c r="C51" s="272" t="s">
        <v>129</v>
      </c>
      <c r="D51" s="780" t="s">
        <v>130</v>
      </c>
      <c r="E51" s="817" t="s">
        <v>150</v>
      </c>
      <c r="F51" s="813" t="s">
        <v>175</v>
      </c>
    </row>
    <row r="52" spans="1:8" ht="26.25" thickBot="1" x14ac:dyDescent="0.25">
      <c r="A52" s="300" t="s">
        <v>131</v>
      </c>
      <c r="B52" s="844" t="s">
        <v>510</v>
      </c>
      <c r="C52" s="865"/>
      <c r="D52" s="865"/>
      <c r="E52" s="371"/>
      <c r="F52" s="872"/>
    </row>
    <row r="53" spans="1:8" ht="13.5" thickBot="1" x14ac:dyDescent="0.25">
      <c r="A53" s="209" t="s">
        <v>132</v>
      </c>
      <c r="B53" s="367" t="s">
        <v>286</v>
      </c>
      <c r="C53" s="868">
        <f>SUM(C54:C68)</f>
        <v>29176744</v>
      </c>
      <c r="D53" s="868">
        <f>SUM(D54:D68)</f>
        <v>36417842</v>
      </c>
      <c r="E53" s="93">
        <f>E54+E55+E56+E57+E58+E59</f>
        <v>36417838</v>
      </c>
      <c r="F53" s="766">
        <f t="shared" ref="F53:F59" si="1">E53/D53</f>
        <v>0.99999989016372803</v>
      </c>
    </row>
    <row r="54" spans="1:8" ht="13.5" thickBot="1" x14ac:dyDescent="0.25">
      <c r="A54" s="300" t="s">
        <v>133</v>
      </c>
      <c r="B54" s="378" t="s">
        <v>800</v>
      </c>
      <c r="C54" s="869">
        <v>133400</v>
      </c>
      <c r="D54" s="183">
        <v>133400</v>
      </c>
      <c r="E54" s="89">
        <v>133400</v>
      </c>
      <c r="F54" s="764">
        <f t="shared" si="1"/>
        <v>1</v>
      </c>
    </row>
    <row r="55" spans="1:8" ht="13.5" thickBot="1" x14ac:dyDescent="0.25">
      <c r="A55" s="209" t="s">
        <v>134</v>
      </c>
      <c r="B55" s="283" t="s">
        <v>914</v>
      </c>
      <c r="C55" s="870">
        <v>0</v>
      </c>
      <c r="D55" s="181"/>
      <c r="E55" s="86"/>
      <c r="F55" s="760" t="e">
        <f t="shared" si="1"/>
        <v>#DIV/0!</v>
      </c>
    </row>
    <row r="56" spans="1:8" ht="13.5" thickBot="1" x14ac:dyDescent="0.25">
      <c r="A56" s="300" t="s">
        <v>135</v>
      </c>
      <c r="B56" s="846" t="s">
        <v>706</v>
      </c>
      <c r="C56" s="870">
        <v>6716300</v>
      </c>
      <c r="D56" s="181">
        <v>6716300</v>
      </c>
      <c r="E56" s="86">
        <v>6716300</v>
      </c>
      <c r="F56" s="760">
        <f t="shared" si="1"/>
        <v>1</v>
      </c>
    </row>
    <row r="57" spans="1:8" ht="13.5" customHeight="1" thickBot="1" x14ac:dyDescent="0.25">
      <c r="A57" s="209" t="s">
        <v>136</v>
      </c>
      <c r="B57" s="846" t="s">
        <v>589</v>
      </c>
      <c r="C57" s="866">
        <v>11597165</v>
      </c>
      <c r="D57" s="181">
        <v>18838263</v>
      </c>
      <c r="E57" s="86">
        <v>18838263</v>
      </c>
      <c r="F57" s="760">
        <f t="shared" si="1"/>
        <v>1</v>
      </c>
    </row>
    <row r="58" spans="1:8" ht="13.5" thickBot="1" x14ac:dyDescent="0.25">
      <c r="A58" s="300" t="s">
        <v>137</v>
      </c>
      <c r="B58" s="846" t="s">
        <v>707</v>
      </c>
      <c r="C58" s="866">
        <v>10559044</v>
      </c>
      <c r="D58" s="181">
        <v>10559044</v>
      </c>
      <c r="E58" s="86">
        <v>10559044</v>
      </c>
      <c r="F58" s="760">
        <f t="shared" si="1"/>
        <v>1</v>
      </c>
    </row>
    <row r="59" spans="1:8" ht="13.5" thickBot="1" x14ac:dyDescent="0.25">
      <c r="A59" s="209" t="s">
        <v>138</v>
      </c>
      <c r="B59" s="846" t="s">
        <v>801</v>
      </c>
      <c r="C59" s="866">
        <v>170835</v>
      </c>
      <c r="D59" s="181">
        <v>170835</v>
      </c>
      <c r="E59" s="86">
        <v>170831</v>
      </c>
      <c r="F59" s="760">
        <f t="shared" si="1"/>
        <v>0.99997658559428693</v>
      </c>
    </row>
    <row r="60" spans="1:8" ht="13.5" thickBot="1" x14ac:dyDescent="0.25">
      <c r="A60" s="240" t="s">
        <v>139</v>
      </c>
      <c r="B60" s="846"/>
      <c r="C60" s="148"/>
      <c r="D60" s="181"/>
      <c r="E60" s="86"/>
      <c r="F60" s="760"/>
    </row>
    <row r="61" spans="1:8" ht="13.5" thickBot="1" x14ac:dyDescent="0.25">
      <c r="A61" s="209" t="s">
        <v>140</v>
      </c>
      <c r="B61" s="847"/>
      <c r="C61" s="871"/>
      <c r="D61" s="660"/>
      <c r="E61" s="180"/>
      <c r="F61" s="859"/>
    </row>
    <row r="62" spans="1:8" x14ac:dyDescent="0.2">
      <c r="A62" s="208"/>
      <c r="B62" s="731"/>
      <c r="C62" s="27"/>
      <c r="D62" s="27"/>
      <c r="E62" s="27"/>
      <c r="F62" s="1017"/>
      <c r="H62" s="12"/>
    </row>
    <row r="63" spans="1:8" x14ac:dyDescent="0.2">
      <c r="A63" s="202" t="s">
        <v>819</v>
      </c>
      <c r="B63" s="731"/>
      <c r="C63" s="27"/>
      <c r="D63" s="27"/>
      <c r="E63" s="27"/>
      <c r="F63" s="1017"/>
    </row>
    <row r="64" spans="1:8" s="12" customFormat="1" x14ac:dyDescent="0.2">
      <c r="A64" s="208"/>
      <c r="B64" s="583"/>
      <c r="C64" s="27"/>
    </row>
    <row r="65" spans="1:8" s="12" customFormat="1" ht="15.75" x14ac:dyDescent="0.25">
      <c r="A65" s="1409" t="s">
        <v>513</v>
      </c>
      <c r="B65" s="1409"/>
      <c r="C65" s="1409"/>
      <c r="D65" s="1405"/>
      <c r="E65" s="1405"/>
      <c r="F65" s="1405"/>
    </row>
    <row r="66" spans="1:8" s="12" customFormat="1" ht="15.75" x14ac:dyDescent="0.25">
      <c r="A66" s="38"/>
      <c r="B66" s="11"/>
      <c r="C66" s="11"/>
    </row>
    <row r="67" spans="1:8" s="12" customFormat="1" ht="13.5" thickBot="1" x14ac:dyDescent="0.25">
      <c r="A67"/>
      <c r="B67" s="72"/>
      <c r="C67" s="72"/>
      <c r="D67"/>
      <c r="E67" s="1" t="s">
        <v>4</v>
      </c>
      <c r="F67"/>
    </row>
    <row r="68" spans="1:8" s="35" customFormat="1" ht="28.5" customHeight="1" thickBot="1" x14ac:dyDescent="0.3">
      <c r="A68" s="584" t="s">
        <v>126</v>
      </c>
      <c r="B68" s="591" t="s">
        <v>21</v>
      </c>
      <c r="C68" s="738" t="s">
        <v>107</v>
      </c>
      <c r="D68" s="843" t="s">
        <v>108</v>
      </c>
      <c r="E68" s="188" t="s">
        <v>583</v>
      </c>
      <c r="F68" s="193" t="s">
        <v>110</v>
      </c>
      <c r="H68" s="12"/>
    </row>
    <row r="69" spans="1:8" s="585" customFormat="1" ht="13.5" thickBot="1" x14ac:dyDescent="0.25">
      <c r="A69" s="589" t="s">
        <v>127</v>
      </c>
      <c r="B69" s="588" t="s">
        <v>128</v>
      </c>
      <c r="C69" s="120" t="s">
        <v>129</v>
      </c>
      <c r="D69" s="252" t="s">
        <v>130</v>
      </c>
      <c r="E69" s="207" t="s">
        <v>150</v>
      </c>
      <c r="F69" s="205" t="s">
        <v>175</v>
      </c>
      <c r="H69" s="586"/>
    </row>
    <row r="70" spans="1:8" ht="26.25" thickBot="1" x14ac:dyDescent="0.25">
      <c r="A70" s="590" t="s">
        <v>131</v>
      </c>
      <c r="B70" s="873" t="s">
        <v>514</v>
      </c>
      <c r="C70" s="278">
        <f>C71+C75+C80</f>
        <v>0</v>
      </c>
      <c r="D70" s="787"/>
      <c r="E70" s="877"/>
      <c r="F70" s="784"/>
    </row>
    <row r="71" spans="1:8" ht="13.5" thickBot="1" x14ac:dyDescent="0.25">
      <c r="A71" s="216" t="s">
        <v>132</v>
      </c>
      <c r="B71" s="453" t="s">
        <v>8</v>
      </c>
      <c r="C71" s="150">
        <f>SUM(C72:C74)</f>
        <v>0</v>
      </c>
      <c r="D71" s="88">
        <f>SUM(D72:D74)</f>
        <v>0</v>
      </c>
      <c r="E71" s="544">
        <f>SUM(E72:E74)</f>
        <v>0</v>
      </c>
      <c r="F71" s="785"/>
    </row>
    <row r="72" spans="1:8" ht="13.5" thickBot="1" x14ac:dyDescent="0.25">
      <c r="A72" s="590" t="s">
        <v>133</v>
      </c>
      <c r="B72" s="365"/>
      <c r="C72" s="183"/>
      <c r="D72" s="788"/>
      <c r="E72" s="878"/>
      <c r="F72" s="721"/>
    </row>
    <row r="73" spans="1:8" ht="13.5" thickBot="1" x14ac:dyDescent="0.25">
      <c r="A73" s="216" t="s">
        <v>134</v>
      </c>
      <c r="B73" s="299"/>
      <c r="C73" s="181"/>
      <c r="D73" s="790"/>
      <c r="E73" s="879"/>
      <c r="F73" s="722"/>
    </row>
    <row r="74" spans="1:8" ht="13.5" thickBot="1" x14ac:dyDescent="0.25">
      <c r="A74" s="590" t="s">
        <v>135</v>
      </c>
      <c r="B74" s="605"/>
      <c r="C74" s="182"/>
      <c r="D74" s="792"/>
      <c r="E74" s="880"/>
      <c r="F74" s="786"/>
    </row>
    <row r="75" spans="1:8" ht="13.5" thickBot="1" x14ac:dyDescent="0.25">
      <c r="A75" s="216" t="s">
        <v>136</v>
      </c>
      <c r="B75" s="453" t="s">
        <v>247</v>
      </c>
      <c r="C75" s="150">
        <f>SUM(C76:C79)</f>
        <v>0</v>
      </c>
      <c r="D75" s="88">
        <f>SUM(D76:D79)</f>
        <v>0</v>
      </c>
      <c r="E75" s="544">
        <f>SUM(E76:E79)</f>
        <v>0</v>
      </c>
      <c r="F75" s="785"/>
    </row>
    <row r="76" spans="1:8" ht="13.5" thickBot="1" x14ac:dyDescent="0.25">
      <c r="A76" s="590" t="s">
        <v>137</v>
      </c>
      <c r="B76" s="365"/>
      <c r="C76" s="183"/>
      <c r="D76" s="788"/>
      <c r="E76" s="878"/>
      <c r="F76" s="721"/>
    </row>
    <row r="77" spans="1:8" ht="13.5" thickBot="1" x14ac:dyDescent="0.25">
      <c r="A77" s="216" t="s">
        <v>138</v>
      </c>
      <c r="B77" s="299"/>
      <c r="C77" s="181"/>
      <c r="D77" s="790"/>
      <c r="E77" s="879"/>
      <c r="F77" s="722"/>
    </row>
    <row r="78" spans="1:8" ht="13.5" thickBot="1" x14ac:dyDescent="0.25">
      <c r="A78" s="590" t="s">
        <v>139</v>
      </c>
      <c r="B78" s="299"/>
      <c r="C78" s="181"/>
      <c r="D78" s="790"/>
      <c r="E78" s="879"/>
      <c r="F78" s="722"/>
    </row>
    <row r="79" spans="1:8" ht="13.5" thickBot="1" x14ac:dyDescent="0.25">
      <c r="A79" s="216" t="s">
        <v>140</v>
      </c>
      <c r="B79" s="605"/>
      <c r="C79" s="182"/>
      <c r="D79" s="792"/>
      <c r="E79" s="880"/>
      <c r="F79" s="786"/>
    </row>
    <row r="80" spans="1:8" ht="13.5" thickBot="1" x14ac:dyDescent="0.25">
      <c r="A80" s="590" t="s">
        <v>141</v>
      </c>
      <c r="B80" s="453" t="s">
        <v>29</v>
      </c>
      <c r="C80" s="150">
        <f>SUM(C81:C84)</f>
        <v>0</v>
      </c>
      <c r="D80" s="88">
        <f>SUM(D81:D84)</f>
        <v>0</v>
      </c>
      <c r="E80" s="544">
        <f>SUM(E81:E84)</f>
        <v>0</v>
      </c>
      <c r="F80" s="785"/>
    </row>
    <row r="81" spans="1:8" ht="13.5" thickBot="1" x14ac:dyDescent="0.25">
      <c r="A81" s="216" t="s">
        <v>142</v>
      </c>
      <c r="B81" s="365"/>
      <c r="C81" s="183"/>
      <c r="D81" s="788"/>
      <c r="E81" s="878"/>
      <c r="F81" s="721"/>
    </row>
    <row r="82" spans="1:8" ht="13.5" thickBot="1" x14ac:dyDescent="0.25">
      <c r="A82" s="590" t="s">
        <v>143</v>
      </c>
      <c r="B82" s="299"/>
      <c r="C82" s="181"/>
      <c r="D82" s="790"/>
      <c r="E82" s="879"/>
      <c r="F82" s="722"/>
    </row>
    <row r="83" spans="1:8" ht="13.5" thickBot="1" x14ac:dyDescent="0.25">
      <c r="A83" s="216" t="s">
        <v>144</v>
      </c>
      <c r="B83" s="299"/>
      <c r="C83" s="181"/>
      <c r="D83" s="790"/>
      <c r="E83" s="879"/>
      <c r="F83" s="722"/>
    </row>
    <row r="84" spans="1:8" ht="13.5" thickBot="1" x14ac:dyDescent="0.25">
      <c r="A84" s="590" t="s">
        <v>145</v>
      </c>
      <c r="B84" s="850"/>
      <c r="C84" s="660"/>
      <c r="D84" s="882"/>
      <c r="E84" s="881"/>
      <c r="F84" s="853"/>
    </row>
    <row r="85" spans="1:8" s="14" customFormat="1" x14ac:dyDescent="0.2">
      <c r="H85"/>
    </row>
    <row r="86" spans="1:8" x14ac:dyDescent="0.2">
      <c r="H86" s="14"/>
    </row>
    <row r="93" spans="1:8" x14ac:dyDescent="0.2">
      <c r="B93" s="1"/>
      <c r="C93" s="1"/>
    </row>
    <row r="94" spans="1:8" x14ac:dyDescent="0.2">
      <c r="B94" s="1"/>
      <c r="C94" s="1"/>
    </row>
    <row r="95" spans="1:8" x14ac:dyDescent="0.2">
      <c r="B95" s="1"/>
      <c r="C95" s="1"/>
    </row>
    <row r="96" spans="1:8" x14ac:dyDescent="0.2">
      <c r="B96" s="1"/>
      <c r="C96" s="1"/>
    </row>
    <row r="97" spans="2:3" x14ac:dyDescent="0.2">
      <c r="B97" s="1"/>
      <c r="C97" s="1"/>
    </row>
    <row r="98" spans="2:3" x14ac:dyDescent="0.2">
      <c r="B98" s="1"/>
      <c r="C98" s="1"/>
    </row>
    <row r="99" spans="2:3" x14ac:dyDescent="0.2">
      <c r="B99" s="1"/>
      <c r="C99" s="1"/>
    </row>
    <row r="100" spans="2:3" x14ac:dyDescent="0.2">
      <c r="B100" s="1"/>
      <c r="C100" s="1"/>
    </row>
    <row r="101" spans="2:3" x14ac:dyDescent="0.2">
      <c r="B101" s="1"/>
      <c r="C101" s="1"/>
    </row>
    <row r="102" spans="2:3" x14ac:dyDescent="0.2">
      <c r="B102" s="1"/>
      <c r="C102" s="1"/>
    </row>
    <row r="103" spans="2:3" x14ac:dyDescent="0.2">
      <c r="B103" s="1"/>
      <c r="C103" s="1"/>
    </row>
    <row r="104" spans="2:3" x14ac:dyDescent="0.2">
      <c r="B104" s="1"/>
      <c r="C104" s="1"/>
    </row>
    <row r="105" spans="2:3" x14ac:dyDescent="0.2">
      <c r="B105" s="1"/>
      <c r="C105" s="1"/>
    </row>
    <row r="106" spans="2:3" x14ac:dyDescent="0.2">
      <c r="B106" s="1"/>
      <c r="C106" s="1"/>
    </row>
    <row r="107" spans="2:3" x14ac:dyDescent="0.2">
      <c r="B107" s="1"/>
      <c r="C107" s="1"/>
    </row>
    <row r="108" spans="2:3" x14ac:dyDescent="0.2">
      <c r="B108" s="1"/>
      <c r="C108" s="1"/>
    </row>
    <row r="109" spans="2:3" x14ac:dyDescent="0.2">
      <c r="B109" s="1"/>
      <c r="C109" s="1"/>
    </row>
    <row r="110" spans="2:3" x14ac:dyDescent="0.2">
      <c r="B110" s="1"/>
      <c r="C110" s="1"/>
    </row>
  </sheetData>
  <mergeCells count="4">
    <mergeCell ref="A47:F47"/>
    <mergeCell ref="A65:F65"/>
    <mergeCell ref="A3:F3"/>
    <mergeCell ref="A22:F22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25" workbookViewId="0">
      <selection activeCell="J45" sqref="J45"/>
    </sheetView>
  </sheetViews>
  <sheetFormatPr defaultRowHeight="12.75" x14ac:dyDescent="0.2"/>
  <cols>
    <col min="1" max="1" width="5" customWidth="1"/>
    <col min="2" max="2" width="35.7109375" customWidth="1"/>
    <col min="3" max="3" width="12.42578125" customWidth="1"/>
    <col min="4" max="5" width="12.85546875" customWidth="1"/>
    <col min="6" max="6" width="10.85546875" customWidth="1"/>
  </cols>
  <sheetData>
    <row r="1" spans="1:6" x14ac:dyDescent="0.2">
      <c r="A1" s="1377" t="s">
        <v>915</v>
      </c>
      <c r="B1" s="1377"/>
      <c r="C1" s="1377"/>
      <c r="D1" s="1377"/>
      <c r="E1" s="1377"/>
    </row>
    <row r="2" spans="1:6" ht="15.75" x14ac:dyDescent="0.25">
      <c r="B2" s="1389" t="s">
        <v>522</v>
      </c>
      <c r="C2" s="1389"/>
      <c r="D2" s="1389"/>
      <c r="E2" s="1389"/>
      <c r="F2" s="18"/>
    </row>
    <row r="3" spans="1:6" ht="15" customHeight="1" x14ac:dyDescent="0.25">
      <c r="B3" s="1409" t="s">
        <v>276</v>
      </c>
      <c r="C3" s="1409"/>
      <c r="D3" s="1409"/>
      <c r="E3" s="1409"/>
    </row>
    <row r="4" spans="1:6" ht="15.75" thickBot="1" x14ac:dyDescent="0.3">
      <c r="B4" s="15"/>
      <c r="C4" s="15"/>
      <c r="D4" s="15"/>
      <c r="E4" s="34" t="s">
        <v>607</v>
      </c>
      <c r="F4" s="34"/>
    </row>
    <row r="5" spans="1:6" ht="13.5" thickBot="1" x14ac:dyDescent="0.25">
      <c r="A5" s="1410" t="s">
        <v>126</v>
      </c>
      <c r="B5" s="1412" t="s">
        <v>22</v>
      </c>
      <c r="C5" s="1414" t="s">
        <v>23</v>
      </c>
      <c r="D5" s="1415"/>
      <c r="E5" s="1415"/>
      <c r="F5" s="1416"/>
    </row>
    <row r="6" spans="1:6" ht="26.25" thickBot="1" x14ac:dyDescent="0.25">
      <c r="A6" s="1411"/>
      <c r="B6" s="1413"/>
      <c r="C6" s="738" t="s">
        <v>107</v>
      </c>
      <c r="D6" s="843" t="s">
        <v>108</v>
      </c>
      <c r="E6" s="188" t="s">
        <v>583</v>
      </c>
      <c r="F6" s="193" t="s">
        <v>110</v>
      </c>
    </row>
    <row r="7" spans="1:6" x14ac:dyDescent="0.2">
      <c r="A7" s="884" t="s">
        <v>127</v>
      </c>
      <c r="B7" s="812" t="s">
        <v>128</v>
      </c>
      <c r="C7" s="812" t="s">
        <v>129</v>
      </c>
      <c r="D7" s="780" t="s">
        <v>130</v>
      </c>
      <c r="E7" s="887" t="s">
        <v>150</v>
      </c>
      <c r="F7" s="885" t="s">
        <v>175</v>
      </c>
    </row>
    <row r="8" spans="1:6" x14ac:dyDescent="0.2">
      <c r="A8" s="383" t="s">
        <v>131</v>
      </c>
      <c r="B8" s="767" t="s">
        <v>11</v>
      </c>
      <c r="C8" s="888"/>
      <c r="D8" s="889"/>
      <c r="E8" s="890"/>
      <c r="F8" s="896"/>
    </row>
    <row r="9" spans="1:6" x14ac:dyDescent="0.2">
      <c r="A9" s="383" t="s">
        <v>132</v>
      </c>
      <c r="B9" s="767"/>
      <c r="C9" s="888"/>
      <c r="D9" s="889"/>
      <c r="E9" s="890"/>
      <c r="F9" s="896"/>
    </row>
    <row r="10" spans="1:6" x14ac:dyDescent="0.2">
      <c r="A10" s="383" t="s">
        <v>133</v>
      </c>
      <c r="B10" s="767" t="s">
        <v>230</v>
      </c>
      <c r="C10" s="888"/>
      <c r="D10" s="889"/>
      <c r="E10" s="890"/>
      <c r="F10" s="896"/>
    </row>
    <row r="11" spans="1:6" x14ac:dyDescent="0.2">
      <c r="A11" s="383" t="s">
        <v>134</v>
      </c>
      <c r="B11" s="767"/>
      <c r="C11" s="888"/>
      <c r="D11" s="889"/>
      <c r="E11" s="890"/>
      <c r="F11" s="896"/>
    </row>
    <row r="12" spans="1:6" x14ac:dyDescent="0.2">
      <c r="A12" s="383" t="s">
        <v>135</v>
      </c>
      <c r="B12" s="767" t="s">
        <v>15</v>
      </c>
      <c r="C12" s="888"/>
      <c r="D12" s="889"/>
      <c r="E12" s="890"/>
      <c r="F12" s="896"/>
    </row>
    <row r="13" spans="1:6" x14ac:dyDescent="0.2">
      <c r="A13" s="383" t="s">
        <v>136</v>
      </c>
      <c r="B13" s="423" t="s">
        <v>523</v>
      </c>
      <c r="C13" s="891"/>
      <c r="D13" s="892"/>
      <c r="E13" s="890"/>
      <c r="F13" s="760"/>
    </row>
    <row r="14" spans="1:6" x14ac:dyDescent="0.2">
      <c r="A14" s="383" t="s">
        <v>137</v>
      </c>
      <c r="B14" s="423" t="s">
        <v>524</v>
      </c>
      <c r="C14" s="891"/>
      <c r="D14" s="1322">
        <v>130000</v>
      </c>
      <c r="E14" s="1085">
        <v>130000</v>
      </c>
      <c r="F14" s="760">
        <f>E14/D14</f>
        <v>1</v>
      </c>
    </row>
    <row r="15" spans="1:6" x14ac:dyDescent="0.2">
      <c r="A15" s="383" t="s">
        <v>138</v>
      </c>
      <c r="B15" s="423" t="s">
        <v>525</v>
      </c>
      <c r="C15" s="891"/>
      <c r="D15" s="892"/>
      <c r="E15" s="1085">
        <v>0</v>
      </c>
      <c r="F15" s="760">
        <v>0</v>
      </c>
    </row>
    <row r="16" spans="1:6" x14ac:dyDescent="0.2">
      <c r="A16" s="383" t="s">
        <v>139</v>
      </c>
      <c r="B16" s="423" t="s">
        <v>526</v>
      </c>
      <c r="C16" s="891"/>
      <c r="D16" s="892"/>
      <c r="E16" s="890"/>
      <c r="F16" s="760"/>
    </row>
    <row r="17" spans="1:6" ht="13.5" thickBot="1" x14ac:dyDescent="0.25">
      <c r="A17" s="384" t="s">
        <v>140</v>
      </c>
      <c r="B17" s="886" t="s">
        <v>527</v>
      </c>
      <c r="C17" s="893"/>
      <c r="D17" s="894"/>
      <c r="E17" s="895"/>
      <c r="F17" s="763"/>
    </row>
    <row r="18" spans="1:6" ht="13.5" thickBot="1" x14ac:dyDescent="0.25">
      <c r="A18" s="216" t="s">
        <v>141</v>
      </c>
      <c r="B18" s="593" t="s">
        <v>528</v>
      </c>
      <c r="C18" s="594">
        <f>SUM(C13:C17)</f>
        <v>0</v>
      </c>
      <c r="D18" s="179">
        <f>SUM(D13:D17)</f>
        <v>130000</v>
      </c>
      <c r="E18" s="179">
        <f>SUM(E13:E17)</f>
        <v>130000</v>
      </c>
      <c r="F18" s="735">
        <v>0</v>
      </c>
    </row>
    <row r="19" spans="1:6" ht="12.75" customHeight="1" x14ac:dyDescent="0.25">
      <c r="B19" s="15"/>
      <c r="C19" s="15"/>
      <c r="D19" s="15"/>
      <c r="E19" s="15"/>
    </row>
    <row r="20" spans="1:6" ht="12.75" customHeight="1" x14ac:dyDescent="0.25">
      <c r="B20" s="15"/>
      <c r="C20" s="15"/>
      <c r="D20" s="15"/>
      <c r="E20" s="15"/>
    </row>
    <row r="21" spans="1:6" x14ac:dyDescent="0.2">
      <c r="A21" s="1377" t="s">
        <v>869</v>
      </c>
      <c r="B21" s="1377"/>
      <c r="C21" s="1377"/>
      <c r="D21" s="1377"/>
      <c r="E21" s="1377"/>
    </row>
    <row r="22" spans="1:6" ht="15" x14ac:dyDescent="0.25">
      <c r="B22" s="15"/>
      <c r="C22" s="15"/>
      <c r="D22" s="15"/>
      <c r="E22" s="15"/>
    </row>
    <row r="23" spans="1:6" ht="15.75" x14ac:dyDescent="0.25">
      <c r="A23" s="1389" t="s">
        <v>538</v>
      </c>
      <c r="B23" s="1390"/>
      <c r="C23" s="1390"/>
      <c r="D23" s="1390"/>
      <c r="E23" s="1390"/>
      <c r="F23" s="1390"/>
    </row>
    <row r="24" spans="1:6" ht="15.75" x14ac:dyDescent="0.25">
      <c r="A24" s="1409" t="s">
        <v>276</v>
      </c>
      <c r="B24" s="1405"/>
      <c r="C24" s="1405"/>
      <c r="D24" s="1405"/>
      <c r="E24" s="1405"/>
      <c r="F24" s="1405"/>
    </row>
    <row r="25" spans="1:6" ht="14.25" x14ac:dyDescent="0.2">
      <c r="B25" s="174"/>
      <c r="C25" s="174"/>
      <c r="D25" s="174"/>
      <c r="E25" s="174"/>
    </row>
    <row r="26" spans="1:6" ht="15.75" thickBot="1" x14ac:dyDescent="0.3">
      <c r="B26" s="15"/>
      <c r="C26" s="15"/>
      <c r="D26" s="15"/>
      <c r="E26" s="34" t="s">
        <v>607</v>
      </c>
    </row>
    <row r="27" spans="1:6" ht="13.5" thickBot="1" x14ac:dyDescent="0.25">
      <c r="A27" s="1422" t="s">
        <v>126</v>
      </c>
      <c r="B27" s="1417" t="s">
        <v>19</v>
      </c>
      <c r="C27" s="1419" t="s">
        <v>23</v>
      </c>
      <c r="D27" s="1420"/>
      <c r="E27" s="1420"/>
      <c r="F27" s="1421"/>
    </row>
    <row r="28" spans="1:6" ht="26.25" thickBot="1" x14ac:dyDescent="0.25">
      <c r="A28" s="1423"/>
      <c r="B28" s="1418"/>
      <c r="C28" s="738" t="s">
        <v>107</v>
      </c>
      <c r="D28" s="843" t="s">
        <v>108</v>
      </c>
      <c r="E28" s="188" t="s">
        <v>583</v>
      </c>
      <c r="F28" s="193" t="s">
        <v>110</v>
      </c>
    </row>
    <row r="29" spans="1:6" ht="13.5" thickBot="1" x14ac:dyDescent="0.25">
      <c r="A29" s="234" t="s">
        <v>127</v>
      </c>
      <c r="B29" s="251" t="s">
        <v>128</v>
      </c>
      <c r="C29" s="244" t="s">
        <v>129</v>
      </c>
      <c r="D29" s="245" t="s">
        <v>130</v>
      </c>
      <c r="E29" s="250" t="s">
        <v>150</v>
      </c>
      <c r="F29" s="267" t="s">
        <v>175</v>
      </c>
    </row>
    <row r="30" spans="1:6" x14ac:dyDescent="0.2">
      <c r="A30" s="383" t="s">
        <v>131</v>
      </c>
      <c r="B30" s="767" t="s">
        <v>15</v>
      </c>
      <c r="C30" s="888"/>
      <c r="D30" s="889"/>
      <c r="E30" s="890"/>
      <c r="F30" s="896"/>
    </row>
    <row r="31" spans="1:6" ht="15" x14ac:dyDescent="0.25">
      <c r="A31" s="383" t="s">
        <v>132</v>
      </c>
      <c r="B31" s="365" t="s">
        <v>713</v>
      </c>
      <c r="C31" s="606">
        <v>1061000</v>
      </c>
      <c r="D31" s="606">
        <v>2196950</v>
      </c>
      <c r="E31" s="494">
        <v>2071696</v>
      </c>
      <c r="F31" s="764">
        <f>E31/D31</f>
        <v>0.94298732333462298</v>
      </c>
    </row>
    <row r="32" spans="1:6" ht="15" x14ac:dyDescent="0.25">
      <c r="A32" s="383" t="s">
        <v>133</v>
      </c>
      <c r="B32" s="96" t="s">
        <v>24</v>
      </c>
      <c r="C32" s="1084"/>
      <c r="D32" s="1084"/>
      <c r="E32" s="493"/>
      <c r="F32" s="764"/>
    </row>
    <row r="33" spans="1:6" ht="26.25" x14ac:dyDescent="0.25">
      <c r="A33" s="383" t="s">
        <v>134</v>
      </c>
      <c r="B33" s="605" t="s">
        <v>543</v>
      </c>
      <c r="C33" s="408"/>
      <c r="D33" s="253">
        <v>0</v>
      </c>
      <c r="E33" s="461">
        <v>0</v>
      </c>
      <c r="F33" s="764"/>
    </row>
    <row r="34" spans="1:6" ht="15.75" thickBot="1" x14ac:dyDescent="0.3">
      <c r="A34" s="383" t="s">
        <v>135</v>
      </c>
      <c r="B34" s="178" t="s">
        <v>544</v>
      </c>
      <c r="C34" s="408">
        <v>0</v>
      </c>
      <c r="D34" s="409">
        <v>0</v>
      </c>
      <c r="E34" s="410">
        <v>0</v>
      </c>
      <c r="F34" s="761"/>
    </row>
    <row r="35" spans="1:6" ht="24.75" thickBot="1" x14ac:dyDescent="0.25">
      <c r="A35" s="383" t="s">
        <v>136</v>
      </c>
      <c r="B35" s="366" t="s">
        <v>539</v>
      </c>
      <c r="C35" s="411">
        <f>SUM(C31:C34)</f>
        <v>1061000</v>
      </c>
      <c r="D35" s="254">
        <f>SUM(D31:D34)</f>
        <v>2196950</v>
      </c>
      <c r="E35" s="217">
        <f>SUM(E31:E34)</f>
        <v>2071696</v>
      </c>
      <c r="F35" s="802">
        <f>E35/D35</f>
        <v>0.94298732333462298</v>
      </c>
    </row>
    <row r="36" spans="1:6" ht="15" x14ac:dyDescent="0.25">
      <c r="B36" s="15"/>
      <c r="C36" s="15"/>
      <c r="D36" s="15"/>
      <c r="E36" s="15"/>
    </row>
    <row r="37" spans="1:6" ht="15" x14ac:dyDescent="0.25">
      <c r="B37" s="15"/>
      <c r="C37" s="15"/>
      <c r="D37" s="15"/>
      <c r="E37" s="15"/>
    </row>
    <row r="38" spans="1:6" x14ac:dyDescent="0.2">
      <c r="A38" s="1377" t="s">
        <v>916</v>
      </c>
      <c r="B38" s="1377"/>
      <c r="C38" s="1377"/>
      <c r="D38" s="1377"/>
      <c r="E38" s="1377"/>
    </row>
    <row r="39" spans="1:6" ht="15" x14ac:dyDescent="0.25">
      <c r="B39" s="15"/>
      <c r="C39" s="15"/>
      <c r="D39" s="15"/>
      <c r="E39" s="15"/>
    </row>
    <row r="40" spans="1:6" ht="15.75" x14ac:dyDescent="0.25">
      <c r="B40" s="1409" t="s">
        <v>540</v>
      </c>
      <c r="C40" s="1409"/>
      <c r="D40" s="1409"/>
      <c r="E40" s="1409"/>
      <c r="F40" s="1390"/>
    </row>
    <row r="41" spans="1:6" ht="15.75" x14ac:dyDescent="0.25">
      <c r="B41" s="1409" t="s">
        <v>831</v>
      </c>
      <c r="C41" s="1409"/>
      <c r="D41" s="1409"/>
      <c r="E41" s="1409"/>
      <c r="F41" s="1405"/>
    </row>
    <row r="42" spans="1:6" ht="15.75" thickBot="1" x14ac:dyDescent="0.3">
      <c r="B42" s="15"/>
      <c r="C42" s="15"/>
      <c r="D42" s="15"/>
      <c r="E42" s="34" t="s">
        <v>883</v>
      </c>
    </row>
    <row r="43" spans="1:6" ht="13.5" thickBot="1" x14ac:dyDescent="0.25">
      <c r="A43" s="1422" t="s">
        <v>126</v>
      </c>
      <c r="B43" s="1417" t="s">
        <v>19</v>
      </c>
      <c r="C43" s="1419" t="s">
        <v>23</v>
      </c>
      <c r="D43" s="1420"/>
      <c r="E43" s="1420"/>
      <c r="F43" s="1421"/>
    </row>
    <row r="44" spans="1:6" ht="26.25" thickBot="1" x14ac:dyDescent="0.25">
      <c r="A44" s="1423"/>
      <c r="B44" s="1424"/>
      <c r="C44" s="738" t="s">
        <v>107</v>
      </c>
      <c r="D44" s="843" t="s">
        <v>108</v>
      </c>
      <c r="E44" s="188" t="s">
        <v>583</v>
      </c>
      <c r="F44" s="193" t="s">
        <v>110</v>
      </c>
    </row>
    <row r="45" spans="1:6" ht="13.5" thickBot="1" x14ac:dyDescent="0.25">
      <c r="A45" s="884" t="s">
        <v>127</v>
      </c>
      <c r="B45" s="812" t="s">
        <v>128</v>
      </c>
      <c r="C45" s="812" t="s">
        <v>129</v>
      </c>
      <c r="D45" s="780" t="s">
        <v>130</v>
      </c>
      <c r="E45" s="887" t="s">
        <v>150</v>
      </c>
      <c r="F45" s="885" t="s">
        <v>175</v>
      </c>
    </row>
    <row r="46" spans="1:6" x14ac:dyDescent="0.2">
      <c r="A46" s="897"/>
      <c r="B46" s="767" t="s">
        <v>15</v>
      </c>
      <c r="C46" s="767"/>
      <c r="D46" s="332"/>
      <c r="E46" s="1036"/>
      <c r="F46" s="353"/>
    </row>
    <row r="47" spans="1:6" ht="24.75" customHeight="1" x14ac:dyDescent="0.25">
      <c r="A47" s="383" t="s">
        <v>131</v>
      </c>
      <c r="B47" s="604" t="s">
        <v>541</v>
      </c>
      <c r="C47" s="602">
        <v>300000</v>
      </c>
      <c r="D47" s="602">
        <v>25877</v>
      </c>
      <c r="E47" s="602">
        <v>25877</v>
      </c>
      <c r="F47" s="771"/>
    </row>
    <row r="48" spans="1:6" ht="24.75" customHeight="1" x14ac:dyDescent="0.25">
      <c r="A48" s="383" t="s">
        <v>132</v>
      </c>
      <c r="B48" s="604" t="s">
        <v>708</v>
      </c>
      <c r="C48" s="602">
        <v>200000</v>
      </c>
      <c r="D48" s="603">
        <v>100000</v>
      </c>
      <c r="E48" s="1037">
        <v>100000</v>
      </c>
      <c r="F48" s="771">
        <f>E48/D48</f>
        <v>1</v>
      </c>
    </row>
    <row r="49" spans="1:6" ht="13.5" thickBot="1" x14ac:dyDescent="0.25">
      <c r="A49" s="384" t="s">
        <v>133</v>
      </c>
      <c r="B49" s="455"/>
      <c r="C49" s="277"/>
      <c r="D49" s="690"/>
      <c r="E49" s="12"/>
      <c r="F49" s="697"/>
    </row>
    <row r="50" spans="1:6" ht="15" thickBot="1" x14ac:dyDescent="0.25">
      <c r="A50" s="209" t="s">
        <v>134</v>
      </c>
      <c r="B50" s="364" t="s">
        <v>542</v>
      </c>
      <c r="C50" s="898">
        <f>C48</f>
        <v>200000</v>
      </c>
      <c r="D50" s="898">
        <v>125877</v>
      </c>
      <c r="E50" s="898">
        <v>125877</v>
      </c>
      <c r="F50" s="1038">
        <f>E50/D50</f>
        <v>1</v>
      </c>
    </row>
    <row r="52" spans="1:6" ht="16.5" customHeight="1" x14ac:dyDescent="0.2"/>
    <row r="53" spans="1:6" ht="16.5" customHeight="1" x14ac:dyDescent="0.2"/>
    <row r="54" spans="1:6" ht="16.5" customHeight="1" x14ac:dyDescent="0.2"/>
  </sheetData>
  <mergeCells count="18">
    <mergeCell ref="C43:F43"/>
    <mergeCell ref="B40:F40"/>
    <mergeCell ref="C27:F27"/>
    <mergeCell ref="A23:F23"/>
    <mergeCell ref="A43:A44"/>
    <mergeCell ref="A27:A28"/>
    <mergeCell ref="B43:B44"/>
    <mergeCell ref="B41:F41"/>
    <mergeCell ref="A24:F24"/>
    <mergeCell ref="A5:A6"/>
    <mergeCell ref="A1:E1"/>
    <mergeCell ref="A21:E21"/>
    <mergeCell ref="A38:E38"/>
    <mergeCell ref="B5:B6"/>
    <mergeCell ref="B2:E2"/>
    <mergeCell ref="C5:F5"/>
    <mergeCell ref="B27:B28"/>
    <mergeCell ref="B3:E3"/>
  </mergeCells>
  <pageMargins left="0.51181102362204722" right="0.31496062992125984" top="0.55118110236220474" bottom="0.55118110236220474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A12" workbookViewId="0">
      <selection activeCell="H36" sqref="H36"/>
    </sheetView>
  </sheetViews>
  <sheetFormatPr defaultRowHeight="12.75" x14ac:dyDescent="0.2"/>
  <cols>
    <col min="1" max="1" width="5.5703125" customWidth="1"/>
    <col min="2" max="2" width="38.28515625" customWidth="1"/>
    <col min="3" max="3" width="12.85546875" customWidth="1"/>
    <col min="4" max="4" width="11.5703125" customWidth="1"/>
    <col min="5" max="5" width="11.28515625" customWidth="1"/>
  </cols>
  <sheetData>
    <row r="1" spans="1:6" x14ac:dyDescent="0.2">
      <c r="A1" s="202"/>
      <c r="B1" s="1365" t="s">
        <v>917</v>
      </c>
      <c r="C1" s="1365"/>
      <c r="D1" s="202"/>
      <c r="E1" s="202"/>
    </row>
    <row r="2" spans="1:6" ht="9.75" customHeight="1" x14ac:dyDescent="0.25">
      <c r="B2" s="62"/>
      <c r="C2" s="1"/>
    </row>
    <row r="3" spans="1:6" ht="15.75" x14ac:dyDescent="0.25">
      <c r="A3" s="1389" t="s">
        <v>529</v>
      </c>
      <c r="B3" s="1405"/>
      <c r="C3" s="1405"/>
      <c r="D3" s="1405"/>
      <c r="E3" s="1405"/>
      <c r="F3" s="1405"/>
    </row>
    <row r="4" spans="1:6" ht="13.5" customHeight="1" x14ac:dyDescent="0.25">
      <c r="A4" s="1409">
        <v>2016</v>
      </c>
      <c r="B4" s="1405"/>
      <c r="C4" s="1405"/>
      <c r="D4" s="1405"/>
      <c r="E4" s="1405"/>
      <c r="F4" s="1405"/>
    </row>
    <row r="5" spans="1:6" ht="12" customHeight="1" x14ac:dyDescent="0.25">
      <c r="B5" s="38"/>
      <c r="C5" s="61"/>
    </row>
    <row r="6" spans="1:6" ht="13.5" thickBot="1" x14ac:dyDescent="0.25">
      <c r="B6" s="1404"/>
      <c r="C6" s="1404"/>
      <c r="E6" s="1" t="s">
        <v>883</v>
      </c>
    </row>
    <row r="7" spans="1:6" ht="31.5" customHeight="1" thickBot="1" x14ac:dyDescent="0.3">
      <c r="A7" s="232" t="s">
        <v>126</v>
      </c>
      <c r="B7" s="69" t="s">
        <v>21</v>
      </c>
      <c r="C7" s="738" t="s">
        <v>107</v>
      </c>
      <c r="D7" s="843" t="s">
        <v>108</v>
      </c>
      <c r="E7" s="188" t="s">
        <v>583</v>
      </c>
      <c r="F7" s="193" t="s">
        <v>110</v>
      </c>
    </row>
    <row r="8" spans="1:6" ht="13.5" thickBot="1" x14ac:dyDescent="0.25">
      <c r="A8" s="234" t="s">
        <v>127</v>
      </c>
      <c r="B8" s="244" t="s">
        <v>128</v>
      </c>
      <c r="C8" s="812" t="s">
        <v>129</v>
      </c>
      <c r="D8" s="780" t="s">
        <v>130</v>
      </c>
      <c r="E8" s="887" t="s">
        <v>150</v>
      </c>
      <c r="F8" s="885" t="s">
        <v>175</v>
      </c>
    </row>
    <row r="9" spans="1:6" x14ac:dyDescent="0.2">
      <c r="A9" s="227" t="s">
        <v>131</v>
      </c>
      <c r="B9" s="845" t="s">
        <v>709</v>
      </c>
      <c r="C9" s="905">
        <v>0</v>
      </c>
      <c r="D9" s="1039"/>
      <c r="E9" s="1040"/>
      <c r="F9" s="1024" t="e">
        <f>E9/D9</f>
        <v>#DIV/0!</v>
      </c>
    </row>
    <row r="10" spans="1:6" x14ac:dyDescent="0.2">
      <c r="A10" s="221" t="s">
        <v>132</v>
      </c>
      <c r="B10" s="1323"/>
      <c r="C10" s="906">
        <v>0</v>
      </c>
      <c r="D10" s="1041"/>
      <c r="E10" s="387"/>
      <c r="F10" s="1022">
        <v>0</v>
      </c>
    </row>
    <row r="11" spans="1:6" ht="25.5" customHeight="1" x14ac:dyDescent="0.2">
      <c r="A11" s="223" t="s">
        <v>133</v>
      </c>
      <c r="B11" s="899"/>
      <c r="C11" s="906">
        <v>0</v>
      </c>
      <c r="D11" s="1041"/>
      <c r="E11" s="387"/>
      <c r="F11" s="1023">
        <v>0</v>
      </c>
    </row>
    <row r="12" spans="1:6" ht="12" customHeight="1" x14ac:dyDescent="0.2">
      <c r="A12" s="223" t="s">
        <v>134</v>
      </c>
      <c r="B12" s="720"/>
      <c r="C12" s="906"/>
      <c r="D12" s="1041"/>
      <c r="E12" s="387"/>
      <c r="F12" s="1023"/>
    </row>
    <row r="13" spans="1:6" x14ac:dyDescent="0.2">
      <c r="A13" s="223" t="s">
        <v>135</v>
      </c>
      <c r="B13" s="845"/>
      <c r="C13" s="906"/>
      <c r="D13" s="1041"/>
      <c r="E13" s="387"/>
      <c r="F13" s="1023"/>
    </row>
    <row r="14" spans="1:6" x14ac:dyDescent="0.2">
      <c r="A14" s="223" t="s">
        <v>136</v>
      </c>
      <c r="B14" s="671"/>
      <c r="C14" s="906"/>
      <c r="D14" s="1041"/>
      <c r="E14" s="387"/>
      <c r="F14" s="1023"/>
    </row>
    <row r="15" spans="1:6" ht="13.5" thickBot="1" x14ac:dyDescent="0.25">
      <c r="A15" s="223" t="s">
        <v>137</v>
      </c>
      <c r="B15" s="1082"/>
      <c r="C15" s="907"/>
      <c r="D15" s="1042"/>
      <c r="E15" s="70"/>
      <c r="F15" s="1023"/>
    </row>
    <row r="16" spans="1:6" ht="26.25" thickBot="1" x14ac:dyDescent="0.25">
      <c r="A16" s="209" t="s">
        <v>138</v>
      </c>
      <c r="B16" s="849" t="s">
        <v>530</v>
      </c>
      <c r="C16" s="908">
        <f>SUM(C9:C15)</f>
        <v>0</v>
      </c>
      <c r="D16" s="908">
        <f>SUM(D9:D15)</f>
        <v>0</v>
      </c>
      <c r="E16" s="908">
        <f>SUM(E9:E15)</f>
        <v>0</v>
      </c>
      <c r="F16" s="1087" t="e">
        <f>E16/D16</f>
        <v>#DIV/0!</v>
      </c>
    </row>
    <row r="18" spans="1:9" x14ac:dyDescent="0.2">
      <c r="I18" s="12"/>
    </row>
    <row r="19" spans="1:9" x14ac:dyDescent="0.2">
      <c r="I19" s="12"/>
    </row>
    <row r="20" spans="1:9" x14ac:dyDescent="0.2">
      <c r="A20" s="202"/>
      <c r="B20" s="1365" t="s">
        <v>918</v>
      </c>
      <c r="C20" s="1365"/>
      <c r="D20" s="202"/>
      <c r="E20" s="202"/>
      <c r="I20" s="12"/>
    </row>
    <row r="21" spans="1:9" ht="15.75" x14ac:dyDescent="0.25">
      <c r="B21" s="62"/>
      <c r="C21" s="1"/>
      <c r="I21" s="12"/>
    </row>
    <row r="22" spans="1:9" ht="15.75" x14ac:dyDescent="0.25">
      <c r="A22" s="1389" t="s">
        <v>537</v>
      </c>
      <c r="B22" s="1390"/>
      <c r="C22" s="1390"/>
      <c r="D22" s="1390"/>
      <c r="E22" s="1390"/>
      <c r="F22" s="1390"/>
      <c r="I22" s="12"/>
    </row>
    <row r="23" spans="1:9" ht="15.75" x14ac:dyDescent="0.25">
      <c r="A23" s="1409" t="s">
        <v>276</v>
      </c>
      <c r="B23" s="1405"/>
      <c r="C23" s="1405"/>
      <c r="D23" s="1405"/>
      <c r="E23" s="1405"/>
      <c r="F23" s="1405"/>
    </row>
    <row r="24" spans="1:9" ht="15.75" x14ac:dyDescent="0.25">
      <c r="A24" s="454"/>
      <c r="B24" s="595"/>
      <c r="C24" s="596"/>
    </row>
    <row r="25" spans="1:9" ht="13.5" thickBot="1" x14ac:dyDescent="0.25">
      <c r="A25" s="454"/>
      <c r="B25" s="1425"/>
      <c r="C25" s="1425"/>
      <c r="E25" s="1" t="s">
        <v>607</v>
      </c>
    </row>
    <row r="26" spans="1:9" ht="33.75" customHeight="1" thickBot="1" x14ac:dyDescent="0.3">
      <c r="A26" s="883" t="s">
        <v>126</v>
      </c>
      <c r="B26" s="597" t="s">
        <v>21</v>
      </c>
      <c r="C26" s="738" t="s">
        <v>107</v>
      </c>
      <c r="D26" s="843" t="s">
        <v>108</v>
      </c>
      <c r="E26" s="188" t="s">
        <v>583</v>
      </c>
      <c r="F26" s="193" t="s">
        <v>110</v>
      </c>
    </row>
    <row r="27" spans="1:9" ht="13.5" thickBot="1" x14ac:dyDescent="0.25">
      <c r="A27" s="496" t="s">
        <v>127</v>
      </c>
      <c r="B27" s="598" t="s">
        <v>128</v>
      </c>
      <c r="C27" s="812" t="s">
        <v>129</v>
      </c>
      <c r="D27" s="780" t="s">
        <v>130</v>
      </c>
      <c r="E27" s="887" t="s">
        <v>150</v>
      </c>
      <c r="F27" s="885" t="s">
        <v>175</v>
      </c>
    </row>
    <row r="28" spans="1:9" x14ac:dyDescent="0.2">
      <c r="A28" s="599" t="s">
        <v>131</v>
      </c>
      <c r="B28" s="580" t="s">
        <v>343</v>
      </c>
      <c r="C28" s="909"/>
      <c r="D28" s="838"/>
      <c r="E28" s="839"/>
      <c r="F28" s="837"/>
    </row>
    <row r="29" spans="1:9" x14ac:dyDescent="0.2">
      <c r="A29" s="600" t="s">
        <v>132</v>
      </c>
      <c r="B29" s="900"/>
      <c r="C29" s="910"/>
      <c r="D29" s="789"/>
      <c r="E29" s="790"/>
      <c r="F29" s="722"/>
    </row>
    <row r="30" spans="1:9" ht="24.75" customHeight="1" x14ac:dyDescent="0.2">
      <c r="A30" s="600" t="s">
        <v>133</v>
      </c>
      <c r="B30" s="541" t="s">
        <v>289</v>
      </c>
      <c r="C30" s="911">
        <v>0</v>
      </c>
      <c r="D30" s="789">
        <v>0</v>
      </c>
      <c r="E30" s="790">
        <v>0</v>
      </c>
      <c r="F30" s="722">
        <v>0</v>
      </c>
    </row>
    <row r="31" spans="1:9" x14ac:dyDescent="0.2">
      <c r="A31" s="600" t="s">
        <v>134</v>
      </c>
      <c r="B31" s="541"/>
      <c r="C31" s="911"/>
      <c r="D31" s="789"/>
      <c r="E31" s="790"/>
      <c r="F31" s="722"/>
    </row>
    <row r="32" spans="1:9" x14ac:dyDescent="0.2">
      <c r="A32" s="600" t="s">
        <v>135</v>
      </c>
      <c r="B32" s="541"/>
      <c r="C32" s="911"/>
      <c r="D32" s="789"/>
      <c r="E32" s="790"/>
      <c r="F32" s="722"/>
    </row>
    <row r="33" spans="1:6" x14ac:dyDescent="0.2">
      <c r="A33" s="600" t="s">
        <v>136</v>
      </c>
      <c r="B33" s="901"/>
      <c r="C33" s="911"/>
      <c r="D33" s="789"/>
      <c r="E33" s="790"/>
      <c r="F33" s="722"/>
    </row>
    <row r="34" spans="1:6" x14ac:dyDescent="0.2">
      <c r="A34" s="600" t="s">
        <v>137</v>
      </c>
      <c r="B34" s="902" t="s">
        <v>344</v>
      </c>
      <c r="C34" s="911"/>
      <c r="D34" s="789"/>
      <c r="E34" s="790"/>
      <c r="F34" s="722"/>
    </row>
    <row r="35" spans="1:6" x14ac:dyDescent="0.2">
      <c r="A35" s="600" t="s">
        <v>138</v>
      </c>
      <c r="B35" s="902"/>
      <c r="C35" s="912"/>
      <c r="D35" s="789"/>
      <c r="E35" s="790"/>
      <c r="F35" s="722"/>
    </row>
    <row r="36" spans="1:6" ht="24" x14ac:dyDescent="0.2">
      <c r="A36" s="600" t="s">
        <v>139</v>
      </c>
      <c r="B36" s="903" t="s">
        <v>290</v>
      </c>
      <c r="C36" s="912">
        <v>19000000</v>
      </c>
      <c r="D36" s="789">
        <v>19000000</v>
      </c>
      <c r="E36" s="790">
        <f>E37</f>
        <v>19000000</v>
      </c>
      <c r="F36" s="722">
        <v>0</v>
      </c>
    </row>
    <row r="37" spans="1:6" x14ac:dyDescent="0.2">
      <c r="A37" s="600" t="s">
        <v>140</v>
      </c>
      <c r="B37" s="904" t="s">
        <v>784</v>
      </c>
      <c r="C37" s="852">
        <v>19000000</v>
      </c>
      <c r="D37" s="789">
        <v>19000000</v>
      </c>
      <c r="E37" s="790">
        <v>19000000</v>
      </c>
      <c r="F37" s="722">
        <v>0</v>
      </c>
    </row>
    <row r="38" spans="1:6" x14ac:dyDescent="0.2">
      <c r="A38" s="600" t="s">
        <v>141</v>
      </c>
      <c r="B38" s="904"/>
      <c r="C38" s="852"/>
      <c r="D38" s="789"/>
      <c r="E38" s="790"/>
      <c r="F38" s="722"/>
    </row>
    <row r="39" spans="1:6" ht="13.5" thickBot="1" x14ac:dyDescent="0.25">
      <c r="A39" s="601" t="s">
        <v>142</v>
      </c>
      <c r="B39" s="903"/>
      <c r="C39" s="913"/>
      <c r="D39" s="791"/>
      <c r="E39" s="792"/>
      <c r="F39" s="786"/>
    </row>
    <row r="40" spans="1:6" ht="39" thickBot="1" x14ac:dyDescent="0.25">
      <c r="A40" s="467" t="s">
        <v>143</v>
      </c>
      <c r="B40" s="239" t="s">
        <v>579</v>
      </c>
      <c r="C40" s="1324">
        <f>C36</f>
        <v>19000000</v>
      </c>
      <c r="D40" s="1324">
        <f>D36</f>
        <v>19000000</v>
      </c>
      <c r="E40" s="1325">
        <f>E36+E30</f>
        <v>19000000</v>
      </c>
      <c r="F40" s="1326">
        <v>0</v>
      </c>
    </row>
  </sheetData>
  <mergeCells count="6">
    <mergeCell ref="A3:F3"/>
    <mergeCell ref="A4:F4"/>
    <mergeCell ref="A23:F23"/>
    <mergeCell ref="B6:C6"/>
    <mergeCell ref="B25:C25"/>
    <mergeCell ref="A22:F2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workbookViewId="0">
      <selection activeCell="G7" sqref="G7"/>
    </sheetView>
  </sheetViews>
  <sheetFormatPr defaultRowHeight="12.75" x14ac:dyDescent="0.2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6" x14ac:dyDescent="0.2">
      <c r="A1" s="1377" t="s">
        <v>866</v>
      </c>
      <c r="B1" s="1377"/>
      <c r="C1" s="1377"/>
      <c r="D1" s="1377"/>
      <c r="E1" s="1377"/>
      <c r="F1" s="34"/>
    </row>
    <row r="2" spans="1:6" ht="15.75" customHeight="1" x14ac:dyDescent="0.2"/>
    <row r="3" spans="1:6" ht="15.75" x14ac:dyDescent="0.25">
      <c r="A3" s="1389" t="s">
        <v>531</v>
      </c>
      <c r="B3" s="1405"/>
      <c r="C3" s="1405"/>
      <c r="D3" s="1405"/>
      <c r="E3" s="1405"/>
      <c r="F3" s="1405"/>
    </row>
    <row r="4" spans="1:6" ht="15.75" x14ac:dyDescent="0.25">
      <c r="A4" s="1409" t="s">
        <v>276</v>
      </c>
      <c r="B4" s="1405"/>
      <c r="C4" s="1405"/>
      <c r="D4" s="1405"/>
      <c r="E4" s="1405"/>
      <c r="F4" s="1405"/>
    </row>
    <row r="5" spans="1:6" ht="15.75" customHeight="1" x14ac:dyDescent="0.25">
      <c r="B5" s="38"/>
      <c r="C5" s="38"/>
      <c r="D5" s="38"/>
      <c r="E5" s="38"/>
      <c r="F5" s="1"/>
    </row>
    <row r="6" spans="1:6" ht="13.5" thickBot="1" x14ac:dyDescent="0.25">
      <c r="B6" s="72"/>
      <c r="C6" s="72"/>
      <c r="D6" s="72"/>
      <c r="E6" s="72" t="s">
        <v>921</v>
      </c>
      <c r="F6" s="1"/>
    </row>
    <row r="7" spans="1:6" ht="27" customHeight="1" thickBot="1" x14ac:dyDescent="0.3">
      <c r="A7" s="232" t="s">
        <v>126</v>
      </c>
      <c r="B7" s="248" t="s">
        <v>21</v>
      </c>
      <c r="C7" s="738" t="s">
        <v>107</v>
      </c>
      <c r="D7" s="843" t="s">
        <v>108</v>
      </c>
      <c r="E7" s="188" t="s">
        <v>583</v>
      </c>
      <c r="F7" s="193" t="s">
        <v>110</v>
      </c>
    </row>
    <row r="8" spans="1:6" ht="13.5" thickBot="1" x14ac:dyDescent="0.25">
      <c r="A8" s="926" t="s">
        <v>127</v>
      </c>
      <c r="B8" s="927" t="s">
        <v>128</v>
      </c>
      <c r="C8" s="928" t="s">
        <v>129</v>
      </c>
      <c r="D8" s="929" t="s">
        <v>130</v>
      </c>
      <c r="E8" s="930" t="s">
        <v>150</v>
      </c>
      <c r="F8" s="931" t="s">
        <v>175</v>
      </c>
    </row>
    <row r="9" spans="1:6" x14ac:dyDescent="0.2">
      <c r="A9" s="262" t="s">
        <v>131</v>
      </c>
      <c r="B9" s="581" t="s">
        <v>15</v>
      </c>
      <c r="C9" s="581"/>
      <c r="D9" s="332"/>
      <c r="E9" s="919"/>
      <c r="F9" s="914"/>
    </row>
    <row r="10" spans="1:6" ht="26.25" customHeight="1" x14ac:dyDescent="0.2">
      <c r="A10" s="227" t="s">
        <v>132</v>
      </c>
      <c r="B10" s="365" t="s">
        <v>919</v>
      </c>
      <c r="C10" s="185">
        <v>4389819</v>
      </c>
      <c r="D10" s="92">
        <v>6566500</v>
      </c>
      <c r="E10" s="84">
        <v>6566500</v>
      </c>
      <c r="F10" s="770">
        <f>E10/D10</f>
        <v>1</v>
      </c>
    </row>
    <row r="11" spans="1:6" ht="15" customHeight="1" x14ac:dyDescent="0.2">
      <c r="A11" s="227" t="s">
        <v>133</v>
      </c>
      <c r="B11" s="605" t="s">
        <v>920</v>
      </c>
      <c r="C11" s="184"/>
      <c r="D11" s="87"/>
      <c r="E11" s="657"/>
      <c r="F11" s="770"/>
    </row>
    <row r="12" spans="1:6" x14ac:dyDescent="0.2">
      <c r="A12" s="227" t="s">
        <v>134</v>
      </c>
      <c r="B12" s="739"/>
      <c r="C12" s="145"/>
      <c r="D12" s="90"/>
      <c r="E12" s="83"/>
      <c r="F12" s="770"/>
    </row>
    <row r="13" spans="1:6" ht="13.5" thickBot="1" x14ac:dyDescent="0.25">
      <c r="A13" s="235" t="s">
        <v>135</v>
      </c>
      <c r="B13" s="917"/>
      <c r="C13" s="653"/>
      <c r="D13" s="187"/>
      <c r="E13" s="920"/>
      <c r="F13" s="915"/>
    </row>
    <row r="14" spans="1:6" ht="13.5" thickBot="1" x14ac:dyDescent="0.25">
      <c r="A14" s="209" t="s">
        <v>136</v>
      </c>
      <c r="B14" s="917" t="s">
        <v>12</v>
      </c>
      <c r="C14" s="151">
        <f>SUM(C10:C13)</f>
        <v>4389819</v>
      </c>
      <c r="D14" s="93">
        <f>SUM(D10:D13)</f>
        <v>6566500</v>
      </c>
      <c r="E14" s="546">
        <f>SUM(E10:E13)</f>
        <v>6566500</v>
      </c>
      <c r="F14" s="802">
        <f>E14/D14</f>
        <v>1</v>
      </c>
    </row>
    <row r="15" spans="1:6" ht="39" thickBot="1" x14ac:dyDescent="0.25">
      <c r="A15" s="209" t="s">
        <v>137</v>
      </c>
      <c r="B15" s="918" t="s">
        <v>532</v>
      </c>
      <c r="C15" s="146">
        <f>C14</f>
        <v>4389819</v>
      </c>
      <c r="D15" s="146">
        <f>D14</f>
        <v>6566500</v>
      </c>
      <c r="E15" s="146">
        <f>E14</f>
        <v>6566500</v>
      </c>
      <c r="F15" s="802">
        <v>0</v>
      </c>
    </row>
    <row r="16" spans="1:6" x14ac:dyDescent="0.2">
      <c r="B16" s="1"/>
      <c r="C16" s="1"/>
      <c r="D16" s="1"/>
      <c r="E16" s="1"/>
      <c r="F16" s="1"/>
    </row>
    <row r="17" spans="1:6" x14ac:dyDescent="0.2">
      <c r="B17" s="1"/>
      <c r="C17" s="1"/>
      <c r="D17" s="1"/>
      <c r="E17" s="1"/>
      <c r="F17" s="1"/>
    </row>
    <row r="18" spans="1:6" x14ac:dyDescent="0.2">
      <c r="B18" s="1"/>
      <c r="C18" s="1"/>
      <c r="D18" s="1"/>
      <c r="E18" s="1"/>
      <c r="F18" s="1"/>
    </row>
    <row r="19" spans="1:6" x14ac:dyDescent="0.2">
      <c r="B19" s="1"/>
      <c r="C19" s="1"/>
      <c r="D19" s="1"/>
      <c r="E19" s="1"/>
      <c r="F19" s="1"/>
    </row>
    <row r="20" spans="1:6" x14ac:dyDescent="0.2">
      <c r="A20" s="1377" t="s">
        <v>867</v>
      </c>
      <c r="B20" s="1377"/>
      <c r="C20" s="1377"/>
      <c r="D20" s="1377"/>
      <c r="E20" s="1377"/>
      <c r="F20" s="1"/>
    </row>
    <row r="21" spans="1:6" x14ac:dyDescent="0.2">
      <c r="B21" s="1"/>
      <c r="C21" s="1"/>
      <c r="D21" s="1"/>
      <c r="E21" s="1"/>
      <c r="F21" s="1"/>
    </row>
    <row r="22" spans="1:6" ht="15.75" x14ac:dyDescent="0.25">
      <c r="A22" s="1389" t="s">
        <v>785</v>
      </c>
      <c r="B22" s="1405"/>
      <c r="C22" s="1405"/>
      <c r="D22" s="1405"/>
      <c r="E22" s="1405"/>
      <c r="F22" s="1405"/>
    </row>
    <row r="23" spans="1:6" ht="15.75" x14ac:dyDescent="0.25">
      <c r="A23" s="1409" t="s">
        <v>276</v>
      </c>
      <c r="B23" s="1405"/>
      <c r="C23" s="1405"/>
      <c r="D23" s="1405"/>
      <c r="E23" s="1405"/>
      <c r="F23" s="1405"/>
    </row>
    <row r="24" spans="1:6" x14ac:dyDescent="0.2">
      <c r="B24" s="1"/>
      <c r="C24" s="1"/>
      <c r="D24" s="1"/>
      <c r="E24" s="1"/>
      <c r="F24" s="1"/>
    </row>
    <row r="25" spans="1:6" ht="13.5" thickBot="1" x14ac:dyDescent="0.25">
      <c r="B25" s="72"/>
      <c r="C25" s="72"/>
      <c r="D25" s="72"/>
      <c r="E25" s="72" t="s">
        <v>922</v>
      </c>
      <c r="F25" s="1"/>
    </row>
    <row r="26" spans="1:6" ht="39.75" thickBot="1" x14ac:dyDescent="0.3">
      <c r="A26" s="232" t="s">
        <v>126</v>
      </c>
      <c r="B26" s="248" t="s">
        <v>21</v>
      </c>
      <c r="C26" s="738" t="s">
        <v>107</v>
      </c>
      <c r="D26" s="843" t="s">
        <v>108</v>
      </c>
      <c r="E26" s="188" t="s">
        <v>583</v>
      </c>
      <c r="F26" s="193" t="s">
        <v>110</v>
      </c>
    </row>
    <row r="27" spans="1:6" ht="13.5" thickBot="1" x14ac:dyDescent="0.25">
      <c r="A27" s="234" t="s">
        <v>127</v>
      </c>
      <c r="B27" s="251" t="s">
        <v>128</v>
      </c>
      <c r="C27" s="252" t="s">
        <v>129</v>
      </c>
      <c r="D27" s="252" t="s">
        <v>130</v>
      </c>
      <c r="E27" s="246" t="s">
        <v>150</v>
      </c>
      <c r="F27" s="368" t="s">
        <v>175</v>
      </c>
    </row>
    <row r="28" spans="1:6" x14ac:dyDescent="0.2">
      <c r="A28" s="262" t="s">
        <v>131</v>
      </c>
      <c r="B28" s="581" t="s">
        <v>15</v>
      </c>
      <c r="C28" s="932"/>
      <c r="D28" s="1043"/>
      <c r="E28" s="933"/>
      <c r="F28" s="934"/>
    </row>
    <row r="29" spans="1:6" x14ac:dyDescent="0.2">
      <c r="A29" s="227" t="s">
        <v>132</v>
      </c>
      <c r="B29" s="365" t="s">
        <v>786</v>
      </c>
      <c r="C29" s="185"/>
      <c r="D29" s="89"/>
      <c r="E29" s="82"/>
      <c r="F29" s="770" t="e">
        <f>E29/D29</f>
        <v>#DIV/0!</v>
      </c>
    </row>
    <row r="30" spans="1:6" x14ac:dyDescent="0.2">
      <c r="A30" s="227" t="s">
        <v>133</v>
      </c>
      <c r="B30" s="365"/>
      <c r="C30" s="185"/>
      <c r="D30" s="92"/>
      <c r="E30" s="84"/>
      <c r="F30" s="770"/>
    </row>
    <row r="31" spans="1:6" ht="13.5" thickBot="1" x14ac:dyDescent="0.25">
      <c r="A31" s="227" t="s">
        <v>134</v>
      </c>
      <c r="B31" s="917"/>
      <c r="C31" s="653"/>
      <c r="D31" s="187"/>
      <c r="E31" s="920"/>
      <c r="F31" s="915"/>
    </row>
    <row r="32" spans="1:6" ht="13.5" thickBot="1" x14ac:dyDescent="0.25">
      <c r="A32" s="227" t="s">
        <v>135</v>
      </c>
      <c r="B32" s="917" t="s">
        <v>12</v>
      </c>
      <c r="C32" s="146">
        <f>SUM(C29:C31)</f>
        <v>0</v>
      </c>
      <c r="D32" s="93">
        <f>SUM(D29:D31)</f>
        <v>0</v>
      </c>
      <c r="E32" s="139">
        <f>SUM(E29:E31)</f>
        <v>0</v>
      </c>
      <c r="F32" s="802">
        <v>0</v>
      </c>
    </row>
    <row r="33" spans="1:7" ht="36.75" thickBot="1" x14ac:dyDescent="0.25">
      <c r="A33" s="227" t="s">
        <v>147</v>
      </c>
      <c r="B33" s="1088" t="s">
        <v>787</v>
      </c>
      <c r="C33" s="1089">
        <f>C32</f>
        <v>0</v>
      </c>
      <c r="D33" s="1089">
        <f>D32</f>
        <v>0</v>
      </c>
      <c r="E33" s="1089">
        <f>E32</f>
        <v>0</v>
      </c>
      <c r="F33" s="736">
        <v>0</v>
      </c>
      <c r="G33" s="12"/>
    </row>
    <row r="34" spans="1:7" x14ac:dyDescent="0.2">
      <c r="B34" s="1"/>
      <c r="C34" s="1"/>
      <c r="D34" s="1"/>
      <c r="E34" s="1"/>
      <c r="F34" s="1"/>
    </row>
    <row r="35" spans="1:7" x14ac:dyDescent="0.2">
      <c r="B35" s="1426"/>
      <c r="C35" s="1426"/>
      <c r="D35" s="1"/>
      <c r="E35" s="1"/>
      <c r="F35" s="1"/>
    </row>
    <row r="36" spans="1:7" ht="12.75" customHeight="1" x14ac:dyDescent="0.2">
      <c r="B36" s="34"/>
    </row>
    <row r="37" spans="1:7" x14ac:dyDescent="0.2">
      <c r="B37" s="1"/>
    </row>
    <row r="38" spans="1:7" ht="15.75" x14ac:dyDescent="0.25">
      <c r="B38" s="18"/>
    </row>
    <row r="39" spans="1:7" ht="12.75" customHeight="1" x14ac:dyDescent="0.25">
      <c r="B39" s="18"/>
    </row>
    <row r="40" spans="1:7" ht="16.5" customHeight="1" x14ac:dyDescent="0.2">
      <c r="B40" s="1"/>
    </row>
    <row r="41" spans="1:7" ht="16.5" customHeight="1" x14ac:dyDescent="0.2"/>
    <row r="42" spans="1:7" ht="16.5" customHeight="1" x14ac:dyDescent="0.2"/>
    <row r="46" spans="1:7" x14ac:dyDescent="0.2">
      <c r="B46" s="1"/>
    </row>
    <row r="47" spans="1:7" x14ac:dyDescent="0.2">
      <c r="B47" s="1"/>
    </row>
    <row r="48" spans="1:7" x14ac:dyDescent="0.2">
      <c r="B48" s="1"/>
      <c r="C48" s="1"/>
      <c r="D48" s="1"/>
      <c r="E48" s="1"/>
      <c r="F48" s="1"/>
    </row>
    <row r="49" spans="2:6" x14ac:dyDescent="0.2">
      <c r="B49" s="1"/>
      <c r="C49" s="1"/>
      <c r="D49" s="1"/>
      <c r="E49" s="1"/>
      <c r="F49" s="1"/>
    </row>
    <row r="50" spans="2:6" x14ac:dyDescent="0.2">
      <c r="B50" s="1"/>
      <c r="C50" s="1"/>
      <c r="D50" s="1"/>
      <c r="E50" s="1"/>
      <c r="F50" s="1"/>
    </row>
    <row r="51" spans="2:6" ht="13.5" customHeight="1" x14ac:dyDescent="0.2">
      <c r="B51" s="1"/>
      <c r="C51" s="1"/>
      <c r="D51" s="1"/>
      <c r="E51" s="1"/>
      <c r="F51" s="1"/>
    </row>
    <row r="52" spans="2:6" x14ac:dyDescent="0.2">
      <c r="B52" s="1"/>
      <c r="C52" s="1"/>
      <c r="D52" s="1"/>
      <c r="E52" s="1"/>
      <c r="F52" s="1"/>
    </row>
    <row r="53" spans="2:6" x14ac:dyDescent="0.2">
      <c r="B53" s="1"/>
      <c r="C53" s="1"/>
      <c r="D53" s="1"/>
      <c r="E53" s="1"/>
      <c r="F53" s="1"/>
    </row>
    <row r="54" spans="2:6" x14ac:dyDescent="0.2">
      <c r="B54" s="1"/>
      <c r="C54" s="1"/>
      <c r="D54" s="1"/>
      <c r="E54" s="1"/>
      <c r="F54" s="1"/>
    </row>
    <row r="55" spans="2:6" x14ac:dyDescent="0.2">
      <c r="B55" s="1"/>
      <c r="C55" s="1"/>
      <c r="D55" s="1"/>
      <c r="E55" s="1"/>
      <c r="F55" s="1"/>
    </row>
    <row r="56" spans="2:6" x14ac:dyDescent="0.2">
      <c r="B56" s="1"/>
      <c r="C56" s="1"/>
      <c r="D56" s="1"/>
      <c r="E56" s="1"/>
      <c r="F56" s="1"/>
    </row>
    <row r="57" spans="2:6" x14ac:dyDescent="0.2">
      <c r="B57" s="1"/>
      <c r="C57" s="1"/>
      <c r="D57" s="1"/>
      <c r="E57" s="1"/>
      <c r="F57" s="1"/>
    </row>
    <row r="58" spans="2:6" s="3" customFormat="1" ht="15" x14ac:dyDescent="0.2">
      <c r="B58" s="1"/>
      <c r="C58" s="1"/>
      <c r="D58" s="1"/>
      <c r="E58" s="1"/>
      <c r="F58" s="1"/>
    </row>
    <row r="59" spans="2:6" x14ac:dyDescent="0.2">
      <c r="B59" s="1"/>
      <c r="C59" s="1"/>
      <c r="D59" s="1"/>
      <c r="E59" s="1"/>
      <c r="F59" s="1"/>
    </row>
    <row r="60" spans="2:6" x14ac:dyDescent="0.2">
      <c r="B60" s="1"/>
      <c r="C60" s="1"/>
      <c r="D60" s="1"/>
      <c r="E60" s="1"/>
      <c r="F60" s="1"/>
    </row>
    <row r="61" spans="2:6" x14ac:dyDescent="0.2">
      <c r="B61" s="1"/>
      <c r="C61" s="1"/>
      <c r="D61" s="1"/>
      <c r="E61" s="1"/>
      <c r="F61" s="1"/>
    </row>
    <row r="62" spans="2:6" ht="32.25" customHeight="1" x14ac:dyDescent="0.2">
      <c r="B62" s="1"/>
      <c r="C62" s="1"/>
      <c r="D62" s="1"/>
      <c r="E62" s="1"/>
      <c r="F62" s="1"/>
    </row>
    <row r="63" spans="2:6" x14ac:dyDescent="0.2">
      <c r="B63" s="1"/>
      <c r="C63" s="1"/>
      <c r="D63" s="1"/>
      <c r="E63" s="1"/>
      <c r="F63" s="1"/>
    </row>
    <row r="64" spans="2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ht="28.5" customHeight="1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1:19" x14ac:dyDescent="0.2">
      <c r="B81" s="1"/>
      <c r="C81" s="1"/>
      <c r="D81" s="1"/>
      <c r="E81" s="1"/>
      <c r="F81" s="1"/>
    </row>
    <row r="82" spans="1:19" x14ac:dyDescent="0.2">
      <c r="B82" s="1"/>
      <c r="C82" s="1"/>
      <c r="D82" s="1"/>
      <c r="E82" s="1"/>
      <c r="F82" s="1"/>
    </row>
    <row r="83" spans="1:19" x14ac:dyDescent="0.2">
      <c r="B83" s="1"/>
      <c r="C83" s="1"/>
      <c r="D83" s="1"/>
      <c r="E83" s="1"/>
      <c r="F83" s="1"/>
    </row>
    <row r="84" spans="1:19" x14ac:dyDescent="0.2">
      <c r="B84" s="1"/>
      <c r="C84" s="1"/>
      <c r="D84" s="1"/>
      <c r="E84" s="1"/>
      <c r="F84" s="1"/>
    </row>
    <row r="85" spans="1:19" x14ac:dyDescent="0.2">
      <c r="B85" s="1"/>
      <c r="C85" s="1"/>
      <c r="D85" s="1"/>
      <c r="E85" s="1"/>
      <c r="F85" s="1"/>
    </row>
    <row r="86" spans="1:19" ht="13.5" thickBot="1" x14ac:dyDescent="0.25">
      <c r="B86" s="1"/>
      <c r="C86" s="1"/>
      <c r="D86" s="1"/>
      <c r="E86" s="1"/>
      <c r="F86" s="1"/>
    </row>
    <row r="87" spans="1:19" s="36" customFormat="1" ht="13.5" thickBot="1" x14ac:dyDescent="0.25">
      <c r="A87" s="35"/>
      <c r="B87" s="1"/>
      <c r="C87" s="1"/>
      <c r="D87" s="1"/>
      <c r="E87" s="1"/>
      <c r="F87" s="1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</row>
    <row r="88" spans="1:19" s="14" customFormat="1" x14ac:dyDescent="0.2">
      <c r="B88" s="1"/>
      <c r="C88" s="1"/>
      <c r="D88" s="1"/>
      <c r="E88" s="1"/>
      <c r="F88" s="1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</row>
    <row r="89" spans="1:19" s="14" customFormat="1" x14ac:dyDescent="0.2">
      <c r="B89" s="1"/>
      <c r="C89" s="1"/>
      <c r="D89" s="1"/>
      <c r="E89" s="1"/>
      <c r="F89" s="1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</row>
    <row r="90" spans="1:19" s="14" customFormat="1" x14ac:dyDescent="0.2">
      <c r="B90" s="1"/>
      <c r="C90" s="1"/>
      <c r="D90" s="1"/>
      <c r="E90" s="1"/>
      <c r="F90" s="1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</row>
    <row r="91" spans="1:19" s="14" customFormat="1" x14ac:dyDescent="0.2">
      <c r="B91" s="1"/>
      <c r="C91" s="1"/>
      <c r="D91" s="1"/>
      <c r="E91" s="1"/>
      <c r="F91" s="1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</row>
    <row r="92" spans="1:19" s="14" customFormat="1" ht="13.5" thickBot="1" x14ac:dyDescent="0.25">
      <c r="B92" s="1"/>
      <c r="C92" s="1"/>
      <c r="D92" s="1"/>
      <c r="E92" s="1"/>
      <c r="F92" s="1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</row>
    <row r="93" spans="1:19" s="36" customFormat="1" ht="13.5" thickBot="1" x14ac:dyDescent="0.25">
      <c r="A93" s="35"/>
      <c r="B93" s="1"/>
      <c r="C93" s="1"/>
      <c r="D93" s="1"/>
      <c r="E93" s="1"/>
      <c r="F93" s="1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  <row r="94" spans="1:19" x14ac:dyDescent="0.2">
      <c r="B94" s="1"/>
      <c r="C94" s="1"/>
      <c r="D94" s="1"/>
      <c r="E94" s="1"/>
      <c r="F94" s="1"/>
    </row>
    <row r="95" spans="1:19" ht="27" customHeight="1" x14ac:dyDescent="0.2">
      <c r="B95" s="1"/>
      <c r="C95" s="1"/>
      <c r="D95" s="1"/>
      <c r="E95" s="1"/>
      <c r="F95" s="1"/>
    </row>
    <row r="96" spans="1:19" ht="27" customHeight="1" x14ac:dyDescent="0.2">
      <c r="B96" s="1"/>
      <c r="C96" s="1"/>
      <c r="D96" s="1"/>
      <c r="E96" s="1"/>
      <c r="F96" s="1"/>
    </row>
    <row r="97" spans="2:6" ht="27" customHeight="1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</sheetData>
  <mergeCells count="7">
    <mergeCell ref="A22:F22"/>
    <mergeCell ref="A1:E1"/>
    <mergeCell ref="A20:E20"/>
    <mergeCell ref="B35:C35"/>
    <mergeCell ref="A3:F3"/>
    <mergeCell ref="A4:F4"/>
    <mergeCell ref="A23:F23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opLeftCell="A5" workbookViewId="0">
      <selection activeCell="G20" sqref="G20"/>
    </sheetView>
  </sheetViews>
  <sheetFormatPr defaultRowHeight="12.75" x14ac:dyDescent="0.2"/>
  <cols>
    <col min="1" max="1" width="4.85546875" customWidth="1"/>
    <col min="2" max="2" width="43.42578125" customWidth="1"/>
    <col min="3" max="3" width="11.42578125" customWidth="1"/>
    <col min="4" max="4" width="10.7109375" customWidth="1"/>
    <col min="5" max="5" width="10.140625" customWidth="1"/>
    <col min="6" max="6" width="9.140625" customWidth="1"/>
  </cols>
  <sheetData>
    <row r="2" spans="1:6" x14ac:dyDescent="0.2">
      <c r="A2" s="202"/>
      <c r="B2" s="1363" t="s">
        <v>865</v>
      </c>
      <c r="C2" s="1363"/>
      <c r="D2" s="202"/>
      <c r="E2" s="202"/>
    </row>
    <row r="3" spans="1:6" x14ac:dyDescent="0.2">
      <c r="A3" s="202"/>
      <c r="B3" s="202"/>
      <c r="C3" s="202"/>
      <c r="D3" s="202"/>
      <c r="E3" s="202"/>
    </row>
    <row r="4" spans="1:6" ht="15.75" x14ac:dyDescent="0.25">
      <c r="A4" s="1389" t="s">
        <v>536</v>
      </c>
      <c r="B4" s="1405"/>
      <c r="C4" s="1405"/>
      <c r="D4" s="1405"/>
      <c r="E4" s="1405"/>
      <c r="F4" s="1405"/>
    </row>
    <row r="5" spans="1:6" ht="15.75" x14ac:dyDescent="0.25">
      <c r="A5" s="1409" t="s">
        <v>276</v>
      </c>
      <c r="B5" s="1405"/>
      <c r="C5" s="1405"/>
      <c r="D5" s="1405"/>
      <c r="E5" s="1405"/>
      <c r="F5" s="1405"/>
    </row>
    <row r="6" spans="1:6" ht="15.75" x14ac:dyDescent="0.25">
      <c r="B6" s="62"/>
      <c r="C6" s="1"/>
    </row>
    <row r="7" spans="1:6" ht="13.5" thickBot="1" x14ac:dyDescent="0.25">
      <c r="B7" s="1"/>
      <c r="C7" s="19" t="s">
        <v>923</v>
      </c>
    </row>
    <row r="8" spans="1:6" ht="29.25" customHeight="1" thickBot="1" x14ac:dyDescent="0.3">
      <c r="A8" s="232" t="s">
        <v>126</v>
      </c>
      <c r="B8" s="112" t="s">
        <v>14</v>
      </c>
      <c r="C8" s="738" t="s">
        <v>107</v>
      </c>
      <c r="D8" s="843" t="s">
        <v>108</v>
      </c>
      <c r="E8" s="188" t="s">
        <v>583</v>
      </c>
      <c r="F8" s="193" t="s">
        <v>110</v>
      </c>
    </row>
    <row r="9" spans="1:6" ht="13.5" thickBot="1" x14ac:dyDescent="0.25">
      <c r="A9" s="234" t="s">
        <v>127</v>
      </c>
      <c r="B9" s="244" t="s">
        <v>128</v>
      </c>
      <c r="C9" s="252" t="s">
        <v>129</v>
      </c>
      <c r="D9" s="780" t="s">
        <v>130</v>
      </c>
      <c r="E9" s="887" t="s">
        <v>150</v>
      </c>
      <c r="F9" s="368" t="s">
        <v>175</v>
      </c>
    </row>
    <row r="10" spans="1:6" x14ac:dyDescent="0.2">
      <c r="A10" s="227" t="s">
        <v>131</v>
      </c>
      <c r="B10" s="772" t="s">
        <v>343</v>
      </c>
      <c r="C10" s="727"/>
      <c r="D10" s="950"/>
      <c r="E10" s="950"/>
      <c r="F10" s="856"/>
    </row>
    <row r="11" spans="1:6" x14ac:dyDescent="0.2">
      <c r="A11" s="223" t="s">
        <v>132</v>
      </c>
      <c r="B11" s="935"/>
      <c r="C11" s="215"/>
      <c r="D11" s="86"/>
      <c r="E11" s="86"/>
      <c r="F11" s="760"/>
    </row>
    <row r="12" spans="1:6" ht="25.5" x14ac:dyDescent="0.2">
      <c r="A12" s="223" t="s">
        <v>134</v>
      </c>
      <c r="B12" s="458" t="s">
        <v>515</v>
      </c>
      <c r="C12" s="793">
        <f>C13+C14</f>
        <v>0</v>
      </c>
      <c r="D12" s="460">
        <f>D13+D14</f>
        <v>0</v>
      </c>
      <c r="E12" s="460">
        <f>E13+E14</f>
        <v>0</v>
      </c>
      <c r="F12" s="760">
        <v>0</v>
      </c>
    </row>
    <row r="13" spans="1:6" ht="24" customHeight="1" x14ac:dyDescent="0.2">
      <c r="A13" s="223" t="s">
        <v>135</v>
      </c>
      <c r="B13" s="458" t="s">
        <v>710</v>
      </c>
      <c r="C13" s="939"/>
      <c r="D13" s="86"/>
      <c r="E13" s="86"/>
      <c r="F13" s="760"/>
    </row>
    <row r="14" spans="1:6" ht="26.25" customHeight="1" thickBot="1" x14ac:dyDescent="0.25">
      <c r="A14" s="223" t="s">
        <v>136</v>
      </c>
      <c r="B14" s="773"/>
      <c r="C14" s="796"/>
      <c r="D14" s="91"/>
      <c r="E14" s="91"/>
      <c r="F14" s="763"/>
    </row>
    <row r="15" spans="1:6" ht="26.25" thickBot="1" x14ac:dyDescent="0.25">
      <c r="A15" s="223" t="s">
        <v>137</v>
      </c>
      <c r="B15" s="239" t="s">
        <v>534</v>
      </c>
      <c r="C15" s="217">
        <f>C12</f>
        <v>0</v>
      </c>
      <c r="D15" s="179">
        <f>D12</f>
        <v>0</v>
      </c>
      <c r="E15" s="179">
        <f>E12</f>
        <v>0</v>
      </c>
      <c r="F15" s="766">
        <v>0</v>
      </c>
    </row>
    <row r="16" spans="1:6" x14ac:dyDescent="0.2">
      <c r="A16" s="223" t="s">
        <v>138</v>
      </c>
      <c r="B16" s="365"/>
      <c r="C16" s="940"/>
      <c r="D16" s="89"/>
      <c r="E16" s="89"/>
      <c r="F16" s="764"/>
    </row>
    <row r="17" spans="1:6" x14ac:dyDescent="0.2">
      <c r="A17" s="223" t="s">
        <v>139</v>
      </c>
      <c r="B17" s="299"/>
      <c r="C17" s="941"/>
      <c r="D17" s="86"/>
      <c r="E17" s="86"/>
      <c r="F17" s="760"/>
    </row>
    <row r="18" spans="1:6" x14ac:dyDescent="0.2">
      <c r="A18" s="223" t="s">
        <v>140</v>
      </c>
      <c r="B18" s="936" t="s">
        <v>344</v>
      </c>
      <c r="C18" s="941"/>
      <c r="D18" s="86"/>
      <c r="E18" s="86"/>
      <c r="F18" s="760"/>
    </row>
    <row r="19" spans="1:6" x14ac:dyDescent="0.2">
      <c r="A19" s="223" t="s">
        <v>141</v>
      </c>
      <c r="B19" s="299"/>
      <c r="C19" s="280"/>
      <c r="D19" s="86"/>
      <c r="E19" s="86"/>
      <c r="F19" s="760"/>
    </row>
    <row r="20" spans="1:6" ht="24" x14ac:dyDescent="0.2">
      <c r="A20" s="223" t="s">
        <v>143</v>
      </c>
      <c r="B20" s="937" t="s">
        <v>868</v>
      </c>
      <c r="C20" s="280">
        <v>19000000</v>
      </c>
      <c r="D20" s="333">
        <v>19000000</v>
      </c>
      <c r="E20" s="333">
        <v>19000000</v>
      </c>
      <c r="F20" s="760"/>
    </row>
    <row r="21" spans="1:6" ht="23.25" customHeight="1" x14ac:dyDescent="0.2">
      <c r="A21" s="223" t="s">
        <v>144</v>
      </c>
      <c r="B21" s="845" t="s">
        <v>516</v>
      </c>
      <c r="C21" s="852"/>
      <c r="D21" s="86"/>
      <c r="E21" s="86"/>
      <c r="F21" s="760"/>
    </row>
    <row r="22" spans="1:6" ht="25.5" x14ac:dyDescent="0.2">
      <c r="A22" s="223" t="s">
        <v>145</v>
      </c>
      <c r="B22" s="845" t="s">
        <v>517</v>
      </c>
      <c r="C22" s="913"/>
      <c r="D22" s="86"/>
      <c r="E22" s="86"/>
      <c r="F22" s="760"/>
    </row>
    <row r="23" spans="1:6" ht="27" customHeight="1" x14ac:dyDescent="0.2">
      <c r="A23" s="223" t="s">
        <v>146</v>
      </c>
      <c r="B23" s="938" t="s">
        <v>518</v>
      </c>
      <c r="C23" s="913"/>
      <c r="D23" s="86"/>
      <c r="E23" s="86"/>
      <c r="F23" s="760"/>
    </row>
    <row r="24" spans="1:6" x14ac:dyDescent="0.2">
      <c r="A24" s="223" t="s">
        <v>147</v>
      </c>
      <c r="B24" s="380" t="s">
        <v>519</v>
      </c>
      <c r="C24" s="913"/>
      <c r="D24" s="86"/>
      <c r="E24" s="86"/>
      <c r="F24" s="760"/>
    </row>
    <row r="25" spans="1:6" ht="24.75" customHeight="1" thickBot="1" x14ac:dyDescent="0.25">
      <c r="A25" s="223" t="s">
        <v>148</v>
      </c>
      <c r="B25" s="845" t="s">
        <v>520</v>
      </c>
      <c r="C25" s="942"/>
      <c r="D25" s="91"/>
      <c r="E25" s="91"/>
      <c r="F25" s="760"/>
    </row>
    <row r="26" spans="1:6" ht="26.25" thickBot="1" x14ac:dyDescent="0.25">
      <c r="A26" s="209" t="s">
        <v>149</v>
      </c>
      <c r="B26" s="239" t="s">
        <v>535</v>
      </c>
      <c r="C26" s="217">
        <f>C20</f>
        <v>19000000</v>
      </c>
      <c r="D26" s="179">
        <f>D20</f>
        <v>19000000</v>
      </c>
      <c r="E26" s="179">
        <f>E20</f>
        <v>19000000</v>
      </c>
      <c r="F26" s="766">
        <v>0</v>
      </c>
    </row>
    <row r="27" spans="1:6" ht="13.5" thickBot="1" x14ac:dyDescent="0.25">
      <c r="A27" s="235" t="s">
        <v>151</v>
      </c>
      <c r="B27" s="774"/>
      <c r="C27" s="101"/>
      <c r="D27" s="94"/>
      <c r="E27" s="94"/>
      <c r="F27" s="1071"/>
    </row>
    <row r="28" spans="1:6" ht="39" thickBot="1" x14ac:dyDescent="0.25">
      <c r="A28" s="209" t="s">
        <v>152</v>
      </c>
      <c r="B28" s="239" t="s">
        <v>533</v>
      </c>
      <c r="C28" s="217">
        <f>C26+C15</f>
        <v>19000000</v>
      </c>
      <c r="D28" s="179">
        <f>D26+D15</f>
        <v>19000000</v>
      </c>
      <c r="E28" s="179">
        <f>E26+E15</f>
        <v>19000000</v>
      </c>
      <c r="F28" s="766">
        <v>0</v>
      </c>
    </row>
  </sheetData>
  <mergeCells count="2">
    <mergeCell ref="A4:F4"/>
    <mergeCell ref="A5:F5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H28" sqref="H28"/>
    </sheetView>
  </sheetViews>
  <sheetFormatPr defaultRowHeight="12.75" x14ac:dyDescent="0.2"/>
  <cols>
    <col min="1" max="1" width="5.85546875" customWidth="1"/>
    <col min="2" max="2" width="37.5703125" customWidth="1"/>
    <col min="3" max="3" width="11.7109375" customWidth="1"/>
    <col min="4" max="4" width="11.140625" customWidth="1"/>
    <col min="5" max="5" width="10.42578125" customWidth="1"/>
  </cols>
  <sheetData>
    <row r="1" spans="1:7" x14ac:dyDescent="0.2">
      <c r="A1" s="202"/>
      <c r="B1" s="1363" t="s">
        <v>863</v>
      </c>
      <c r="C1" s="1363"/>
      <c r="D1" s="202"/>
      <c r="E1" s="202"/>
    </row>
    <row r="2" spans="1:7" x14ac:dyDescent="0.2">
      <c r="B2" s="1"/>
      <c r="C2" s="37"/>
    </row>
    <row r="3" spans="1:7" ht="15.75" x14ac:dyDescent="0.25">
      <c r="B3" s="1427" t="s">
        <v>26</v>
      </c>
      <c r="C3" s="1427"/>
      <c r="D3" s="1405"/>
      <c r="E3" s="1405"/>
    </row>
    <row r="4" spans="1:7" ht="15.75" x14ac:dyDescent="0.25">
      <c r="B4" s="1427" t="s">
        <v>27</v>
      </c>
      <c r="C4" s="1427"/>
      <c r="D4" s="1405"/>
      <c r="E4" s="1405"/>
    </row>
    <row r="5" spans="1:7" ht="15.75" x14ac:dyDescent="0.25">
      <c r="B5" s="1427" t="s">
        <v>276</v>
      </c>
      <c r="C5" s="1427"/>
      <c r="D5" s="1405"/>
      <c r="E5" s="1405"/>
    </row>
    <row r="6" spans="1:7" ht="15.75" x14ac:dyDescent="0.25">
      <c r="B6" s="113"/>
      <c r="C6" s="113"/>
    </row>
    <row r="7" spans="1:7" x14ac:dyDescent="0.2">
      <c r="B7" s="1"/>
      <c r="C7" s="39"/>
      <c r="F7" s="39" t="s">
        <v>883</v>
      </c>
    </row>
    <row r="8" spans="1:7" ht="13.5" thickBot="1" x14ac:dyDescent="0.25">
      <c r="B8" s="1"/>
      <c r="C8" s="39"/>
    </row>
    <row r="9" spans="1:7" ht="26.25" thickBot="1" x14ac:dyDescent="0.25">
      <c r="A9" s="232" t="s">
        <v>126</v>
      </c>
      <c r="B9" s="260" t="s">
        <v>28</v>
      </c>
      <c r="C9" s="705" t="s">
        <v>107</v>
      </c>
      <c r="D9" s="706" t="s">
        <v>108</v>
      </c>
      <c r="E9" s="706" t="s">
        <v>583</v>
      </c>
      <c r="F9" s="609" t="s">
        <v>110</v>
      </c>
    </row>
    <row r="10" spans="1:7" ht="13.5" thickBot="1" x14ac:dyDescent="0.25">
      <c r="A10" s="257" t="s">
        <v>127</v>
      </c>
      <c r="B10" s="251" t="s">
        <v>128</v>
      </c>
      <c r="C10" s="692" t="s">
        <v>129</v>
      </c>
      <c r="D10" s="707" t="s">
        <v>130</v>
      </c>
      <c r="E10" s="708" t="s">
        <v>150</v>
      </c>
      <c r="F10" s="708" t="s">
        <v>175</v>
      </c>
    </row>
    <row r="11" spans="1:7" ht="13.5" thickBot="1" x14ac:dyDescent="0.25">
      <c r="A11" s="216" t="s">
        <v>131</v>
      </c>
      <c r="B11" s="658" t="s">
        <v>15</v>
      </c>
      <c r="C11" s="701"/>
      <c r="D11" s="1018"/>
      <c r="E11" s="320"/>
      <c r="F11" s="764"/>
      <c r="G11" s="13"/>
    </row>
    <row r="12" spans="1:7" x14ac:dyDescent="0.2">
      <c r="A12" s="382" t="s">
        <v>132</v>
      </c>
      <c r="B12" s="698" t="s">
        <v>788</v>
      </c>
      <c r="C12" s="702"/>
      <c r="D12" s="336"/>
      <c r="E12" s="86"/>
      <c r="F12" s="760" t="e">
        <f>E12/D12</f>
        <v>#DIV/0!</v>
      </c>
      <c r="G12" s="13"/>
    </row>
    <row r="13" spans="1:7" x14ac:dyDescent="0.2">
      <c r="A13" s="383" t="s">
        <v>133</v>
      </c>
      <c r="B13" s="1266"/>
      <c r="C13" s="702"/>
      <c r="D13" s="336"/>
      <c r="E13" s="86"/>
      <c r="F13" s="760"/>
      <c r="G13" s="13"/>
    </row>
    <row r="14" spans="1:7" ht="13.5" thickBot="1" x14ac:dyDescent="0.25">
      <c r="A14" s="383" t="s">
        <v>134</v>
      </c>
      <c r="B14" s="698"/>
      <c r="C14" s="703"/>
      <c r="D14" s="336"/>
      <c r="E14" s="86"/>
      <c r="F14" s="760"/>
      <c r="G14" s="13"/>
    </row>
    <row r="15" spans="1:7" ht="13.5" thickBot="1" x14ac:dyDescent="0.25">
      <c r="A15" s="209" t="s">
        <v>135</v>
      </c>
      <c r="B15" s="700" t="s">
        <v>12</v>
      </c>
      <c r="C15" s="704">
        <f>C12+C13+C14</f>
        <v>0</v>
      </c>
      <c r="D15" s="704">
        <f>D12+D13+D14</f>
        <v>0</v>
      </c>
      <c r="E15" s="704">
        <f>E12+E13+E14</f>
        <v>0</v>
      </c>
      <c r="F15" s="802" t="e">
        <f>E15/D15</f>
        <v>#DIV/0!</v>
      </c>
      <c r="G15" s="13"/>
    </row>
    <row r="16" spans="1:7" ht="15.75" x14ac:dyDescent="0.2">
      <c r="B16" s="42"/>
      <c r="C16" s="43"/>
      <c r="F16" s="14"/>
    </row>
    <row r="17" spans="1:7" ht="15.75" x14ac:dyDescent="0.2">
      <c r="B17" s="42"/>
      <c r="C17" s="43"/>
    </row>
    <row r="18" spans="1:7" x14ac:dyDescent="0.2">
      <c r="A18" s="1377" t="s">
        <v>864</v>
      </c>
      <c r="B18" s="1377"/>
      <c r="C18" s="1377"/>
      <c r="D18" s="202"/>
      <c r="E18" s="202"/>
    </row>
    <row r="19" spans="1:7" ht="15.75" x14ac:dyDescent="0.25">
      <c r="A19" s="1427" t="s">
        <v>584</v>
      </c>
      <c r="B19" s="1390"/>
      <c r="C19" s="1390"/>
      <c r="D19" s="1390"/>
      <c r="E19" s="1390"/>
      <c r="F19" s="1390"/>
    </row>
    <row r="20" spans="1:7" ht="15.75" x14ac:dyDescent="0.25">
      <c r="A20" s="1427" t="s">
        <v>276</v>
      </c>
      <c r="B20" s="1405"/>
      <c r="C20" s="1405"/>
      <c r="D20" s="1405"/>
      <c r="E20" s="1405"/>
      <c r="F20" s="1405"/>
    </row>
    <row r="21" spans="1:7" ht="15.75" x14ac:dyDescent="0.25">
      <c r="B21" s="412"/>
      <c r="C21" s="412"/>
    </row>
    <row r="22" spans="1:7" ht="13.5" thickBot="1" x14ac:dyDescent="0.25">
      <c r="B22" s="37"/>
      <c r="C22" s="39"/>
      <c r="F22" s="39" t="s">
        <v>883</v>
      </c>
    </row>
    <row r="23" spans="1:7" ht="26.25" thickBot="1" x14ac:dyDescent="0.25">
      <c r="A23" s="709" t="s">
        <v>126</v>
      </c>
      <c r="B23" s="264" t="s">
        <v>30</v>
      </c>
      <c r="C23" s="705" t="s">
        <v>107</v>
      </c>
      <c r="D23" s="706" t="s">
        <v>108</v>
      </c>
      <c r="E23" s="706" t="s">
        <v>583</v>
      </c>
      <c r="F23" s="609" t="s">
        <v>110</v>
      </c>
    </row>
    <row r="24" spans="1:7" ht="13.5" thickBot="1" x14ac:dyDescent="0.25">
      <c r="A24" s="257" t="s">
        <v>127</v>
      </c>
      <c r="B24" s="244" t="s">
        <v>128</v>
      </c>
      <c r="C24" s="714" t="s">
        <v>129</v>
      </c>
      <c r="D24" s="714" t="s">
        <v>130</v>
      </c>
      <c r="E24" s="708" t="s">
        <v>150</v>
      </c>
      <c r="F24" s="708" t="s">
        <v>175</v>
      </c>
    </row>
    <row r="25" spans="1:7" x14ac:dyDescent="0.2">
      <c r="A25" s="641" t="s">
        <v>131</v>
      </c>
      <c r="B25" s="1267" t="s">
        <v>789</v>
      </c>
      <c r="C25" s="1327">
        <v>4389819</v>
      </c>
      <c r="D25" s="320">
        <v>626727</v>
      </c>
      <c r="E25" s="1021">
        <v>626727</v>
      </c>
      <c r="F25" s="1022">
        <f>E25/D25</f>
        <v>1</v>
      </c>
    </row>
    <row r="26" spans="1:7" x14ac:dyDescent="0.2">
      <c r="A26" s="191" t="s">
        <v>132</v>
      </c>
      <c r="B26" s="710" t="s">
        <v>924</v>
      </c>
      <c r="C26" s="1308"/>
      <c r="D26" s="86">
        <v>1709000</v>
      </c>
      <c r="E26" s="1309">
        <v>1709000</v>
      </c>
      <c r="F26" s="1022">
        <f>E26/D26</f>
        <v>1</v>
      </c>
    </row>
    <row r="27" spans="1:7" ht="13.5" thickBot="1" x14ac:dyDescent="0.25">
      <c r="A27" s="456" t="s">
        <v>133</v>
      </c>
      <c r="B27" s="1307" t="s">
        <v>925</v>
      </c>
      <c r="C27" s="215"/>
      <c r="D27" s="94">
        <v>4946650</v>
      </c>
      <c r="E27" s="27">
        <v>4946650</v>
      </c>
      <c r="F27" s="1310"/>
      <c r="G27" s="12"/>
    </row>
    <row r="28" spans="1:7" ht="13.5" thickBot="1" x14ac:dyDescent="0.25">
      <c r="A28" s="216" t="s">
        <v>134</v>
      </c>
      <c r="B28" s="711" t="s">
        <v>20</v>
      </c>
      <c r="C28" s="1268">
        <v>4389819</v>
      </c>
      <c r="D28" s="179">
        <v>7282377</v>
      </c>
      <c r="E28" s="179">
        <v>7282377</v>
      </c>
      <c r="F28" s="766">
        <f>E28/D28</f>
        <v>1</v>
      </c>
    </row>
    <row r="29" spans="1:7" x14ac:dyDescent="0.2">
      <c r="A29" s="208"/>
      <c r="B29" s="281"/>
      <c r="C29" s="659"/>
      <c r="D29" s="12"/>
      <c r="E29" s="12"/>
      <c r="F29" s="12"/>
    </row>
    <row r="30" spans="1:7" x14ac:dyDescent="0.2">
      <c r="A30" s="1"/>
      <c r="B30" s="1"/>
    </row>
    <row r="33" spans="6:6" x14ac:dyDescent="0.2">
      <c r="F33" s="12"/>
    </row>
  </sheetData>
  <mergeCells count="6">
    <mergeCell ref="A20:F20"/>
    <mergeCell ref="B3:E3"/>
    <mergeCell ref="B4:E4"/>
    <mergeCell ref="B5:E5"/>
    <mergeCell ref="A18:C18"/>
    <mergeCell ref="A19:F19"/>
  </mergeCells>
  <pageMargins left="0.74803149606299213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1" sqref="B1"/>
    </sheetView>
  </sheetViews>
  <sheetFormatPr defaultRowHeight="12.75" x14ac:dyDescent="0.2"/>
  <cols>
    <col min="1" max="1" width="4.42578125" customWidth="1"/>
    <col min="2" max="2" width="39.140625" customWidth="1"/>
    <col min="3" max="3" width="12" customWidth="1"/>
    <col min="4" max="4" width="11.85546875" customWidth="1"/>
  </cols>
  <sheetData>
    <row r="1" spans="1:6" x14ac:dyDescent="0.2">
      <c r="A1" s="202"/>
      <c r="B1" s="1363" t="s">
        <v>926</v>
      </c>
      <c r="C1" s="1363"/>
      <c r="D1" s="202"/>
      <c r="E1" s="202"/>
    </row>
    <row r="2" spans="1:6" x14ac:dyDescent="0.2">
      <c r="C2" s="1"/>
    </row>
    <row r="3" spans="1:6" ht="15.75" x14ac:dyDescent="0.25">
      <c r="B3" s="1427" t="s">
        <v>861</v>
      </c>
      <c r="C3" s="1427"/>
      <c r="D3" s="1405"/>
      <c r="E3" s="1405"/>
      <c r="F3" s="1405"/>
    </row>
    <row r="4" spans="1:6" ht="15.75" x14ac:dyDescent="0.25">
      <c r="B4" s="113"/>
      <c r="C4" s="113"/>
    </row>
    <row r="5" spans="1:6" ht="15.75" x14ac:dyDescent="0.25">
      <c r="B5" s="113"/>
      <c r="C5" s="113"/>
    </row>
    <row r="6" spans="1:6" ht="13.5" thickBot="1" x14ac:dyDescent="0.25">
      <c r="B6" s="1"/>
      <c r="C6" s="39"/>
      <c r="E6" s="39" t="s">
        <v>596</v>
      </c>
    </row>
    <row r="7" spans="1:6" ht="39" thickBot="1" x14ac:dyDescent="0.25">
      <c r="A7" s="232" t="s">
        <v>126</v>
      </c>
      <c r="B7" s="264" t="s">
        <v>32</v>
      </c>
      <c r="C7" s="948" t="s">
        <v>107</v>
      </c>
      <c r="D7" s="706" t="s">
        <v>108</v>
      </c>
      <c r="E7" s="706" t="s">
        <v>583</v>
      </c>
      <c r="F7" s="609" t="s">
        <v>110</v>
      </c>
    </row>
    <row r="8" spans="1:6" ht="13.5" thickBot="1" x14ac:dyDescent="0.25">
      <c r="A8" s="234" t="s">
        <v>127</v>
      </c>
      <c r="B8" s="244" t="s">
        <v>128</v>
      </c>
      <c r="C8" s="949" t="s">
        <v>129</v>
      </c>
      <c r="D8" s="738" t="s">
        <v>130</v>
      </c>
      <c r="E8" s="207" t="s">
        <v>150</v>
      </c>
      <c r="F8" s="205" t="s">
        <v>130</v>
      </c>
    </row>
    <row r="9" spans="1:6" ht="13.5" thickBot="1" x14ac:dyDescent="0.25">
      <c r="A9" s="262" t="s">
        <v>131</v>
      </c>
      <c r="B9" s="22" t="s">
        <v>711</v>
      </c>
      <c r="C9" s="953">
        <v>8</v>
      </c>
      <c r="D9" s="1025">
        <v>8</v>
      </c>
      <c r="E9" s="1080">
        <v>8</v>
      </c>
      <c r="F9" s="856">
        <f>E9/D9</f>
        <v>1</v>
      </c>
    </row>
    <row r="10" spans="1:6" ht="13.5" thickBot="1" x14ac:dyDescent="0.25">
      <c r="A10" s="209" t="s">
        <v>132</v>
      </c>
      <c r="B10" s="952" t="s">
        <v>33</v>
      </c>
      <c r="C10" s="954">
        <f>SUM(C9:C9)</f>
        <v>8</v>
      </c>
      <c r="D10" s="955">
        <f>SUM(D9:D9)</f>
        <v>8</v>
      </c>
      <c r="E10" s="955">
        <f>SUM(E9:E9)</f>
        <v>8</v>
      </c>
      <c r="F10" s="864">
        <f>E10/D10</f>
        <v>1</v>
      </c>
    </row>
    <row r="11" spans="1:6" ht="15.75" x14ac:dyDescent="0.25">
      <c r="B11" s="33"/>
      <c r="C11" s="114"/>
    </row>
    <row r="12" spans="1:6" x14ac:dyDescent="0.2">
      <c r="A12" s="202"/>
      <c r="B12" s="202"/>
      <c r="C12" s="202"/>
      <c r="D12" s="202"/>
      <c r="E12" s="202"/>
    </row>
    <row r="13" spans="1:6" x14ac:dyDescent="0.2">
      <c r="B13" s="1"/>
      <c r="C13" s="1"/>
    </row>
    <row r="14" spans="1:6" ht="15.75" x14ac:dyDescent="0.25">
      <c r="B14" s="1427" t="s">
        <v>862</v>
      </c>
      <c r="C14" s="1427"/>
      <c r="D14" s="1405"/>
      <c r="E14" s="1405"/>
      <c r="F14" s="1405"/>
    </row>
    <row r="15" spans="1:6" ht="15.75" x14ac:dyDescent="0.25">
      <c r="B15" s="113"/>
      <c r="C15" s="113"/>
    </row>
    <row r="16" spans="1:6" ht="15.75" x14ac:dyDescent="0.25">
      <c r="B16" s="113"/>
      <c r="C16" s="113"/>
    </row>
    <row r="17" spans="1:6" ht="13.5" thickBot="1" x14ac:dyDescent="0.25">
      <c r="B17" s="1"/>
      <c r="C17" s="39"/>
      <c r="E17" s="39" t="s">
        <v>596</v>
      </c>
    </row>
    <row r="18" spans="1:6" ht="39" thickBot="1" x14ac:dyDescent="0.25">
      <c r="A18" s="232" t="s">
        <v>126</v>
      </c>
      <c r="B18" s="264" t="s">
        <v>32</v>
      </c>
      <c r="C18" s="948" t="s">
        <v>107</v>
      </c>
      <c r="D18" s="706" t="s">
        <v>108</v>
      </c>
      <c r="E18" s="706" t="s">
        <v>583</v>
      </c>
      <c r="F18" s="609" t="s">
        <v>110</v>
      </c>
    </row>
    <row r="19" spans="1:6" ht="13.5" thickBot="1" x14ac:dyDescent="0.25">
      <c r="A19" s="234" t="s">
        <v>127</v>
      </c>
      <c r="B19" s="244" t="s">
        <v>128</v>
      </c>
      <c r="C19" s="949" t="s">
        <v>129</v>
      </c>
      <c r="D19" s="738" t="s">
        <v>130</v>
      </c>
      <c r="E19" s="207" t="s">
        <v>150</v>
      </c>
      <c r="F19" s="205" t="s">
        <v>130</v>
      </c>
    </row>
    <row r="20" spans="1:6" ht="13.5" thickBot="1" x14ac:dyDescent="0.25">
      <c r="A20" s="262" t="s">
        <v>131</v>
      </c>
      <c r="B20" s="22" t="s">
        <v>712</v>
      </c>
      <c r="C20" s="953">
        <v>17</v>
      </c>
      <c r="D20" s="1025">
        <v>17</v>
      </c>
      <c r="E20" s="1081">
        <v>17</v>
      </c>
      <c r="F20" s="764">
        <f>E20/D20</f>
        <v>1</v>
      </c>
    </row>
    <row r="21" spans="1:6" ht="13.5" thickBot="1" x14ac:dyDescent="0.25">
      <c r="A21" s="209" t="s">
        <v>132</v>
      </c>
      <c r="B21" s="952" t="s">
        <v>226</v>
      </c>
      <c r="C21" s="954">
        <f>SUM(C20:C20)</f>
        <v>17</v>
      </c>
      <c r="D21" s="1026">
        <f>SUM(D20:D20)</f>
        <v>17</v>
      </c>
      <c r="E21" s="954">
        <f>SUM(E20:E20)</f>
        <v>17</v>
      </c>
      <c r="F21" s="807">
        <f>E21/D21</f>
        <v>1</v>
      </c>
    </row>
    <row r="22" spans="1:6" x14ac:dyDescent="0.2">
      <c r="B22" s="1"/>
      <c r="C22" s="1"/>
    </row>
    <row r="23" spans="1:6" x14ac:dyDescent="0.2">
      <c r="B23" s="1"/>
      <c r="C23" s="1"/>
    </row>
    <row r="24" spans="1:6" x14ac:dyDescent="0.2">
      <c r="B24" s="1"/>
      <c r="C24" s="1"/>
    </row>
    <row r="25" spans="1:6" x14ac:dyDescent="0.2">
      <c r="B25" s="1"/>
      <c r="C25" s="1"/>
    </row>
    <row r="26" spans="1:6" x14ac:dyDescent="0.2">
      <c r="B26" s="1"/>
      <c r="C26" s="1"/>
    </row>
  </sheetData>
  <mergeCells count="2">
    <mergeCell ref="B3:F3"/>
    <mergeCell ref="B14:F14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workbookViewId="0">
      <selection activeCell="J5" sqref="J5:K5"/>
    </sheetView>
  </sheetViews>
  <sheetFormatPr defaultRowHeight="12.75" x14ac:dyDescent="0.2"/>
  <cols>
    <col min="1" max="1" width="4.42578125" customWidth="1"/>
    <col min="2" max="2" width="22.140625" customWidth="1"/>
    <col min="3" max="4" width="11.85546875" customWidth="1"/>
    <col min="5" max="5" width="9.7109375" customWidth="1"/>
    <col min="6" max="6" width="8.28515625" customWidth="1"/>
    <col min="7" max="7" width="27.42578125" customWidth="1"/>
    <col min="8" max="8" width="13" customWidth="1"/>
    <col min="9" max="9" width="10.140625" customWidth="1"/>
    <col min="10" max="10" width="10" bestFit="1" customWidth="1"/>
  </cols>
  <sheetData>
    <row r="1" spans="1:11" x14ac:dyDescent="0.2">
      <c r="A1" s="1377" t="s">
        <v>857</v>
      </c>
      <c r="B1" s="1377"/>
      <c r="C1" s="1377"/>
      <c r="D1" s="1377"/>
      <c r="E1" s="1377"/>
      <c r="F1" s="1377"/>
      <c r="G1" s="1377"/>
      <c r="H1" s="1377"/>
    </row>
    <row r="2" spans="1:11" x14ac:dyDescent="0.2">
      <c r="A2" s="202"/>
      <c r="B2" s="202"/>
      <c r="C2" s="202"/>
      <c r="D2" s="202"/>
      <c r="E2" s="202"/>
      <c r="F2" s="202"/>
      <c r="G2" s="202"/>
      <c r="H2" s="202"/>
    </row>
    <row r="3" spans="1:11" ht="15.75" x14ac:dyDescent="0.25">
      <c r="A3" s="1429" t="s">
        <v>858</v>
      </c>
      <c r="B3" s="1390"/>
      <c r="C3" s="1390"/>
      <c r="D3" s="1390"/>
      <c r="E3" s="1390"/>
      <c r="F3" s="1390"/>
      <c r="G3" s="1390"/>
      <c r="H3" s="1390"/>
      <c r="I3" s="1405"/>
      <c r="J3" s="1405"/>
      <c r="K3" s="1405"/>
    </row>
    <row r="4" spans="1:11" ht="9" customHeight="1" x14ac:dyDescent="0.2">
      <c r="B4" s="44"/>
      <c r="C4" s="44"/>
      <c r="D4" s="44"/>
      <c r="E4" s="44"/>
      <c r="F4" s="44"/>
      <c r="G4" s="44"/>
      <c r="H4" s="44"/>
    </row>
    <row r="5" spans="1:11" ht="13.5" thickBot="1" x14ac:dyDescent="0.25">
      <c r="B5" s="44"/>
      <c r="C5" s="44"/>
      <c r="D5" s="44"/>
      <c r="E5" s="44"/>
      <c r="F5" s="44"/>
      <c r="G5" s="1428"/>
      <c r="H5" s="1428"/>
      <c r="J5" s="1428" t="s">
        <v>607</v>
      </c>
      <c r="K5" s="1428"/>
    </row>
    <row r="6" spans="1:11" ht="13.5" thickBot="1" x14ac:dyDescent="0.25">
      <c r="A6" s="1430" t="s">
        <v>126</v>
      </c>
      <c r="B6" s="1432" t="s">
        <v>23</v>
      </c>
      <c r="C6" s="1433"/>
      <c r="D6" s="1383"/>
      <c r="E6" s="1383"/>
      <c r="F6" s="1383"/>
      <c r="G6" s="1434" t="s">
        <v>34</v>
      </c>
      <c r="H6" s="1433"/>
      <c r="I6" s="1435"/>
      <c r="J6" s="1435"/>
      <c r="K6" s="1421"/>
    </row>
    <row r="7" spans="1:11" ht="30" customHeight="1" thickBot="1" x14ac:dyDescent="0.25">
      <c r="A7" s="1431"/>
      <c r="B7" s="45" t="s">
        <v>31</v>
      </c>
      <c r="C7" s="712" t="s">
        <v>107</v>
      </c>
      <c r="D7" s="713" t="s">
        <v>108</v>
      </c>
      <c r="E7" s="713" t="s">
        <v>583</v>
      </c>
      <c r="F7" s="971" t="s">
        <v>110</v>
      </c>
      <c r="G7" s="975" t="s">
        <v>31</v>
      </c>
      <c r="H7" s="712" t="s">
        <v>107</v>
      </c>
      <c r="I7" s="713" t="s">
        <v>108</v>
      </c>
      <c r="J7" s="713" t="s">
        <v>583</v>
      </c>
      <c r="K7" s="193" t="s">
        <v>110</v>
      </c>
    </row>
    <row r="8" spans="1:11" ht="12.75" customHeight="1" thickBot="1" x14ac:dyDescent="0.25">
      <c r="A8" s="970" t="s">
        <v>127</v>
      </c>
      <c r="B8" s="251" t="s">
        <v>128</v>
      </c>
      <c r="C8" s="244" t="s">
        <v>129</v>
      </c>
      <c r="D8" s="245" t="s">
        <v>130</v>
      </c>
      <c r="E8" s="252" t="s">
        <v>150</v>
      </c>
      <c r="F8" s="251" t="s">
        <v>175</v>
      </c>
      <c r="G8" s="252" t="s">
        <v>176</v>
      </c>
      <c r="H8" s="994" t="s">
        <v>182</v>
      </c>
      <c r="I8" s="995" t="s">
        <v>183</v>
      </c>
      <c r="J8" s="608" t="s">
        <v>184</v>
      </c>
      <c r="K8" s="969" t="s">
        <v>187</v>
      </c>
    </row>
    <row r="9" spans="1:11" x14ac:dyDescent="0.2">
      <c r="A9" s="227" t="s">
        <v>131</v>
      </c>
      <c r="B9" s="960" t="s">
        <v>553</v>
      </c>
      <c r="C9" s="47">
        <f>'bevételi ei'!C8</f>
        <v>16735600</v>
      </c>
      <c r="D9" s="47">
        <f>'bevételi ei'!D8</f>
        <v>21469008</v>
      </c>
      <c r="E9" s="47">
        <f>'bevételi ei'!E8</f>
        <v>21444632</v>
      </c>
      <c r="F9" s="1092">
        <f>E9/D9</f>
        <v>0.99886459588631205</v>
      </c>
      <c r="G9" s="978" t="s">
        <v>407</v>
      </c>
      <c r="H9" s="1117">
        <f>'kiadási eik'!C10</f>
        <v>33970834</v>
      </c>
      <c r="I9" s="1117">
        <f>'kiadási eik'!D10</f>
        <v>34363898</v>
      </c>
      <c r="J9" s="1117">
        <f>'kiadási eik'!E10</f>
        <v>32726637</v>
      </c>
      <c r="K9" s="1101">
        <f>J9/I9</f>
        <v>0.95235520138023921</v>
      </c>
    </row>
    <row r="10" spans="1:11" x14ac:dyDescent="0.2">
      <c r="A10" s="237" t="s">
        <v>132</v>
      </c>
      <c r="B10" s="960" t="s">
        <v>562</v>
      </c>
      <c r="C10" s="46">
        <v>0</v>
      </c>
      <c r="D10" s="46">
        <v>0</v>
      </c>
      <c r="E10" s="46">
        <v>0</v>
      </c>
      <c r="F10" s="1092">
        <v>0</v>
      </c>
      <c r="G10" s="978" t="s">
        <v>408</v>
      </c>
      <c r="H10" s="1118">
        <f>'kiadási eik'!C11</f>
        <v>7057244</v>
      </c>
      <c r="I10" s="1118">
        <f>'kiadási eik'!D11</f>
        <v>7158251</v>
      </c>
      <c r="J10" s="1118">
        <f>'kiadási eik'!E11</f>
        <v>6897808</v>
      </c>
      <c r="K10" s="771">
        <f>J10/I10</f>
        <v>0.96361639176944203</v>
      </c>
    </row>
    <row r="11" spans="1:11" x14ac:dyDescent="0.2">
      <c r="A11" s="233" t="s">
        <v>133</v>
      </c>
      <c r="B11" s="960" t="s">
        <v>554</v>
      </c>
      <c r="C11" s="46">
        <f>'bevételi ei'!C9</f>
        <v>20951200</v>
      </c>
      <c r="D11" s="46">
        <f>'bevételi ei'!D9</f>
        <v>30561970</v>
      </c>
      <c r="E11" s="46">
        <f>'bevételi ei'!E9</f>
        <v>28220612</v>
      </c>
      <c r="F11" s="1092">
        <f>E11/D11</f>
        <v>0.92338982074781173</v>
      </c>
      <c r="G11" s="978" t="s">
        <v>409</v>
      </c>
      <c r="H11" s="985">
        <f>'kiadási eik'!C12</f>
        <v>50445790</v>
      </c>
      <c r="I11" s="985">
        <f>'kiadási eik'!D12</f>
        <v>57162488</v>
      </c>
      <c r="J11" s="985">
        <f>'kiadási eik'!E12</f>
        <v>51245020</v>
      </c>
      <c r="K11" s="771">
        <f>J11/I11</f>
        <v>0.89647987330432499</v>
      </c>
    </row>
    <row r="12" spans="1:11" x14ac:dyDescent="0.2">
      <c r="A12" s="233" t="s">
        <v>134</v>
      </c>
      <c r="B12" s="960" t="s">
        <v>555</v>
      </c>
      <c r="C12" s="47">
        <f>'bevételi ei'!C14</f>
        <v>65097140</v>
      </c>
      <c r="D12" s="47">
        <f>'bevételi ei'!D14</f>
        <v>62144950</v>
      </c>
      <c r="E12" s="47">
        <f>'bevételi ei'!E14</f>
        <v>58060926</v>
      </c>
      <c r="F12" s="1092">
        <f>E12/D12</f>
        <v>0.9342822868149383</v>
      </c>
      <c r="G12" s="978" t="s">
        <v>410</v>
      </c>
      <c r="H12" s="985">
        <v>0</v>
      </c>
      <c r="I12" s="985">
        <v>0</v>
      </c>
      <c r="J12" s="985">
        <v>0</v>
      </c>
      <c r="K12" s="771">
        <v>0</v>
      </c>
    </row>
    <row r="13" spans="1:11" ht="25.5" x14ac:dyDescent="0.2">
      <c r="A13" s="233" t="s">
        <v>135</v>
      </c>
      <c r="B13" s="960" t="s">
        <v>556</v>
      </c>
      <c r="C13" s="47">
        <f>'bevételi ei'!C23</f>
        <v>0</v>
      </c>
      <c r="D13" s="47">
        <f>'bevételi ei'!D23</f>
        <v>0</v>
      </c>
      <c r="E13" s="47">
        <f>'bevételi ei'!E23</f>
        <v>0</v>
      </c>
      <c r="F13" s="1092">
        <v>0</v>
      </c>
      <c r="G13" s="978" t="s">
        <v>411</v>
      </c>
      <c r="H13" s="985">
        <v>0</v>
      </c>
      <c r="I13" s="985">
        <v>0</v>
      </c>
      <c r="J13" s="985">
        <v>0</v>
      </c>
      <c r="K13" s="771">
        <v>0</v>
      </c>
    </row>
    <row r="14" spans="1:11" x14ac:dyDescent="0.2">
      <c r="A14" s="221" t="s">
        <v>136</v>
      </c>
      <c r="B14" s="961"/>
      <c r="C14" s="47"/>
      <c r="D14" s="972"/>
      <c r="E14" s="373"/>
      <c r="F14" s="1092"/>
      <c r="G14" s="978" t="s">
        <v>35</v>
      </c>
      <c r="H14" s="985"/>
      <c r="I14" s="717"/>
      <c r="J14" s="717"/>
      <c r="K14" s="771"/>
    </row>
    <row r="15" spans="1:11" x14ac:dyDescent="0.2">
      <c r="A15" s="221" t="s">
        <v>137</v>
      </c>
      <c r="B15" s="962"/>
      <c r="C15" s="46"/>
      <c r="D15" s="972"/>
      <c r="E15" s="373"/>
      <c r="F15" s="1092"/>
      <c r="G15" s="978" t="s">
        <v>412</v>
      </c>
      <c r="H15" s="985">
        <f>'kiadási eik'!C15</f>
        <v>7556872</v>
      </c>
      <c r="I15" s="985">
        <f>'kiadási eik'!D15</f>
        <v>14349965</v>
      </c>
      <c r="J15" s="985">
        <f>'kiadási eik'!E15</f>
        <v>7192390</v>
      </c>
      <c r="K15" s="771">
        <f>J15/I15</f>
        <v>0.50121306916079589</v>
      </c>
    </row>
    <row r="16" spans="1:11" x14ac:dyDescent="0.2">
      <c r="A16" s="237" t="s">
        <v>138</v>
      </c>
      <c r="B16" s="961"/>
      <c r="C16" s="46"/>
      <c r="D16" s="973"/>
      <c r="E16" s="644"/>
      <c r="F16" s="1093"/>
      <c r="G16" s="989" t="s">
        <v>568</v>
      </c>
      <c r="H16" s="985">
        <v>0</v>
      </c>
      <c r="I16" s="985">
        <v>0</v>
      </c>
      <c r="J16" s="985">
        <v>0</v>
      </c>
      <c r="K16" s="771">
        <v>0</v>
      </c>
    </row>
    <row r="17" spans="1:14" ht="12" customHeight="1" x14ac:dyDescent="0.2">
      <c r="A17" s="233"/>
      <c r="B17" s="963"/>
      <c r="C17" s="619"/>
      <c r="D17" s="981"/>
      <c r="E17" s="982"/>
      <c r="F17" s="1094"/>
      <c r="G17" s="990" t="s">
        <v>413</v>
      </c>
      <c r="H17" s="986">
        <f>'kiadási eik'!C23</f>
        <v>3067200</v>
      </c>
      <c r="I17" s="986">
        <f>'kiadási eik'!D23</f>
        <v>3440984</v>
      </c>
      <c r="J17" s="986">
        <f>'kiadási eik'!E23</f>
        <v>3440984</v>
      </c>
      <c r="K17" s="771">
        <f>J17/I17</f>
        <v>1</v>
      </c>
    </row>
    <row r="18" spans="1:14" ht="4.5" customHeight="1" thickBot="1" x14ac:dyDescent="0.25">
      <c r="A18" s="258"/>
      <c r="B18" s="964"/>
      <c r="C18" s="50"/>
      <c r="D18" s="974"/>
      <c r="E18" s="468"/>
      <c r="F18" s="1095"/>
      <c r="G18" s="991"/>
      <c r="H18" s="987"/>
      <c r="I18" s="718"/>
      <c r="J18" s="718"/>
      <c r="K18" s="947"/>
    </row>
    <row r="19" spans="1:14" ht="26.25" thickBot="1" x14ac:dyDescent="0.25">
      <c r="A19" s="265" t="s">
        <v>139</v>
      </c>
      <c r="B19" s="965" t="s">
        <v>36</v>
      </c>
      <c r="C19" s="472">
        <f>SUM(C9:C16)</f>
        <v>102783940</v>
      </c>
      <c r="D19" s="472">
        <f>SUM(D9:D16)</f>
        <v>114175928</v>
      </c>
      <c r="E19" s="1368">
        <f>SUM(E9:E16)</f>
        <v>107726170</v>
      </c>
      <c r="F19" s="1096">
        <f>E19/D19</f>
        <v>0.94351035184929699</v>
      </c>
      <c r="G19" s="968" t="s">
        <v>37</v>
      </c>
      <c r="H19" s="988">
        <f>H9+H10+H11+H13+H14+H15+H16+H17</f>
        <v>102097940</v>
      </c>
      <c r="I19" s="1367">
        <f>I9+I10+I11+I13+I14+I15+I16+I17</f>
        <v>116475586</v>
      </c>
      <c r="J19" s="1367">
        <f>J9+J10+J11+J13+J14+J15+J16+J17</f>
        <v>101502839</v>
      </c>
      <c r="K19" s="802">
        <f>J19/I19</f>
        <v>0.87145162763980433</v>
      </c>
    </row>
    <row r="20" spans="1:14" ht="6.75" customHeight="1" thickBot="1" x14ac:dyDescent="0.25">
      <c r="A20" s="240"/>
      <c r="B20" s="966"/>
      <c r="C20" s="471"/>
      <c r="D20" s="956"/>
      <c r="E20" s="471"/>
      <c r="F20" s="1097"/>
      <c r="G20" s="976"/>
      <c r="H20" s="983"/>
      <c r="I20" s="719"/>
      <c r="J20" s="295"/>
      <c r="K20" s="864"/>
    </row>
    <row r="21" spans="1:14" ht="26.25" customHeight="1" x14ac:dyDescent="0.2">
      <c r="A21" s="599" t="s">
        <v>140</v>
      </c>
      <c r="B21" s="618" t="s">
        <v>557</v>
      </c>
      <c r="C21" s="611">
        <f>'bevételi ei'!C46</f>
        <v>0</v>
      </c>
      <c r="D21" s="611">
        <f>'bevételi ei'!D46</f>
        <v>0</v>
      </c>
      <c r="E21" s="611">
        <f>'bevételi ei'!E46</f>
        <v>0</v>
      </c>
      <c r="F21" s="1123">
        <v>0</v>
      </c>
      <c r="G21" s="977"/>
      <c r="H21" s="984"/>
      <c r="I21" s="781"/>
      <c r="J21" s="781"/>
      <c r="K21" s="1019"/>
    </row>
    <row r="22" spans="1:14" ht="12.75" customHeight="1" x14ac:dyDescent="0.2">
      <c r="A22" s="236" t="s">
        <v>141</v>
      </c>
      <c r="B22" s="617" t="s">
        <v>558</v>
      </c>
      <c r="C22" s="1100">
        <f>'bevételi ei'!C47</f>
        <v>0</v>
      </c>
      <c r="D22" s="1100">
        <f>'bevételi ei'!D47</f>
        <v>0</v>
      </c>
      <c r="E22" s="1100">
        <f>'bevételi ei'!E47</f>
        <v>0</v>
      </c>
      <c r="F22" s="1092">
        <v>0</v>
      </c>
      <c r="G22" s="978" t="s">
        <v>418</v>
      </c>
      <c r="H22" s="985">
        <v>0</v>
      </c>
      <c r="I22" s="985">
        <v>0</v>
      </c>
      <c r="J22" s="985">
        <v>0</v>
      </c>
      <c r="K22" s="771">
        <v>0</v>
      </c>
    </row>
    <row r="23" spans="1:14" ht="12.75" customHeight="1" x14ac:dyDescent="0.2">
      <c r="A23" s="236" t="s">
        <v>142</v>
      </c>
      <c r="B23" s="617" t="s">
        <v>559</v>
      </c>
      <c r="C23" s="373">
        <f>'bevételi ei'!C46</f>
        <v>0</v>
      </c>
      <c r="D23" s="373">
        <f>'bevételi ei'!D46</f>
        <v>0</v>
      </c>
      <c r="E23" s="373">
        <f>'bevételi ei'!E46</f>
        <v>0</v>
      </c>
      <c r="F23" s="1092">
        <v>0</v>
      </c>
      <c r="G23" s="978" t="s">
        <v>569</v>
      </c>
      <c r="H23" s="985">
        <v>0</v>
      </c>
      <c r="I23" s="985">
        <v>0</v>
      </c>
      <c r="J23" s="985">
        <v>0</v>
      </c>
      <c r="K23" s="771">
        <v>0</v>
      </c>
    </row>
    <row r="24" spans="1:14" ht="27" customHeight="1" x14ac:dyDescent="0.2">
      <c r="A24" s="236" t="s">
        <v>143</v>
      </c>
      <c r="B24" s="615" t="s">
        <v>561</v>
      </c>
      <c r="C24" s="373"/>
      <c r="D24" s="957"/>
      <c r="E24" s="373"/>
      <c r="F24" s="1092"/>
      <c r="G24" s="1328" t="s">
        <v>790</v>
      </c>
      <c r="H24" s="985">
        <v>686000</v>
      </c>
      <c r="I24" s="789">
        <f>'kiadási eik'!D43</f>
        <v>686115</v>
      </c>
      <c r="J24" s="789">
        <f>'kiadási eik'!E43</f>
        <v>686115</v>
      </c>
      <c r="K24" s="771">
        <f>J24/I24</f>
        <v>1</v>
      </c>
      <c r="N24" s="12"/>
    </row>
    <row r="25" spans="1:14" ht="12.75" customHeight="1" x14ac:dyDescent="0.2">
      <c r="A25" s="236" t="s">
        <v>144</v>
      </c>
      <c r="B25" s="616" t="s">
        <v>560</v>
      </c>
      <c r="C25" s="612">
        <f>'bevételi ei'!C49</f>
        <v>0</v>
      </c>
      <c r="D25" s="612">
        <v>14674850</v>
      </c>
      <c r="E25" s="612">
        <f>'bevételi ei'!E49</f>
        <v>14674850</v>
      </c>
      <c r="F25" s="1098">
        <v>0</v>
      </c>
      <c r="G25" s="992" t="s">
        <v>791</v>
      </c>
      <c r="H25" s="986"/>
      <c r="I25" s="789">
        <f>'kiadási eik'!D44</f>
        <v>11103200</v>
      </c>
      <c r="J25" s="789">
        <f>'kiadási eik'!E44</f>
        <v>11103180</v>
      </c>
      <c r="K25" s="771">
        <f>J25/I25</f>
        <v>0.99999819871748685</v>
      </c>
      <c r="N25" s="12"/>
    </row>
    <row r="26" spans="1:14" ht="23.25" customHeight="1" x14ac:dyDescent="0.2">
      <c r="A26" s="236" t="s">
        <v>145</v>
      </c>
      <c r="B26" s="615" t="s">
        <v>561</v>
      </c>
      <c r="C26" s="612"/>
      <c r="D26" s="612"/>
      <c r="E26" s="612"/>
      <c r="F26" s="1098">
        <v>0</v>
      </c>
      <c r="G26" s="992"/>
      <c r="H26" s="986"/>
      <c r="I26" s="717"/>
      <c r="J26" s="717"/>
      <c r="K26" s="771"/>
      <c r="N26" s="12"/>
    </row>
    <row r="27" spans="1:14" ht="12.75" customHeight="1" x14ac:dyDescent="0.2">
      <c r="A27" s="236" t="s">
        <v>146</v>
      </c>
      <c r="B27" s="615" t="s">
        <v>567</v>
      </c>
      <c r="C27" s="612">
        <f>'bevételi ei'!C53</f>
        <v>0</v>
      </c>
      <c r="D27" s="612">
        <f>'bevételi ei'!D53</f>
        <v>0</v>
      </c>
      <c r="E27" s="612">
        <f>'bevételi ei'!E53</f>
        <v>0</v>
      </c>
      <c r="F27" s="1098">
        <v>0</v>
      </c>
      <c r="G27" s="992"/>
      <c r="H27" s="986"/>
      <c r="I27" s="717"/>
      <c r="J27" s="717"/>
      <c r="K27" s="771"/>
    </row>
    <row r="28" spans="1:14" ht="13.5" thickBot="1" x14ac:dyDescent="0.25">
      <c r="A28" s="613" t="s">
        <v>147</v>
      </c>
      <c r="B28" s="967"/>
      <c r="C28" s="466"/>
      <c r="D28" s="466"/>
      <c r="E28" s="466"/>
      <c r="F28" s="1099"/>
      <c r="G28" s="979" t="s">
        <v>414</v>
      </c>
      <c r="H28" s="987">
        <v>0</v>
      </c>
      <c r="I28" s="987">
        <v>0</v>
      </c>
      <c r="J28" s="987">
        <v>0</v>
      </c>
      <c r="K28" s="947">
        <v>0</v>
      </c>
    </row>
    <row r="29" spans="1:14" ht="26.25" thickBot="1" x14ac:dyDescent="0.25">
      <c r="A29" s="467" t="s">
        <v>148</v>
      </c>
      <c r="B29" s="968" t="s">
        <v>39</v>
      </c>
      <c r="C29" s="470">
        <f>SUM(C19:C28)</f>
        <v>102783940</v>
      </c>
      <c r="D29" s="470">
        <f>SUM(D19:D28)</f>
        <v>128850778</v>
      </c>
      <c r="E29" s="1376">
        <f>SUM(E19:E28)</f>
        <v>122401020</v>
      </c>
      <c r="F29" s="1096">
        <f>E29/D29</f>
        <v>0.9499439731749233</v>
      </c>
      <c r="G29" s="469" t="s">
        <v>40</v>
      </c>
      <c r="H29" s="988">
        <f>SUM(H19:H28)</f>
        <v>102783940</v>
      </c>
      <c r="I29" s="1367">
        <f>SUM(I19:I28)</f>
        <v>128264901</v>
      </c>
      <c r="J29" s="1367">
        <f>SUM(J19:J28)</f>
        <v>113292134</v>
      </c>
      <c r="K29" s="802">
        <f>J29/I29</f>
        <v>0.88326684164360758</v>
      </c>
    </row>
    <row r="30" spans="1:14" ht="8.25" customHeight="1" x14ac:dyDescent="0.2">
      <c r="B30" s="44"/>
      <c r="C30" s="44"/>
      <c r="D30" s="44"/>
      <c r="E30" s="44"/>
      <c r="F30" s="44"/>
      <c r="G30" s="44"/>
      <c r="H30" s="44"/>
    </row>
    <row r="31" spans="1:14" ht="8.25" customHeight="1" x14ac:dyDescent="0.2">
      <c r="B31" s="44"/>
      <c r="C31" s="44"/>
      <c r="D31" s="44"/>
      <c r="E31" s="44"/>
      <c r="F31" s="44"/>
      <c r="G31" s="44"/>
      <c r="H31" s="44"/>
    </row>
    <row r="32" spans="1:14" ht="8.25" customHeight="1" x14ac:dyDescent="0.2">
      <c r="B32" s="44"/>
      <c r="C32" s="44"/>
      <c r="D32" s="44"/>
      <c r="E32" s="44"/>
      <c r="F32" s="44"/>
      <c r="G32" s="44"/>
      <c r="H32" s="44"/>
    </row>
    <row r="33" spans="1:11" ht="8.25" customHeight="1" x14ac:dyDescent="0.2">
      <c r="B33" s="44"/>
      <c r="C33" s="44"/>
      <c r="D33" s="44"/>
      <c r="E33" s="44"/>
      <c r="F33" s="44"/>
      <c r="G33" s="44"/>
      <c r="H33" s="44"/>
    </row>
    <row r="34" spans="1:11" ht="8.25" customHeight="1" x14ac:dyDescent="0.2">
      <c r="B34" s="44"/>
      <c r="C34" s="44"/>
      <c r="D34" s="44"/>
      <c r="E34" s="44"/>
      <c r="F34" s="44"/>
      <c r="G34" s="44"/>
      <c r="H34" s="44"/>
    </row>
    <row r="35" spans="1:11" ht="8.25" customHeight="1" x14ac:dyDescent="0.2">
      <c r="B35" s="44"/>
      <c r="C35" s="44"/>
      <c r="D35" s="44"/>
      <c r="E35" s="44"/>
      <c r="F35" s="44"/>
      <c r="G35" s="44"/>
      <c r="H35" s="44"/>
    </row>
    <row r="36" spans="1:11" ht="8.25" customHeight="1" x14ac:dyDescent="0.2">
      <c r="B36" s="44"/>
      <c r="C36" s="44"/>
      <c r="D36" s="44"/>
      <c r="E36" s="44"/>
      <c r="F36" s="44"/>
      <c r="G36" s="44"/>
      <c r="H36" s="44"/>
    </row>
    <row r="37" spans="1:11" ht="8.25" customHeight="1" x14ac:dyDescent="0.2">
      <c r="B37" s="44"/>
      <c r="C37" s="44"/>
      <c r="D37" s="44"/>
      <c r="E37" s="44"/>
      <c r="F37" s="44"/>
      <c r="G37" s="44"/>
      <c r="H37" s="44"/>
    </row>
    <row r="38" spans="1:11" ht="8.25" customHeight="1" x14ac:dyDescent="0.2">
      <c r="B38" s="44"/>
      <c r="C38" s="44"/>
      <c r="D38" s="44"/>
      <c r="E38" s="44"/>
      <c r="F38" s="44"/>
      <c r="G38" s="44"/>
      <c r="H38" s="44"/>
    </row>
    <row r="39" spans="1:11" ht="15" customHeight="1" x14ac:dyDescent="0.2">
      <c r="A39" s="1390">
        <v>2</v>
      </c>
      <c r="B39" s="1390"/>
      <c r="C39" s="1390"/>
      <c r="D39" s="1390"/>
      <c r="E39" s="1390"/>
      <c r="F39" s="1390"/>
      <c r="G39" s="1390"/>
      <c r="H39" s="1390"/>
      <c r="I39" s="1390"/>
      <c r="J39" s="1390"/>
      <c r="K39" s="1390"/>
    </row>
    <row r="40" spans="1:11" ht="12" customHeight="1" x14ac:dyDescent="0.2">
      <c r="A40" s="1377" t="s">
        <v>859</v>
      </c>
      <c r="B40" s="1377"/>
      <c r="C40" s="1377"/>
      <c r="D40" s="1377"/>
      <c r="E40" s="1377"/>
      <c r="F40" s="1377"/>
      <c r="G40" s="1377"/>
      <c r="H40" s="1377"/>
    </row>
    <row r="41" spans="1:11" ht="13.5" customHeight="1" x14ac:dyDescent="0.2">
      <c r="B41" s="44"/>
      <c r="C41" s="44"/>
      <c r="D41" s="44"/>
      <c r="E41" s="44"/>
      <c r="F41" s="44"/>
      <c r="G41" s="44"/>
      <c r="H41" s="44"/>
    </row>
    <row r="42" spans="1:11" ht="15.75" x14ac:dyDescent="0.25">
      <c r="A42" s="1429" t="s">
        <v>860</v>
      </c>
      <c r="B42" s="1405"/>
      <c r="C42" s="1405"/>
      <c r="D42" s="1405"/>
      <c r="E42" s="1405"/>
      <c r="F42" s="1405"/>
      <c r="G42" s="1405"/>
      <c r="H42" s="1405"/>
      <c r="I42" s="1405"/>
      <c r="J42" s="1405"/>
      <c r="K42" s="1405"/>
    </row>
    <row r="43" spans="1:11" ht="9.75" customHeight="1" x14ac:dyDescent="0.2">
      <c r="B43" s="44"/>
      <c r="C43" s="44"/>
      <c r="D43" s="44"/>
      <c r="E43" s="44"/>
      <c r="F43" s="44"/>
      <c r="G43" s="44"/>
      <c r="H43" s="44"/>
    </row>
    <row r="44" spans="1:11" ht="13.5" thickBot="1" x14ac:dyDescent="0.25">
      <c r="B44" s="44"/>
      <c r="C44" s="44"/>
      <c r="D44" s="44"/>
      <c r="E44" s="44"/>
      <c r="F44" s="44"/>
      <c r="G44" s="1428"/>
      <c r="H44" s="1428"/>
      <c r="J44" s="1428" t="s">
        <v>883</v>
      </c>
      <c r="K44" s="1428"/>
    </row>
    <row r="45" spans="1:11" ht="13.5" customHeight="1" thickBot="1" x14ac:dyDescent="0.25">
      <c r="A45" s="1430" t="s">
        <v>126</v>
      </c>
      <c r="B45" s="1432" t="s">
        <v>23</v>
      </c>
      <c r="C45" s="1433"/>
      <c r="D45" s="1383"/>
      <c r="E45" s="1383"/>
      <c r="F45" s="1383"/>
      <c r="G45" s="1434" t="s">
        <v>34</v>
      </c>
      <c r="H45" s="1433"/>
      <c r="I45" s="1435"/>
      <c r="J45" s="1435"/>
      <c r="K45" s="1421"/>
    </row>
    <row r="46" spans="1:11" ht="29.25" customHeight="1" thickBot="1" x14ac:dyDescent="0.25">
      <c r="A46" s="1431"/>
      <c r="B46" s="45" t="s">
        <v>31</v>
      </c>
      <c r="C46" s="712" t="s">
        <v>107</v>
      </c>
      <c r="D46" s="713" t="s">
        <v>108</v>
      </c>
      <c r="E46" s="713" t="s">
        <v>583</v>
      </c>
      <c r="F46" s="971" t="s">
        <v>110</v>
      </c>
      <c r="G46" s="975" t="s">
        <v>31</v>
      </c>
      <c r="H46" s="712" t="s">
        <v>107</v>
      </c>
      <c r="I46" s="713" t="s">
        <v>108</v>
      </c>
      <c r="J46" s="713" t="s">
        <v>583</v>
      </c>
      <c r="K46" s="193" t="s">
        <v>110</v>
      </c>
    </row>
    <row r="47" spans="1:11" ht="13.5" thickBot="1" x14ac:dyDescent="0.25">
      <c r="A47" s="970" t="s">
        <v>127</v>
      </c>
      <c r="B47" s="251" t="s">
        <v>128</v>
      </c>
      <c r="C47" s="244" t="s">
        <v>129</v>
      </c>
      <c r="D47" s="245" t="s">
        <v>130</v>
      </c>
      <c r="E47" s="252" t="s">
        <v>150</v>
      </c>
      <c r="F47" s="251" t="s">
        <v>175</v>
      </c>
      <c r="G47" s="252" t="s">
        <v>176</v>
      </c>
      <c r="H47" s="969" t="s">
        <v>182</v>
      </c>
      <c r="I47" s="995" t="s">
        <v>183</v>
      </c>
      <c r="J47" s="608" t="s">
        <v>184</v>
      </c>
      <c r="K47" s="1120" t="s">
        <v>187</v>
      </c>
    </row>
    <row r="48" spans="1:11" x14ac:dyDescent="0.2">
      <c r="A48" s="382" t="s">
        <v>149</v>
      </c>
      <c r="B48" s="631" t="s">
        <v>563</v>
      </c>
      <c r="C48" s="620">
        <f>'bevételi ei'!C28</f>
        <v>0</v>
      </c>
      <c r="D48" s="620">
        <v>130000</v>
      </c>
      <c r="E48" s="620">
        <f>'bevételi ei'!E28</f>
        <v>130000</v>
      </c>
      <c r="F48" s="1101">
        <v>0</v>
      </c>
      <c r="G48" s="48" t="s">
        <v>415</v>
      </c>
      <c r="H48" s="1294">
        <f>'kiadási eik'!C27</f>
        <v>4389819</v>
      </c>
      <c r="I48" s="1294">
        <f>'kiadási eik'!D27</f>
        <v>7282377</v>
      </c>
      <c r="J48" s="1294">
        <f>'kiadási eik'!E27</f>
        <v>7282377</v>
      </c>
      <c r="K48" s="856">
        <f>J48/I48</f>
        <v>1</v>
      </c>
    </row>
    <row r="49" spans="1:11" x14ac:dyDescent="0.2">
      <c r="A49" s="382" t="s">
        <v>151</v>
      </c>
      <c r="B49" s="632" t="s">
        <v>564</v>
      </c>
      <c r="C49" s="621">
        <f>'bevételi ei'!C34</f>
        <v>23389819</v>
      </c>
      <c r="D49" s="621">
        <f>'bevételi ei'!D34</f>
        <v>25566500</v>
      </c>
      <c r="E49" s="621">
        <f>'bevételi ei'!E34</f>
        <v>25566500</v>
      </c>
      <c r="F49" s="1102">
        <f>E49/D49</f>
        <v>1</v>
      </c>
      <c r="G49" s="48" t="s">
        <v>416</v>
      </c>
      <c r="H49" s="1294"/>
      <c r="I49" s="1294">
        <f>'kiadási eik'!D28</f>
        <v>0</v>
      </c>
      <c r="J49" s="1294">
        <f>'kiadási eik'!E28</f>
        <v>0</v>
      </c>
      <c r="K49" s="760" t="e">
        <f>J49/I49</f>
        <v>#DIV/0!</v>
      </c>
    </row>
    <row r="50" spans="1:11" x14ac:dyDescent="0.2">
      <c r="A50" s="382" t="s">
        <v>152</v>
      </c>
      <c r="B50" s="633" t="s">
        <v>565</v>
      </c>
      <c r="C50" s="621">
        <v>0</v>
      </c>
      <c r="D50" s="621">
        <f>'bevételi ei'!D39</f>
        <v>0</v>
      </c>
      <c r="E50" s="621">
        <f>'bevételi ei'!E39</f>
        <v>0</v>
      </c>
      <c r="F50" s="1102">
        <v>0</v>
      </c>
      <c r="G50" s="49" t="s">
        <v>417</v>
      </c>
      <c r="H50" s="1295">
        <v>19000000</v>
      </c>
      <c r="I50" s="1295">
        <f>'kiadási eik'!D29</f>
        <v>19000000</v>
      </c>
      <c r="J50" s="1295">
        <f>'kiadási eik'!E29</f>
        <v>19000000</v>
      </c>
      <c r="K50" s="760">
        <f>J50/I50</f>
        <v>1</v>
      </c>
    </row>
    <row r="51" spans="1:11" x14ac:dyDescent="0.2">
      <c r="A51" s="382" t="s">
        <v>153</v>
      </c>
      <c r="B51" s="634" t="s">
        <v>566</v>
      </c>
      <c r="C51" s="621">
        <f>-C10</f>
        <v>0</v>
      </c>
      <c r="D51" s="621">
        <f>-D10</f>
        <v>0</v>
      </c>
      <c r="E51" s="621">
        <f>-E10</f>
        <v>0</v>
      </c>
      <c r="F51" s="1102">
        <v>0</v>
      </c>
      <c r="G51" s="49" t="s">
        <v>41</v>
      </c>
      <c r="H51" s="980">
        <f>-H13</f>
        <v>0</v>
      </c>
      <c r="I51" s="644">
        <f>-I13</f>
        <v>0</v>
      </c>
      <c r="J51" s="1295">
        <f>-J13</f>
        <v>0</v>
      </c>
      <c r="K51" s="760">
        <v>0</v>
      </c>
    </row>
    <row r="52" spans="1:11" x14ac:dyDescent="0.2">
      <c r="A52" s="382" t="s">
        <v>154</v>
      </c>
      <c r="B52" s="634"/>
      <c r="C52" s="621"/>
      <c r="D52" s="980"/>
      <c r="E52" s="644"/>
      <c r="F52" s="1103"/>
      <c r="G52" s="49" t="s">
        <v>570</v>
      </c>
      <c r="H52" s="980">
        <f>-H16</f>
        <v>0</v>
      </c>
      <c r="I52" s="644">
        <f>-I16</f>
        <v>0</v>
      </c>
      <c r="J52" s="644">
        <f>-J16</f>
        <v>0</v>
      </c>
      <c r="K52" s="764">
        <v>0</v>
      </c>
    </row>
    <row r="53" spans="1:11" ht="13.5" thickBot="1" x14ac:dyDescent="0.25">
      <c r="A53" s="456" t="s">
        <v>155</v>
      </c>
      <c r="B53" s="634"/>
      <c r="C53" s="621"/>
      <c r="D53" s="980"/>
      <c r="E53" s="644"/>
      <c r="F53" s="1103"/>
      <c r="G53" s="49"/>
      <c r="H53" s="980"/>
      <c r="I53" s="1122"/>
      <c r="J53" s="1122"/>
      <c r="K53" s="763"/>
    </row>
    <row r="54" spans="1:11" ht="13.5" thickBot="1" x14ac:dyDescent="0.25">
      <c r="A54" s="209" t="s">
        <v>156</v>
      </c>
      <c r="B54" s="635" t="s">
        <v>42</v>
      </c>
      <c r="C54" s="622">
        <f>C48+C49+C50+C51+C52+C53</f>
        <v>23389819</v>
      </c>
      <c r="D54" s="622">
        <f>D48+D49+D50+D51+D52+D53</f>
        <v>25696500</v>
      </c>
      <c r="E54" s="622">
        <f>E48+E49+E50+E51+E52+E53</f>
        <v>25696500</v>
      </c>
      <c r="F54" s="1104">
        <f>E54/D54</f>
        <v>1</v>
      </c>
      <c r="G54" s="1006" t="s">
        <v>43</v>
      </c>
      <c r="H54" s="996">
        <f>H48+H49+H50+H51+H52+H53</f>
        <v>23389819</v>
      </c>
      <c r="I54" s="470">
        <f>I48+I49+I50+I51+I52+I53</f>
        <v>26282377</v>
      </c>
      <c r="J54" s="470">
        <f>J48+J49+J50+J51+J52+J53</f>
        <v>26282377</v>
      </c>
      <c r="K54" s="766">
        <f>J54/I54</f>
        <v>1</v>
      </c>
    </row>
    <row r="55" spans="1:11" ht="22.5" x14ac:dyDescent="0.2">
      <c r="A55" s="382" t="s">
        <v>157</v>
      </c>
      <c r="B55" s="645" t="s">
        <v>571</v>
      </c>
      <c r="C55" s="623">
        <f>'bevételi ei'!C45</f>
        <v>0</v>
      </c>
      <c r="D55" s="623">
        <f>'bevételi ei'!D45</f>
        <v>0</v>
      </c>
      <c r="E55" s="623">
        <f>'bevételi ei'!E45</f>
        <v>0</v>
      </c>
      <c r="F55" s="1105"/>
      <c r="G55" s="1007"/>
      <c r="H55" s="997"/>
      <c r="I55" s="459"/>
      <c r="J55" s="459"/>
      <c r="K55" s="1019"/>
    </row>
    <row r="56" spans="1:11" ht="15" customHeight="1" x14ac:dyDescent="0.2">
      <c r="A56" s="382" t="s">
        <v>158</v>
      </c>
      <c r="B56" s="636" t="s">
        <v>559</v>
      </c>
      <c r="C56" s="624">
        <f>'bevételi ei'!C46</f>
        <v>0</v>
      </c>
      <c r="D56" s="624">
        <f>'bevételi ei'!D46</f>
        <v>0</v>
      </c>
      <c r="E56" s="624">
        <f>'bevételi ei'!E46</f>
        <v>0</v>
      </c>
      <c r="F56" s="1115">
        <v>0</v>
      </c>
      <c r="G56" s="374" t="s">
        <v>418</v>
      </c>
      <c r="H56" s="1119">
        <f>-H23</f>
        <v>0</v>
      </c>
      <c r="I56" s="1119">
        <f>-I23</f>
        <v>0</v>
      </c>
      <c r="J56" s="1119">
        <f>-J23</f>
        <v>0</v>
      </c>
      <c r="K56" s="771">
        <v>0</v>
      </c>
    </row>
    <row r="57" spans="1:11" ht="15" customHeight="1" x14ac:dyDescent="0.2">
      <c r="A57" s="382" t="s">
        <v>159</v>
      </c>
      <c r="B57" s="637" t="s">
        <v>560</v>
      </c>
      <c r="C57" s="625">
        <f>'bevételi ei'!C49</f>
        <v>0</v>
      </c>
      <c r="D57" s="625">
        <f>-D26</f>
        <v>0</v>
      </c>
      <c r="E57" s="625">
        <f>-E26</f>
        <v>0</v>
      </c>
      <c r="F57" s="1107">
        <v>0</v>
      </c>
      <c r="G57" s="1008"/>
      <c r="H57" s="999"/>
      <c r="I57" s="96"/>
      <c r="J57" s="96"/>
      <c r="K57" s="771"/>
    </row>
    <row r="58" spans="1:11" ht="15" customHeight="1" x14ac:dyDescent="0.2">
      <c r="A58" s="382" t="s">
        <v>160</v>
      </c>
      <c r="B58" s="638"/>
      <c r="C58" s="626"/>
      <c r="D58" s="959"/>
      <c r="E58" s="614"/>
      <c r="F58" s="1108"/>
      <c r="G58" s="1009"/>
      <c r="H58" s="998"/>
      <c r="I58" s="96"/>
      <c r="J58" s="96"/>
      <c r="K58" s="771"/>
    </row>
    <row r="59" spans="1:11" ht="12" customHeight="1" thickBot="1" x14ac:dyDescent="0.25">
      <c r="A59" s="456" t="s">
        <v>161</v>
      </c>
      <c r="B59" s="639"/>
      <c r="C59" s="627"/>
      <c r="D59" s="958"/>
      <c r="E59" s="468"/>
      <c r="F59" s="1106"/>
      <c r="G59" s="1010" t="s">
        <v>419</v>
      </c>
      <c r="H59" s="1000">
        <f>'kiadási eik'!C50</f>
        <v>0</v>
      </c>
      <c r="I59" s="1000">
        <f>'kiadási eik'!D50</f>
        <v>0</v>
      </c>
      <c r="J59" s="1000">
        <f>'kiadási eik'!E50</f>
        <v>0</v>
      </c>
      <c r="K59" s="944">
        <v>0</v>
      </c>
    </row>
    <row r="60" spans="1:11" ht="13.5" thickBot="1" x14ac:dyDescent="0.25">
      <c r="A60" s="209" t="s">
        <v>162</v>
      </c>
      <c r="B60" s="635" t="s">
        <v>45</v>
      </c>
      <c r="C60" s="622">
        <f>SUM(C54:C59)</f>
        <v>23389819</v>
      </c>
      <c r="D60" s="622">
        <f>SUM(D54:D59)</f>
        <v>25696500</v>
      </c>
      <c r="E60" s="622">
        <f>SUM(E54:E59)</f>
        <v>25696500</v>
      </c>
      <c r="F60" s="1104">
        <f>E60/D60</f>
        <v>1</v>
      </c>
      <c r="G60" s="1006" t="s">
        <v>46</v>
      </c>
      <c r="H60" s="956">
        <f>SUM(H54:H59)</f>
        <v>23389819</v>
      </c>
      <c r="I60" s="470">
        <f>SUM(I54:I59)</f>
        <v>26282377</v>
      </c>
      <c r="J60" s="470">
        <f>SUM(J54:J59)</f>
        <v>26282377</v>
      </c>
      <c r="K60" s="802">
        <f>J60/I60</f>
        <v>1</v>
      </c>
    </row>
    <row r="61" spans="1:11" ht="7.5" customHeight="1" thickBot="1" x14ac:dyDescent="0.25">
      <c r="A61" s="641"/>
      <c r="B61" s="642"/>
      <c r="C61" s="643"/>
      <c r="D61" s="1001"/>
      <c r="E61" s="1005"/>
      <c r="F61" s="1109"/>
      <c r="G61" s="1011"/>
      <c r="H61" s="1001"/>
      <c r="I61" s="76"/>
      <c r="J61" s="76"/>
      <c r="K61" s="915"/>
    </row>
    <row r="62" spans="1:11" ht="24" customHeight="1" thickBot="1" x14ac:dyDescent="0.25">
      <c r="A62" s="216" t="s">
        <v>163</v>
      </c>
      <c r="B62" s="1014" t="s">
        <v>47</v>
      </c>
      <c r="C62" s="630">
        <f>C19+C54</f>
        <v>126173759</v>
      </c>
      <c r="D62" s="630">
        <v>154547278</v>
      </c>
      <c r="E62" s="1369">
        <v>148097520</v>
      </c>
      <c r="F62" s="1110">
        <f>E62/D62</f>
        <v>0.95826676416779077</v>
      </c>
      <c r="G62" s="1015" t="s">
        <v>48</v>
      </c>
      <c r="H62" s="988">
        <v>126173759</v>
      </c>
      <c r="I62" s="1367">
        <f>I29+I54</f>
        <v>154547278</v>
      </c>
      <c r="J62" s="1367">
        <f>J29+J54</f>
        <v>139574511</v>
      </c>
      <c r="K62" s="802">
        <f>J62/I62</f>
        <v>0.90311853308733137</v>
      </c>
    </row>
    <row r="63" spans="1:11" ht="24" x14ac:dyDescent="0.2">
      <c r="A63" s="592" t="s">
        <v>164</v>
      </c>
      <c r="B63" s="646" t="s">
        <v>557</v>
      </c>
      <c r="C63" s="1116">
        <f t="shared" ref="C63:E64" si="0">C21</f>
        <v>0</v>
      </c>
      <c r="D63" s="1116">
        <f t="shared" si="0"/>
        <v>0</v>
      </c>
      <c r="E63" s="1116">
        <f t="shared" si="0"/>
        <v>0</v>
      </c>
      <c r="F63" s="1111">
        <v>0</v>
      </c>
      <c r="G63" s="647" t="s">
        <v>420</v>
      </c>
      <c r="H63" s="993">
        <f>H56+H22+H23</f>
        <v>0</v>
      </c>
      <c r="I63" s="993">
        <f>I56+I22+I23</f>
        <v>0</v>
      </c>
      <c r="J63" s="993">
        <f>J56+J22+J23</f>
        <v>0</v>
      </c>
      <c r="K63" s="1019">
        <v>0</v>
      </c>
    </row>
    <row r="64" spans="1:11" x14ac:dyDescent="0.2">
      <c r="A64" s="383" t="s">
        <v>165</v>
      </c>
      <c r="B64" s="649" t="s">
        <v>558</v>
      </c>
      <c r="C64" s="620">
        <f t="shared" si="0"/>
        <v>0</v>
      </c>
      <c r="D64" s="620">
        <f t="shared" si="0"/>
        <v>0</v>
      </c>
      <c r="E64" s="620">
        <f t="shared" si="0"/>
        <v>0</v>
      </c>
      <c r="F64" s="1112">
        <v>0</v>
      </c>
      <c r="G64" s="1012"/>
      <c r="H64" s="1002"/>
      <c r="I64" s="96"/>
      <c r="J64" s="96"/>
      <c r="K64" s="771"/>
    </row>
    <row r="65" spans="1:11" ht="22.5" x14ac:dyDescent="0.2">
      <c r="A65" s="383" t="s">
        <v>166</v>
      </c>
      <c r="B65" s="648" t="s">
        <v>571</v>
      </c>
      <c r="C65" s="620">
        <f>C55</f>
        <v>0</v>
      </c>
      <c r="D65" s="620">
        <f>D55</f>
        <v>0</v>
      </c>
      <c r="E65" s="620">
        <f>E55</f>
        <v>0</v>
      </c>
      <c r="F65" s="1112">
        <v>0</v>
      </c>
      <c r="G65" s="1012"/>
      <c r="H65" s="1002"/>
      <c r="I65" s="96"/>
      <c r="J65" s="96"/>
      <c r="K65" s="771"/>
    </row>
    <row r="66" spans="1:11" x14ac:dyDescent="0.2">
      <c r="A66" s="383" t="s">
        <v>167</v>
      </c>
      <c r="B66" s="636" t="s">
        <v>559</v>
      </c>
      <c r="C66" s="620">
        <f>C23+C56</f>
        <v>0</v>
      </c>
      <c r="D66" s="620">
        <f>D23+D56</f>
        <v>0</v>
      </c>
      <c r="E66" s="620">
        <f>E23+E56</f>
        <v>0</v>
      </c>
      <c r="F66" s="1112">
        <v>0</v>
      </c>
      <c r="G66" s="1012"/>
      <c r="H66" s="1002"/>
      <c r="I66" s="96"/>
      <c r="J66" s="96"/>
      <c r="K66" s="771"/>
    </row>
    <row r="67" spans="1:11" x14ac:dyDescent="0.2">
      <c r="A67" s="383" t="s">
        <v>168</v>
      </c>
      <c r="B67" s="637" t="s">
        <v>560</v>
      </c>
      <c r="C67" s="620">
        <f>C25</f>
        <v>0</v>
      </c>
      <c r="D67" s="620"/>
      <c r="E67" s="620"/>
      <c r="F67" s="1102">
        <v>0</v>
      </c>
      <c r="G67" s="1012"/>
      <c r="H67" s="1002"/>
      <c r="I67" s="96"/>
      <c r="J67" s="96"/>
      <c r="K67" s="771"/>
    </row>
    <row r="68" spans="1:11" x14ac:dyDescent="0.2">
      <c r="A68" s="383" t="s">
        <v>169</v>
      </c>
      <c r="B68" s="636" t="s">
        <v>714</v>
      </c>
      <c r="C68" s="628">
        <f>'bevételi ei'!C51</f>
        <v>0</v>
      </c>
      <c r="D68" s="628">
        <f>'bevételi ei'!D51</f>
        <v>0</v>
      </c>
      <c r="E68" s="628">
        <f>'bevételi ei'!E51</f>
        <v>713793</v>
      </c>
      <c r="F68" s="1113">
        <v>0</v>
      </c>
      <c r="G68" s="1013" t="s">
        <v>49</v>
      </c>
      <c r="H68" s="1003">
        <f>H28+H59</f>
        <v>0</v>
      </c>
      <c r="I68" s="1003">
        <v>0</v>
      </c>
      <c r="J68" s="1003">
        <f>J28+J59</f>
        <v>0</v>
      </c>
      <c r="K68" s="771">
        <v>0</v>
      </c>
    </row>
    <row r="69" spans="1:11" ht="23.25" thickBot="1" x14ac:dyDescent="0.25">
      <c r="A69" s="384" t="s">
        <v>170</v>
      </c>
      <c r="B69" s="1016" t="s">
        <v>493</v>
      </c>
      <c r="C69" s="629">
        <f>'bevételi ei'!C52</f>
        <v>0</v>
      </c>
      <c r="D69" s="629">
        <f>'bevételi ei'!D52</f>
        <v>0</v>
      </c>
      <c r="E69" s="629">
        <f>'bevételi ei'!E52</f>
        <v>0</v>
      </c>
      <c r="F69" s="1114">
        <v>0</v>
      </c>
      <c r="G69" s="473" t="s">
        <v>421</v>
      </c>
      <c r="H69" s="1004">
        <v>0</v>
      </c>
      <c r="I69" s="1004">
        <v>0</v>
      </c>
      <c r="J69" s="1004">
        <v>0</v>
      </c>
      <c r="K69" s="944">
        <v>0</v>
      </c>
    </row>
    <row r="70" spans="1:11" ht="18.75" customHeight="1" thickBot="1" x14ac:dyDescent="0.25">
      <c r="A70" s="209" t="s">
        <v>171</v>
      </c>
      <c r="B70" s="640" t="s">
        <v>50</v>
      </c>
      <c r="C70" s="630">
        <f>SUM(C62:C69)</f>
        <v>126173759</v>
      </c>
      <c r="D70" s="630">
        <f>SUM(D62:D69)</f>
        <v>154547278</v>
      </c>
      <c r="E70" s="1369">
        <f>SUM(E62:E69)</f>
        <v>148811313</v>
      </c>
      <c r="F70" s="1096">
        <f>E70/D70</f>
        <v>0.96288537026190779</v>
      </c>
      <c r="G70" s="474" t="s">
        <v>51</v>
      </c>
      <c r="H70" s="988">
        <f>SUM(H62:H69)</f>
        <v>126173759</v>
      </c>
      <c r="I70" s="1367">
        <f>SUM(I62:I69)</f>
        <v>154547278</v>
      </c>
      <c r="J70" s="1367">
        <f>SUM(J62:J69)</f>
        <v>139574511</v>
      </c>
      <c r="K70" s="802">
        <f>J70/I70</f>
        <v>0.90311853308733137</v>
      </c>
    </row>
    <row r="71" spans="1:11" x14ac:dyDescent="0.2">
      <c r="B71" s="1"/>
      <c r="C71" s="1"/>
      <c r="D71" s="1"/>
      <c r="E71" s="1"/>
      <c r="F71" s="1"/>
      <c r="G71" s="1"/>
      <c r="H71" s="1"/>
    </row>
  </sheetData>
  <mergeCells count="15">
    <mergeCell ref="A45:A46"/>
    <mergeCell ref="J44:K44"/>
    <mergeCell ref="B45:F45"/>
    <mergeCell ref="G45:K45"/>
    <mergeCell ref="A42:K42"/>
    <mergeCell ref="A1:H1"/>
    <mergeCell ref="G44:H44"/>
    <mergeCell ref="G5:H5"/>
    <mergeCell ref="J5:K5"/>
    <mergeCell ref="A3:K3"/>
    <mergeCell ref="A40:H40"/>
    <mergeCell ref="A39:K39"/>
    <mergeCell ref="A6:A7"/>
    <mergeCell ref="B6:F6"/>
    <mergeCell ref="G6:K6"/>
  </mergeCells>
  <pageMargins left="0.55118110236220474" right="0.55118110236220474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1" workbookViewId="0">
      <selection activeCell="F6" sqref="F6"/>
    </sheetView>
  </sheetViews>
  <sheetFormatPr defaultRowHeight="12.75" x14ac:dyDescent="0.2"/>
  <cols>
    <col min="1" max="1" width="21.5703125" customWidth="1"/>
    <col min="2" max="12" width="9.7109375" customWidth="1"/>
    <col min="13" max="13" width="9.5703125" customWidth="1"/>
  </cols>
  <sheetData>
    <row r="1" spans="1:13" x14ac:dyDescent="0.2">
      <c r="A1" s="1377" t="s">
        <v>856</v>
      </c>
      <c r="B1" s="1405"/>
      <c r="C1" s="1405"/>
      <c r="D1" s="1405"/>
      <c r="E1" s="1405"/>
      <c r="F1" s="1405"/>
    </row>
    <row r="2" spans="1:13" x14ac:dyDescent="0.2">
      <c r="A2" s="1438" t="s">
        <v>228</v>
      </c>
      <c r="B2" s="1438"/>
      <c r="C2" s="1438"/>
      <c r="D2" s="1438"/>
      <c r="E2" s="1438"/>
      <c r="F2" s="1438"/>
      <c r="G2" s="1438"/>
      <c r="H2" s="1438"/>
      <c r="I2" s="1438"/>
      <c r="J2" s="1438"/>
      <c r="K2" s="1438"/>
      <c r="L2" s="1438"/>
      <c r="M2" s="1438"/>
    </row>
    <row r="3" spans="1:13" ht="13.5" thickBot="1" x14ac:dyDescent="0.25">
      <c r="A3" s="1"/>
      <c r="B3" s="1436" t="s">
        <v>883</v>
      </c>
      <c r="C3" s="1437"/>
      <c r="D3" s="1437"/>
      <c r="E3" s="1437"/>
      <c r="F3" s="1437"/>
      <c r="G3" s="1437"/>
      <c r="H3" s="1437"/>
      <c r="I3" s="1437"/>
      <c r="J3" s="1437"/>
      <c r="K3" s="1437"/>
      <c r="L3" s="1437"/>
      <c r="M3" s="1437"/>
    </row>
    <row r="4" spans="1:13" ht="38.25" x14ac:dyDescent="0.2">
      <c r="A4" s="105" t="s">
        <v>3</v>
      </c>
      <c r="B4" s="389" t="s">
        <v>276</v>
      </c>
      <c r="C4" s="389" t="s">
        <v>200</v>
      </c>
      <c r="D4" s="389" t="s">
        <v>201</v>
      </c>
      <c r="E4" s="389" t="s">
        <v>202</v>
      </c>
      <c r="F4" s="389" t="s">
        <v>203</v>
      </c>
      <c r="G4" s="389" t="s">
        <v>204</v>
      </c>
      <c r="H4" s="389" t="s">
        <v>205</v>
      </c>
      <c r="I4" s="389" t="s">
        <v>277</v>
      </c>
      <c r="J4" s="389" t="s">
        <v>793</v>
      </c>
      <c r="K4" s="389" t="s">
        <v>854</v>
      </c>
      <c r="L4" s="324" t="s">
        <v>855</v>
      </c>
      <c r="M4" s="325" t="s">
        <v>13</v>
      </c>
    </row>
    <row r="5" spans="1:13" ht="17.25" customHeight="1" x14ac:dyDescent="0.2">
      <c r="A5" s="326" t="s">
        <v>206</v>
      </c>
      <c r="B5" s="387">
        <v>28054364</v>
      </c>
      <c r="C5" s="387">
        <f>B5*1.005</f>
        <v>28194635.819999997</v>
      </c>
      <c r="D5" s="387">
        <f>C5*1.003</f>
        <v>28279219.727459993</v>
      </c>
      <c r="E5" s="387">
        <f t="shared" ref="E5:L5" si="0">D5*1.003</f>
        <v>28364057.38664237</v>
      </c>
      <c r="F5" s="387">
        <f t="shared" si="0"/>
        <v>28449149.558802295</v>
      </c>
      <c r="G5" s="387">
        <f t="shared" si="0"/>
        <v>28534497.007478699</v>
      </c>
      <c r="H5" s="387">
        <f t="shared" si="0"/>
        <v>28620100.498501133</v>
      </c>
      <c r="I5" s="387">
        <f t="shared" si="0"/>
        <v>28705960.799996633</v>
      </c>
      <c r="J5" s="387">
        <f t="shared" si="0"/>
        <v>28792078.682396621</v>
      </c>
      <c r="K5" s="387">
        <f t="shared" si="0"/>
        <v>28878454.918443806</v>
      </c>
      <c r="L5" s="387">
        <f t="shared" si="0"/>
        <v>28965090.283199135</v>
      </c>
      <c r="M5" s="392">
        <f t="shared" ref="M5:M12" si="1">SUM(B5:L5)</f>
        <v>313837608.68292069</v>
      </c>
    </row>
    <row r="6" spans="1:13" ht="24.75" customHeight="1" x14ac:dyDescent="0.2">
      <c r="A6" s="326" t="s">
        <v>207</v>
      </c>
      <c r="B6" s="387">
        <v>4165924</v>
      </c>
      <c r="C6" s="387">
        <f>B6*1.03</f>
        <v>4290901.72</v>
      </c>
      <c r="D6" s="387">
        <f t="shared" ref="D6:L6" si="2">C6*1.03</f>
        <v>4419628.7715999996</v>
      </c>
      <c r="E6" s="387">
        <f t="shared" si="2"/>
        <v>4552217.6347479997</v>
      </c>
      <c r="F6" s="387">
        <f t="shared" si="2"/>
        <v>4688784.1637904402</v>
      </c>
      <c r="G6" s="387">
        <f t="shared" si="2"/>
        <v>4829447.6887041535</v>
      </c>
      <c r="H6" s="387">
        <f t="shared" si="2"/>
        <v>4974331.1193652786</v>
      </c>
      <c r="I6" s="387">
        <f t="shared" si="2"/>
        <v>5123561.0529462369</v>
      </c>
      <c r="J6" s="387">
        <f t="shared" si="2"/>
        <v>5277267.8845346244</v>
      </c>
      <c r="K6" s="387">
        <f t="shared" si="2"/>
        <v>5435585.9210706633</v>
      </c>
      <c r="L6" s="387">
        <f t="shared" si="2"/>
        <v>5598653.4987027831</v>
      </c>
      <c r="M6" s="392">
        <f t="shared" si="1"/>
        <v>53356303.455462188</v>
      </c>
    </row>
    <row r="7" spans="1:13" ht="25.5" customHeight="1" x14ac:dyDescent="0.2">
      <c r="A7" s="326" t="s">
        <v>208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92">
        <f t="shared" si="1"/>
        <v>0</v>
      </c>
    </row>
    <row r="8" spans="1:13" ht="49.5" customHeight="1" x14ac:dyDescent="0.2">
      <c r="A8" s="326" t="s">
        <v>209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92">
        <f t="shared" si="1"/>
        <v>0</v>
      </c>
    </row>
    <row r="9" spans="1:13" ht="18.75" customHeight="1" x14ac:dyDescent="0.2">
      <c r="A9" s="326" t="s">
        <v>210</v>
      </c>
      <c r="B9" s="387">
        <v>166248</v>
      </c>
      <c r="C9" s="387">
        <f>B9*1.003</f>
        <v>166746.74399999998</v>
      </c>
      <c r="D9" s="387">
        <f t="shared" ref="D9:L9" si="3">C9*1.003</f>
        <v>167246.98423199996</v>
      </c>
      <c r="E9" s="387">
        <f t="shared" si="3"/>
        <v>167748.72518469594</v>
      </c>
      <c r="F9" s="387">
        <f t="shared" si="3"/>
        <v>168251.97136025</v>
      </c>
      <c r="G9" s="387">
        <f t="shared" si="3"/>
        <v>168756.72727433074</v>
      </c>
      <c r="H9" s="387">
        <f t="shared" si="3"/>
        <v>169262.99745615371</v>
      </c>
      <c r="I9" s="387">
        <f t="shared" si="3"/>
        <v>169770.78644852215</v>
      </c>
      <c r="J9" s="387">
        <f t="shared" si="3"/>
        <v>170280.0988078677</v>
      </c>
      <c r="K9" s="387">
        <f t="shared" si="3"/>
        <v>170790.93910429129</v>
      </c>
      <c r="L9" s="387">
        <f t="shared" si="3"/>
        <v>171303.31192160415</v>
      </c>
      <c r="M9" s="392">
        <f t="shared" si="1"/>
        <v>1856407.2857897156</v>
      </c>
    </row>
    <row r="10" spans="1:13" ht="25.5" customHeight="1" thickBot="1" x14ac:dyDescent="0.25">
      <c r="A10" s="326" t="s">
        <v>211</v>
      </c>
      <c r="B10" s="387"/>
      <c r="C10" s="387"/>
      <c r="D10" s="387"/>
      <c r="E10" s="387"/>
      <c r="F10" s="387"/>
      <c r="G10" s="387"/>
      <c r="H10" s="387"/>
      <c r="I10" s="387"/>
      <c r="J10" s="387"/>
      <c r="K10" s="387"/>
      <c r="L10" s="387"/>
      <c r="M10" s="392">
        <f t="shared" si="1"/>
        <v>0</v>
      </c>
    </row>
    <row r="11" spans="1:13" ht="18" customHeight="1" thickBot="1" x14ac:dyDescent="0.25">
      <c r="A11" s="322" t="s">
        <v>212</v>
      </c>
      <c r="B11" s="80">
        <f t="shared" ref="B11:L11" si="4">SUM(B5:B10)</f>
        <v>32386536</v>
      </c>
      <c r="C11" s="80">
        <f t="shared" si="4"/>
        <v>32652284.283999994</v>
      </c>
      <c r="D11" s="80">
        <f t="shared" si="4"/>
        <v>32866095.483291995</v>
      </c>
      <c r="E11" s="80">
        <f t="shared" si="4"/>
        <v>33084023.746575069</v>
      </c>
      <c r="F11" s="80">
        <f t="shared" si="4"/>
        <v>33306185.693952985</v>
      </c>
      <c r="G11" s="80">
        <f t="shared" si="4"/>
        <v>33532701.423457187</v>
      </c>
      <c r="H11" s="80">
        <f t="shared" si="4"/>
        <v>33763694.615322568</v>
      </c>
      <c r="I11" s="80">
        <f t="shared" si="4"/>
        <v>33999292.639391392</v>
      </c>
      <c r="J11" s="80">
        <f t="shared" si="4"/>
        <v>34239626.665739119</v>
      </c>
      <c r="K11" s="80">
        <f t="shared" si="4"/>
        <v>34484831.77861876</v>
      </c>
      <c r="L11" s="80">
        <f t="shared" si="4"/>
        <v>34735047.093823522</v>
      </c>
      <c r="M11" s="390">
        <f t="shared" si="1"/>
        <v>369050319.42417252</v>
      </c>
    </row>
    <row r="12" spans="1:13" ht="16.5" customHeight="1" x14ac:dyDescent="0.2">
      <c r="A12" s="327" t="s">
        <v>213</v>
      </c>
      <c r="B12" s="317">
        <f>B11/2</f>
        <v>16193268</v>
      </c>
      <c r="C12" s="317">
        <f t="shared" ref="C12:L12" si="5">C11/2</f>
        <v>16326142.141999997</v>
      </c>
      <c r="D12" s="317">
        <f t="shared" si="5"/>
        <v>16433047.741645997</v>
      </c>
      <c r="E12" s="317">
        <f t="shared" si="5"/>
        <v>16542011.873287534</v>
      </c>
      <c r="F12" s="317">
        <f t="shared" si="5"/>
        <v>16653092.846976493</v>
      </c>
      <c r="G12" s="317">
        <f t="shared" si="5"/>
        <v>16766350.711728593</v>
      </c>
      <c r="H12" s="317">
        <f t="shared" si="5"/>
        <v>16881847.307661284</v>
      </c>
      <c r="I12" s="317">
        <f t="shared" si="5"/>
        <v>16999646.319695696</v>
      </c>
      <c r="J12" s="317">
        <f t="shared" si="5"/>
        <v>17119813.33286956</v>
      </c>
      <c r="K12" s="317">
        <f t="shared" si="5"/>
        <v>17242415.88930938</v>
      </c>
      <c r="L12" s="317">
        <f t="shared" si="5"/>
        <v>17367523.546911761</v>
      </c>
      <c r="M12" s="391">
        <f t="shared" si="1"/>
        <v>184525159.71208626</v>
      </c>
    </row>
    <row r="13" spans="1:13" ht="33.75" customHeight="1" x14ac:dyDescent="0.2">
      <c r="A13" s="328" t="s">
        <v>214</v>
      </c>
      <c r="B13" s="388">
        <v>0</v>
      </c>
      <c r="C13" s="388">
        <v>0</v>
      </c>
      <c r="D13" s="388">
        <v>0</v>
      </c>
      <c r="E13" s="388">
        <v>0</v>
      </c>
      <c r="F13" s="388">
        <v>0</v>
      </c>
      <c r="G13" s="388">
        <v>0</v>
      </c>
      <c r="H13" s="388">
        <v>0</v>
      </c>
      <c r="I13" s="388">
        <v>0</v>
      </c>
      <c r="J13" s="388">
        <v>0</v>
      </c>
      <c r="K13" s="388">
        <v>0</v>
      </c>
      <c r="L13" s="388">
        <v>0</v>
      </c>
      <c r="M13" s="375">
        <v>0</v>
      </c>
    </row>
    <row r="14" spans="1:13" ht="25.5" customHeight="1" x14ac:dyDescent="0.2">
      <c r="A14" s="326" t="s">
        <v>215</v>
      </c>
      <c r="B14" s="387">
        <v>0</v>
      </c>
      <c r="C14" s="387">
        <v>0</v>
      </c>
      <c r="D14" s="387">
        <v>0</v>
      </c>
      <c r="E14" s="387">
        <v>0</v>
      </c>
      <c r="F14" s="387">
        <v>0</v>
      </c>
      <c r="G14" s="387">
        <v>0</v>
      </c>
      <c r="H14" s="387">
        <v>0</v>
      </c>
      <c r="I14" s="387">
        <v>0</v>
      </c>
      <c r="J14" s="387">
        <v>0</v>
      </c>
      <c r="K14" s="387">
        <v>0</v>
      </c>
      <c r="L14" s="387">
        <v>0</v>
      </c>
      <c r="M14" s="385">
        <v>0</v>
      </c>
    </row>
    <row r="15" spans="1:13" ht="16.5" customHeight="1" x14ac:dyDescent="0.2">
      <c r="A15" s="326" t="s">
        <v>216</v>
      </c>
      <c r="B15" s="387"/>
      <c r="C15" s="387"/>
      <c r="D15" s="387"/>
      <c r="E15" s="387"/>
      <c r="F15" s="387"/>
      <c r="G15" s="387"/>
      <c r="H15" s="387"/>
      <c r="I15" s="387"/>
      <c r="J15" s="387"/>
      <c r="K15" s="387"/>
      <c r="L15" s="387"/>
      <c r="M15" s="385"/>
    </row>
    <row r="16" spans="1:13" ht="24.75" customHeight="1" x14ac:dyDescent="0.2">
      <c r="A16" s="326" t="s">
        <v>217</v>
      </c>
      <c r="B16" s="387"/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5"/>
    </row>
    <row r="17" spans="1:13" ht="33" customHeight="1" x14ac:dyDescent="0.2">
      <c r="A17" s="326" t="s">
        <v>218</v>
      </c>
      <c r="B17" s="387"/>
      <c r="C17" s="387"/>
      <c r="D17" s="387"/>
      <c r="E17" s="387"/>
      <c r="F17" s="387"/>
      <c r="G17" s="387"/>
      <c r="H17" s="387"/>
      <c r="I17" s="387"/>
      <c r="J17" s="387"/>
      <c r="K17" s="387"/>
      <c r="L17" s="387"/>
      <c r="M17" s="385"/>
    </row>
    <row r="18" spans="1:13" ht="51" customHeight="1" x14ac:dyDescent="0.2">
      <c r="A18" s="326" t="s">
        <v>219</v>
      </c>
      <c r="B18" s="387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5"/>
    </row>
    <row r="19" spans="1:13" ht="26.25" customHeight="1" thickBot="1" x14ac:dyDescent="0.25">
      <c r="A19" s="329" t="s">
        <v>220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1">
        <f>SUM(B19:L19)</f>
        <v>0</v>
      </c>
    </row>
    <row r="20" spans="1:13" ht="24.75" customHeight="1" thickBot="1" x14ac:dyDescent="0.25">
      <c r="A20" s="323" t="s">
        <v>221</v>
      </c>
      <c r="B20" s="318">
        <f>SUM(B13:B19)</f>
        <v>0</v>
      </c>
      <c r="C20" s="318">
        <f t="shared" ref="C20:L20" si="6">SUM(C13:C19)</f>
        <v>0</v>
      </c>
      <c r="D20" s="318">
        <f t="shared" si="6"/>
        <v>0</v>
      </c>
      <c r="E20" s="318">
        <f t="shared" si="6"/>
        <v>0</v>
      </c>
      <c r="F20" s="318">
        <f t="shared" si="6"/>
        <v>0</v>
      </c>
      <c r="G20" s="318">
        <f t="shared" si="6"/>
        <v>0</v>
      </c>
      <c r="H20" s="318">
        <f t="shared" si="6"/>
        <v>0</v>
      </c>
      <c r="I20" s="318">
        <f t="shared" si="6"/>
        <v>0</v>
      </c>
      <c r="J20" s="318">
        <f t="shared" si="6"/>
        <v>0</v>
      </c>
      <c r="K20" s="318">
        <f t="shared" si="6"/>
        <v>0</v>
      </c>
      <c r="L20" s="318">
        <f t="shared" si="6"/>
        <v>0</v>
      </c>
      <c r="M20" s="319">
        <f>SUM(B20:L20)</f>
        <v>0</v>
      </c>
    </row>
    <row r="21" spans="1:13" ht="38.25" customHeight="1" thickBot="1" x14ac:dyDescent="0.25">
      <c r="A21" s="322" t="s">
        <v>222</v>
      </c>
      <c r="B21" s="80">
        <f>B12-B20</f>
        <v>16193268</v>
      </c>
      <c r="C21" s="80">
        <f t="shared" ref="C21:M21" si="7">C12-C20</f>
        <v>16326142.141999997</v>
      </c>
      <c r="D21" s="80">
        <f t="shared" si="7"/>
        <v>16433047.741645997</v>
      </c>
      <c r="E21" s="80">
        <f t="shared" si="7"/>
        <v>16542011.873287534</v>
      </c>
      <c r="F21" s="80">
        <f t="shared" si="7"/>
        <v>16653092.846976493</v>
      </c>
      <c r="G21" s="80">
        <f t="shared" si="7"/>
        <v>16766350.711728593</v>
      </c>
      <c r="H21" s="80">
        <f t="shared" si="7"/>
        <v>16881847.307661284</v>
      </c>
      <c r="I21" s="80">
        <f t="shared" si="7"/>
        <v>16999646.319695696</v>
      </c>
      <c r="J21" s="80">
        <f t="shared" si="7"/>
        <v>17119813.33286956</v>
      </c>
      <c r="K21" s="80">
        <f t="shared" si="7"/>
        <v>17242415.88930938</v>
      </c>
      <c r="L21" s="80">
        <f t="shared" si="7"/>
        <v>17367523.546911761</v>
      </c>
      <c r="M21" s="390">
        <f t="shared" si="7"/>
        <v>184525159.71208626</v>
      </c>
    </row>
    <row r="22" spans="1:13" x14ac:dyDescent="0.2">
      <c r="A22" s="1" t="s">
        <v>223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</row>
    <row r="25" spans="1:13" x14ac:dyDescent="0.2">
      <c r="A25" s="1"/>
    </row>
    <row r="26" spans="1:13" x14ac:dyDescent="0.2">
      <c r="A26" s="1"/>
    </row>
    <row r="27" spans="1:13" x14ac:dyDescent="0.2">
      <c r="A27" s="1"/>
    </row>
    <row r="28" spans="1:13" x14ac:dyDescent="0.2">
      <c r="A28" s="1"/>
    </row>
    <row r="29" spans="1:13" x14ac:dyDescent="0.2">
      <c r="A29" s="1"/>
    </row>
    <row r="30" spans="1:13" x14ac:dyDescent="0.2">
      <c r="A30" s="1"/>
    </row>
    <row r="31" spans="1:13" x14ac:dyDescent="0.2">
      <c r="A31" s="1"/>
    </row>
    <row r="32" spans="1:13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s="14" customFormat="1" x14ac:dyDescent="0.2">
      <c r="A42" s="37"/>
    </row>
    <row r="43" spans="1:1" x14ac:dyDescent="0.2">
      <c r="A43" s="1"/>
    </row>
  </sheetData>
  <mergeCells count="3">
    <mergeCell ref="B3:M3"/>
    <mergeCell ref="A1:F1"/>
    <mergeCell ref="A2:M2"/>
  </mergeCells>
  <pageMargins left="0.39370078740157483" right="0.15748031496062992" top="0.19685039370078741" bottom="0.19685039370078741" header="0.51181102362204722" footer="0.51181102362204722"/>
  <pageSetup paperSize="9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workbookViewId="0">
      <selection activeCell="H31" sqref="H31"/>
    </sheetView>
  </sheetViews>
  <sheetFormatPr defaultRowHeight="12.75" x14ac:dyDescent="0.2"/>
  <cols>
    <col min="1" max="1" width="5" customWidth="1"/>
    <col min="2" max="2" width="19.85546875" customWidth="1"/>
    <col min="3" max="11" width="12.28515625" customWidth="1"/>
  </cols>
  <sheetData>
    <row r="3" spans="1:11" ht="15" x14ac:dyDescent="0.25">
      <c r="A3" s="1377" t="s">
        <v>853</v>
      </c>
      <c r="B3" s="1405"/>
      <c r="C3" s="1405"/>
      <c r="D3" s="1405"/>
      <c r="E3" s="1405"/>
      <c r="F3" s="1405"/>
      <c r="G3" s="1"/>
      <c r="H3" s="1"/>
      <c r="I3" s="116"/>
      <c r="J3" s="116"/>
      <c r="K3" s="1"/>
    </row>
    <row r="4" spans="1:11" x14ac:dyDescent="0.2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 x14ac:dyDescent="0.25">
      <c r="B6" s="1409" t="s">
        <v>52</v>
      </c>
      <c r="C6" s="1441"/>
      <c r="D6" s="1441"/>
      <c r="E6" s="1441"/>
      <c r="F6" s="1441"/>
      <c r="G6" s="1441"/>
      <c r="H6" s="1441"/>
      <c r="I6" s="1441"/>
      <c r="J6" s="1441"/>
      <c r="K6" s="1"/>
    </row>
    <row r="7" spans="1:11" x14ac:dyDescent="0.2">
      <c r="B7" s="1"/>
      <c r="C7" s="1"/>
      <c r="D7" s="37"/>
      <c r="E7" s="1"/>
      <c r="F7" s="1"/>
      <c r="G7" s="1"/>
      <c r="H7" s="1"/>
      <c r="I7" s="1"/>
      <c r="J7" s="1"/>
      <c r="K7" s="1"/>
    </row>
    <row r="8" spans="1:11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 x14ac:dyDescent="0.25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 x14ac:dyDescent="0.25">
      <c r="A10" s="1422" t="s">
        <v>126</v>
      </c>
      <c r="B10" s="117" t="s">
        <v>53</v>
      </c>
      <c r="C10" s="1443" t="s">
        <v>116</v>
      </c>
      <c r="D10" s="1444"/>
      <c r="E10" s="1445" t="s">
        <v>117</v>
      </c>
      <c r="F10" s="1444"/>
      <c r="G10" s="1446" t="s">
        <v>118</v>
      </c>
      <c r="H10" s="1444"/>
      <c r="I10" s="1445" t="s">
        <v>119</v>
      </c>
      <c r="J10" s="1443"/>
      <c r="K10" s="1439" t="s">
        <v>38</v>
      </c>
    </row>
    <row r="11" spans="1:11" ht="13.5" thickBot="1" x14ac:dyDescent="0.25">
      <c r="A11" s="1442"/>
      <c r="B11" s="119"/>
      <c r="C11" s="118" t="s">
        <v>54</v>
      </c>
      <c r="D11" s="120" t="s">
        <v>55</v>
      </c>
      <c r="E11" s="120" t="s">
        <v>120</v>
      </c>
      <c r="F11" s="120" t="s">
        <v>121</v>
      </c>
      <c r="G11" s="121" t="s">
        <v>122</v>
      </c>
      <c r="H11" s="121" t="s">
        <v>121</v>
      </c>
      <c r="I11" s="120" t="s">
        <v>123</v>
      </c>
      <c r="J11" s="118" t="s">
        <v>124</v>
      </c>
      <c r="K11" s="1440"/>
    </row>
    <row r="12" spans="1:11" ht="13.5" thickBot="1" x14ac:dyDescent="0.25">
      <c r="A12" s="257" t="s">
        <v>127</v>
      </c>
      <c r="B12" s="234" t="s">
        <v>128</v>
      </c>
      <c r="C12" s="234" t="s">
        <v>129</v>
      </c>
      <c r="D12" s="234" t="s">
        <v>130</v>
      </c>
      <c r="E12" s="234" t="s">
        <v>150</v>
      </c>
      <c r="F12" s="234" t="s">
        <v>175</v>
      </c>
      <c r="G12" s="234" t="s">
        <v>176</v>
      </c>
      <c r="H12" s="234" t="s">
        <v>182</v>
      </c>
      <c r="I12" s="234" t="s">
        <v>183</v>
      </c>
      <c r="J12" s="118" t="s">
        <v>184</v>
      </c>
      <c r="K12" s="120" t="s">
        <v>187</v>
      </c>
    </row>
    <row r="13" spans="1:11" x14ac:dyDescent="0.2">
      <c r="A13" s="262" t="s">
        <v>131</v>
      </c>
      <c r="B13" s="122" t="s">
        <v>56</v>
      </c>
      <c r="C13" s="89">
        <v>8276</v>
      </c>
      <c r="D13" s="650">
        <v>8275</v>
      </c>
      <c r="E13" s="95"/>
      <c r="F13" s="89"/>
      <c r="G13" s="94">
        <v>0</v>
      </c>
      <c r="H13" s="27">
        <v>0</v>
      </c>
      <c r="I13" s="94">
        <v>0</v>
      </c>
      <c r="J13" s="278">
        <v>0</v>
      </c>
      <c r="K13" s="89">
        <v>9236</v>
      </c>
    </row>
    <row r="14" spans="1:11" x14ac:dyDescent="0.2">
      <c r="A14" s="237" t="s">
        <v>132</v>
      </c>
      <c r="B14" s="122" t="s">
        <v>57</v>
      </c>
      <c r="C14" s="89">
        <v>12500</v>
      </c>
      <c r="D14" s="82">
        <v>11990</v>
      </c>
      <c r="E14" s="95"/>
      <c r="F14" s="89"/>
      <c r="G14" s="86">
        <v>0</v>
      </c>
      <c r="H14" s="66">
        <v>0</v>
      </c>
      <c r="I14" s="86">
        <v>0</v>
      </c>
      <c r="J14" s="181">
        <v>0</v>
      </c>
      <c r="K14" s="86"/>
    </row>
    <row r="15" spans="1:11" x14ac:dyDescent="0.2">
      <c r="A15" s="191" t="s">
        <v>133</v>
      </c>
      <c r="B15" s="122" t="s">
        <v>58</v>
      </c>
      <c r="C15" s="89">
        <v>10500</v>
      </c>
      <c r="D15" s="82">
        <v>10950</v>
      </c>
      <c r="E15" s="95"/>
      <c r="F15" s="89"/>
      <c r="G15" s="94">
        <v>0</v>
      </c>
      <c r="H15" s="27">
        <v>0</v>
      </c>
      <c r="I15" s="94">
        <v>0</v>
      </c>
      <c r="J15" s="144">
        <v>0</v>
      </c>
      <c r="K15" s="86"/>
    </row>
    <row r="16" spans="1:11" x14ac:dyDescent="0.2">
      <c r="A16" s="191" t="s">
        <v>134</v>
      </c>
      <c r="B16" s="122" t="s">
        <v>59</v>
      </c>
      <c r="C16" s="89">
        <v>13200</v>
      </c>
      <c r="D16" s="82">
        <v>13945</v>
      </c>
      <c r="E16" s="95"/>
      <c r="F16" s="89"/>
      <c r="G16" s="86">
        <v>0</v>
      </c>
      <c r="H16" s="66">
        <v>0</v>
      </c>
      <c r="I16" s="86">
        <v>0</v>
      </c>
      <c r="J16" s="181">
        <v>0</v>
      </c>
      <c r="K16" s="86"/>
    </row>
    <row r="17" spans="1:11" x14ac:dyDescent="0.2">
      <c r="A17" s="191" t="s">
        <v>135</v>
      </c>
      <c r="B17" s="122" t="s">
        <v>60</v>
      </c>
      <c r="C17" s="89">
        <v>14500</v>
      </c>
      <c r="D17" s="82">
        <v>14900</v>
      </c>
      <c r="E17" s="95"/>
      <c r="F17" s="89"/>
      <c r="G17" s="94">
        <v>0</v>
      </c>
      <c r="H17" s="27">
        <v>0</v>
      </c>
      <c r="I17" s="94">
        <v>0</v>
      </c>
      <c r="J17" s="144">
        <v>0</v>
      </c>
      <c r="K17" s="86"/>
    </row>
    <row r="18" spans="1:11" x14ac:dyDescent="0.2">
      <c r="A18" s="191" t="s">
        <v>136</v>
      </c>
      <c r="B18" s="122" t="s">
        <v>61</v>
      </c>
      <c r="C18" s="95">
        <v>12710</v>
      </c>
      <c r="D18" s="89">
        <v>14570</v>
      </c>
      <c r="E18" s="95"/>
      <c r="F18" s="89"/>
      <c r="G18" s="86">
        <v>0</v>
      </c>
      <c r="H18" s="66">
        <v>0</v>
      </c>
      <c r="I18" s="86">
        <v>0</v>
      </c>
      <c r="J18" s="181">
        <v>0</v>
      </c>
      <c r="K18" s="86"/>
    </row>
    <row r="19" spans="1:11" x14ac:dyDescent="0.2">
      <c r="A19" s="191" t="s">
        <v>137</v>
      </c>
      <c r="B19" s="122" t="s">
        <v>62</v>
      </c>
      <c r="C19" s="86">
        <v>13500</v>
      </c>
      <c r="D19" s="89">
        <v>13400</v>
      </c>
      <c r="E19" s="95"/>
      <c r="F19" s="89"/>
      <c r="G19" s="94">
        <v>0</v>
      </c>
      <c r="H19" s="27">
        <v>0</v>
      </c>
      <c r="I19" s="94">
        <v>0</v>
      </c>
      <c r="J19" s="144">
        <v>0</v>
      </c>
      <c r="K19" s="86"/>
    </row>
    <row r="20" spans="1:11" x14ac:dyDescent="0.2">
      <c r="A20" s="191" t="s">
        <v>138</v>
      </c>
      <c r="B20" s="122" t="s">
        <v>63</v>
      </c>
      <c r="C20" s="387">
        <v>13500</v>
      </c>
      <c r="D20" s="82">
        <v>14900</v>
      </c>
      <c r="E20" s="95"/>
      <c r="F20" s="89"/>
      <c r="G20" s="86">
        <v>0</v>
      </c>
      <c r="H20" s="66">
        <v>0</v>
      </c>
      <c r="I20" s="86">
        <v>0</v>
      </c>
      <c r="J20" s="181">
        <v>0</v>
      </c>
      <c r="K20" s="86"/>
    </row>
    <row r="21" spans="1:11" x14ac:dyDescent="0.2">
      <c r="A21" s="191" t="s">
        <v>139</v>
      </c>
      <c r="B21" s="122" t="s">
        <v>64</v>
      </c>
      <c r="C21" s="95">
        <v>11405</v>
      </c>
      <c r="D21" s="89">
        <v>17761</v>
      </c>
      <c r="E21" s="95"/>
      <c r="F21" s="89"/>
      <c r="G21" s="94">
        <v>0</v>
      </c>
      <c r="H21" s="27">
        <v>0</v>
      </c>
      <c r="I21" s="94">
        <v>0</v>
      </c>
      <c r="J21" s="144">
        <v>0</v>
      </c>
      <c r="K21" s="86"/>
    </row>
    <row r="22" spans="1:11" x14ac:dyDescent="0.2">
      <c r="A22" s="191" t="s">
        <v>140</v>
      </c>
      <c r="B22" s="122" t="s">
        <v>65</v>
      </c>
      <c r="C22" s="95">
        <v>12020</v>
      </c>
      <c r="D22" s="89">
        <v>10810</v>
      </c>
      <c r="E22" s="95"/>
      <c r="F22" s="89"/>
      <c r="G22" s="86">
        <v>0</v>
      </c>
      <c r="H22" s="279">
        <v>0</v>
      </c>
      <c r="I22" s="86">
        <v>0</v>
      </c>
      <c r="J22" s="280">
        <v>0</v>
      </c>
      <c r="K22" s="86"/>
    </row>
    <row r="23" spans="1:11" x14ac:dyDescent="0.2">
      <c r="A23" s="191" t="s">
        <v>141</v>
      </c>
      <c r="B23" s="122" t="s">
        <v>66</v>
      </c>
      <c r="C23" s="95">
        <v>14200</v>
      </c>
      <c r="D23" s="89">
        <v>12370</v>
      </c>
      <c r="E23" s="95"/>
      <c r="F23" s="89"/>
      <c r="G23" s="86">
        <v>0</v>
      </c>
      <c r="H23" s="66">
        <v>0</v>
      </c>
      <c r="I23" s="86">
        <v>0</v>
      </c>
      <c r="J23" s="181">
        <v>0</v>
      </c>
      <c r="K23" s="86"/>
    </row>
    <row r="24" spans="1:11" ht="13.5" thickBot="1" x14ac:dyDescent="0.25">
      <c r="A24" s="228" t="s">
        <v>142</v>
      </c>
      <c r="B24" s="74" t="s">
        <v>67</v>
      </c>
      <c r="C24" s="95">
        <v>12500</v>
      </c>
      <c r="D24" s="255">
        <v>14176</v>
      </c>
      <c r="E24" s="95"/>
      <c r="F24" s="255"/>
      <c r="G24" s="94">
        <v>0</v>
      </c>
      <c r="H24" s="27"/>
      <c r="I24" s="94">
        <v>0</v>
      </c>
      <c r="J24" s="144">
        <v>0</v>
      </c>
      <c r="K24" s="91"/>
    </row>
    <row r="25" spans="1:11" ht="13.5" thickBot="1" x14ac:dyDescent="0.25">
      <c r="A25" s="209" t="s">
        <v>143</v>
      </c>
      <c r="B25" s="106" t="s">
        <v>13</v>
      </c>
      <c r="C25" s="152">
        <f>SUM(C13:C24)</f>
        <v>148811</v>
      </c>
      <c r="D25" s="93">
        <f t="shared" ref="D25:I25" si="0">SUM(D13:D24)</f>
        <v>158047</v>
      </c>
      <c r="E25" s="152">
        <f t="shared" si="0"/>
        <v>0</v>
      </c>
      <c r="F25" s="93">
        <f t="shared" si="0"/>
        <v>0</v>
      </c>
      <c r="G25" s="152">
        <f t="shared" si="0"/>
        <v>0</v>
      </c>
      <c r="H25" s="93">
        <f t="shared" si="0"/>
        <v>0</v>
      </c>
      <c r="I25" s="152">
        <f t="shared" si="0"/>
        <v>0</v>
      </c>
      <c r="J25" s="146">
        <f>SUM(J13:J24)</f>
        <v>0</v>
      </c>
      <c r="K25" s="93">
        <f>SUM(K13:K24)</f>
        <v>9236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opLeftCell="A21" workbookViewId="0">
      <selection activeCell="F43" sqref="F43"/>
    </sheetView>
  </sheetViews>
  <sheetFormatPr defaultRowHeight="12.75" x14ac:dyDescent="0.2"/>
  <cols>
    <col min="1" max="1" width="4.5703125" customWidth="1"/>
    <col min="2" max="2" width="38.5703125" customWidth="1"/>
    <col min="3" max="3" width="11.42578125" customWidth="1"/>
    <col min="4" max="4" width="12.28515625" customWidth="1"/>
    <col min="5" max="5" width="12.140625" customWidth="1"/>
    <col min="6" max="6" width="12.28515625" customWidth="1"/>
  </cols>
  <sheetData>
    <row r="1" spans="1:6" x14ac:dyDescent="0.2">
      <c r="A1" s="1377" t="s">
        <v>873</v>
      </c>
      <c r="B1" s="1377"/>
      <c r="C1" s="1377"/>
      <c r="D1" s="1377"/>
      <c r="E1" s="1377"/>
    </row>
    <row r="2" spans="1:6" x14ac:dyDescent="0.2">
      <c r="A2" s="202"/>
      <c r="B2" s="202"/>
      <c r="C2" s="202"/>
      <c r="D2" s="202"/>
      <c r="E2" s="202"/>
    </row>
    <row r="3" spans="1:6" ht="15.75" x14ac:dyDescent="0.25">
      <c r="B3" s="1389" t="s">
        <v>872</v>
      </c>
      <c r="C3" s="1389"/>
      <c r="D3" s="1389"/>
      <c r="E3" s="1389"/>
      <c r="F3" s="1390"/>
    </row>
    <row r="4" spans="1:6" ht="15.75" x14ac:dyDescent="0.25">
      <c r="B4" s="18"/>
      <c r="C4" s="18"/>
      <c r="D4" s="18"/>
      <c r="E4" s="18"/>
      <c r="F4" s="11"/>
    </row>
    <row r="5" spans="1:6" ht="12.75" customHeight="1" thickBot="1" x14ac:dyDescent="0.3">
      <c r="B5" s="62"/>
      <c r="C5" s="17"/>
      <c r="D5" s="1"/>
      <c r="E5" s="19"/>
      <c r="F5" s="19" t="s">
        <v>607</v>
      </c>
    </row>
    <row r="6" spans="1:6" ht="13.5" thickBot="1" x14ac:dyDescent="0.25">
      <c r="A6" s="1394" t="s">
        <v>126</v>
      </c>
      <c r="B6" s="1387" t="s">
        <v>9</v>
      </c>
      <c r="C6" s="1391"/>
      <c r="D6" s="1392"/>
      <c r="E6" s="1392"/>
      <c r="F6" s="1393"/>
    </row>
    <row r="7" spans="1:6" ht="27" customHeight="1" thickBot="1" x14ac:dyDescent="0.25">
      <c r="A7" s="1395"/>
      <c r="B7" s="1388"/>
      <c r="C7" s="681" t="s">
        <v>107</v>
      </c>
      <c r="D7" s="682" t="s">
        <v>108</v>
      </c>
      <c r="E7" s="682" t="s">
        <v>583</v>
      </c>
      <c r="F7" s="683" t="s">
        <v>110</v>
      </c>
    </row>
    <row r="8" spans="1:6" s="169" customFormat="1" ht="9.75" customHeight="1" x14ac:dyDescent="0.2">
      <c r="A8" s="304" t="s">
        <v>127</v>
      </c>
      <c r="B8" s="305" t="s">
        <v>128</v>
      </c>
      <c r="C8" s="306" t="s">
        <v>129</v>
      </c>
      <c r="D8" s="307" t="s">
        <v>130</v>
      </c>
      <c r="E8" s="428" t="s">
        <v>150</v>
      </c>
      <c r="F8" s="1045"/>
    </row>
    <row r="9" spans="1:6" x14ac:dyDescent="0.2">
      <c r="A9" s="192" t="s">
        <v>131</v>
      </c>
      <c r="B9" s="197" t="s">
        <v>111</v>
      </c>
      <c r="C9" s="24"/>
      <c r="D9" s="27"/>
      <c r="E9" s="94"/>
      <c r="F9" s="771"/>
    </row>
    <row r="10" spans="1:6" ht="13.5" customHeight="1" x14ac:dyDescent="0.2">
      <c r="A10" s="191" t="s">
        <v>132</v>
      </c>
      <c r="B10" s="115" t="s">
        <v>345</v>
      </c>
      <c r="C10" s="7">
        <v>33970834</v>
      </c>
      <c r="D10" s="7">
        <v>34363898</v>
      </c>
      <c r="E10" s="7">
        <v>32726637</v>
      </c>
      <c r="F10" s="771">
        <f>E10/D10</f>
        <v>0.95235520138023921</v>
      </c>
    </row>
    <row r="11" spans="1:6" x14ac:dyDescent="0.2">
      <c r="A11" s="191" t="s">
        <v>133</v>
      </c>
      <c r="B11" s="128" t="s">
        <v>347</v>
      </c>
      <c r="C11" s="7">
        <v>7057244</v>
      </c>
      <c r="D11" s="7">
        <v>7158251</v>
      </c>
      <c r="E11" s="7">
        <v>6897808</v>
      </c>
      <c r="F11" s="771">
        <f>E11/D11</f>
        <v>0.96361639176944203</v>
      </c>
    </row>
    <row r="12" spans="1:6" ht="12.75" customHeight="1" x14ac:dyDescent="0.2">
      <c r="A12" s="191" t="s">
        <v>134</v>
      </c>
      <c r="B12" s="128" t="s">
        <v>346</v>
      </c>
      <c r="C12" s="7">
        <v>50445790</v>
      </c>
      <c r="D12" s="7">
        <v>57162488</v>
      </c>
      <c r="E12" s="7">
        <v>51245020</v>
      </c>
      <c r="F12" s="771">
        <f>E12/D12</f>
        <v>0.89647987330432499</v>
      </c>
    </row>
    <row r="13" spans="1:6" x14ac:dyDescent="0.2">
      <c r="A13" s="191" t="s">
        <v>135</v>
      </c>
      <c r="B13" s="128" t="s">
        <v>348</v>
      </c>
      <c r="C13" s="7">
        <v>0</v>
      </c>
      <c r="D13" s="7">
        <v>0</v>
      </c>
      <c r="E13" s="7">
        <v>0</v>
      </c>
      <c r="F13" s="771">
        <v>0</v>
      </c>
    </row>
    <row r="14" spans="1:6" x14ac:dyDescent="0.2">
      <c r="A14" s="191" t="s">
        <v>136</v>
      </c>
      <c r="B14" s="128" t="s">
        <v>349</v>
      </c>
      <c r="C14" s="7">
        <v>0</v>
      </c>
      <c r="D14" s="7">
        <v>0</v>
      </c>
      <c r="E14" s="7">
        <v>0</v>
      </c>
      <c r="F14" s="771">
        <v>0</v>
      </c>
    </row>
    <row r="15" spans="1:6" x14ac:dyDescent="0.2">
      <c r="A15" s="191" t="s">
        <v>137</v>
      </c>
      <c r="B15" s="128" t="s">
        <v>350</v>
      </c>
      <c r="C15" s="7">
        <v>7556872</v>
      </c>
      <c r="D15" s="7">
        <f>D16+D17+D18+D19+D20+D21+D22</f>
        <v>14349965</v>
      </c>
      <c r="E15" s="7">
        <f>E16+E17+E18+E19+E20+E21+E22</f>
        <v>7192390</v>
      </c>
      <c r="F15" s="1046">
        <f>E15/D15</f>
        <v>0.50121306916079589</v>
      </c>
    </row>
    <row r="16" spans="1:6" x14ac:dyDescent="0.2">
      <c r="A16" s="191" t="s">
        <v>138</v>
      </c>
      <c r="B16" s="128" t="s">
        <v>354</v>
      </c>
      <c r="C16" s="7">
        <v>1948872</v>
      </c>
      <c r="D16" s="7">
        <v>2218921</v>
      </c>
      <c r="E16" s="7">
        <v>2218921</v>
      </c>
      <c r="F16" s="1046">
        <f>E16/D16</f>
        <v>1</v>
      </c>
    </row>
    <row r="17" spans="1:6" ht="13.5" customHeight="1" x14ac:dyDescent="0.2">
      <c r="A17" s="191" t="s">
        <v>139</v>
      </c>
      <c r="B17" s="128" t="s">
        <v>355</v>
      </c>
      <c r="C17" s="7">
        <v>0</v>
      </c>
      <c r="D17" s="7">
        <v>0</v>
      </c>
      <c r="E17" s="7">
        <v>0</v>
      </c>
      <c r="F17" s="1046">
        <v>0</v>
      </c>
    </row>
    <row r="18" spans="1:6" x14ac:dyDescent="0.2">
      <c r="A18" s="191" t="s">
        <v>140</v>
      </c>
      <c r="B18" s="128" t="s">
        <v>356</v>
      </c>
      <c r="C18" s="7">
        <v>0</v>
      </c>
      <c r="D18" s="7">
        <v>0</v>
      </c>
      <c r="E18" s="7">
        <v>0</v>
      </c>
      <c r="F18" s="1046">
        <v>0</v>
      </c>
    </row>
    <row r="19" spans="1:6" x14ac:dyDescent="0.2">
      <c r="A19" s="191" t="s">
        <v>141</v>
      </c>
      <c r="B19" s="198" t="s">
        <v>753</v>
      </c>
      <c r="C19" s="7">
        <v>5600000</v>
      </c>
      <c r="D19" s="7">
        <v>5600000</v>
      </c>
      <c r="E19" s="7">
        <v>4965500</v>
      </c>
      <c r="F19" s="1046">
        <f>E19/D19</f>
        <v>0.88669642857142861</v>
      </c>
    </row>
    <row r="20" spans="1:6" x14ac:dyDescent="0.2">
      <c r="A20" s="191" t="s">
        <v>142</v>
      </c>
      <c r="B20" s="416" t="s">
        <v>353</v>
      </c>
      <c r="C20" s="7">
        <v>0</v>
      </c>
      <c r="D20" s="7">
        <v>0</v>
      </c>
      <c r="E20" s="7">
        <v>0</v>
      </c>
      <c r="F20" s="1046">
        <v>0</v>
      </c>
    </row>
    <row r="21" spans="1:6" x14ac:dyDescent="0.2">
      <c r="A21" s="191" t="s">
        <v>143</v>
      </c>
      <c r="B21" s="417" t="s">
        <v>882</v>
      </c>
      <c r="C21" s="7">
        <v>0</v>
      </c>
      <c r="D21" s="7">
        <v>6523075</v>
      </c>
      <c r="E21" s="7">
        <v>0</v>
      </c>
      <c r="F21" s="1046">
        <v>0</v>
      </c>
    </row>
    <row r="22" spans="1:6" x14ac:dyDescent="0.2">
      <c r="A22" s="191" t="s">
        <v>144</v>
      </c>
      <c r="B22" s="175" t="s">
        <v>577</v>
      </c>
      <c r="C22" s="7">
        <v>8000</v>
      </c>
      <c r="D22" s="7">
        <v>7969</v>
      </c>
      <c r="E22" s="7">
        <v>7969</v>
      </c>
      <c r="F22" s="1046">
        <f>E22/D22</f>
        <v>1</v>
      </c>
    </row>
    <row r="23" spans="1:6" ht="13.5" thickBot="1" x14ac:dyDescent="0.25">
      <c r="A23" s="191" t="s">
        <v>145</v>
      </c>
      <c r="B23" s="130" t="s">
        <v>358</v>
      </c>
      <c r="C23" s="7">
        <v>3067200</v>
      </c>
      <c r="D23" s="7">
        <v>3440984</v>
      </c>
      <c r="E23" s="7">
        <v>3440984</v>
      </c>
      <c r="F23" s="1046">
        <f>E23/D23</f>
        <v>1</v>
      </c>
    </row>
    <row r="24" spans="1:6" ht="13.5" thickBot="1" x14ac:dyDescent="0.25">
      <c r="A24" s="308" t="s">
        <v>146</v>
      </c>
      <c r="B24" s="309" t="s">
        <v>5</v>
      </c>
      <c r="C24" s="310">
        <f>C10+C11+C12+C13+C15+C23</f>
        <v>102097940</v>
      </c>
      <c r="D24" s="311">
        <f>D10+D11+D12+D13+D15+D23</f>
        <v>116475586</v>
      </c>
      <c r="E24" s="315">
        <f>E10+E11+E12+E13+E15+E23</f>
        <v>101502839</v>
      </c>
      <c r="F24" s="1047">
        <f>E24/D24</f>
        <v>0.87145162763980433</v>
      </c>
    </row>
    <row r="25" spans="1:6" ht="13.5" thickTop="1" x14ac:dyDescent="0.2">
      <c r="A25" s="300"/>
      <c r="B25" s="197"/>
      <c r="C25" s="424"/>
      <c r="D25" s="414"/>
      <c r="E25" s="155"/>
      <c r="F25" s="915"/>
    </row>
    <row r="26" spans="1:6" x14ac:dyDescent="0.2">
      <c r="A26" s="192" t="s">
        <v>147</v>
      </c>
      <c r="B26" s="199" t="s">
        <v>112</v>
      </c>
      <c r="C26" s="21"/>
      <c r="D26" s="26"/>
      <c r="E26" s="153"/>
      <c r="F26" s="770"/>
    </row>
    <row r="27" spans="1:6" x14ac:dyDescent="0.2">
      <c r="A27" s="192" t="s">
        <v>148</v>
      </c>
      <c r="B27" s="128" t="s">
        <v>359</v>
      </c>
      <c r="C27" s="7">
        <v>4389819</v>
      </c>
      <c r="D27" s="7">
        <v>7282377</v>
      </c>
      <c r="E27" s="7">
        <v>7282377</v>
      </c>
      <c r="F27" s="771">
        <f>E27/D27</f>
        <v>1</v>
      </c>
    </row>
    <row r="28" spans="1:6" x14ac:dyDescent="0.2">
      <c r="A28" s="192" t="s">
        <v>149</v>
      </c>
      <c r="B28" s="128" t="s">
        <v>360</v>
      </c>
      <c r="C28" s="7"/>
      <c r="D28" s="7"/>
      <c r="E28" s="7"/>
      <c r="F28" s="771" t="e">
        <f>E28/D28</f>
        <v>#DIV/0!</v>
      </c>
    </row>
    <row r="29" spans="1:6" x14ac:dyDescent="0.2">
      <c r="A29" s="192" t="s">
        <v>151</v>
      </c>
      <c r="B29" s="128" t="s">
        <v>361</v>
      </c>
      <c r="C29" s="21">
        <v>19000000</v>
      </c>
      <c r="D29" s="21">
        <v>19000000</v>
      </c>
      <c r="E29" s="21">
        <v>19000000</v>
      </c>
      <c r="F29" s="771">
        <f>E29/D29</f>
        <v>1</v>
      </c>
    </row>
    <row r="30" spans="1:6" x14ac:dyDescent="0.2">
      <c r="A30" s="192" t="s">
        <v>152</v>
      </c>
      <c r="B30" s="198" t="s">
        <v>362</v>
      </c>
      <c r="C30" s="7">
        <v>0</v>
      </c>
      <c r="D30" s="7"/>
      <c r="E30" s="7"/>
      <c r="F30" s="771" t="e">
        <f>E30/D30</f>
        <v>#DIV/0!</v>
      </c>
    </row>
    <row r="31" spans="1:6" x14ac:dyDescent="0.2">
      <c r="A31" s="192" t="s">
        <v>153</v>
      </c>
      <c r="B31" s="198" t="s">
        <v>363</v>
      </c>
      <c r="C31" s="7">
        <v>0</v>
      </c>
      <c r="D31" s="7"/>
      <c r="E31" s="7"/>
      <c r="F31" s="771" t="e">
        <f>E31/D31</f>
        <v>#DIV/0!</v>
      </c>
    </row>
    <row r="32" spans="1:6" x14ac:dyDescent="0.2">
      <c r="A32" s="192" t="s">
        <v>154</v>
      </c>
      <c r="B32" s="198" t="s">
        <v>364</v>
      </c>
      <c r="C32" s="7">
        <v>0</v>
      </c>
      <c r="D32" s="7">
        <v>0</v>
      </c>
      <c r="E32" s="7">
        <v>0</v>
      </c>
      <c r="F32" s="771">
        <v>0</v>
      </c>
    </row>
    <row r="33" spans="1:6" x14ac:dyDescent="0.2">
      <c r="A33" s="192" t="s">
        <v>155</v>
      </c>
      <c r="B33" s="198" t="s">
        <v>754</v>
      </c>
      <c r="C33" s="7">
        <v>19000000</v>
      </c>
      <c r="D33" s="7">
        <v>19000000</v>
      </c>
      <c r="E33" s="7">
        <v>19000000</v>
      </c>
      <c r="F33" s="771">
        <f>E33/D33</f>
        <v>1</v>
      </c>
    </row>
    <row r="34" spans="1:6" x14ac:dyDescent="0.2">
      <c r="A34" s="192" t="s">
        <v>156</v>
      </c>
      <c r="B34" s="416" t="s">
        <v>366</v>
      </c>
      <c r="C34" s="7">
        <v>0</v>
      </c>
      <c r="D34" s="7">
        <v>0</v>
      </c>
      <c r="E34" s="7">
        <v>0</v>
      </c>
      <c r="F34" s="771">
        <v>0</v>
      </c>
    </row>
    <row r="35" spans="1:6" x14ac:dyDescent="0.2">
      <c r="A35" s="192" t="s">
        <v>157</v>
      </c>
      <c r="B35" s="175" t="s">
        <v>367</v>
      </c>
      <c r="C35" s="7">
        <v>0</v>
      </c>
      <c r="D35" s="7">
        <v>0</v>
      </c>
      <c r="E35" s="7">
        <v>0</v>
      </c>
      <c r="F35" s="771">
        <v>0</v>
      </c>
    </row>
    <row r="36" spans="1:6" x14ac:dyDescent="0.2">
      <c r="A36" s="192" t="s">
        <v>158</v>
      </c>
      <c r="B36" s="543" t="s">
        <v>368</v>
      </c>
      <c r="C36" s="21">
        <f>-C13</f>
        <v>0</v>
      </c>
      <c r="D36" s="21">
        <f>-D13</f>
        <v>0</v>
      </c>
      <c r="E36" s="21">
        <v>0</v>
      </c>
      <c r="F36" s="1048">
        <v>0</v>
      </c>
    </row>
    <row r="37" spans="1:6" ht="12.75" customHeight="1" x14ac:dyDescent="0.2">
      <c r="A37" s="192" t="s">
        <v>159</v>
      </c>
      <c r="B37" s="128"/>
      <c r="C37" s="21"/>
      <c r="D37" s="28"/>
      <c r="E37" s="110"/>
      <c r="F37" s="771"/>
    </row>
    <row r="38" spans="1:6" ht="13.5" thickBot="1" x14ac:dyDescent="0.25">
      <c r="A38" s="192" t="s">
        <v>160</v>
      </c>
      <c r="B38" s="130"/>
      <c r="C38" s="21"/>
      <c r="D38" s="28"/>
      <c r="E38" s="110"/>
      <c r="F38" s="771"/>
    </row>
    <row r="39" spans="1:6" ht="13.5" thickBot="1" x14ac:dyDescent="0.25">
      <c r="A39" s="308" t="s">
        <v>161</v>
      </c>
      <c r="B39" s="309" t="s">
        <v>6</v>
      </c>
      <c r="C39" s="310">
        <f>SUM(C27:C29)+C36+C37+C38</f>
        <v>23389819</v>
      </c>
      <c r="D39" s="310">
        <f>SUM(D27:D29)+D36+D37+D38</f>
        <v>26282377</v>
      </c>
      <c r="E39" s="310">
        <f>SUM(E27:E29)+E36+E37+E38</f>
        <v>26282377</v>
      </c>
      <c r="F39" s="1047">
        <f>E39/D39</f>
        <v>1</v>
      </c>
    </row>
    <row r="40" spans="1:6" ht="32.25" customHeight="1" thickTop="1" thickBot="1" x14ac:dyDescent="0.25">
      <c r="A40" s="308" t="s">
        <v>162</v>
      </c>
      <c r="B40" s="313" t="s">
        <v>248</v>
      </c>
      <c r="C40" s="312">
        <f>C39+C24</f>
        <v>125487759</v>
      </c>
      <c r="D40" s="312">
        <f>D39+D24</f>
        <v>142757963</v>
      </c>
      <c r="E40" s="312">
        <f>E39+E24</f>
        <v>127785216</v>
      </c>
      <c r="F40" s="1049">
        <f>E40/D40</f>
        <v>0.89511795569680408</v>
      </c>
    </row>
    <row r="41" spans="1:6" ht="14.25" customHeight="1" thickTop="1" x14ac:dyDescent="0.2">
      <c r="A41" s="300"/>
      <c r="B41" s="425"/>
      <c r="C41" s="426"/>
      <c r="D41" s="362"/>
      <c r="E41" s="361"/>
      <c r="F41" s="1050"/>
    </row>
    <row r="42" spans="1:6" ht="12.75" customHeight="1" x14ac:dyDescent="0.2">
      <c r="A42" s="192" t="s">
        <v>163</v>
      </c>
      <c r="B42" s="256" t="s">
        <v>249</v>
      </c>
      <c r="C42" s="21"/>
      <c r="D42" s="26"/>
      <c r="E42" s="153"/>
      <c r="F42" s="770"/>
    </row>
    <row r="43" spans="1:6" s="13" customFormat="1" x14ac:dyDescent="0.2">
      <c r="A43" s="191" t="s">
        <v>164</v>
      </c>
      <c r="B43" s="129" t="s">
        <v>792</v>
      </c>
      <c r="C43" s="7">
        <v>686000</v>
      </c>
      <c r="D43" s="7">
        <v>686115</v>
      </c>
      <c r="E43" s="7">
        <v>686115</v>
      </c>
      <c r="F43" s="771">
        <f>E43/D43</f>
        <v>1</v>
      </c>
    </row>
    <row r="44" spans="1:6" s="13" customFormat="1" x14ac:dyDescent="0.2">
      <c r="A44" s="191" t="s">
        <v>165</v>
      </c>
      <c r="B44" s="363" t="s">
        <v>372</v>
      </c>
      <c r="C44" s="7">
        <v>0</v>
      </c>
      <c r="D44" s="7">
        <v>11103200</v>
      </c>
      <c r="E44" s="7">
        <v>11103180</v>
      </c>
      <c r="F44" s="771">
        <f>E44/D44</f>
        <v>0.99999819871748685</v>
      </c>
    </row>
    <row r="45" spans="1:6" s="13" customFormat="1" x14ac:dyDescent="0.2">
      <c r="A45" s="191" t="s">
        <v>166</v>
      </c>
      <c r="B45" s="363" t="s">
        <v>371</v>
      </c>
      <c r="C45" s="7">
        <v>0</v>
      </c>
      <c r="D45" s="7">
        <v>0</v>
      </c>
      <c r="E45" s="7">
        <v>0</v>
      </c>
      <c r="F45" s="771">
        <v>0</v>
      </c>
    </row>
    <row r="46" spans="1:6" s="13" customFormat="1" x14ac:dyDescent="0.2">
      <c r="A46" s="191" t="s">
        <v>167</v>
      </c>
      <c r="B46" s="363" t="s">
        <v>373</v>
      </c>
      <c r="C46" s="7">
        <v>0</v>
      </c>
      <c r="D46" s="7">
        <v>0</v>
      </c>
      <c r="E46" s="7">
        <v>0</v>
      </c>
      <c r="F46" s="771">
        <v>0</v>
      </c>
    </row>
    <row r="47" spans="1:6" x14ac:dyDescent="0.2">
      <c r="A47" s="191" t="s">
        <v>168</v>
      </c>
      <c r="B47" s="418" t="s">
        <v>375</v>
      </c>
      <c r="C47" s="7">
        <v>0</v>
      </c>
      <c r="D47" s="7">
        <v>0</v>
      </c>
      <c r="E47" s="7">
        <v>0</v>
      </c>
      <c r="F47" s="771">
        <v>0</v>
      </c>
    </row>
    <row r="48" spans="1:6" x14ac:dyDescent="0.2">
      <c r="A48" s="191" t="s">
        <v>169</v>
      </c>
      <c r="B48" s="419" t="s">
        <v>378</v>
      </c>
      <c r="C48" s="7">
        <v>0</v>
      </c>
      <c r="D48" s="7">
        <v>0</v>
      </c>
      <c r="E48" s="7">
        <v>0</v>
      </c>
      <c r="F48" s="771">
        <v>0</v>
      </c>
    </row>
    <row r="49" spans="1:9" x14ac:dyDescent="0.2">
      <c r="A49" s="191" t="s">
        <v>170</v>
      </c>
      <c r="B49" s="420" t="s">
        <v>377</v>
      </c>
      <c r="C49" s="7">
        <v>0</v>
      </c>
      <c r="D49" s="7">
        <v>0</v>
      </c>
      <c r="E49" s="7">
        <v>0</v>
      </c>
      <c r="F49" s="771">
        <v>0</v>
      </c>
    </row>
    <row r="50" spans="1:9" s="13" customFormat="1" ht="13.5" thickBot="1" x14ac:dyDescent="0.25">
      <c r="A50" s="191" t="s">
        <v>171</v>
      </c>
      <c r="B50" s="200" t="s">
        <v>376</v>
      </c>
      <c r="C50" s="7">
        <v>0</v>
      </c>
      <c r="D50" s="7">
        <v>0</v>
      </c>
      <c r="E50" s="7">
        <v>0</v>
      </c>
      <c r="F50" s="1302">
        <v>0</v>
      </c>
    </row>
    <row r="51" spans="1:9" s="13" customFormat="1" ht="13.5" thickBot="1" x14ac:dyDescent="0.25">
      <c r="A51" s="209" t="s">
        <v>172</v>
      </c>
      <c r="B51" s="176" t="s">
        <v>250</v>
      </c>
      <c r="C51" s="63">
        <f>SUM(C43:C50)</f>
        <v>686000</v>
      </c>
      <c r="D51" s="63">
        <f>SUM(D43:D50)</f>
        <v>11789315</v>
      </c>
      <c r="E51" s="63">
        <f>SUM(E43:E50)</f>
        <v>11789295</v>
      </c>
      <c r="F51" s="1303">
        <f>E51/D51</f>
        <v>0.99999830354859465</v>
      </c>
    </row>
    <row r="52" spans="1:9" s="13" customFormat="1" x14ac:dyDescent="0.2">
      <c r="A52" s="300"/>
      <c r="B52" s="40"/>
      <c r="C52" s="424"/>
      <c r="D52" s="134"/>
      <c r="E52" s="155"/>
      <c r="F52" s="1304"/>
      <c r="I52" s="1305"/>
    </row>
    <row r="53" spans="1:9" ht="18.75" customHeight="1" thickBot="1" x14ac:dyDescent="0.25">
      <c r="A53" s="316" t="s">
        <v>173</v>
      </c>
      <c r="B53" s="421" t="s">
        <v>251</v>
      </c>
      <c r="C53" s="422">
        <f>C40+C51</f>
        <v>126173759</v>
      </c>
      <c r="D53" s="427">
        <f>D40+D51</f>
        <v>154547278</v>
      </c>
      <c r="E53" s="430">
        <f>E40+E51</f>
        <v>139574511</v>
      </c>
      <c r="F53" s="1051">
        <f>E53/D53</f>
        <v>0.90311853308733137</v>
      </c>
      <c r="I53" s="12"/>
    </row>
    <row r="54" spans="1:9" ht="13.5" thickTop="1" x14ac:dyDescent="0.2">
      <c r="B54" s="1"/>
      <c r="C54" s="1"/>
      <c r="D54" s="1"/>
      <c r="E54" s="1"/>
    </row>
    <row r="55" spans="1:9" x14ac:dyDescent="0.2">
      <c r="B55" s="1"/>
      <c r="C55" s="1"/>
      <c r="D55" s="1"/>
      <c r="E55" s="1"/>
    </row>
    <row r="56" spans="1:9" x14ac:dyDescent="0.2">
      <c r="B56" s="1"/>
      <c r="C56" s="1"/>
      <c r="D56" s="1"/>
      <c r="E56" s="1"/>
    </row>
    <row r="57" spans="1:9" x14ac:dyDescent="0.2">
      <c r="B57" s="1"/>
      <c r="C57" s="1"/>
      <c r="D57" s="1"/>
      <c r="E57" s="1"/>
    </row>
    <row r="58" spans="1:9" x14ac:dyDescent="0.2">
      <c r="B58" s="1"/>
      <c r="C58" s="1"/>
      <c r="D58" s="1"/>
      <c r="E58" s="1"/>
    </row>
    <row r="59" spans="1:9" x14ac:dyDescent="0.2">
      <c r="B59" s="1"/>
      <c r="C59" s="1"/>
      <c r="D59" s="1"/>
      <c r="E59" s="1"/>
    </row>
  </sheetData>
  <mergeCells count="5">
    <mergeCell ref="A1:E1"/>
    <mergeCell ref="B6:B7"/>
    <mergeCell ref="B3:F3"/>
    <mergeCell ref="C6:F6"/>
    <mergeCell ref="A6:A7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" sqref="B1:H1"/>
    </sheetView>
  </sheetViews>
  <sheetFormatPr defaultRowHeight="12.75" x14ac:dyDescent="0.2"/>
  <cols>
    <col min="1" max="1" width="6.28515625" customWidth="1"/>
    <col min="2" max="2" width="18.85546875" customWidth="1"/>
    <col min="3" max="3" width="24.28515625" customWidth="1"/>
    <col min="4" max="4" width="18.85546875" customWidth="1"/>
    <col min="5" max="5" width="15" customWidth="1"/>
    <col min="6" max="6" width="15.140625" customWidth="1"/>
    <col min="7" max="7" width="16.28515625" customWidth="1"/>
    <col min="8" max="8" width="15.85546875" customWidth="1"/>
  </cols>
  <sheetData>
    <row r="1" spans="1:8" x14ac:dyDescent="0.2">
      <c r="B1" s="1377" t="s">
        <v>852</v>
      </c>
      <c r="C1" s="1405"/>
      <c r="D1" s="1405"/>
      <c r="E1" s="1405"/>
      <c r="F1" s="1405"/>
      <c r="G1" s="1405"/>
      <c r="H1" s="1405"/>
    </row>
    <row r="2" spans="1:8" ht="15.75" x14ac:dyDescent="0.25">
      <c r="A2" s="1409" t="s">
        <v>69</v>
      </c>
      <c r="B2" s="1390"/>
      <c r="C2" s="1390"/>
      <c r="D2" s="1390"/>
      <c r="E2" s="1390"/>
      <c r="F2" s="1390"/>
      <c r="G2" s="1390"/>
      <c r="H2" s="1390"/>
    </row>
    <row r="3" spans="1:8" x14ac:dyDescent="0.2">
      <c r="A3" s="1408" t="s">
        <v>70</v>
      </c>
      <c r="B3" s="1405"/>
      <c r="C3" s="1405"/>
      <c r="D3" s="1405"/>
      <c r="E3" s="1405"/>
      <c r="F3" s="1405"/>
      <c r="G3" s="1405"/>
      <c r="H3" s="1405"/>
    </row>
    <row r="4" spans="1:8" x14ac:dyDescent="0.2">
      <c r="A4" s="1438" t="s">
        <v>849</v>
      </c>
      <c r="B4" s="1390"/>
      <c r="C4" s="1390"/>
      <c r="D4" s="1390"/>
      <c r="E4" s="1390"/>
      <c r="F4" s="1390"/>
      <c r="G4" s="1390"/>
      <c r="H4" s="1390"/>
    </row>
    <row r="5" spans="1:8" ht="13.5" thickBot="1" x14ac:dyDescent="0.25">
      <c r="B5" s="1"/>
      <c r="C5" s="1"/>
      <c r="D5" s="1"/>
      <c r="E5" s="1"/>
      <c r="F5" s="1"/>
      <c r="G5" s="1"/>
      <c r="H5" s="19" t="s">
        <v>4</v>
      </c>
    </row>
    <row r="6" spans="1:8" ht="13.5" customHeight="1" thickBot="1" x14ac:dyDescent="0.25">
      <c r="A6" s="1430" t="s">
        <v>126</v>
      </c>
      <c r="B6" s="1450" t="s">
        <v>71</v>
      </c>
      <c r="C6" s="1452" t="s">
        <v>72</v>
      </c>
      <c r="D6" s="270" t="s">
        <v>73</v>
      </c>
      <c r="E6" s="271" t="s">
        <v>44</v>
      </c>
      <c r="F6" s="1055" t="s">
        <v>74</v>
      </c>
      <c r="G6" s="1447" t="s">
        <v>597</v>
      </c>
      <c r="H6" s="272" t="s">
        <v>75</v>
      </c>
    </row>
    <row r="7" spans="1:8" ht="13.5" thickBot="1" x14ac:dyDescent="0.25">
      <c r="A7" s="1431"/>
      <c r="B7" s="1451"/>
      <c r="C7" s="1451"/>
      <c r="D7" s="124" t="s">
        <v>76</v>
      </c>
      <c r="E7" s="98" t="s">
        <v>77</v>
      </c>
      <c r="F7" s="1056" t="s">
        <v>78</v>
      </c>
      <c r="G7" s="1448"/>
      <c r="H7" s="273" t="s">
        <v>79</v>
      </c>
    </row>
    <row r="8" spans="1:8" ht="13.5" thickBot="1" x14ac:dyDescent="0.25">
      <c r="A8" s="1431"/>
      <c r="B8" s="1451"/>
      <c r="C8" s="1451"/>
      <c r="D8" s="124" t="s">
        <v>80</v>
      </c>
      <c r="E8" s="98" t="s">
        <v>81</v>
      </c>
      <c r="F8" s="1056" t="s">
        <v>81</v>
      </c>
      <c r="G8" s="1449"/>
      <c r="H8" s="273" t="s">
        <v>598</v>
      </c>
    </row>
    <row r="9" spans="1:8" ht="13.5" thickBot="1" x14ac:dyDescent="0.25">
      <c r="A9" s="234" t="s">
        <v>185</v>
      </c>
      <c r="B9" s="266" t="s">
        <v>128</v>
      </c>
      <c r="C9" s="268" t="s">
        <v>129</v>
      </c>
      <c r="D9" s="269" t="s">
        <v>130</v>
      </c>
      <c r="E9" s="211" t="s">
        <v>150</v>
      </c>
      <c r="F9" s="783" t="s">
        <v>175</v>
      </c>
      <c r="G9" s="120"/>
      <c r="H9" s="212" t="s">
        <v>176</v>
      </c>
    </row>
    <row r="10" spans="1:8" x14ac:dyDescent="0.2">
      <c r="A10" s="227" t="s">
        <v>131</v>
      </c>
      <c r="B10" s="31"/>
      <c r="C10" s="20"/>
      <c r="D10" s="395"/>
      <c r="E10" s="1057"/>
      <c r="F10" s="1058"/>
      <c r="G10" s="1058"/>
      <c r="H10" s="1059">
        <f>D10+E10-F10-G10</f>
        <v>0</v>
      </c>
    </row>
    <row r="11" spans="1:8" x14ac:dyDescent="0.2">
      <c r="A11" s="237" t="s">
        <v>132</v>
      </c>
      <c r="B11" s="5"/>
      <c r="C11" s="127"/>
      <c r="D11" s="396"/>
      <c r="E11" s="1060"/>
      <c r="F11" s="1062"/>
      <c r="G11" s="1062"/>
      <c r="H11" s="1059">
        <f t="shared" ref="H11:H17" si="0">D11+E11-F11-G11</f>
        <v>0</v>
      </c>
    </row>
    <row r="12" spans="1:8" x14ac:dyDescent="0.2">
      <c r="A12" s="221" t="s">
        <v>133</v>
      </c>
      <c r="B12" s="5"/>
      <c r="C12" s="20"/>
      <c r="D12" s="395"/>
      <c r="E12" s="1057"/>
      <c r="F12" s="1058"/>
      <c r="G12" s="1058"/>
      <c r="H12" s="1059">
        <f t="shared" si="0"/>
        <v>0</v>
      </c>
    </row>
    <row r="13" spans="1:8" x14ac:dyDescent="0.2">
      <c r="A13" s="221" t="s">
        <v>134</v>
      </c>
      <c r="B13" s="5"/>
      <c r="C13" s="127"/>
      <c r="D13" s="396"/>
      <c r="E13" s="1060"/>
      <c r="F13" s="924"/>
      <c r="G13" s="924"/>
      <c r="H13" s="1059">
        <f t="shared" si="0"/>
        <v>0</v>
      </c>
    </row>
    <row r="14" spans="1:8" x14ac:dyDescent="0.2">
      <c r="A14" s="221" t="s">
        <v>135</v>
      </c>
      <c r="B14" s="5"/>
      <c r="C14" s="127"/>
      <c r="D14" s="396"/>
      <c r="E14" s="1060"/>
      <c r="F14" s="1062"/>
      <c r="G14" s="1062"/>
      <c r="H14" s="1059">
        <f t="shared" si="0"/>
        <v>0</v>
      </c>
    </row>
    <row r="15" spans="1:8" x14ac:dyDescent="0.2">
      <c r="A15" s="221" t="s">
        <v>136</v>
      </c>
      <c r="B15" s="5"/>
      <c r="C15" s="127"/>
      <c r="D15" s="396"/>
      <c r="E15" s="1060"/>
      <c r="F15" s="1061"/>
      <c r="G15" s="1062"/>
      <c r="H15" s="1059">
        <f t="shared" si="0"/>
        <v>0</v>
      </c>
    </row>
    <row r="16" spans="1:8" x14ac:dyDescent="0.2">
      <c r="A16" s="221" t="s">
        <v>137</v>
      </c>
      <c r="B16" s="9"/>
      <c r="C16" s="127"/>
      <c r="D16" s="396"/>
      <c r="E16" s="1060"/>
      <c r="F16" s="1061"/>
      <c r="G16" s="1062"/>
      <c r="H16" s="1059">
        <f t="shared" si="0"/>
        <v>0</v>
      </c>
    </row>
    <row r="17" spans="1:8" ht="13.5" thickBot="1" x14ac:dyDescent="0.25">
      <c r="A17" s="221" t="s">
        <v>138</v>
      </c>
      <c r="B17" s="5"/>
      <c r="C17" s="22"/>
      <c r="D17" s="127"/>
      <c r="E17" s="1060"/>
      <c r="F17" s="1061"/>
      <c r="G17" s="1062"/>
      <c r="H17" s="1059">
        <f t="shared" si="0"/>
        <v>0</v>
      </c>
    </row>
    <row r="18" spans="1:8" ht="13.5" thickBot="1" x14ac:dyDescent="0.25">
      <c r="A18" s="263" t="s">
        <v>139</v>
      </c>
      <c r="B18" s="274" t="s">
        <v>13</v>
      </c>
      <c r="C18" s="269" t="s">
        <v>82</v>
      </c>
      <c r="D18" s="63">
        <f>SUM(D10:D17)</f>
        <v>0</v>
      </c>
      <c r="E18" s="1063">
        <f>SUM(E10:E17)</f>
        <v>0</v>
      </c>
      <c r="F18" s="1064">
        <f>SUM(F10:F17)</f>
        <v>0</v>
      </c>
      <c r="G18" s="925">
        <f>SUM(G10:G17)</f>
        <v>0</v>
      </c>
      <c r="H18" s="923">
        <f>SUM(H10:H17)</f>
        <v>0</v>
      </c>
    </row>
    <row r="19" spans="1:8" x14ac:dyDescent="0.2">
      <c r="B19" s="33"/>
      <c r="C19" s="98"/>
      <c r="D19" s="27"/>
      <c r="E19" s="27"/>
      <c r="F19" s="27"/>
      <c r="G19" s="27"/>
      <c r="H19" s="27"/>
    </row>
    <row r="20" spans="1:8" x14ac:dyDescent="0.2">
      <c r="B20" s="33"/>
      <c r="C20" s="98"/>
      <c r="D20" s="27"/>
      <c r="E20" s="27"/>
      <c r="F20" s="27"/>
      <c r="G20" s="27"/>
      <c r="H20" s="27"/>
    </row>
    <row r="21" spans="1:8" x14ac:dyDescent="0.2">
      <c r="B21" s="33"/>
      <c r="C21" s="98"/>
      <c r="D21" s="27"/>
      <c r="E21" s="27"/>
      <c r="F21" s="27"/>
      <c r="G21" s="27"/>
      <c r="H21" s="27"/>
    </row>
    <row r="22" spans="1:8" x14ac:dyDescent="0.2">
      <c r="B22" s="1377" t="s">
        <v>850</v>
      </c>
      <c r="C22" s="1405"/>
      <c r="D22" s="1405"/>
      <c r="E22" s="1405"/>
      <c r="F22" s="1405"/>
      <c r="G22" s="1405"/>
    </row>
    <row r="23" spans="1:8" ht="15.75" x14ac:dyDescent="0.25">
      <c r="A23" s="1389" t="s">
        <v>83</v>
      </c>
      <c r="B23" s="1390"/>
      <c r="C23" s="1390"/>
      <c r="D23" s="1390"/>
      <c r="E23" s="1390"/>
      <c r="F23" s="1390"/>
      <c r="G23" s="1390"/>
    </row>
    <row r="24" spans="1:8" x14ac:dyDescent="0.2">
      <c r="A24" s="1408" t="s">
        <v>84</v>
      </c>
      <c r="B24" s="1390"/>
      <c r="C24" s="1390"/>
      <c r="D24" s="1390"/>
      <c r="E24" s="1390"/>
      <c r="F24" s="1390"/>
      <c r="G24" s="1390"/>
    </row>
    <row r="25" spans="1:8" x14ac:dyDescent="0.2">
      <c r="A25" s="1408" t="s">
        <v>851</v>
      </c>
      <c r="B25" s="1405"/>
      <c r="C25" s="1405"/>
      <c r="D25" s="1405"/>
      <c r="E25" s="1405"/>
      <c r="F25" s="1405"/>
      <c r="G25" s="1405"/>
    </row>
    <row r="26" spans="1:8" ht="13.5" thickBot="1" x14ac:dyDescent="0.25">
      <c r="B26" s="1"/>
      <c r="C26" s="37"/>
      <c r="D26" s="37"/>
      <c r="E26" s="37"/>
      <c r="F26" s="1"/>
      <c r="G26" s="19" t="s">
        <v>4</v>
      </c>
    </row>
    <row r="27" spans="1:8" ht="13.5" thickBot="1" x14ac:dyDescent="0.25">
      <c r="A27" s="1430" t="s">
        <v>126</v>
      </c>
      <c r="B27" s="1455" t="s">
        <v>85</v>
      </c>
      <c r="C27" s="1455"/>
      <c r="D27" s="270" t="s">
        <v>86</v>
      </c>
      <c r="E27" s="271" t="s">
        <v>87</v>
      </c>
      <c r="F27" s="270" t="s">
        <v>88</v>
      </c>
      <c r="G27" s="272" t="s">
        <v>89</v>
      </c>
    </row>
    <row r="28" spans="1:8" ht="13.5" thickBot="1" x14ac:dyDescent="0.25">
      <c r="A28" s="1431"/>
      <c r="B28" s="1456"/>
      <c r="C28" s="1456"/>
      <c r="D28" s="124" t="s">
        <v>76</v>
      </c>
      <c r="E28" s="98" t="s">
        <v>90</v>
      </c>
      <c r="F28" s="124" t="s">
        <v>91</v>
      </c>
      <c r="G28" s="273" t="s">
        <v>92</v>
      </c>
    </row>
    <row r="29" spans="1:8" ht="13.5" thickBot="1" x14ac:dyDescent="0.25">
      <c r="A29" s="1431"/>
      <c r="B29" s="1456"/>
      <c r="C29" s="1456"/>
      <c r="D29" s="125" t="s">
        <v>93</v>
      </c>
      <c r="E29" s="126" t="s">
        <v>94</v>
      </c>
      <c r="F29" s="125" t="s">
        <v>81</v>
      </c>
      <c r="G29" s="275" t="s">
        <v>795</v>
      </c>
    </row>
    <row r="30" spans="1:8" ht="13.5" thickBot="1" x14ac:dyDescent="0.25">
      <c r="A30" s="234" t="s">
        <v>185</v>
      </c>
      <c r="B30" s="1453" t="s">
        <v>128</v>
      </c>
      <c r="C30" s="1454"/>
      <c r="D30" s="269" t="s">
        <v>129</v>
      </c>
      <c r="E30" s="211" t="s">
        <v>130</v>
      </c>
      <c r="F30" s="269" t="s">
        <v>150</v>
      </c>
      <c r="G30" s="212" t="s">
        <v>175</v>
      </c>
    </row>
    <row r="31" spans="1:8" x14ac:dyDescent="0.2">
      <c r="A31" s="592" t="s">
        <v>131</v>
      </c>
      <c r="B31" s="1067" t="s">
        <v>794</v>
      </c>
      <c r="C31" s="1069"/>
      <c r="D31" s="1070"/>
      <c r="E31" s="355"/>
      <c r="F31" s="355">
        <v>0</v>
      </c>
      <c r="G31" s="355">
        <f>D31+E31-F31</f>
        <v>0</v>
      </c>
    </row>
    <row r="32" spans="1:8" ht="13.5" thickBot="1" x14ac:dyDescent="0.25">
      <c r="A32" s="382" t="s">
        <v>132</v>
      </c>
      <c r="B32" s="68" t="s">
        <v>715</v>
      </c>
      <c r="C32" s="129"/>
      <c r="D32" s="1058"/>
      <c r="E32" s="141"/>
      <c r="F32" s="141"/>
      <c r="G32" s="141">
        <f>D32+E32-F32</f>
        <v>0</v>
      </c>
    </row>
    <row r="33" spans="1:7" ht="13.5" thickBot="1" x14ac:dyDescent="0.25">
      <c r="A33" s="1311"/>
      <c r="B33" s="1065" t="s">
        <v>13</v>
      </c>
      <c r="C33" s="1066"/>
      <c r="D33" s="651">
        <f>SUM(D31:D32)</f>
        <v>0</v>
      </c>
      <c r="E33" s="651">
        <f>SUM(E31:E32)</f>
        <v>0</v>
      </c>
      <c r="F33" s="652">
        <f>SUM(F31:F32)</f>
        <v>0</v>
      </c>
      <c r="G33" s="88">
        <f>SUM(G31:G32)</f>
        <v>0</v>
      </c>
    </row>
  </sheetData>
  <mergeCells count="15">
    <mergeCell ref="B30:C30"/>
    <mergeCell ref="B22:G22"/>
    <mergeCell ref="A23:G23"/>
    <mergeCell ref="A24:G24"/>
    <mergeCell ref="A25:G25"/>
    <mergeCell ref="B27:C29"/>
    <mergeCell ref="A6:A8"/>
    <mergeCell ref="A27:A29"/>
    <mergeCell ref="B1:H1"/>
    <mergeCell ref="A2:H2"/>
    <mergeCell ref="A3:H3"/>
    <mergeCell ref="A4:H4"/>
    <mergeCell ref="G6:G8"/>
    <mergeCell ref="B6:B8"/>
    <mergeCell ref="C6:C8"/>
  </mergeCells>
  <pageMargins left="0.59055118110236227" right="0.59055118110236227" top="0.59055118110236227" bottom="0.59055118110236227" header="0.51181102362204722" footer="0.51181102362204722"/>
  <pageSetup paperSize="9" firstPageNumber="0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4"/>
  <sheetViews>
    <sheetView workbookViewId="0">
      <selection activeCell="A2" sqref="A2:F2"/>
    </sheetView>
  </sheetViews>
  <sheetFormatPr defaultRowHeight="12.75" x14ac:dyDescent="0.2"/>
  <cols>
    <col min="1" max="1" width="4.7109375" customWidth="1"/>
    <col min="2" max="2" width="13.5703125" customWidth="1"/>
    <col min="3" max="3" width="16.5703125" customWidth="1"/>
    <col min="4" max="4" width="9.5703125" customWidth="1"/>
    <col min="5" max="5" width="9.140625" customWidth="1"/>
    <col min="11" max="11" width="9.5703125" customWidth="1"/>
  </cols>
  <sheetData>
    <row r="2" spans="1:14" x14ac:dyDescent="0.2">
      <c r="A2" s="1377" t="s">
        <v>848</v>
      </c>
      <c r="B2" s="1405"/>
      <c r="C2" s="1405"/>
      <c r="D2" s="1405"/>
      <c r="E2" s="1405"/>
      <c r="F2" s="1405"/>
      <c r="G2" s="1"/>
      <c r="H2" s="1"/>
      <c r="I2" s="1"/>
      <c r="J2" s="1"/>
      <c r="K2" s="53"/>
      <c r="L2" s="1"/>
      <c r="M2" s="1"/>
    </row>
    <row r="3" spans="1:14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8.75" x14ac:dyDescent="0.3">
      <c r="B4" s="1460" t="s">
        <v>68</v>
      </c>
      <c r="C4" s="1460"/>
      <c r="D4" s="1460"/>
      <c r="E4" s="1460"/>
      <c r="F4" s="1460"/>
      <c r="G4" s="1460"/>
      <c r="H4" s="1460"/>
      <c r="I4" s="1460"/>
      <c r="J4" s="1460"/>
      <c r="K4" s="1460"/>
      <c r="L4" s="1460"/>
      <c r="M4" s="1460"/>
    </row>
    <row r="5" spans="1:14" ht="18.75" x14ac:dyDescent="0.3">
      <c r="B5" s="1461" t="s">
        <v>845</v>
      </c>
      <c r="C5" s="1461"/>
      <c r="D5" s="1461"/>
      <c r="E5" s="1461"/>
      <c r="F5" s="1461"/>
      <c r="G5" s="1461"/>
      <c r="H5" s="1461"/>
      <c r="I5" s="1461"/>
      <c r="J5" s="1461"/>
      <c r="K5" s="1461"/>
      <c r="L5" s="1461"/>
      <c r="M5" s="1461"/>
    </row>
    <row r="6" spans="1:14" ht="18" x14ac:dyDescent="0.25">
      <c r="B6" s="54"/>
      <c r="C6" s="54"/>
      <c r="D6" s="54"/>
      <c r="E6" s="54"/>
      <c r="F6" s="54"/>
    </row>
    <row r="7" spans="1:14" ht="18" x14ac:dyDescent="0.25">
      <c r="B7" s="54"/>
      <c r="C7" s="54"/>
      <c r="D7" s="54"/>
      <c r="E7" s="54"/>
      <c r="F7" s="54"/>
    </row>
    <row r="8" spans="1:14" ht="13.5" thickBot="1" x14ac:dyDescent="0.25">
      <c r="H8" s="1462"/>
      <c r="I8" s="1462"/>
      <c r="J8" s="1462"/>
      <c r="K8" s="1462"/>
      <c r="L8" s="41" t="s">
        <v>25</v>
      </c>
    </row>
    <row r="9" spans="1:14" ht="15" thickBot="1" x14ac:dyDescent="0.25">
      <c r="A9" s="1422" t="s">
        <v>126</v>
      </c>
      <c r="B9" s="1463" t="s">
        <v>95</v>
      </c>
      <c r="C9" s="1465" t="s">
        <v>72</v>
      </c>
      <c r="D9" s="1467" t="s">
        <v>846</v>
      </c>
      <c r="E9" s="1457" t="s">
        <v>96</v>
      </c>
      <c r="F9" s="1458"/>
      <c r="G9" s="1458"/>
      <c r="H9" s="1458"/>
      <c r="I9" s="1458"/>
      <c r="J9" s="1458"/>
      <c r="K9" s="1458"/>
      <c r="L9" s="1458"/>
      <c r="M9" s="1458"/>
      <c r="N9" s="1459"/>
    </row>
    <row r="10" spans="1:14" ht="32.25" customHeight="1" thickBot="1" x14ac:dyDescent="0.25">
      <c r="A10" s="1442"/>
      <c r="B10" s="1464"/>
      <c r="C10" s="1466"/>
      <c r="D10" s="1468"/>
      <c r="E10" s="665" t="s">
        <v>98</v>
      </c>
      <c r="F10" s="665" t="s">
        <v>99</v>
      </c>
      <c r="G10" s="665" t="s">
        <v>100</v>
      </c>
      <c r="H10" s="665" t="s">
        <v>101</v>
      </c>
      <c r="I10" s="665" t="s">
        <v>102</v>
      </c>
      <c r="J10" s="665" t="s">
        <v>103</v>
      </c>
      <c r="K10" s="665" t="s">
        <v>104</v>
      </c>
      <c r="L10" s="665" t="s">
        <v>105</v>
      </c>
      <c r="M10" s="665" t="s">
        <v>847</v>
      </c>
      <c r="N10" s="666">
        <v>2025</v>
      </c>
    </row>
    <row r="11" spans="1:14" ht="18" customHeight="1" thickBot="1" x14ac:dyDescent="0.25">
      <c r="A11" s="257" t="s">
        <v>127</v>
      </c>
      <c r="B11" s="234" t="s">
        <v>186</v>
      </c>
      <c r="C11" s="234" t="s">
        <v>129</v>
      </c>
      <c r="D11" s="487" t="s">
        <v>130</v>
      </c>
      <c r="E11" s="496" t="s">
        <v>150</v>
      </c>
      <c r="F11" s="496" t="s">
        <v>175</v>
      </c>
      <c r="G11" s="496" t="s">
        <v>176</v>
      </c>
      <c r="H11" s="496" t="s">
        <v>182</v>
      </c>
      <c r="I11" s="496" t="s">
        <v>183</v>
      </c>
      <c r="J11" s="496" t="s">
        <v>184</v>
      </c>
      <c r="K11" s="496" t="s">
        <v>187</v>
      </c>
      <c r="L11" s="496" t="s">
        <v>188</v>
      </c>
      <c r="M11" s="496" t="s">
        <v>189</v>
      </c>
      <c r="N11" s="496" t="s">
        <v>190</v>
      </c>
    </row>
    <row r="12" spans="1:14" ht="31.5" customHeight="1" x14ac:dyDescent="0.25">
      <c r="A12" s="262" t="s">
        <v>131</v>
      </c>
      <c r="B12" s="107"/>
      <c r="C12" s="276"/>
      <c r="D12" s="662">
        <f>hitel1!D10</f>
        <v>0</v>
      </c>
      <c r="E12" s="667">
        <f t="shared" ref="E12:E17" si="0">D12</f>
        <v>0</v>
      </c>
      <c r="F12" s="497"/>
      <c r="G12" s="497"/>
      <c r="H12" s="497"/>
      <c r="I12" s="497"/>
      <c r="J12" s="497"/>
      <c r="K12" s="497"/>
      <c r="L12" s="498"/>
      <c r="M12" s="499"/>
      <c r="N12" s="500"/>
    </row>
    <row r="13" spans="1:14" ht="31.5" customHeight="1" x14ac:dyDescent="0.25">
      <c r="A13" s="221" t="s">
        <v>132</v>
      </c>
      <c r="B13" s="55"/>
      <c r="C13" s="56"/>
      <c r="D13" s="60">
        <f>hitel1!D12</f>
        <v>0</v>
      </c>
      <c r="E13" s="667">
        <f t="shared" si="0"/>
        <v>0</v>
      </c>
      <c r="F13" s="501"/>
      <c r="G13" s="502"/>
      <c r="H13" s="501"/>
      <c r="I13" s="503"/>
      <c r="J13" s="60"/>
      <c r="K13" s="504"/>
      <c r="L13" s="505"/>
      <c r="M13" s="506"/>
      <c r="N13" s="500"/>
    </row>
    <row r="14" spans="1:14" ht="26.25" customHeight="1" x14ac:dyDescent="0.25">
      <c r="A14" s="221" t="s">
        <v>133</v>
      </c>
      <c r="B14" s="55"/>
      <c r="C14" s="56"/>
      <c r="D14" s="60">
        <f>hitel1!D11</f>
        <v>0</v>
      </c>
      <c r="E14" s="667">
        <f t="shared" si="0"/>
        <v>0</v>
      </c>
      <c r="F14" s="501"/>
      <c r="G14" s="502"/>
      <c r="H14" s="501"/>
      <c r="I14" s="503"/>
      <c r="J14" s="60"/>
      <c r="K14" s="507"/>
      <c r="L14" s="503"/>
      <c r="M14" s="123"/>
      <c r="N14" s="508"/>
    </row>
    <row r="15" spans="1:14" ht="24.75" customHeight="1" x14ac:dyDescent="0.25">
      <c r="A15" s="221" t="s">
        <v>134</v>
      </c>
      <c r="B15" s="57"/>
      <c r="C15" s="56"/>
      <c r="D15" s="60">
        <f>hitel1!D14</f>
        <v>0</v>
      </c>
      <c r="E15" s="667">
        <f t="shared" si="0"/>
        <v>0</v>
      </c>
      <c r="F15" s="501"/>
      <c r="G15" s="502"/>
      <c r="H15" s="501"/>
      <c r="I15" s="501"/>
      <c r="J15" s="501"/>
      <c r="K15" s="501"/>
      <c r="L15" s="502"/>
      <c r="M15" s="506"/>
      <c r="N15" s="509"/>
    </row>
    <row r="16" spans="1:14" ht="18.75" customHeight="1" x14ac:dyDescent="0.25">
      <c r="A16" s="221" t="s">
        <v>135</v>
      </c>
      <c r="B16" s="55"/>
      <c r="C16" s="56"/>
      <c r="D16" s="60">
        <f>hitel1!D13</f>
        <v>0</v>
      </c>
      <c r="E16" s="667">
        <f t="shared" si="0"/>
        <v>0</v>
      </c>
      <c r="F16" s="501"/>
      <c r="G16" s="501"/>
      <c r="H16" s="501"/>
      <c r="I16" s="501"/>
      <c r="J16" s="502"/>
      <c r="K16" s="507"/>
      <c r="L16" s="503"/>
      <c r="M16" s="123"/>
      <c r="N16" s="508"/>
    </row>
    <row r="17" spans="1:14" ht="19.5" customHeight="1" thickBot="1" x14ac:dyDescent="0.3">
      <c r="A17" s="223" t="s">
        <v>136</v>
      </c>
      <c r="B17" s="397"/>
      <c r="C17" s="398"/>
      <c r="D17" s="663">
        <f>hitel1!D16</f>
        <v>0</v>
      </c>
      <c r="E17" s="667">
        <f t="shared" si="0"/>
        <v>0</v>
      </c>
      <c r="F17" s="511"/>
      <c r="G17" s="510"/>
      <c r="H17" s="511"/>
      <c r="I17" s="511"/>
      <c r="J17" s="510"/>
      <c r="K17" s="512"/>
      <c r="L17" s="510"/>
      <c r="M17" s="513"/>
      <c r="N17" s="514"/>
    </row>
    <row r="18" spans="1:14" ht="24.75" customHeight="1" thickBot="1" x14ac:dyDescent="0.25">
      <c r="A18" s="209" t="s">
        <v>137</v>
      </c>
      <c r="B18" s="399" t="s">
        <v>20</v>
      </c>
      <c r="C18" s="400" t="s">
        <v>97</v>
      </c>
      <c r="D18" s="664">
        <f>SUM(D12:D17)</f>
        <v>0</v>
      </c>
      <c r="E18" s="668">
        <f>SUM(E12:E17)</f>
        <v>0</v>
      </c>
      <c r="F18" s="401">
        <f t="shared" ref="F18:K18" si="1">SUM(F12:F17)</f>
        <v>0</v>
      </c>
      <c r="G18" s="401">
        <f t="shared" si="1"/>
        <v>0</v>
      </c>
      <c r="H18" s="401">
        <f t="shared" si="1"/>
        <v>0</v>
      </c>
      <c r="I18" s="401">
        <f t="shared" si="1"/>
        <v>0</v>
      </c>
      <c r="J18" s="401">
        <f t="shared" si="1"/>
        <v>0</v>
      </c>
      <c r="K18" s="402">
        <f t="shared" si="1"/>
        <v>0</v>
      </c>
      <c r="L18" s="403">
        <f>SUM(L12:L17)</f>
        <v>0</v>
      </c>
      <c r="M18" s="403">
        <f>SUM(M12:M17)</f>
        <v>0</v>
      </c>
      <c r="N18" s="404">
        <f>SUM(N12:N17)</f>
        <v>0</v>
      </c>
    </row>
    <row r="19" spans="1:14" ht="14.25" x14ac:dyDescent="0.2">
      <c r="B19" s="40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0" spans="1:14" ht="14.25" x14ac:dyDescent="0.2">
      <c r="B20" s="40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</row>
    <row r="21" spans="1:14" ht="14.25" x14ac:dyDescent="0.2">
      <c r="B21" s="40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4" ht="14.25" x14ac:dyDescent="0.2">
      <c r="B22" s="40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1:14" ht="14.25" x14ac:dyDescent="0.2">
      <c r="B23" s="40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4" ht="14.25" x14ac:dyDescent="0.2">
      <c r="B24" s="40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4" ht="14.25" x14ac:dyDescent="0.2">
      <c r="B25" s="40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4" ht="14.25" x14ac:dyDescent="0.2">
      <c r="B26" s="40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4" ht="14.25" x14ac:dyDescent="0.2">
      <c r="B27" s="40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38" ht="15" customHeight="1" x14ac:dyDescent="0.2"/>
    <row r="39" ht="35.25" customHeight="1" x14ac:dyDescent="0.2"/>
    <row r="40" ht="18" customHeight="1" x14ac:dyDescent="0.2"/>
    <row r="41" ht="39" customHeight="1" x14ac:dyDescent="0.2"/>
    <row r="42" ht="33" customHeight="1" x14ac:dyDescent="0.2"/>
    <row r="43" ht="32.25" customHeight="1" x14ac:dyDescent="0.2"/>
    <row r="44" ht="30.75" customHeight="1" x14ac:dyDescent="0.2"/>
    <row r="45" ht="21" customHeight="1" x14ac:dyDescent="0.2"/>
    <row r="46" ht="21.75" customHeight="1" x14ac:dyDescent="0.2"/>
    <row r="47" ht="23.25" customHeight="1" x14ac:dyDescent="0.2"/>
    <row r="64" ht="15" customHeight="1" x14ac:dyDescent="0.2"/>
    <row r="65" ht="24" customHeight="1" x14ac:dyDescent="0.2"/>
    <row r="66" ht="16.5" customHeight="1" x14ac:dyDescent="0.2"/>
    <row r="67" ht="27.75" customHeight="1" x14ac:dyDescent="0.2"/>
    <row r="68" ht="29.25" customHeight="1" x14ac:dyDescent="0.2"/>
    <row r="69" ht="34.5" customHeight="1" x14ac:dyDescent="0.2"/>
    <row r="70" ht="29.25" customHeight="1" x14ac:dyDescent="0.2"/>
    <row r="71" ht="29.25" customHeight="1" x14ac:dyDescent="0.2"/>
    <row r="72" ht="21.75" customHeight="1" x14ac:dyDescent="0.2"/>
    <row r="73" ht="24" customHeight="1" x14ac:dyDescent="0.2"/>
    <row r="74" ht="24" customHeight="1" x14ac:dyDescent="0.2"/>
  </sheetData>
  <mergeCells count="9">
    <mergeCell ref="E9:N9"/>
    <mergeCell ref="A2:F2"/>
    <mergeCell ref="A9:A10"/>
    <mergeCell ref="B4:M4"/>
    <mergeCell ref="B5:M5"/>
    <mergeCell ref="H8:K8"/>
    <mergeCell ref="B9:B10"/>
    <mergeCell ref="C9:C10"/>
    <mergeCell ref="D9:D10"/>
  </mergeCells>
  <pageMargins left="0.51181102362204722" right="0.51181102362204722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workbookViewId="0">
      <selection activeCell="L49" sqref="L49"/>
    </sheetView>
  </sheetViews>
  <sheetFormatPr defaultRowHeight="12.75" x14ac:dyDescent="0.2"/>
  <cols>
    <col min="1" max="1" width="4.5703125" customWidth="1"/>
    <col min="2" max="2" width="32.5703125" customWidth="1"/>
    <col min="3" max="3" width="10.42578125" customWidth="1"/>
    <col min="4" max="4" width="10.7109375" customWidth="1"/>
    <col min="5" max="5" width="10" customWidth="1"/>
    <col min="6" max="6" width="33.42578125" customWidth="1"/>
    <col min="7" max="7" width="10.42578125" customWidth="1"/>
    <col min="8" max="8" width="10.28515625" customWidth="1"/>
    <col min="9" max="9" width="10.7109375" customWidth="1"/>
  </cols>
  <sheetData>
    <row r="1" spans="1:9" x14ac:dyDescent="0.2">
      <c r="A1" s="1377" t="s">
        <v>842</v>
      </c>
      <c r="B1" s="1377"/>
      <c r="C1" s="1377"/>
      <c r="D1" s="1377"/>
      <c r="E1" s="1377"/>
      <c r="F1" s="1377"/>
      <c r="G1" s="1377"/>
    </row>
    <row r="3" spans="1:9" ht="15.75" x14ac:dyDescent="0.25">
      <c r="A3" s="1409" t="s">
        <v>308</v>
      </c>
      <c r="B3" s="1409"/>
      <c r="C3" s="1409"/>
      <c r="D3" s="1409"/>
      <c r="E3" s="1409"/>
      <c r="F3" s="1409"/>
      <c r="G3" s="1409"/>
      <c r="H3" s="1409"/>
      <c r="I3" s="1409"/>
    </row>
    <row r="4" spans="1:9" ht="15.75" x14ac:dyDescent="0.25">
      <c r="A4" s="1409" t="s">
        <v>328</v>
      </c>
      <c r="B4" s="1409"/>
      <c r="C4" s="1409"/>
      <c r="D4" s="1409"/>
      <c r="E4" s="1409"/>
      <c r="F4" s="1409"/>
      <c r="G4" s="1409"/>
      <c r="H4" s="1409"/>
      <c r="I4" s="1409"/>
    </row>
    <row r="5" spans="1:9" x14ac:dyDescent="0.2">
      <c r="A5" s="519"/>
      <c r="B5" s="519"/>
      <c r="C5" s="519"/>
      <c r="D5" s="519"/>
      <c r="E5" s="519"/>
      <c r="F5" s="519"/>
      <c r="G5" s="519"/>
      <c r="H5" s="519"/>
      <c r="I5" s="519"/>
    </row>
    <row r="6" spans="1:9" ht="13.5" thickBot="1" x14ac:dyDescent="0.25">
      <c r="B6" s="44"/>
      <c r="C6" s="44"/>
      <c r="D6" s="44"/>
      <c r="E6" s="44"/>
      <c r="F6" s="517"/>
      <c r="G6" s="517" t="s">
        <v>4</v>
      </c>
    </row>
    <row r="7" spans="1:9" ht="13.5" thickBot="1" x14ac:dyDescent="0.25">
      <c r="A7" s="1430" t="s">
        <v>126</v>
      </c>
      <c r="B7" s="1469" t="s">
        <v>23</v>
      </c>
      <c r="C7" s="1470"/>
      <c r="D7" s="1471"/>
      <c r="E7" s="1471"/>
      <c r="F7" s="1472" t="s">
        <v>34</v>
      </c>
      <c r="G7" s="1473"/>
      <c r="H7" s="1474"/>
      <c r="I7" s="1416"/>
    </row>
    <row r="8" spans="1:9" ht="26.25" thickBot="1" x14ac:dyDescent="0.25">
      <c r="A8" s="1431"/>
      <c r="B8" s="520" t="s">
        <v>31</v>
      </c>
      <c r="C8" s="521" t="s">
        <v>291</v>
      </c>
      <c r="D8" s="521" t="s">
        <v>799</v>
      </c>
      <c r="E8" s="521" t="s">
        <v>843</v>
      </c>
      <c r="F8" s="522" t="s">
        <v>31</v>
      </c>
      <c r="G8" s="521" t="s">
        <v>291</v>
      </c>
      <c r="H8" s="521" t="s">
        <v>799</v>
      </c>
      <c r="I8" s="524" t="s">
        <v>843</v>
      </c>
    </row>
    <row r="9" spans="1:9" ht="13.5" thickBot="1" x14ac:dyDescent="0.25">
      <c r="A9" s="487" t="s">
        <v>127</v>
      </c>
      <c r="B9" s="251" t="s">
        <v>128</v>
      </c>
      <c r="C9" s="252" t="s">
        <v>129</v>
      </c>
      <c r="D9" s="252" t="s">
        <v>130</v>
      </c>
      <c r="E9" s="252" t="s">
        <v>150</v>
      </c>
      <c r="F9" s="528" t="s">
        <v>175</v>
      </c>
      <c r="G9" s="246" t="s">
        <v>176</v>
      </c>
      <c r="H9" s="523" t="s">
        <v>182</v>
      </c>
      <c r="I9" s="518" t="s">
        <v>183</v>
      </c>
    </row>
    <row r="10" spans="1:9" x14ac:dyDescent="0.2">
      <c r="A10" s="525" t="s">
        <v>131</v>
      </c>
      <c r="B10" s="459" t="s">
        <v>292</v>
      </c>
      <c r="C10" s="654">
        <v>64997</v>
      </c>
      <c r="D10" s="320">
        <f>C10*1.001</f>
        <v>65061.996999999996</v>
      </c>
      <c r="E10" s="82">
        <f>D10*1.001</f>
        <v>65127.058996999986</v>
      </c>
      <c r="F10" s="363" t="s">
        <v>309</v>
      </c>
      <c r="G10" s="654">
        <v>33971</v>
      </c>
      <c r="H10" s="320">
        <f>G10*1.001</f>
        <v>34004.970999999998</v>
      </c>
      <c r="I10" s="650">
        <f>H10*1.001</f>
        <v>34038.975970999993</v>
      </c>
    </row>
    <row r="11" spans="1:9" ht="25.5" x14ac:dyDescent="0.2">
      <c r="A11" s="526" t="s">
        <v>132</v>
      </c>
      <c r="B11" s="96" t="s">
        <v>293</v>
      </c>
      <c r="C11" s="181">
        <v>20951</v>
      </c>
      <c r="D11" s="86">
        <f>C11*1.003</f>
        <v>21013.852999999999</v>
      </c>
      <c r="E11" s="81">
        <f>D11*1.001</f>
        <v>21034.866852999996</v>
      </c>
      <c r="F11" s="283" t="s">
        <v>310</v>
      </c>
      <c r="G11" s="181">
        <v>7057</v>
      </c>
      <c r="H11" s="89">
        <f>G11*1.001</f>
        <v>7064.0569999999989</v>
      </c>
      <c r="I11" s="82">
        <f>H11*1.001</f>
        <v>7071.1210569999985</v>
      </c>
    </row>
    <row r="12" spans="1:9" x14ac:dyDescent="0.2">
      <c r="A12" s="526" t="s">
        <v>133</v>
      </c>
      <c r="B12" s="96" t="s">
        <v>294</v>
      </c>
      <c r="C12" s="181">
        <v>16836</v>
      </c>
      <c r="D12" s="86">
        <f>C12*1.001</f>
        <v>16852.835999999999</v>
      </c>
      <c r="E12" s="81">
        <f>D12*1.001</f>
        <v>16869.688835999998</v>
      </c>
      <c r="F12" s="100" t="s">
        <v>311</v>
      </c>
      <c r="G12" s="181">
        <v>50446</v>
      </c>
      <c r="H12" s="89">
        <v>58790</v>
      </c>
      <c r="I12" s="82">
        <f>H12*1.001</f>
        <v>58848.789999999994</v>
      </c>
    </row>
    <row r="13" spans="1:9" x14ac:dyDescent="0.2">
      <c r="A13" s="526" t="s">
        <v>134</v>
      </c>
      <c r="B13" s="96" t="s">
        <v>295</v>
      </c>
      <c r="C13" s="181"/>
      <c r="D13" s="86">
        <v>0</v>
      </c>
      <c r="E13" s="81">
        <v>0</v>
      </c>
      <c r="F13" s="100" t="s">
        <v>312</v>
      </c>
      <c r="G13" s="181">
        <v>3067</v>
      </c>
      <c r="H13" s="89">
        <f>G13*1.001</f>
        <v>3070.0669999999996</v>
      </c>
      <c r="I13" s="82">
        <f>H13*1.001</f>
        <v>3073.1370669999992</v>
      </c>
    </row>
    <row r="14" spans="1:9" x14ac:dyDescent="0.2">
      <c r="A14" s="526" t="s">
        <v>135</v>
      </c>
      <c r="B14" s="96"/>
      <c r="C14" s="181"/>
      <c r="D14" s="86"/>
      <c r="E14" s="81"/>
      <c r="F14" s="100" t="s">
        <v>313</v>
      </c>
      <c r="G14" s="181">
        <v>7557</v>
      </c>
      <c r="H14" s="89">
        <v>0</v>
      </c>
      <c r="I14" s="82">
        <f>H14*1.001</f>
        <v>0</v>
      </c>
    </row>
    <row r="15" spans="1:9" x14ac:dyDescent="0.2">
      <c r="A15" s="526" t="s">
        <v>136</v>
      </c>
      <c r="B15" s="96"/>
      <c r="C15" s="181"/>
      <c r="D15" s="86"/>
      <c r="E15" s="81"/>
      <c r="F15" s="100" t="s">
        <v>314</v>
      </c>
      <c r="G15" s="181">
        <v>0</v>
      </c>
      <c r="H15" s="86">
        <v>0</v>
      </c>
      <c r="I15" s="81">
        <v>0</v>
      </c>
    </row>
    <row r="16" spans="1:9" x14ac:dyDescent="0.2">
      <c r="A16" s="526" t="s">
        <v>137</v>
      </c>
      <c r="B16" s="96"/>
      <c r="C16" s="181"/>
      <c r="D16" s="86"/>
      <c r="E16" s="81"/>
      <c r="F16" s="100" t="s">
        <v>315</v>
      </c>
      <c r="G16" s="181">
        <v>0</v>
      </c>
      <c r="H16" s="86">
        <v>0</v>
      </c>
      <c r="I16" s="81">
        <v>0</v>
      </c>
    </row>
    <row r="17" spans="1:9" ht="25.5" x14ac:dyDescent="0.2">
      <c r="A17" s="526" t="s">
        <v>138</v>
      </c>
      <c r="B17" s="529" t="s">
        <v>296</v>
      </c>
      <c r="C17" s="145">
        <f>C10+C11+C12+C13</f>
        <v>102784</v>
      </c>
      <c r="D17" s="90">
        <f>D10+D11+D12+D13</f>
        <v>102928.68599999999</v>
      </c>
      <c r="E17" s="83">
        <f>E10+E11+E12+E13</f>
        <v>103031.61468599999</v>
      </c>
      <c r="F17" s="177" t="s">
        <v>316</v>
      </c>
      <c r="G17" s="145">
        <f>G10+G11+G12+G13+G14</f>
        <v>102098</v>
      </c>
      <c r="H17" s="90">
        <f>H10+H11+H12+H13+H14</f>
        <v>102929.09499999999</v>
      </c>
      <c r="I17" s="83">
        <f>I10+I11+I12+I13+I14</f>
        <v>103032.02409499999</v>
      </c>
    </row>
    <row r="18" spans="1:9" x14ac:dyDescent="0.2">
      <c r="A18" s="526" t="s">
        <v>139</v>
      </c>
      <c r="B18" s="529"/>
      <c r="C18" s="145"/>
      <c r="D18" s="90"/>
      <c r="E18" s="83"/>
      <c r="F18" s="100"/>
      <c r="G18" s="181"/>
      <c r="H18" s="86"/>
      <c r="I18" s="81"/>
    </row>
    <row r="19" spans="1:9" x14ac:dyDescent="0.2">
      <c r="A19" s="526" t="s">
        <v>140</v>
      </c>
      <c r="B19" s="96" t="s">
        <v>297</v>
      </c>
      <c r="C19" s="181"/>
      <c r="D19" s="86"/>
      <c r="E19" s="81"/>
      <c r="F19" s="100" t="s">
        <v>317</v>
      </c>
      <c r="G19" s="181"/>
      <c r="H19" s="86"/>
      <c r="I19" s="81"/>
    </row>
    <row r="20" spans="1:9" x14ac:dyDescent="0.2">
      <c r="A20" s="526" t="s">
        <v>141</v>
      </c>
      <c r="B20" s="96" t="s">
        <v>298</v>
      </c>
      <c r="C20" s="181"/>
      <c r="D20" s="86"/>
      <c r="E20" s="81"/>
      <c r="F20" s="100" t="s">
        <v>318</v>
      </c>
      <c r="G20" s="181"/>
      <c r="H20" s="86"/>
      <c r="I20" s="81"/>
    </row>
    <row r="21" spans="1:9" x14ac:dyDescent="0.2">
      <c r="A21" s="526" t="s">
        <v>142</v>
      </c>
      <c r="B21" s="96" t="s">
        <v>299</v>
      </c>
      <c r="C21" s="181">
        <v>9200</v>
      </c>
      <c r="D21" s="86">
        <v>9280</v>
      </c>
      <c r="E21" s="81">
        <v>9350</v>
      </c>
      <c r="F21" s="100" t="s">
        <v>319</v>
      </c>
      <c r="G21" s="181"/>
      <c r="H21" s="86"/>
      <c r="I21" s="81"/>
    </row>
    <row r="22" spans="1:9" x14ac:dyDescent="0.2">
      <c r="A22" s="526" t="s">
        <v>143</v>
      </c>
      <c r="B22" s="96" t="s">
        <v>300</v>
      </c>
      <c r="C22" s="181">
        <v>715</v>
      </c>
      <c r="D22" s="86">
        <v>730</v>
      </c>
      <c r="E22" s="81">
        <v>745</v>
      </c>
      <c r="F22" s="100" t="s">
        <v>320</v>
      </c>
      <c r="G22" s="181">
        <v>715</v>
      </c>
      <c r="H22" s="86">
        <v>730</v>
      </c>
      <c r="I22" s="81">
        <v>745</v>
      </c>
    </row>
    <row r="23" spans="1:9" x14ac:dyDescent="0.2">
      <c r="A23" s="526" t="s">
        <v>144</v>
      </c>
      <c r="B23" s="96" t="s">
        <v>301</v>
      </c>
      <c r="C23" s="181"/>
      <c r="D23" s="86"/>
      <c r="E23" s="81"/>
      <c r="F23" s="100" t="s">
        <v>321</v>
      </c>
      <c r="G23" s="181">
        <v>12500</v>
      </c>
      <c r="H23" s="86">
        <v>12700</v>
      </c>
      <c r="I23" s="81">
        <v>12950</v>
      </c>
    </row>
    <row r="24" spans="1:9" x14ac:dyDescent="0.2">
      <c r="A24" s="526" t="s">
        <v>145</v>
      </c>
      <c r="B24" s="96" t="s">
        <v>302</v>
      </c>
      <c r="C24" s="181">
        <v>12500</v>
      </c>
      <c r="D24" s="86">
        <v>12700</v>
      </c>
      <c r="E24" s="81">
        <v>12950</v>
      </c>
      <c r="F24" s="100" t="s">
        <v>322</v>
      </c>
      <c r="G24" s="181"/>
      <c r="H24" s="86"/>
      <c r="I24" s="81"/>
    </row>
    <row r="25" spans="1:9" x14ac:dyDescent="0.2">
      <c r="A25" s="526" t="s">
        <v>146</v>
      </c>
      <c r="B25" s="96" t="s">
        <v>303</v>
      </c>
      <c r="C25" s="181"/>
      <c r="D25" s="86"/>
      <c r="E25" s="81"/>
      <c r="F25" s="100" t="s">
        <v>323</v>
      </c>
      <c r="G25" s="181"/>
      <c r="H25" s="86"/>
      <c r="I25" s="81"/>
    </row>
    <row r="26" spans="1:9" x14ac:dyDescent="0.2">
      <c r="A26" s="526" t="s">
        <v>147</v>
      </c>
      <c r="B26" s="96" t="s">
        <v>304</v>
      </c>
      <c r="C26" s="181"/>
      <c r="D26" s="86"/>
      <c r="E26" s="81"/>
      <c r="F26" s="100" t="s">
        <v>324</v>
      </c>
      <c r="G26" s="181"/>
      <c r="H26" s="86"/>
      <c r="I26" s="81"/>
    </row>
    <row r="27" spans="1:9" ht="25.5" x14ac:dyDescent="0.2">
      <c r="A27" s="526" t="s">
        <v>148</v>
      </c>
      <c r="B27" s="299" t="s">
        <v>305</v>
      </c>
      <c r="C27" s="181"/>
      <c r="D27" s="86"/>
      <c r="E27" s="81"/>
      <c r="F27" s="283" t="s">
        <v>325</v>
      </c>
      <c r="G27" s="181"/>
      <c r="H27" s="86"/>
      <c r="I27" s="81"/>
    </row>
    <row r="28" spans="1:9" x14ac:dyDescent="0.2">
      <c r="A28" s="526" t="s">
        <v>149</v>
      </c>
      <c r="B28" s="530" t="s">
        <v>306</v>
      </c>
      <c r="C28" s="145">
        <f>C19+C20+C21+C22+C23+C24+C25+C26+C27</f>
        <v>22415</v>
      </c>
      <c r="D28" s="90">
        <f>D19+D20+D21+D22+D23+D24+D25+D26+D27</f>
        <v>22710</v>
      </c>
      <c r="E28" s="83">
        <f>E19+E20+E21+E22+E23+E24+E25+E26+E27</f>
        <v>23045</v>
      </c>
      <c r="F28" s="490" t="s">
        <v>326</v>
      </c>
      <c r="G28" s="145">
        <f>G19+G20+G21+G22+G23+G24+G25+G26+G27</f>
        <v>13215</v>
      </c>
      <c r="H28" s="90">
        <f>H19+H20+H21+H22+H23+H24+H25+H26+H27</f>
        <v>13430</v>
      </c>
      <c r="I28" s="83">
        <f>I19+I20+I21+I22+I23+I24+I25+I26+I27</f>
        <v>13695</v>
      </c>
    </row>
    <row r="29" spans="1:9" x14ac:dyDescent="0.2">
      <c r="A29" s="526" t="s">
        <v>151</v>
      </c>
      <c r="B29" s="530"/>
      <c r="C29" s="145"/>
      <c r="D29" s="90"/>
      <c r="E29" s="83"/>
      <c r="F29" s="100"/>
      <c r="G29" s="181"/>
      <c r="H29" s="86"/>
      <c r="I29" s="81"/>
    </row>
    <row r="30" spans="1:9" ht="13.5" thickBot="1" x14ac:dyDescent="0.25">
      <c r="A30" s="527" t="s">
        <v>152</v>
      </c>
      <c r="B30" s="531" t="s">
        <v>307</v>
      </c>
      <c r="C30" s="655">
        <f>C17+C28</f>
        <v>125199</v>
      </c>
      <c r="D30" s="321">
        <f>D17+D28</f>
        <v>125638.68599999999</v>
      </c>
      <c r="E30" s="656">
        <f>E17+E28</f>
        <v>126076.61468599999</v>
      </c>
      <c r="F30" s="534" t="s">
        <v>327</v>
      </c>
      <c r="G30" s="655">
        <f>G17+G28</f>
        <v>115313</v>
      </c>
      <c r="H30" s="321">
        <f>H17+H28</f>
        <v>116359.09499999999</v>
      </c>
      <c r="I30" s="656">
        <f>I17+I28</f>
        <v>116727.02409499999</v>
      </c>
    </row>
    <row r="31" spans="1:9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">
      <c r="A32" s="1"/>
      <c r="B32" s="1"/>
      <c r="C32" s="1"/>
      <c r="D32" s="1"/>
      <c r="E32" s="1"/>
      <c r="F32" s="1"/>
      <c r="G32" s="1"/>
      <c r="H32" s="1"/>
      <c r="I32" s="1"/>
    </row>
    <row r="36" spans="1:9" x14ac:dyDescent="0.2">
      <c r="A36" s="1377" t="s">
        <v>844</v>
      </c>
      <c r="B36" s="1377"/>
      <c r="C36" s="1377"/>
      <c r="D36" s="1377"/>
      <c r="E36" s="1377"/>
      <c r="F36" s="1377"/>
      <c r="G36" s="1377"/>
    </row>
    <row r="37" spans="1:9" x14ac:dyDescent="0.2">
      <c r="A37" s="1475">
        <v>2</v>
      </c>
      <c r="B37" s="1475"/>
      <c r="C37" s="1475"/>
      <c r="D37" s="1475"/>
      <c r="E37" s="1475"/>
      <c r="F37" s="1475"/>
      <c r="G37" s="1475"/>
      <c r="H37" s="1390"/>
      <c r="I37" s="1390"/>
    </row>
    <row r="39" spans="1:9" ht="15.75" x14ac:dyDescent="0.25">
      <c r="A39" s="1409" t="s">
        <v>308</v>
      </c>
      <c r="B39" s="1409"/>
      <c r="C39" s="1409"/>
      <c r="D39" s="1409"/>
      <c r="E39" s="1409"/>
      <c r="F39" s="1409"/>
      <c r="G39" s="1409"/>
      <c r="H39" s="1409"/>
      <c r="I39" s="1409"/>
    </row>
    <row r="40" spans="1:9" ht="15.75" x14ac:dyDescent="0.25">
      <c r="A40" s="1409" t="s">
        <v>329</v>
      </c>
      <c r="B40" s="1409"/>
      <c r="C40" s="1409"/>
      <c r="D40" s="1409"/>
      <c r="E40" s="1409"/>
      <c r="F40" s="1409"/>
      <c r="G40" s="1409"/>
      <c r="H40" s="1409"/>
      <c r="I40" s="1409"/>
    </row>
    <row r="41" spans="1:9" x14ac:dyDescent="0.2">
      <c r="A41" s="519"/>
      <c r="B41" s="519"/>
      <c r="C41" s="519"/>
      <c r="D41" s="519"/>
      <c r="E41" s="519"/>
      <c r="F41" s="519"/>
      <c r="G41" s="519"/>
      <c r="H41" s="519"/>
      <c r="I41" s="519"/>
    </row>
    <row r="42" spans="1:9" ht="13.5" thickBot="1" x14ac:dyDescent="0.25">
      <c r="B42" s="44"/>
      <c r="C42" s="44"/>
      <c r="D42" s="44"/>
      <c r="E42" s="44"/>
      <c r="F42" s="517"/>
      <c r="G42" s="517" t="s">
        <v>4</v>
      </c>
    </row>
    <row r="43" spans="1:9" ht="13.5" thickBot="1" x14ac:dyDescent="0.25">
      <c r="A43" s="1430" t="s">
        <v>126</v>
      </c>
      <c r="B43" s="1469" t="s">
        <v>23</v>
      </c>
      <c r="C43" s="1470"/>
      <c r="D43" s="1471"/>
      <c r="E43" s="1471"/>
      <c r="F43" s="1472" t="s">
        <v>34</v>
      </c>
      <c r="G43" s="1473"/>
      <c r="H43" s="1474"/>
      <c r="I43" s="1416"/>
    </row>
    <row r="44" spans="1:9" ht="26.25" thickBot="1" x14ac:dyDescent="0.25">
      <c r="A44" s="1431"/>
      <c r="B44" s="520" t="s">
        <v>31</v>
      </c>
      <c r="C44" s="521" t="s">
        <v>291</v>
      </c>
      <c r="D44" s="521" t="s">
        <v>799</v>
      </c>
      <c r="E44" s="521" t="s">
        <v>843</v>
      </c>
      <c r="F44" s="522" t="s">
        <v>31</v>
      </c>
      <c r="G44" s="521" t="s">
        <v>291</v>
      </c>
      <c r="H44" s="521" t="s">
        <v>799</v>
      </c>
      <c r="I44" s="524" t="s">
        <v>843</v>
      </c>
    </row>
    <row r="45" spans="1:9" ht="13.5" thickBot="1" x14ac:dyDescent="0.25">
      <c r="A45" s="234" t="s">
        <v>127</v>
      </c>
      <c r="B45" s="251" t="s">
        <v>128</v>
      </c>
      <c r="C45" s="252" t="s">
        <v>129</v>
      </c>
      <c r="D45" s="252" t="s">
        <v>130</v>
      </c>
      <c r="E45" s="251" t="s">
        <v>150</v>
      </c>
      <c r="F45" s="252" t="s">
        <v>175</v>
      </c>
      <c r="G45" s="246" t="s">
        <v>176</v>
      </c>
      <c r="H45" s="523" t="s">
        <v>182</v>
      </c>
      <c r="I45" s="518" t="s">
        <v>183</v>
      </c>
    </row>
    <row r="46" spans="1:9" x14ac:dyDescent="0.2">
      <c r="A46" s="535" t="s">
        <v>153</v>
      </c>
      <c r="B46" s="533" t="s">
        <v>330</v>
      </c>
      <c r="C46" s="654"/>
      <c r="D46" s="654">
        <v>0</v>
      </c>
      <c r="E46" s="320">
        <v>0</v>
      </c>
      <c r="F46" s="538" t="s">
        <v>336</v>
      </c>
      <c r="G46" s="650">
        <v>9200</v>
      </c>
      <c r="H46" s="650">
        <v>9280</v>
      </c>
      <c r="I46" s="650">
        <v>4350</v>
      </c>
    </row>
    <row r="47" spans="1:9" x14ac:dyDescent="0.2">
      <c r="A47" s="525" t="s">
        <v>154</v>
      </c>
      <c r="B47" s="96" t="s">
        <v>331</v>
      </c>
      <c r="C47" s="181"/>
      <c r="D47" s="181">
        <v>0</v>
      </c>
      <c r="E47" s="86">
        <v>0</v>
      </c>
      <c r="F47" s="491" t="s">
        <v>337</v>
      </c>
      <c r="G47" s="81"/>
      <c r="H47" s="81">
        <v>0</v>
      </c>
      <c r="I47" s="81">
        <v>5000</v>
      </c>
    </row>
    <row r="48" spans="1:9" x14ac:dyDescent="0.2">
      <c r="A48" s="525" t="s">
        <v>155</v>
      </c>
      <c r="B48" s="96" t="s">
        <v>332</v>
      </c>
      <c r="C48" s="181">
        <v>0</v>
      </c>
      <c r="D48" s="181">
        <v>0</v>
      </c>
      <c r="E48" s="86">
        <v>0</v>
      </c>
      <c r="F48" s="491" t="s">
        <v>338</v>
      </c>
      <c r="G48" s="81"/>
      <c r="H48" s="81">
        <v>0</v>
      </c>
      <c r="I48" s="81">
        <v>0</v>
      </c>
    </row>
    <row r="49" spans="1:9" ht="25.5" x14ac:dyDescent="0.2">
      <c r="A49" s="525" t="s">
        <v>156</v>
      </c>
      <c r="B49" s="529" t="s">
        <v>333</v>
      </c>
      <c r="C49" s="145">
        <f>C46+C47+C48</f>
        <v>0</v>
      </c>
      <c r="D49" s="145">
        <f>D46+D47+D48</f>
        <v>0</v>
      </c>
      <c r="E49" s="90">
        <f>E46+E47+E48</f>
        <v>0</v>
      </c>
      <c r="F49" s="540" t="s">
        <v>339</v>
      </c>
      <c r="G49" s="83">
        <f>G46+G47+G48</f>
        <v>9200</v>
      </c>
      <c r="H49" s="83">
        <f>H46+H47+H48</f>
        <v>9280</v>
      </c>
      <c r="I49" s="83">
        <f>I46+I47+I48</f>
        <v>9350</v>
      </c>
    </row>
    <row r="50" spans="1:9" x14ac:dyDescent="0.2">
      <c r="A50" s="525" t="s">
        <v>157</v>
      </c>
      <c r="B50" s="96"/>
      <c r="C50" s="181"/>
      <c r="D50" s="181"/>
      <c r="E50" s="86"/>
      <c r="F50" s="491"/>
      <c r="G50" s="81"/>
      <c r="H50" s="81"/>
      <c r="I50" s="81"/>
    </row>
    <row r="51" spans="1:9" x14ac:dyDescent="0.2">
      <c r="A51" s="525" t="s">
        <v>158</v>
      </c>
      <c r="B51" s="96" t="s">
        <v>297</v>
      </c>
      <c r="C51" s="181"/>
      <c r="D51" s="181"/>
      <c r="E51" s="86"/>
      <c r="F51" s="491" t="s">
        <v>317</v>
      </c>
      <c r="G51" s="81"/>
      <c r="H51" s="81"/>
      <c r="I51" s="81"/>
    </row>
    <row r="52" spans="1:9" x14ac:dyDescent="0.2">
      <c r="A52" s="525" t="s">
        <v>159</v>
      </c>
      <c r="B52" s="96" t="s">
        <v>298</v>
      </c>
      <c r="C52" s="181"/>
      <c r="D52" s="181"/>
      <c r="E52" s="86"/>
      <c r="F52" s="491" t="s">
        <v>318</v>
      </c>
      <c r="G52" s="81"/>
      <c r="H52" s="81"/>
      <c r="I52" s="81"/>
    </row>
    <row r="53" spans="1:9" x14ac:dyDescent="0.2">
      <c r="A53" s="525" t="s">
        <v>160</v>
      </c>
      <c r="B53" s="96" t="s">
        <v>299</v>
      </c>
      <c r="C53" s="181">
        <v>0</v>
      </c>
      <c r="D53" s="181">
        <v>0</v>
      </c>
      <c r="E53" s="86"/>
      <c r="F53" s="491" t="s">
        <v>319</v>
      </c>
      <c r="G53" s="81"/>
      <c r="H53" s="81"/>
      <c r="I53" s="81"/>
    </row>
    <row r="54" spans="1:9" x14ac:dyDescent="0.2">
      <c r="A54" s="525" t="s">
        <v>161</v>
      </c>
      <c r="B54" s="96" t="s">
        <v>300</v>
      </c>
      <c r="C54" s="181"/>
      <c r="D54" s="181"/>
      <c r="E54" s="86"/>
      <c r="F54" s="491" t="s">
        <v>320</v>
      </c>
      <c r="G54" s="81">
        <v>686</v>
      </c>
      <c r="H54" s="81"/>
      <c r="I54" s="81"/>
    </row>
    <row r="55" spans="1:9" x14ac:dyDescent="0.2">
      <c r="A55" s="525" t="s">
        <v>162</v>
      </c>
      <c r="B55" s="96" t="s">
        <v>301</v>
      </c>
      <c r="C55" s="181"/>
      <c r="D55" s="181"/>
      <c r="E55" s="86"/>
      <c r="F55" s="491" t="s">
        <v>321</v>
      </c>
      <c r="G55" s="181">
        <v>0</v>
      </c>
      <c r="H55" s="181">
        <v>0</v>
      </c>
      <c r="I55" s="86">
        <v>0</v>
      </c>
    </row>
    <row r="56" spans="1:9" x14ac:dyDescent="0.2">
      <c r="A56" s="525" t="s">
        <v>163</v>
      </c>
      <c r="B56" s="96" t="s">
        <v>302</v>
      </c>
      <c r="C56" s="181">
        <v>0</v>
      </c>
      <c r="D56" s="181">
        <v>0</v>
      </c>
      <c r="E56" s="86">
        <v>0</v>
      </c>
      <c r="F56" s="491" t="s">
        <v>322</v>
      </c>
      <c r="G56" s="81"/>
      <c r="H56" s="81"/>
      <c r="I56" s="81"/>
    </row>
    <row r="57" spans="1:9" x14ac:dyDescent="0.2">
      <c r="A57" s="525" t="s">
        <v>164</v>
      </c>
      <c r="B57" s="96" t="s">
        <v>303</v>
      </c>
      <c r="C57" s="181"/>
      <c r="D57" s="181"/>
      <c r="E57" s="86"/>
      <c r="F57" s="491" t="s">
        <v>323</v>
      </c>
      <c r="G57" s="81"/>
      <c r="H57" s="81"/>
      <c r="I57" s="81"/>
    </row>
    <row r="58" spans="1:9" x14ac:dyDescent="0.2">
      <c r="A58" s="525" t="s">
        <v>165</v>
      </c>
      <c r="B58" s="96" t="s">
        <v>304</v>
      </c>
      <c r="C58" s="181"/>
      <c r="D58" s="181"/>
      <c r="E58" s="86"/>
      <c r="F58" s="491" t="s">
        <v>324</v>
      </c>
      <c r="G58" s="81"/>
      <c r="H58" s="81"/>
      <c r="I58" s="81"/>
    </row>
    <row r="59" spans="1:9" ht="25.5" x14ac:dyDescent="0.2">
      <c r="A59" s="525" t="s">
        <v>166</v>
      </c>
      <c r="B59" s="299" t="s">
        <v>305</v>
      </c>
      <c r="C59" s="181"/>
      <c r="D59" s="181"/>
      <c r="E59" s="86"/>
      <c r="F59" s="541" t="s">
        <v>325</v>
      </c>
      <c r="G59" s="81"/>
      <c r="H59" s="81"/>
      <c r="I59" s="81"/>
    </row>
    <row r="60" spans="1:9" x14ac:dyDescent="0.2">
      <c r="A60" s="525" t="s">
        <v>167</v>
      </c>
      <c r="B60" s="530" t="s">
        <v>306</v>
      </c>
      <c r="C60" s="145">
        <f>C51+C52+C53+C54+C55+C56+C57+C58+C59</f>
        <v>0</v>
      </c>
      <c r="D60" s="145">
        <f>D51+D52+D53+D54+D55+D56+D57+D58+D59</f>
        <v>0</v>
      </c>
      <c r="E60" s="90">
        <f>E51+E52+E53+E54+E55+E56+E57+E58+E59</f>
        <v>0</v>
      </c>
      <c r="F60" s="532" t="s">
        <v>326</v>
      </c>
      <c r="G60" s="83">
        <f>G51+G52+G53+G54+G55+G56+G57+G58+G59</f>
        <v>686</v>
      </c>
      <c r="H60" s="83">
        <f>H51+H52+H53+H54+H55+H56+H57+H58+H59</f>
        <v>0</v>
      </c>
      <c r="I60" s="83">
        <f>I51+I52+I53+I54+I55+I56+I57+I58+I59</f>
        <v>0</v>
      </c>
    </row>
    <row r="61" spans="1:9" x14ac:dyDescent="0.2">
      <c r="A61" s="525" t="s">
        <v>168</v>
      </c>
      <c r="B61" s="96"/>
      <c r="C61" s="181"/>
      <c r="D61" s="181"/>
      <c r="E61" s="86"/>
      <c r="F61" s="491"/>
      <c r="G61" s="81"/>
      <c r="H61" s="81"/>
      <c r="I61" s="81"/>
    </row>
    <row r="62" spans="1:9" x14ac:dyDescent="0.2">
      <c r="A62" s="525" t="s">
        <v>169</v>
      </c>
      <c r="B62" s="539" t="s">
        <v>334</v>
      </c>
      <c r="C62" s="145">
        <f>C49+C60</f>
        <v>0</v>
      </c>
      <c r="D62" s="145">
        <f>D49+D60</f>
        <v>0</v>
      </c>
      <c r="E62" s="90">
        <f>E49+E60</f>
        <v>0</v>
      </c>
      <c r="F62" s="542" t="s">
        <v>340</v>
      </c>
      <c r="G62" s="83">
        <f>G49+G60</f>
        <v>9886</v>
      </c>
      <c r="H62" s="83">
        <f>H49+H60</f>
        <v>9280</v>
      </c>
      <c r="I62" s="83">
        <f>I49+I60</f>
        <v>9350</v>
      </c>
    </row>
    <row r="63" spans="1:9" ht="13.5" thickBot="1" x14ac:dyDescent="0.25">
      <c r="A63" s="536" t="s">
        <v>170</v>
      </c>
      <c r="B63" s="178"/>
      <c r="C63" s="182"/>
      <c r="D63" s="182"/>
      <c r="E63" s="91"/>
      <c r="F63" s="492"/>
      <c r="G63" s="657"/>
      <c r="H63" s="657"/>
      <c r="I63" s="657"/>
    </row>
    <row r="64" spans="1:9" ht="21.75" customHeight="1" thickBot="1" x14ac:dyDescent="0.25">
      <c r="A64" s="537" t="s">
        <v>171</v>
      </c>
      <c r="B64" s="77" t="s">
        <v>335</v>
      </c>
      <c r="C64" s="146">
        <f>C62+C30</f>
        <v>125199</v>
      </c>
      <c r="D64" s="146">
        <f>D62+D30</f>
        <v>125638.68599999999</v>
      </c>
      <c r="E64" s="93">
        <f>E62+E30</f>
        <v>126076.61468599999</v>
      </c>
      <c r="F64" s="337" t="s">
        <v>341</v>
      </c>
      <c r="G64" s="139">
        <f>G62+G30</f>
        <v>125199</v>
      </c>
      <c r="H64" s="139">
        <f>H62+H30</f>
        <v>125639.09499999999</v>
      </c>
      <c r="I64" s="139">
        <f>I62+I30</f>
        <v>126077.02409499999</v>
      </c>
    </row>
  </sheetData>
  <mergeCells count="13">
    <mergeCell ref="A1:G1"/>
    <mergeCell ref="A7:A8"/>
    <mergeCell ref="B7:E7"/>
    <mergeCell ref="F7:I7"/>
    <mergeCell ref="A3:I3"/>
    <mergeCell ref="A4:I4"/>
    <mergeCell ref="A39:I39"/>
    <mergeCell ref="A43:A44"/>
    <mergeCell ref="B43:E43"/>
    <mergeCell ref="F43:I43"/>
    <mergeCell ref="A36:G36"/>
    <mergeCell ref="A37:I37"/>
    <mergeCell ref="A40:I40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N11" sqref="N11"/>
    </sheetView>
  </sheetViews>
  <sheetFormatPr defaultRowHeight="12.75" x14ac:dyDescent="0.2"/>
  <cols>
    <col min="1" max="1" width="4.5703125" customWidth="1"/>
    <col min="2" max="2" width="41.5703125" customWidth="1"/>
    <col min="3" max="3" width="13.85546875" customWidth="1"/>
    <col min="4" max="4" width="15.42578125" customWidth="1"/>
    <col min="5" max="6" width="16.140625" customWidth="1"/>
    <col min="7" max="7" width="19" customWidth="1"/>
    <col min="8" max="8" width="13.5703125" customWidth="1"/>
  </cols>
  <sheetData>
    <row r="1" spans="1:10" x14ac:dyDescent="0.2">
      <c r="B1" s="1362" t="s">
        <v>838</v>
      </c>
      <c r="C1" s="202"/>
      <c r="D1" s="202"/>
      <c r="E1" s="202"/>
      <c r="F1" s="202"/>
      <c r="G1" s="202"/>
      <c r="H1" s="202"/>
      <c r="I1" s="202"/>
      <c r="J1" s="202"/>
    </row>
    <row r="3" spans="1:10" x14ac:dyDescent="0.2">
      <c r="B3" s="1476" t="s">
        <v>839</v>
      </c>
      <c r="C3" s="1476"/>
      <c r="D3" s="1476"/>
      <c r="E3" s="1476"/>
      <c r="F3" s="1476"/>
      <c r="G3" s="1476"/>
      <c r="H3" s="1476"/>
    </row>
    <row r="4" spans="1:10" x14ac:dyDescent="0.2">
      <c r="B4" s="1124"/>
      <c r="C4" s="1124"/>
      <c r="D4" s="1124"/>
      <c r="E4" s="1124"/>
      <c r="F4" s="1124"/>
      <c r="G4" s="1124"/>
      <c r="H4" s="1124"/>
    </row>
    <row r="5" spans="1:10" ht="13.5" thickBot="1" x14ac:dyDescent="0.25">
      <c r="B5" s="1125"/>
      <c r="C5" s="1125"/>
      <c r="D5" s="1125"/>
      <c r="E5" s="1125"/>
      <c r="F5" s="1125"/>
      <c r="G5" s="1125"/>
      <c r="H5" s="1126" t="s">
        <v>607</v>
      </c>
    </row>
    <row r="6" spans="1:10" ht="56.25" customHeight="1" thickBot="1" x14ac:dyDescent="0.3">
      <c r="A6" s="1129" t="s">
        <v>126</v>
      </c>
      <c r="B6" s="230" t="s">
        <v>608</v>
      </c>
      <c r="C6" s="1258" t="s">
        <v>694</v>
      </c>
      <c r="D6" s="1259" t="s">
        <v>695</v>
      </c>
      <c r="E6" s="1260" t="s">
        <v>840</v>
      </c>
      <c r="F6" s="1261" t="s">
        <v>696</v>
      </c>
      <c r="G6" s="1262" t="s">
        <v>697</v>
      </c>
      <c r="H6" s="1263" t="s">
        <v>698</v>
      </c>
    </row>
    <row r="7" spans="1:10" s="11" customFormat="1" ht="18" customHeight="1" x14ac:dyDescent="0.2">
      <c r="A7" s="353" t="s">
        <v>127</v>
      </c>
      <c r="B7" s="1248" t="s">
        <v>128</v>
      </c>
      <c r="C7" s="1253" t="s">
        <v>129</v>
      </c>
      <c r="D7" s="1254" t="s">
        <v>130</v>
      </c>
      <c r="E7" s="431" t="s">
        <v>150</v>
      </c>
      <c r="F7" s="1255" t="s">
        <v>175</v>
      </c>
      <c r="G7" s="1256" t="s">
        <v>176</v>
      </c>
      <c r="H7" s="1257" t="s">
        <v>182</v>
      </c>
    </row>
    <row r="8" spans="1:10" ht="42.75" customHeight="1" x14ac:dyDescent="0.2">
      <c r="A8" s="341" t="s">
        <v>131</v>
      </c>
      <c r="B8" s="516" t="s">
        <v>699</v>
      </c>
      <c r="C8" s="1247">
        <v>6241047</v>
      </c>
      <c r="D8" s="867">
        <v>0</v>
      </c>
      <c r="E8" s="406">
        <v>6241047</v>
      </c>
      <c r="F8" s="1243">
        <v>0</v>
      </c>
      <c r="G8" s="1230">
        <v>6241047</v>
      </c>
      <c r="H8" s="1236">
        <v>0</v>
      </c>
    </row>
    <row r="9" spans="1:10" ht="28.5" customHeight="1" x14ac:dyDescent="0.2">
      <c r="A9" s="341" t="s">
        <v>132</v>
      </c>
      <c r="B9" s="516" t="s">
        <v>700</v>
      </c>
      <c r="C9" s="1247">
        <v>3487680</v>
      </c>
      <c r="D9" s="867">
        <v>387520</v>
      </c>
      <c r="E9" s="406">
        <v>4318080</v>
      </c>
      <c r="F9" s="1243">
        <v>442880</v>
      </c>
      <c r="G9" s="1230">
        <v>4318080</v>
      </c>
      <c r="H9" s="1236">
        <v>442880</v>
      </c>
    </row>
    <row r="10" spans="1:10" ht="29.25" customHeight="1" x14ac:dyDescent="0.2">
      <c r="A10" s="341" t="s">
        <v>133</v>
      </c>
      <c r="B10" s="516" t="s">
        <v>841</v>
      </c>
      <c r="C10" s="1247">
        <v>3440556</v>
      </c>
      <c r="D10" s="867">
        <v>-37940</v>
      </c>
      <c r="E10" s="406">
        <v>3467896</v>
      </c>
      <c r="F10" s="1243">
        <v>65280</v>
      </c>
      <c r="G10" s="1230">
        <v>3467896</v>
      </c>
      <c r="H10" s="1236">
        <v>65280</v>
      </c>
    </row>
    <row r="11" spans="1:10" ht="28.5" customHeight="1" thickBot="1" x14ac:dyDescent="0.25">
      <c r="A11" s="1250" t="s">
        <v>134</v>
      </c>
      <c r="B11" s="1249" t="s">
        <v>13</v>
      </c>
      <c r="C11" s="1251">
        <f t="shared" ref="C11:H11" si="0">SUM(C8:C10)</f>
        <v>13169283</v>
      </c>
      <c r="D11" s="1251">
        <f t="shared" si="0"/>
        <v>349580</v>
      </c>
      <c r="E11" s="1251">
        <f t="shared" si="0"/>
        <v>14027023</v>
      </c>
      <c r="F11" s="1251">
        <f t="shared" si="0"/>
        <v>508160</v>
      </c>
      <c r="G11" s="1251">
        <f t="shared" si="0"/>
        <v>14027023</v>
      </c>
      <c r="H11" s="1252">
        <f t="shared" si="0"/>
        <v>508160</v>
      </c>
    </row>
    <row r="12" spans="1:10" ht="29.25" customHeight="1" x14ac:dyDescent="0.2">
      <c r="A12" s="1"/>
      <c r="B12" s="1244"/>
      <c r="C12" s="699"/>
      <c r="D12" s="1245"/>
      <c r="E12" s="1245"/>
      <c r="F12" s="1245"/>
      <c r="G12" s="1245"/>
      <c r="H12" s="1245"/>
    </row>
    <row r="13" spans="1:10" x14ac:dyDescent="0.2">
      <c r="A13" s="1"/>
      <c r="B13" s="1246"/>
      <c r="C13" s="1246"/>
      <c r="D13" s="1246"/>
      <c r="E13" s="1246"/>
      <c r="F13" s="1246"/>
      <c r="G13" s="1246"/>
      <c r="H13" s="1246"/>
    </row>
    <row r="14" spans="1:10" x14ac:dyDescent="0.2">
      <c r="A14" s="1"/>
      <c r="B14" s="1246"/>
      <c r="C14" s="1246"/>
      <c r="D14" s="1246"/>
      <c r="E14" s="1246"/>
      <c r="F14" s="1246"/>
      <c r="G14" s="1246"/>
      <c r="H14" s="1246"/>
    </row>
    <row r="15" spans="1:10" x14ac:dyDescent="0.2">
      <c r="A15" s="1"/>
      <c r="B15" s="1246"/>
      <c r="C15" s="1246"/>
      <c r="D15" s="1246"/>
      <c r="E15" s="1246"/>
      <c r="F15" s="1246"/>
      <c r="G15" s="1246"/>
      <c r="H15" s="1246"/>
    </row>
    <row r="16" spans="1:10" x14ac:dyDescent="0.2">
      <c r="A16" s="1"/>
      <c r="B16" s="1246"/>
      <c r="C16" s="1246"/>
      <c r="D16" s="1246"/>
      <c r="E16" s="1246"/>
      <c r="F16" s="1246"/>
      <c r="G16" s="1246"/>
      <c r="H16" s="1246"/>
    </row>
    <row r="17" spans="1:8" x14ac:dyDescent="0.2">
      <c r="A17" s="1"/>
      <c r="B17" s="1246"/>
      <c r="C17" s="1246"/>
      <c r="D17" s="1246"/>
      <c r="E17" s="1246"/>
      <c r="F17" s="1246"/>
      <c r="G17" s="1246"/>
      <c r="H17" s="1246"/>
    </row>
    <row r="18" spans="1:8" x14ac:dyDescent="0.2">
      <c r="A18" s="1"/>
      <c r="B18" s="1246"/>
      <c r="C18" s="1246"/>
      <c r="D18" s="1246"/>
      <c r="E18" s="1246"/>
      <c r="F18" s="1246"/>
      <c r="G18" s="1246"/>
      <c r="H18" s="1246"/>
    </row>
    <row r="19" spans="1:8" x14ac:dyDescent="0.2">
      <c r="A19" s="1"/>
      <c r="B19" s="1246"/>
      <c r="C19" s="1246"/>
      <c r="D19" s="1246"/>
      <c r="E19" s="1246"/>
      <c r="F19" s="1246"/>
      <c r="G19" s="1246"/>
      <c r="H19" s="1246"/>
    </row>
    <row r="20" spans="1:8" x14ac:dyDescent="0.2">
      <c r="B20" s="454"/>
      <c r="C20" s="454"/>
      <c r="D20" s="454"/>
      <c r="E20" s="454"/>
      <c r="F20" s="454"/>
      <c r="G20" s="454"/>
      <c r="H20" s="454"/>
    </row>
    <row r="21" spans="1:8" ht="33.75" customHeight="1" x14ac:dyDescent="0.2">
      <c r="B21" s="454"/>
      <c r="C21" s="454"/>
      <c r="D21" s="454"/>
      <c r="E21" s="454"/>
      <c r="F21" s="454"/>
      <c r="G21" s="454"/>
      <c r="H21" s="454"/>
    </row>
    <row r="22" spans="1:8" ht="25.5" customHeight="1" x14ac:dyDescent="0.2">
      <c r="B22" s="454"/>
      <c r="C22" s="454"/>
      <c r="D22" s="454"/>
      <c r="E22" s="454"/>
      <c r="F22" s="454"/>
      <c r="G22" s="454"/>
      <c r="H22" s="454"/>
    </row>
    <row r="23" spans="1:8" ht="21" customHeight="1" x14ac:dyDescent="0.2">
      <c r="B23" s="454"/>
      <c r="C23" s="454"/>
      <c r="D23" s="454"/>
      <c r="E23" s="454"/>
      <c r="F23" s="454"/>
      <c r="G23" s="454"/>
      <c r="H23" s="454"/>
    </row>
    <row r="24" spans="1:8" ht="22.5" customHeight="1" x14ac:dyDescent="0.2"/>
    <row r="25" spans="1:8" ht="25.5" customHeight="1" x14ac:dyDescent="0.2"/>
    <row r="26" spans="1:8" ht="25.5" customHeight="1" x14ac:dyDescent="0.2"/>
    <row r="27" spans="1:8" ht="33.75" customHeight="1" x14ac:dyDescent="0.2"/>
    <row r="28" spans="1:8" ht="30" customHeight="1" x14ac:dyDescent="0.2"/>
    <row r="29" spans="1:8" ht="30" customHeight="1" x14ac:dyDescent="0.2"/>
    <row r="30" spans="1:8" ht="24" customHeight="1" x14ac:dyDescent="0.2"/>
    <row r="31" spans="1:8" ht="31.5" customHeight="1" x14ac:dyDescent="0.2"/>
  </sheetData>
  <mergeCells count="1">
    <mergeCell ref="B3:H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workbookViewId="0">
      <selection activeCell="B3" sqref="B3"/>
    </sheetView>
  </sheetViews>
  <sheetFormatPr defaultRowHeight="12.75" x14ac:dyDescent="0.2"/>
  <cols>
    <col min="1" max="1" width="6" customWidth="1"/>
    <col min="2" max="2" width="31.5703125" customWidth="1"/>
    <col min="3" max="3" width="15" customWidth="1"/>
    <col min="4" max="4" width="15.85546875" customWidth="1"/>
    <col min="5" max="5" width="14.140625" customWidth="1"/>
    <col min="6" max="6" width="12" customWidth="1"/>
  </cols>
  <sheetData>
    <row r="3" spans="1:5" x14ac:dyDescent="0.2">
      <c r="A3" s="202"/>
      <c r="B3" s="1362" t="s">
        <v>837</v>
      </c>
      <c r="C3" s="1361"/>
      <c r="D3" s="1361"/>
      <c r="E3" s="99"/>
    </row>
    <row r="4" spans="1:5" x14ac:dyDescent="0.2">
      <c r="B4" s="1"/>
      <c r="C4" s="1"/>
      <c r="D4" s="1"/>
    </row>
    <row r="5" spans="1:5" ht="15.75" x14ac:dyDescent="0.25">
      <c r="A5" s="1427" t="s">
        <v>68</v>
      </c>
      <c r="B5" s="1405"/>
      <c r="C5" s="1405"/>
      <c r="D5" s="1405"/>
      <c r="E5" s="1405"/>
    </row>
    <row r="6" spans="1:5" ht="15.75" x14ac:dyDescent="0.25">
      <c r="A6" s="1389" t="s">
        <v>812</v>
      </c>
      <c r="B6" s="1405"/>
      <c r="C6" s="1405"/>
      <c r="D6" s="1405"/>
      <c r="E6" s="1405"/>
    </row>
    <row r="7" spans="1:5" ht="15.75" x14ac:dyDescent="0.25">
      <c r="A7" s="1389" t="s">
        <v>831</v>
      </c>
      <c r="B7" s="1405"/>
      <c r="C7" s="1405"/>
      <c r="D7" s="1405"/>
      <c r="E7" s="1405"/>
    </row>
    <row r="8" spans="1:5" x14ac:dyDescent="0.2">
      <c r="B8" s="1"/>
      <c r="C8" s="1"/>
      <c r="D8" s="1"/>
    </row>
    <row r="9" spans="1:5" ht="13.5" thickBot="1" x14ac:dyDescent="0.25">
      <c r="B9" s="1"/>
      <c r="C9" s="1"/>
      <c r="D9" s="1335" t="s">
        <v>813</v>
      </c>
    </row>
    <row r="10" spans="1:5" ht="16.5" thickBot="1" x14ac:dyDescent="0.3">
      <c r="A10" s="1422" t="s">
        <v>126</v>
      </c>
      <c r="B10" s="1477" t="s">
        <v>3</v>
      </c>
      <c r="C10" s="1479" t="s">
        <v>814</v>
      </c>
      <c r="D10" s="1480"/>
      <c r="E10" s="1481"/>
    </row>
    <row r="11" spans="1:5" ht="16.5" thickBot="1" x14ac:dyDescent="0.3">
      <c r="A11" s="1395"/>
      <c r="B11" s="1478"/>
      <c r="C11" s="1353">
        <v>42370</v>
      </c>
      <c r="D11" s="1354">
        <v>42735</v>
      </c>
      <c r="E11" s="1336" t="s">
        <v>817</v>
      </c>
    </row>
    <row r="12" spans="1:5" ht="16.5" thickBot="1" x14ac:dyDescent="0.3">
      <c r="A12" s="234" t="s">
        <v>185</v>
      </c>
      <c r="B12" s="1329" t="s">
        <v>128</v>
      </c>
      <c r="C12" s="1337" t="s">
        <v>129</v>
      </c>
      <c r="D12" s="211" t="s">
        <v>130</v>
      </c>
      <c r="E12" s="1338" t="s">
        <v>150</v>
      </c>
    </row>
    <row r="13" spans="1:5" x14ac:dyDescent="0.2">
      <c r="A13" s="1339" t="s">
        <v>131</v>
      </c>
      <c r="B13" s="1340" t="s">
        <v>816</v>
      </c>
      <c r="C13" s="1341">
        <v>0</v>
      </c>
      <c r="D13" s="1341">
        <v>0</v>
      </c>
      <c r="E13" s="1357">
        <f>D13-C13</f>
        <v>0</v>
      </c>
    </row>
    <row r="14" spans="1:5" x14ac:dyDescent="0.2">
      <c r="A14" s="1342" t="s">
        <v>132</v>
      </c>
      <c r="B14" s="1343" t="s">
        <v>653</v>
      </c>
      <c r="C14" s="1341">
        <v>0</v>
      </c>
      <c r="D14" s="1355">
        <v>0</v>
      </c>
      <c r="E14" s="1358">
        <f>D14-C14</f>
        <v>0</v>
      </c>
    </row>
    <row r="15" spans="1:5" x14ac:dyDescent="0.2">
      <c r="A15" s="341" t="s">
        <v>133</v>
      </c>
      <c r="B15" s="1345" t="s">
        <v>654</v>
      </c>
      <c r="C15" s="1348">
        <v>15827</v>
      </c>
      <c r="D15" s="1356">
        <v>23293</v>
      </c>
      <c r="E15" s="1359">
        <v>7466</v>
      </c>
    </row>
    <row r="16" spans="1:5" x14ac:dyDescent="0.2">
      <c r="A16" s="341" t="s">
        <v>134</v>
      </c>
      <c r="B16" s="1346" t="s">
        <v>655</v>
      </c>
      <c r="C16" s="1349">
        <v>0</v>
      </c>
      <c r="D16" s="1349">
        <v>0</v>
      </c>
      <c r="E16" s="1358">
        <f>D16-C16</f>
        <v>0</v>
      </c>
    </row>
    <row r="17" spans="1:8" ht="13.5" thickBot="1" x14ac:dyDescent="0.25">
      <c r="A17" s="1250" t="s">
        <v>135</v>
      </c>
      <c r="B17" s="1351"/>
      <c r="C17" s="1352"/>
      <c r="D17" s="1352"/>
      <c r="E17" s="947"/>
      <c r="H17" s="11"/>
    </row>
    <row r="18" spans="1:8" ht="13.5" thickBot="1" x14ac:dyDescent="0.25">
      <c r="A18" s="1350" t="s">
        <v>136</v>
      </c>
      <c r="B18" s="1347" t="s">
        <v>815</v>
      </c>
      <c r="C18" s="1344">
        <f>C13+C14+C15+C16+C17</f>
        <v>15827</v>
      </c>
      <c r="D18" s="1344">
        <f>D13+D14+D15+D16+D17</f>
        <v>23293</v>
      </c>
      <c r="E18" s="1344">
        <f>E13+E14+E15+E16+E17</f>
        <v>7466</v>
      </c>
    </row>
    <row r="19" spans="1:8" x14ac:dyDescent="0.2">
      <c r="B19" s="1"/>
    </row>
    <row r="20" spans="1:8" x14ac:dyDescent="0.2">
      <c r="B20" s="1"/>
    </row>
    <row r="21" spans="1:8" x14ac:dyDescent="0.2">
      <c r="B21" s="1"/>
    </row>
    <row r="22" spans="1:8" x14ac:dyDescent="0.2">
      <c r="B22" s="1"/>
      <c r="C22" s="1"/>
      <c r="D22" s="33"/>
    </row>
    <row r="24" spans="1:8" x14ac:dyDescent="0.2">
      <c r="D24" s="12"/>
    </row>
    <row r="25" spans="1:8" x14ac:dyDescent="0.2">
      <c r="D25" s="12"/>
    </row>
    <row r="26" spans="1:8" x14ac:dyDescent="0.2">
      <c r="D26" s="12"/>
    </row>
  </sheetData>
  <mergeCells count="6">
    <mergeCell ref="A5:E5"/>
    <mergeCell ref="A6:E6"/>
    <mergeCell ref="A7:E7"/>
    <mergeCell ref="A10:A11"/>
    <mergeCell ref="B10:B11"/>
    <mergeCell ref="C10:E10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>
      <selection sqref="A1:E1"/>
    </sheetView>
  </sheetViews>
  <sheetFormatPr defaultRowHeight="12.75" x14ac:dyDescent="0.2"/>
  <cols>
    <col min="1" max="1" width="4.5703125" customWidth="1"/>
    <col min="2" max="2" width="5.5703125" customWidth="1"/>
    <col min="3" max="3" width="41.5703125" customWidth="1"/>
    <col min="4" max="4" width="14.85546875" customWidth="1"/>
    <col min="5" max="5" width="14.7109375" customWidth="1"/>
  </cols>
  <sheetData>
    <row r="1" spans="1:5" x14ac:dyDescent="0.2">
      <c r="A1" s="1503" t="s">
        <v>929</v>
      </c>
      <c r="B1" s="1503"/>
      <c r="C1" s="1503"/>
      <c r="D1" s="1503"/>
      <c r="E1" s="1503"/>
    </row>
    <row r="2" spans="1:5" x14ac:dyDescent="0.2">
      <c r="A2" s="104"/>
      <c r="B2" s="104"/>
      <c r="C2" s="104"/>
      <c r="D2" s="104"/>
      <c r="E2" s="104"/>
    </row>
    <row r="3" spans="1:5" ht="15.75" x14ac:dyDescent="0.25">
      <c r="A3" s="1500" t="s">
        <v>832</v>
      </c>
      <c r="B3" s="1500"/>
      <c r="C3" s="1500"/>
      <c r="D3" s="1500"/>
      <c r="E3" s="1500"/>
    </row>
    <row r="4" spans="1:5" x14ac:dyDescent="0.2">
      <c r="A4" s="1130"/>
      <c r="B4" s="596"/>
      <c r="C4" s="596"/>
      <c r="D4" s="596"/>
      <c r="E4" s="596"/>
    </row>
    <row r="5" spans="1:5" x14ac:dyDescent="0.2">
      <c r="A5" s="1487" t="s">
        <v>610</v>
      </c>
      <c r="B5" s="1487"/>
      <c r="C5" s="1487"/>
      <c r="D5" s="1487"/>
      <c r="E5" s="1487"/>
    </row>
    <row r="6" spans="1:5" ht="13.5" thickBot="1" x14ac:dyDescent="0.25">
      <c r="A6" s="1"/>
      <c r="B6" s="1"/>
      <c r="C6" s="1"/>
      <c r="D6" s="1"/>
      <c r="E6" s="37" t="s">
        <v>607</v>
      </c>
    </row>
    <row r="7" spans="1:5" ht="13.5" thickBot="1" x14ac:dyDescent="0.25">
      <c r="A7" s="1521" t="s">
        <v>611</v>
      </c>
      <c r="B7" s="1521"/>
      <c r="C7" s="1521"/>
      <c r="D7" s="226" t="s">
        <v>612</v>
      </c>
      <c r="E7" s="1131" t="s">
        <v>613</v>
      </c>
    </row>
    <row r="8" spans="1:5" ht="16.5" thickBot="1" x14ac:dyDescent="0.3">
      <c r="A8" s="1132" t="s">
        <v>185</v>
      </c>
      <c r="B8" s="1528" t="s">
        <v>640</v>
      </c>
      <c r="C8" s="1528"/>
      <c r="D8" s="1133">
        <f>D9+D34+D86</f>
        <v>533218042</v>
      </c>
      <c r="E8" s="1133">
        <f>E9+E34+E86</f>
        <v>732510689</v>
      </c>
    </row>
    <row r="9" spans="1:5" x14ac:dyDescent="0.2">
      <c r="A9" s="533"/>
      <c r="B9" s="950" t="s">
        <v>614</v>
      </c>
      <c r="C9" s="1168" t="s">
        <v>615</v>
      </c>
      <c r="D9" s="156">
        <f>D10+D18+D26</f>
        <v>0</v>
      </c>
      <c r="E9" s="921">
        <f>E12+E17</f>
        <v>0</v>
      </c>
    </row>
    <row r="10" spans="1:5" x14ac:dyDescent="0.2">
      <c r="A10" s="96"/>
      <c r="B10" s="73"/>
      <c r="C10" s="1169" t="s">
        <v>641</v>
      </c>
      <c r="D10" s="90"/>
      <c r="E10" s="83"/>
    </row>
    <row r="11" spans="1:5" x14ac:dyDescent="0.2">
      <c r="A11" s="68"/>
      <c r="B11" s="1179"/>
      <c r="C11" s="1170" t="s">
        <v>616</v>
      </c>
      <c r="D11" s="153"/>
      <c r="E11" s="141"/>
    </row>
    <row r="12" spans="1:5" x14ac:dyDescent="0.2">
      <c r="A12" s="75"/>
      <c r="B12" s="1180"/>
      <c r="C12" s="1171" t="s">
        <v>617</v>
      </c>
      <c r="D12" s="110">
        <f>D14+D15+D16</f>
        <v>0</v>
      </c>
      <c r="E12" s="110">
        <f>E14+E15+E16</f>
        <v>0</v>
      </c>
    </row>
    <row r="13" spans="1:5" x14ac:dyDescent="0.2">
      <c r="A13" s="75"/>
      <c r="B13" s="1180"/>
      <c r="C13" s="1171" t="s">
        <v>618</v>
      </c>
      <c r="D13" s="110"/>
      <c r="E13" s="143"/>
    </row>
    <row r="14" spans="1:5" x14ac:dyDescent="0.2">
      <c r="A14" s="75"/>
      <c r="B14" s="1180"/>
      <c r="C14" s="1172" t="s">
        <v>619</v>
      </c>
      <c r="D14" s="110"/>
      <c r="E14" s="143"/>
    </row>
    <row r="15" spans="1:5" ht="24" x14ac:dyDescent="0.2">
      <c r="A15" s="75"/>
      <c r="B15" s="1180"/>
      <c r="C15" s="1173" t="s">
        <v>637</v>
      </c>
      <c r="D15" s="110"/>
      <c r="E15" s="143"/>
    </row>
    <row r="16" spans="1:5" x14ac:dyDescent="0.2">
      <c r="A16" s="157"/>
      <c r="B16" s="1181"/>
      <c r="C16" s="1174" t="s">
        <v>638</v>
      </c>
      <c r="D16" s="154"/>
      <c r="E16" s="149"/>
    </row>
    <row r="17" spans="1:5" x14ac:dyDescent="0.2">
      <c r="A17" s="96"/>
      <c r="B17" s="73"/>
      <c r="C17" s="1175" t="s">
        <v>639</v>
      </c>
      <c r="D17" s="86">
        <v>0</v>
      </c>
      <c r="E17" s="86">
        <v>0</v>
      </c>
    </row>
    <row r="18" spans="1:5" x14ac:dyDescent="0.2">
      <c r="A18" s="96"/>
      <c r="B18" s="73"/>
      <c r="C18" s="1169" t="s">
        <v>642</v>
      </c>
      <c r="D18" s="86">
        <v>0</v>
      </c>
      <c r="E18" s="81">
        <v>0</v>
      </c>
    </row>
    <row r="19" spans="1:5" x14ac:dyDescent="0.2">
      <c r="A19" s="96"/>
      <c r="B19" s="73"/>
      <c r="C19" s="1176" t="s">
        <v>616</v>
      </c>
      <c r="D19" s="86"/>
      <c r="E19" s="81"/>
    </row>
    <row r="20" spans="1:5" x14ac:dyDescent="0.2">
      <c r="A20" s="96"/>
      <c r="B20" s="73"/>
      <c r="C20" s="1176" t="s">
        <v>617</v>
      </c>
      <c r="D20" s="86"/>
      <c r="E20" s="81"/>
    </row>
    <row r="21" spans="1:5" x14ac:dyDescent="0.2">
      <c r="A21" s="96"/>
      <c r="B21" s="73"/>
      <c r="C21" s="1176" t="s">
        <v>618</v>
      </c>
      <c r="D21" s="86"/>
      <c r="E21" s="81"/>
    </row>
    <row r="22" spans="1:5" x14ac:dyDescent="0.2">
      <c r="A22" s="96"/>
      <c r="B22" s="73"/>
      <c r="C22" s="1175" t="s">
        <v>619</v>
      </c>
      <c r="D22" s="86"/>
      <c r="E22" s="81"/>
    </row>
    <row r="23" spans="1:5" ht="24" x14ac:dyDescent="0.2">
      <c r="A23" s="96"/>
      <c r="B23" s="73"/>
      <c r="C23" s="1177" t="s">
        <v>637</v>
      </c>
      <c r="D23" s="86"/>
      <c r="E23" s="81"/>
    </row>
    <row r="24" spans="1:5" x14ac:dyDescent="0.2">
      <c r="A24" s="96"/>
      <c r="B24" s="73"/>
      <c r="C24" s="1175" t="s">
        <v>638</v>
      </c>
      <c r="D24" s="86"/>
      <c r="E24" s="81"/>
    </row>
    <row r="25" spans="1:5" x14ac:dyDescent="0.2">
      <c r="A25" s="96"/>
      <c r="B25" s="73"/>
      <c r="C25" s="1175" t="s">
        <v>639</v>
      </c>
      <c r="D25" s="86"/>
      <c r="E25" s="81"/>
    </row>
    <row r="26" spans="1:5" x14ac:dyDescent="0.2">
      <c r="A26" s="96"/>
      <c r="B26" s="73"/>
      <c r="C26" s="1169" t="s">
        <v>643</v>
      </c>
      <c r="D26" s="86"/>
      <c r="E26" s="81"/>
    </row>
    <row r="27" spans="1:5" x14ac:dyDescent="0.2">
      <c r="A27" s="96"/>
      <c r="B27" s="73"/>
      <c r="C27" s="1176" t="s">
        <v>616</v>
      </c>
      <c r="D27" s="86"/>
      <c r="E27" s="81"/>
    </row>
    <row r="28" spans="1:5" x14ac:dyDescent="0.2">
      <c r="A28" s="96"/>
      <c r="B28" s="73"/>
      <c r="C28" s="1176" t="s">
        <v>617</v>
      </c>
      <c r="D28" s="86"/>
      <c r="E28" s="81"/>
    </row>
    <row r="29" spans="1:5" x14ac:dyDescent="0.2">
      <c r="A29" s="96"/>
      <c r="B29" s="73"/>
      <c r="C29" s="1176" t="s">
        <v>618</v>
      </c>
      <c r="D29" s="86"/>
      <c r="E29" s="81"/>
    </row>
    <row r="30" spans="1:5" x14ac:dyDescent="0.2">
      <c r="A30" s="96"/>
      <c r="B30" s="73"/>
      <c r="C30" s="1175" t="s">
        <v>619</v>
      </c>
      <c r="D30" s="86"/>
      <c r="E30" s="81"/>
    </row>
    <row r="31" spans="1:5" ht="24" x14ac:dyDescent="0.2">
      <c r="A31" s="96"/>
      <c r="B31" s="73"/>
      <c r="C31" s="1177" t="s">
        <v>637</v>
      </c>
      <c r="D31" s="86"/>
      <c r="E31" s="81"/>
    </row>
    <row r="32" spans="1:5" x14ac:dyDescent="0.2">
      <c r="A32" s="96"/>
      <c r="B32" s="73"/>
      <c r="C32" s="1175" t="s">
        <v>638</v>
      </c>
      <c r="D32" s="86"/>
      <c r="E32" s="81"/>
    </row>
    <row r="33" spans="1:6" ht="13.5" thickBot="1" x14ac:dyDescent="0.25">
      <c r="A33" s="178"/>
      <c r="B33" s="1122"/>
      <c r="C33" s="1178" t="s">
        <v>639</v>
      </c>
      <c r="D33" s="180"/>
      <c r="E33" s="1044"/>
    </row>
    <row r="34" spans="1:6" ht="13.5" thickBot="1" x14ac:dyDescent="0.25">
      <c r="A34" s="1121"/>
      <c r="B34" s="1165" t="s">
        <v>620</v>
      </c>
      <c r="C34" s="1166" t="s">
        <v>621</v>
      </c>
      <c r="D34" s="93">
        <f>SUM(D35+D43+D62+D70+D78+D83+D84+D85)</f>
        <v>532948042</v>
      </c>
      <c r="E34" s="923">
        <f>SUM(E35+E43+E62+E70+E78+E83+E84+E85)</f>
        <v>732240689</v>
      </c>
      <c r="F34" s="52"/>
    </row>
    <row r="35" spans="1:6" x14ac:dyDescent="0.2">
      <c r="A35" s="31"/>
      <c r="B35" s="20"/>
      <c r="C35" s="1164" t="s">
        <v>622</v>
      </c>
      <c r="D35" s="1142">
        <v>516218838</v>
      </c>
      <c r="E35" s="1142">
        <v>713983018</v>
      </c>
      <c r="F35" s="52"/>
    </row>
    <row r="36" spans="1:6" x14ac:dyDescent="0.2">
      <c r="A36" s="5"/>
      <c r="B36" s="22"/>
      <c r="C36" s="1138" t="s">
        <v>616</v>
      </c>
      <c r="D36" s="110"/>
      <c r="E36" s="1143"/>
      <c r="F36" s="52"/>
    </row>
    <row r="37" spans="1:6" x14ac:dyDescent="0.2">
      <c r="A37" s="5"/>
      <c r="B37" s="22"/>
      <c r="C37" s="1139" t="s">
        <v>617</v>
      </c>
      <c r="D37" s="110">
        <f>D39+D41</f>
        <v>0</v>
      </c>
      <c r="E37" s="1143">
        <f>E39+E41</f>
        <v>0</v>
      </c>
      <c r="F37" s="52"/>
    </row>
    <row r="38" spans="1:6" x14ac:dyDescent="0.2">
      <c r="A38" s="5"/>
      <c r="B38" s="22"/>
      <c r="C38" s="1139" t="s">
        <v>618</v>
      </c>
      <c r="D38" s="110"/>
      <c r="E38" s="1143"/>
      <c r="F38" s="52"/>
    </row>
    <row r="39" spans="1:6" x14ac:dyDescent="0.2">
      <c r="A39" s="5"/>
      <c r="B39" s="22"/>
      <c r="C39" s="1140" t="s">
        <v>619</v>
      </c>
      <c r="D39" s="1062"/>
      <c r="E39" s="1143"/>
      <c r="F39" s="52"/>
    </row>
    <row r="40" spans="1:6" ht="24" x14ac:dyDescent="0.2">
      <c r="A40" s="5"/>
      <c r="B40" s="22"/>
      <c r="C40" s="1162" t="s">
        <v>637</v>
      </c>
      <c r="D40" s="1062"/>
      <c r="E40" s="1143"/>
      <c r="F40" s="52"/>
    </row>
    <row r="41" spans="1:6" x14ac:dyDescent="0.2">
      <c r="A41" s="5"/>
      <c r="B41" s="22"/>
      <c r="C41" s="1140" t="s">
        <v>638</v>
      </c>
      <c r="D41" s="1062"/>
      <c r="E41" s="1143"/>
      <c r="F41" s="52"/>
    </row>
    <row r="42" spans="1:6" ht="13.5" thickBot="1" x14ac:dyDescent="0.25">
      <c r="A42" s="9"/>
      <c r="B42" s="103"/>
      <c r="C42" s="1141" t="s">
        <v>639</v>
      </c>
      <c r="D42" s="924"/>
      <c r="E42" s="1144"/>
      <c r="F42" s="52"/>
    </row>
    <row r="43" spans="1:6" ht="13.5" thickBot="1" x14ac:dyDescent="0.25">
      <c r="A43" s="1134"/>
      <c r="B43" s="131"/>
      <c r="C43" s="1135" t="s">
        <v>644</v>
      </c>
      <c r="D43" s="951">
        <v>16729204</v>
      </c>
      <c r="E43" s="1137">
        <v>18257671</v>
      </c>
      <c r="F43" s="52"/>
    </row>
    <row r="44" spans="1:6" x14ac:dyDescent="0.2">
      <c r="A44" s="31"/>
      <c r="B44" s="20"/>
      <c r="C44" s="1138" t="s">
        <v>616</v>
      </c>
      <c r="D44" s="1145"/>
      <c r="E44" s="1146"/>
      <c r="F44" s="52"/>
    </row>
    <row r="45" spans="1:6" x14ac:dyDescent="0.2">
      <c r="A45" s="5"/>
      <c r="B45" s="22"/>
      <c r="C45" s="1139" t="s">
        <v>617</v>
      </c>
      <c r="D45" s="110">
        <f>D47+D49</f>
        <v>0</v>
      </c>
      <c r="E45" s="23">
        <f>E47+E49</f>
        <v>0</v>
      </c>
      <c r="F45" s="52"/>
    </row>
    <row r="46" spans="1:6" x14ac:dyDescent="0.2">
      <c r="A46" s="5"/>
      <c r="B46" s="22"/>
      <c r="C46" s="1139" t="s">
        <v>618</v>
      </c>
      <c r="D46" s="110"/>
      <c r="E46" s="23"/>
      <c r="F46" s="52"/>
    </row>
    <row r="47" spans="1:6" x14ac:dyDescent="0.2">
      <c r="A47" s="5"/>
      <c r="B47" s="22"/>
      <c r="C47" s="1140" t="s">
        <v>619</v>
      </c>
      <c r="D47" s="110">
        <v>0</v>
      </c>
      <c r="E47" s="23">
        <v>0</v>
      </c>
      <c r="F47" s="52"/>
    </row>
    <row r="48" spans="1:6" ht="24" x14ac:dyDescent="0.2">
      <c r="A48" s="5"/>
      <c r="B48" s="22"/>
      <c r="C48" s="1162" t="s">
        <v>637</v>
      </c>
      <c r="D48" s="110"/>
      <c r="E48" s="23"/>
      <c r="F48" s="52"/>
    </row>
    <row r="49" spans="1:6" x14ac:dyDescent="0.2">
      <c r="A49" s="5"/>
      <c r="B49" s="22"/>
      <c r="C49" s="1140" t="s">
        <v>638</v>
      </c>
      <c r="D49" s="110"/>
      <c r="E49" s="23"/>
      <c r="F49" s="52"/>
    </row>
    <row r="50" spans="1:6" x14ac:dyDescent="0.2">
      <c r="A50" s="1183"/>
      <c r="B50" s="1184"/>
      <c r="C50" s="1185" t="s">
        <v>639</v>
      </c>
      <c r="D50" s="111"/>
      <c r="E50" s="552"/>
      <c r="F50" s="52"/>
    </row>
    <row r="51" spans="1:6" x14ac:dyDescent="0.2">
      <c r="A51" s="33"/>
      <c r="B51" s="33"/>
      <c r="C51" s="1182"/>
      <c r="D51" s="27"/>
      <c r="E51" s="27"/>
      <c r="F51" s="52"/>
    </row>
    <row r="52" spans="1:6" x14ac:dyDescent="0.2">
      <c r="A52" s="33"/>
      <c r="B52" s="33"/>
      <c r="C52" s="1182"/>
      <c r="D52" s="27"/>
      <c r="E52" s="27"/>
      <c r="F52" s="52"/>
    </row>
    <row r="53" spans="1:6" x14ac:dyDescent="0.2">
      <c r="A53" s="33"/>
      <c r="B53" s="33"/>
      <c r="C53" s="1182"/>
      <c r="D53" s="27"/>
      <c r="E53" s="27"/>
      <c r="F53" s="52"/>
    </row>
    <row r="54" spans="1:6" x14ac:dyDescent="0.2">
      <c r="A54" s="1516"/>
      <c r="B54" s="1390"/>
      <c r="C54" s="1390"/>
      <c r="D54" s="1390"/>
      <c r="E54" s="1390"/>
      <c r="F54" s="52"/>
    </row>
    <row r="55" spans="1:6" x14ac:dyDescent="0.2">
      <c r="A55" s="1503" t="s">
        <v>834</v>
      </c>
      <c r="B55" s="1503"/>
      <c r="C55" s="1503"/>
      <c r="D55" s="1503"/>
      <c r="E55" s="1503"/>
      <c r="F55" s="52"/>
    </row>
    <row r="56" spans="1:6" x14ac:dyDescent="0.2">
      <c r="A56" s="104"/>
      <c r="B56" s="104"/>
      <c r="C56" s="104"/>
      <c r="D56" s="104"/>
      <c r="E56" s="104"/>
      <c r="F56" s="52"/>
    </row>
    <row r="57" spans="1:6" ht="15.75" x14ac:dyDescent="0.25">
      <c r="A57" s="1500" t="s">
        <v>832</v>
      </c>
      <c r="B57" s="1500"/>
      <c r="C57" s="1500"/>
      <c r="D57" s="1500"/>
      <c r="E57" s="1500"/>
      <c r="F57" s="52"/>
    </row>
    <row r="58" spans="1:6" x14ac:dyDescent="0.2">
      <c r="A58" s="1130"/>
      <c r="B58" s="596"/>
      <c r="C58" s="596"/>
      <c r="D58" s="596"/>
      <c r="E58" s="596"/>
      <c r="F58" s="52"/>
    </row>
    <row r="59" spans="1:6" x14ac:dyDescent="0.2">
      <c r="A59" s="1487" t="s">
        <v>610</v>
      </c>
      <c r="B59" s="1487"/>
      <c r="C59" s="1487"/>
      <c r="D59" s="1487"/>
      <c r="E59" s="1487"/>
      <c r="F59" s="52"/>
    </row>
    <row r="60" spans="1:6" ht="13.5" thickBot="1" x14ac:dyDescent="0.25">
      <c r="A60" s="1"/>
      <c r="B60" s="1"/>
      <c r="C60" s="1"/>
      <c r="D60" s="1"/>
      <c r="E60" s="37" t="s">
        <v>607</v>
      </c>
      <c r="F60" s="52"/>
    </row>
    <row r="61" spans="1:6" ht="13.5" thickBot="1" x14ac:dyDescent="0.25">
      <c r="A61" s="1521" t="s">
        <v>611</v>
      </c>
      <c r="B61" s="1521"/>
      <c r="C61" s="1521"/>
      <c r="D61" s="226" t="s">
        <v>612</v>
      </c>
      <c r="E61" s="1131" t="s">
        <v>613</v>
      </c>
      <c r="F61" s="52"/>
    </row>
    <row r="62" spans="1:6" ht="13.5" thickBot="1" x14ac:dyDescent="0.25">
      <c r="A62" s="1134"/>
      <c r="B62" s="131"/>
      <c r="C62" s="1135" t="s">
        <v>645</v>
      </c>
      <c r="D62" s="951">
        <f>D64+D69</f>
        <v>0</v>
      </c>
      <c r="E62" s="1137">
        <f>E64+E69</f>
        <v>0</v>
      </c>
      <c r="F62" s="52"/>
    </row>
    <row r="63" spans="1:6" x14ac:dyDescent="0.2">
      <c r="A63" s="31"/>
      <c r="B63" s="20"/>
      <c r="C63" s="1138" t="s">
        <v>616</v>
      </c>
      <c r="D63" s="1145"/>
      <c r="E63" s="551"/>
      <c r="F63" s="52"/>
    </row>
    <row r="64" spans="1:6" x14ac:dyDescent="0.2">
      <c r="A64" s="5"/>
      <c r="B64" s="22"/>
      <c r="C64" s="1139" t="s">
        <v>617</v>
      </c>
      <c r="D64" s="110">
        <f>D66+D68</f>
        <v>0</v>
      </c>
      <c r="E64" s="23">
        <f>E66+E68</f>
        <v>0</v>
      </c>
      <c r="F64" s="52"/>
    </row>
    <row r="65" spans="1:6" x14ac:dyDescent="0.2">
      <c r="A65" s="5"/>
      <c r="B65" s="22"/>
      <c r="C65" s="1139" t="s">
        <v>618</v>
      </c>
      <c r="D65" s="110"/>
      <c r="E65" s="23"/>
      <c r="F65" s="52"/>
    </row>
    <row r="66" spans="1:6" x14ac:dyDescent="0.2">
      <c r="A66" s="5"/>
      <c r="B66" s="22"/>
      <c r="C66" s="1140" t="s">
        <v>619</v>
      </c>
      <c r="D66" s="110">
        <v>0</v>
      </c>
      <c r="E66" s="23">
        <v>0</v>
      </c>
      <c r="F66" s="52"/>
    </row>
    <row r="67" spans="1:6" ht="24" x14ac:dyDescent="0.2">
      <c r="A67" s="5"/>
      <c r="B67" s="22"/>
      <c r="C67" s="1162" t="s">
        <v>637</v>
      </c>
      <c r="D67" s="110"/>
      <c r="E67" s="23"/>
      <c r="F67" s="52"/>
    </row>
    <row r="68" spans="1:6" x14ac:dyDescent="0.2">
      <c r="A68" s="5"/>
      <c r="B68" s="22"/>
      <c r="C68" s="1140" t="s">
        <v>638</v>
      </c>
      <c r="D68" s="110"/>
      <c r="E68" s="23">
        <v>0</v>
      </c>
      <c r="F68" s="52"/>
    </row>
    <row r="69" spans="1:6" ht="13.5" thickBot="1" x14ac:dyDescent="0.25">
      <c r="A69" s="9"/>
      <c r="B69" s="103"/>
      <c r="C69" s="1141" t="s">
        <v>639</v>
      </c>
      <c r="D69" s="154"/>
      <c r="E69" s="29"/>
      <c r="F69" s="52"/>
    </row>
    <row r="70" spans="1:6" ht="13.5" thickBot="1" x14ac:dyDescent="0.25">
      <c r="A70" s="1134"/>
      <c r="B70" s="131"/>
      <c r="C70" s="1135" t="s">
        <v>646</v>
      </c>
      <c r="D70" s="951">
        <v>0</v>
      </c>
      <c r="E70" s="1137">
        <v>0</v>
      </c>
      <c r="F70" s="52"/>
    </row>
    <row r="71" spans="1:6" x14ac:dyDescent="0.2">
      <c r="A71" s="31"/>
      <c r="B71" s="20"/>
      <c r="C71" s="1138" t="s">
        <v>616</v>
      </c>
      <c r="D71" s="153"/>
      <c r="E71" s="551"/>
      <c r="F71" s="52"/>
    </row>
    <row r="72" spans="1:6" x14ac:dyDescent="0.2">
      <c r="A72" s="5"/>
      <c r="B72" s="22"/>
      <c r="C72" s="1139" t="s">
        <v>617</v>
      </c>
      <c r="D72" s="110">
        <v>0</v>
      </c>
      <c r="E72" s="23">
        <v>0</v>
      </c>
      <c r="F72" s="52"/>
    </row>
    <row r="73" spans="1:6" x14ac:dyDescent="0.2">
      <c r="A73" s="5"/>
      <c r="B73" s="22"/>
      <c r="C73" s="1139" t="s">
        <v>618</v>
      </c>
      <c r="D73" s="110"/>
      <c r="E73" s="23"/>
      <c r="F73" s="52"/>
    </row>
    <row r="74" spans="1:6" x14ac:dyDescent="0.2">
      <c r="A74" s="5"/>
      <c r="B74" s="22"/>
      <c r="C74" s="1140" t="s">
        <v>619</v>
      </c>
      <c r="D74" s="110">
        <v>0</v>
      </c>
      <c r="E74" s="23">
        <v>0</v>
      </c>
      <c r="F74" s="52"/>
    </row>
    <row r="75" spans="1:6" ht="24" x14ac:dyDescent="0.2">
      <c r="A75" s="5"/>
      <c r="B75" s="22"/>
      <c r="C75" s="1162" t="s">
        <v>637</v>
      </c>
      <c r="D75" s="110"/>
      <c r="E75" s="23"/>
      <c r="F75" s="52"/>
    </row>
    <row r="76" spans="1:6" x14ac:dyDescent="0.2">
      <c r="A76" s="5"/>
      <c r="B76" s="22"/>
      <c r="C76" s="1140" t="s">
        <v>638</v>
      </c>
      <c r="D76" s="110">
        <v>0</v>
      </c>
      <c r="E76" s="23">
        <v>0</v>
      </c>
      <c r="F76" s="52"/>
    </row>
    <row r="77" spans="1:6" ht="13.5" thickBot="1" x14ac:dyDescent="0.25">
      <c r="A77" s="5"/>
      <c r="B77" s="22"/>
      <c r="C77" s="1141" t="s">
        <v>639</v>
      </c>
      <c r="D77" s="110">
        <v>0</v>
      </c>
      <c r="E77" s="23">
        <v>0</v>
      </c>
      <c r="F77" s="52"/>
    </row>
    <row r="78" spans="1:6" ht="13.5" thickBot="1" x14ac:dyDescent="0.25">
      <c r="A78" s="1134"/>
      <c r="B78" s="131"/>
      <c r="C78" s="1135" t="s">
        <v>647</v>
      </c>
      <c r="D78" s="951">
        <f>D80+D85</f>
        <v>0</v>
      </c>
      <c r="E78" s="1137">
        <f>E80+E85</f>
        <v>0</v>
      </c>
      <c r="F78" s="52"/>
    </row>
    <row r="79" spans="1:6" x14ac:dyDescent="0.2">
      <c r="A79" s="31"/>
      <c r="B79" s="20"/>
      <c r="C79" s="1138" t="s">
        <v>616</v>
      </c>
      <c r="D79" s="153"/>
      <c r="E79" s="551"/>
      <c r="F79" s="52"/>
    </row>
    <row r="80" spans="1:6" x14ac:dyDescent="0.2">
      <c r="A80" s="5"/>
      <c r="B80" s="22"/>
      <c r="C80" s="1139" t="s">
        <v>617</v>
      </c>
      <c r="D80" s="110">
        <v>0</v>
      </c>
      <c r="E80" s="23">
        <v>0</v>
      </c>
      <c r="F80" s="52"/>
    </row>
    <row r="81" spans="1:6" x14ac:dyDescent="0.2">
      <c r="A81" s="5"/>
      <c r="B81" s="22"/>
      <c r="C81" s="1139" t="s">
        <v>618</v>
      </c>
      <c r="D81" s="110"/>
      <c r="E81" s="23"/>
      <c r="F81" s="52"/>
    </row>
    <row r="82" spans="1:6" x14ac:dyDescent="0.2">
      <c r="A82" s="5"/>
      <c r="B82" s="22"/>
      <c r="C82" s="1140" t="s">
        <v>619</v>
      </c>
      <c r="D82" s="110">
        <v>0</v>
      </c>
      <c r="E82" s="23">
        <v>0</v>
      </c>
      <c r="F82" s="52"/>
    </row>
    <row r="83" spans="1:6" ht="24" x14ac:dyDescent="0.2">
      <c r="A83" s="5"/>
      <c r="B83" s="22"/>
      <c r="C83" s="1162" t="s">
        <v>637</v>
      </c>
      <c r="D83" s="110"/>
      <c r="E83" s="23"/>
      <c r="F83" s="52"/>
    </row>
    <row r="84" spans="1:6" x14ac:dyDescent="0.2">
      <c r="A84" s="5"/>
      <c r="B84" s="22"/>
      <c r="C84" s="1140" t="s">
        <v>638</v>
      </c>
      <c r="D84" s="110">
        <v>0</v>
      </c>
      <c r="E84" s="23">
        <v>0</v>
      </c>
      <c r="F84" s="52"/>
    </row>
    <row r="85" spans="1:6" ht="13.5" thickBot="1" x14ac:dyDescent="0.25">
      <c r="A85" s="5"/>
      <c r="B85" s="22"/>
      <c r="C85" s="1141" t="s">
        <v>639</v>
      </c>
      <c r="D85" s="110">
        <v>0</v>
      </c>
      <c r="E85" s="23">
        <v>0</v>
      </c>
      <c r="F85" s="52"/>
    </row>
    <row r="86" spans="1:6" ht="13.5" thickBot="1" x14ac:dyDescent="0.25">
      <c r="A86" s="1134"/>
      <c r="B86" s="131" t="s">
        <v>623</v>
      </c>
      <c r="C86" s="1135" t="s">
        <v>624</v>
      </c>
      <c r="D86" s="951">
        <v>270000</v>
      </c>
      <c r="E86" s="951">
        <v>270000</v>
      </c>
    </row>
    <row r="87" spans="1:6" ht="13.5" thickBot="1" x14ac:dyDescent="0.25">
      <c r="A87" s="1134"/>
      <c r="B87" s="131"/>
      <c r="C87" s="1135" t="s">
        <v>648</v>
      </c>
      <c r="D87" s="155">
        <v>270000</v>
      </c>
      <c r="E87" s="1137">
        <v>270000</v>
      </c>
    </row>
    <row r="88" spans="1:6" x14ac:dyDescent="0.2">
      <c r="A88" s="31"/>
      <c r="B88" s="20"/>
      <c r="C88" s="1138" t="s">
        <v>616</v>
      </c>
      <c r="D88" s="1145"/>
      <c r="E88" s="1146"/>
    </row>
    <row r="89" spans="1:6" x14ac:dyDescent="0.2">
      <c r="A89" s="5"/>
      <c r="B89" s="22"/>
      <c r="C89" s="1139" t="s">
        <v>617</v>
      </c>
      <c r="D89" s="110"/>
      <c r="E89" s="23"/>
    </row>
    <row r="90" spans="1:6" x14ac:dyDescent="0.2">
      <c r="A90" s="5"/>
      <c r="B90" s="22"/>
      <c r="C90" s="1139" t="s">
        <v>618</v>
      </c>
      <c r="D90" s="110"/>
      <c r="E90" s="23"/>
    </row>
    <row r="91" spans="1:6" x14ac:dyDescent="0.2">
      <c r="A91" s="5"/>
      <c r="B91" s="22"/>
      <c r="C91" s="1140" t="s">
        <v>619</v>
      </c>
      <c r="D91" s="110"/>
      <c r="E91" s="23"/>
    </row>
    <row r="92" spans="1:6" ht="24" x14ac:dyDescent="0.2">
      <c r="A92" s="5"/>
      <c r="B92" s="22"/>
      <c r="C92" s="1162" t="s">
        <v>637</v>
      </c>
      <c r="D92" s="110"/>
      <c r="E92" s="23"/>
    </row>
    <row r="93" spans="1:6" x14ac:dyDescent="0.2">
      <c r="A93" s="5"/>
      <c r="B93" s="22"/>
      <c r="C93" s="1140" t="s">
        <v>638</v>
      </c>
      <c r="D93" s="110"/>
      <c r="E93" s="23"/>
    </row>
    <row r="94" spans="1:6" ht="13.5" thickBot="1" x14ac:dyDescent="0.25">
      <c r="A94" s="1148"/>
      <c r="B94" s="1149"/>
      <c r="C94" s="1141" t="s">
        <v>639</v>
      </c>
      <c r="D94" s="372"/>
      <c r="E94" s="1150"/>
    </row>
    <row r="95" spans="1:6" ht="13.5" thickBot="1" x14ac:dyDescent="0.25">
      <c r="A95" s="1151"/>
      <c r="B95" s="131"/>
      <c r="C95" s="1135" t="s">
        <v>625</v>
      </c>
      <c r="D95" s="1136">
        <f>D97+D102</f>
        <v>0</v>
      </c>
      <c r="E95" s="1137">
        <f>E97+E102</f>
        <v>0</v>
      </c>
    </row>
    <row r="96" spans="1:6" x14ac:dyDescent="0.2">
      <c r="A96" s="5"/>
      <c r="B96" s="20"/>
      <c r="C96" s="1138" t="s">
        <v>616</v>
      </c>
      <c r="D96" s="1152"/>
      <c r="E96" s="551"/>
    </row>
    <row r="97" spans="1:5" x14ac:dyDescent="0.2">
      <c r="A97" s="5"/>
      <c r="B97" s="22"/>
      <c r="C97" s="1139" t="s">
        <v>617</v>
      </c>
      <c r="D97" s="7">
        <f>D99+D101</f>
        <v>0</v>
      </c>
      <c r="E97" s="7">
        <f>E99+E101</f>
        <v>0</v>
      </c>
    </row>
    <row r="98" spans="1:5" x14ac:dyDescent="0.2">
      <c r="A98" s="5"/>
      <c r="B98" s="22"/>
      <c r="C98" s="1139" t="s">
        <v>618</v>
      </c>
      <c r="D98" s="7"/>
      <c r="E98" s="23"/>
    </row>
    <row r="99" spans="1:5" x14ac:dyDescent="0.2">
      <c r="A99" s="5"/>
      <c r="B99" s="22"/>
      <c r="C99" s="1140" t="s">
        <v>619</v>
      </c>
      <c r="D99" s="7">
        <v>0</v>
      </c>
      <c r="E99" s="23">
        <v>0</v>
      </c>
    </row>
    <row r="100" spans="1:5" ht="24" x14ac:dyDescent="0.2">
      <c r="A100" s="5"/>
      <c r="B100" s="22"/>
      <c r="C100" s="1162" t="s">
        <v>637</v>
      </c>
      <c r="D100" s="7"/>
      <c r="E100" s="23"/>
    </row>
    <row r="101" spans="1:5" x14ac:dyDescent="0.2">
      <c r="A101" s="5"/>
      <c r="B101" s="22"/>
      <c r="C101" s="1140" t="s">
        <v>638</v>
      </c>
      <c r="D101" s="7">
        <v>0</v>
      </c>
      <c r="E101" s="23">
        <v>0</v>
      </c>
    </row>
    <row r="102" spans="1:5" x14ac:dyDescent="0.2">
      <c r="A102" s="1183"/>
      <c r="B102" s="1184"/>
      <c r="C102" s="1185" t="s">
        <v>639</v>
      </c>
      <c r="D102" s="64"/>
      <c r="E102" s="552"/>
    </row>
    <row r="103" spans="1:5" x14ac:dyDescent="0.2">
      <c r="A103" s="33"/>
      <c r="B103" s="33"/>
      <c r="C103" s="1182"/>
      <c r="D103" s="27"/>
      <c r="E103" s="27"/>
    </row>
    <row r="104" spans="1:5" x14ac:dyDescent="0.2">
      <c r="A104" s="33"/>
      <c r="B104" s="33"/>
      <c r="C104" s="1182"/>
      <c r="D104" s="27"/>
      <c r="E104" s="27"/>
    </row>
    <row r="105" spans="1:5" x14ac:dyDescent="0.2">
      <c r="A105" s="33"/>
      <c r="B105" s="33"/>
      <c r="C105" s="1182"/>
      <c r="D105" s="27"/>
      <c r="E105" s="27"/>
    </row>
    <row r="106" spans="1:5" x14ac:dyDescent="0.2">
      <c r="A106" s="33"/>
      <c r="B106" s="33"/>
      <c r="C106" s="1182"/>
      <c r="D106" s="27"/>
      <c r="E106" s="27"/>
    </row>
    <row r="107" spans="1:5" x14ac:dyDescent="0.2">
      <c r="A107" s="1516"/>
      <c r="B107" s="1390"/>
      <c r="C107" s="1390"/>
      <c r="D107" s="1390"/>
      <c r="E107" s="1390"/>
    </row>
    <row r="108" spans="1:5" x14ac:dyDescent="0.2">
      <c r="A108" s="1503" t="s">
        <v>834</v>
      </c>
      <c r="B108" s="1503"/>
      <c r="C108" s="1503"/>
      <c r="D108" s="1503"/>
      <c r="E108" s="1503"/>
    </row>
    <row r="109" spans="1:5" x14ac:dyDescent="0.2">
      <c r="A109" s="104"/>
      <c r="B109" s="104"/>
      <c r="C109" s="104"/>
      <c r="D109" s="104"/>
      <c r="E109" s="104"/>
    </row>
    <row r="110" spans="1:5" ht="15.75" x14ac:dyDescent="0.25">
      <c r="A110" s="1500" t="s">
        <v>832</v>
      </c>
      <c r="B110" s="1500"/>
      <c r="C110" s="1500"/>
      <c r="D110" s="1500"/>
      <c r="E110" s="1500"/>
    </row>
    <row r="111" spans="1:5" x14ac:dyDescent="0.2">
      <c r="A111" s="1130"/>
      <c r="B111" s="596"/>
      <c r="C111" s="596"/>
      <c r="D111" s="596"/>
      <c r="E111" s="596"/>
    </row>
    <row r="112" spans="1:5" x14ac:dyDescent="0.2">
      <c r="A112" s="1487" t="s">
        <v>610</v>
      </c>
      <c r="B112" s="1487"/>
      <c r="C112" s="1487"/>
      <c r="D112" s="1487"/>
      <c r="E112" s="1487"/>
    </row>
    <row r="113" spans="1:5" ht="13.5" thickBot="1" x14ac:dyDescent="0.25">
      <c r="A113" s="1"/>
      <c r="B113" s="1"/>
      <c r="C113" s="1"/>
      <c r="D113" s="1"/>
      <c r="E113" s="37" t="s">
        <v>607</v>
      </c>
    </row>
    <row r="114" spans="1:5" ht="13.5" thickBot="1" x14ac:dyDescent="0.25">
      <c r="A114" s="1526" t="s">
        <v>611</v>
      </c>
      <c r="B114" s="1527"/>
      <c r="C114" s="1527"/>
      <c r="D114" s="1206" t="s">
        <v>612</v>
      </c>
      <c r="E114" s="885" t="s">
        <v>613</v>
      </c>
    </row>
    <row r="115" spans="1:5" ht="13.5" thickBot="1" x14ac:dyDescent="0.25">
      <c r="A115" s="75"/>
      <c r="B115" s="131"/>
      <c r="C115" s="1135" t="s">
        <v>649</v>
      </c>
      <c r="D115" s="1136">
        <f>D117+D122</f>
        <v>0</v>
      </c>
      <c r="E115" s="1207">
        <f>E117+E122</f>
        <v>0</v>
      </c>
    </row>
    <row r="116" spans="1:5" x14ac:dyDescent="0.2">
      <c r="A116" s="75"/>
      <c r="B116" s="20"/>
      <c r="C116" s="1138" t="s">
        <v>616</v>
      </c>
      <c r="D116" s="354"/>
      <c r="E116" s="141"/>
    </row>
    <row r="117" spans="1:5" x14ac:dyDescent="0.2">
      <c r="A117" s="75"/>
      <c r="B117" s="22"/>
      <c r="C117" s="1139" t="s">
        <v>617</v>
      </c>
      <c r="D117" s="110">
        <f>D119+D121</f>
        <v>0</v>
      </c>
      <c r="E117" s="143">
        <f>E119+E121</f>
        <v>0</v>
      </c>
    </row>
    <row r="118" spans="1:5" x14ac:dyDescent="0.2">
      <c r="A118" s="75"/>
      <c r="B118" s="22"/>
      <c r="C118" s="1139" t="s">
        <v>618</v>
      </c>
      <c r="D118" s="110"/>
      <c r="E118" s="143"/>
    </row>
    <row r="119" spans="1:5" x14ac:dyDescent="0.2">
      <c r="A119" s="75"/>
      <c r="B119" s="22"/>
      <c r="C119" s="1140" t="s">
        <v>619</v>
      </c>
      <c r="D119" s="110">
        <v>0</v>
      </c>
      <c r="E119" s="143">
        <v>0</v>
      </c>
    </row>
    <row r="120" spans="1:5" ht="24" x14ac:dyDescent="0.2">
      <c r="A120" s="75"/>
      <c r="B120" s="22"/>
      <c r="C120" s="1162" t="s">
        <v>637</v>
      </c>
      <c r="D120" s="110"/>
      <c r="E120" s="143"/>
    </row>
    <row r="121" spans="1:5" x14ac:dyDescent="0.2">
      <c r="A121" s="75"/>
      <c r="B121" s="22"/>
      <c r="C121" s="1140" t="s">
        <v>638</v>
      </c>
      <c r="D121" s="110">
        <v>0</v>
      </c>
      <c r="E121" s="143">
        <v>0</v>
      </c>
    </row>
    <row r="122" spans="1:5" x14ac:dyDescent="0.2">
      <c r="A122" s="1032"/>
      <c r="B122" s="1184"/>
      <c r="C122" s="1185" t="s">
        <v>639</v>
      </c>
      <c r="D122" s="111"/>
      <c r="E122" s="229"/>
    </row>
    <row r="123" spans="1:5" ht="13.5" thickBot="1" x14ac:dyDescent="0.25">
      <c r="A123" s="76"/>
      <c r="B123" s="24"/>
      <c r="C123" s="1186"/>
      <c r="D123" s="94"/>
      <c r="E123" s="85"/>
    </row>
    <row r="124" spans="1:5" ht="26.25" thickBot="1" x14ac:dyDescent="0.25">
      <c r="A124" s="1208"/>
      <c r="B124" s="1153" t="s">
        <v>626</v>
      </c>
      <c r="C124" s="1154" t="s">
        <v>650</v>
      </c>
      <c r="D124" s="1155">
        <f>D126+D130</f>
        <v>0</v>
      </c>
      <c r="E124" s="1209">
        <f>E126+E130</f>
        <v>0</v>
      </c>
    </row>
    <row r="125" spans="1:5" x14ac:dyDescent="0.2">
      <c r="A125" s="68"/>
      <c r="B125" s="20"/>
      <c r="C125" s="1138" t="s">
        <v>616</v>
      </c>
      <c r="D125" s="1145"/>
      <c r="E125" s="1059"/>
    </row>
    <row r="126" spans="1:5" x14ac:dyDescent="0.2">
      <c r="A126" s="75"/>
      <c r="B126" s="22"/>
      <c r="C126" s="1139" t="s">
        <v>617</v>
      </c>
      <c r="D126" s="110"/>
      <c r="E126" s="922"/>
    </row>
    <row r="127" spans="1:5" x14ac:dyDescent="0.2">
      <c r="A127" s="75"/>
      <c r="B127" s="22"/>
      <c r="C127" s="1139" t="s">
        <v>618</v>
      </c>
      <c r="D127" s="1062"/>
      <c r="E127" s="922"/>
    </row>
    <row r="128" spans="1:5" x14ac:dyDescent="0.2">
      <c r="A128" s="75"/>
      <c r="B128" s="22"/>
      <c r="C128" s="1140" t="s">
        <v>619</v>
      </c>
      <c r="D128" s="1062"/>
      <c r="E128" s="922"/>
    </row>
    <row r="129" spans="1:6" ht="24" x14ac:dyDescent="0.2">
      <c r="A129" s="75"/>
      <c r="B129" s="22"/>
      <c r="C129" s="1162" t="s">
        <v>637</v>
      </c>
      <c r="D129" s="1062"/>
      <c r="E129" s="922"/>
    </row>
    <row r="130" spans="1:6" x14ac:dyDescent="0.2">
      <c r="A130" s="75"/>
      <c r="B130" s="22"/>
      <c r="C130" s="1140" t="s">
        <v>638</v>
      </c>
      <c r="D130" s="1062"/>
      <c r="E130" s="922"/>
    </row>
    <row r="131" spans="1:6" ht="13.5" thickBot="1" x14ac:dyDescent="0.25">
      <c r="A131" s="157"/>
      <c r="B131" s="103"/>
      <c r="C131" s="1141" t="s">
        <v>639</v>
      </c>
      <c r="D131" s="1156"/>
      <c r="E131" s="514"/>
    </row>
    <row r="132" spans="1:6" ht="17.25" customHeight="1" thickBot="1" x14ac:dyDescent="0.3">
      <c r="A132" s="1210" t="s">
        <v>128</v>
      </c>
      <c r="B132" s="131"/>
      <c r="C132" s="1187" t="s">
        <v>651</v>
      </c>
      <c r="D132" s="1157">
        <v>432798</v>
      </c>
      <c r="E132" s="1207">
        <v>490266</v>
      </c>
      <c r="F132" s="52"/>
    </row>
    <row r="133" spans="1:6" x14ac:dyDescent="0.2">
      <c r="A133" s="68"/>
      <c r="B133" s="1158" t="s">
        <v>614</v>
      </c>
      <c r="C133" s="1151" t="s">
        <v>627</v>
      </c>
      <c r="D133" s="153">
        <v>432798</v>
      </c>
      <c r="E133" s="141">
        <v>490266</v>
      </c>
      <c r="F133" s="52"/>
    </row>
    <row r="134" spans="1:6" ht="13.5" thickBot="1" x14ac:dyDescent="0.25">
      <c r="A134" s="157"/>
      <c r="B134" s="103" t="s">
        <v>628</v>
      </c>
      <c r="C134" s="9" t="s">
        <v>629</v>
      </c>
      <c r="D134" s="154"/>
      <c r="E134" s="149"/>
      <c r="F134" s="52"/>
    </row>
    <row r="135" spans="1:6" ht="16.5" thickBot="1" x14ac:dyDescent="0.3">
      <c r="A135" s="77" t="s">
        <v>129</v>
      </c>
      <c r="B135" s="1165"/>
      <c r="C135" s="1190" t="s">
        <v>630</v>
      </c>
      <c r="D135" s="88">
        <v>15827224</v>
      </c>
      <c r="E135" s="544">
        <v>23293134</v>
      </c>
      <c r="F135" s="52"/>
    </row>
    <row r="136" spans="1:6" x14ac:dyDescent="0.2">
      <c r="A136" s="1128"/>
      <c r="B136" s="1189" t="s">
        <v>614</v>
      </c>
      <c r="C136" s="1189" t="s">
        <v>652</v>
      </c>
      <c r="D136" s="388"/>
      <c r="E136" s="375">
        <v>11103180</v>
      </c>
      <c r="F136" s="52"/>
    </row>
    <row r="137" spans="1:6" x14ac:dyDescent="0.2">
      <c r="A137" s="1068"/>
      <c r="B137" s="1127" t="s">
        <v>620</v>
      </c>
      <c r="C137" s="1188" t="s">
        <v>653</v>
      </c>
      <c r="D137" s="387"/>
      <c r="E137" s="385"/>
      <c r="F137" s="52"/>
    </row>
    <row r="138" spans="1:6" x14ac:dyDescent="0.2">
      <c r="A138" s="1068"/>
      <c r="B138" s="1127" t="s">
        <v>623</v>
      </c>
      <c r="C138" s="1188" t="s">
        <v>654</v>
      </c>
      <c r="D138" s="387">
        <v>15827224</v>
      </c>
      <c r="E138" s="385">
        <v>12189954</v>
      </c>
      <c r="F138" s="52"/>
    </row>
    <row r="139" spans="1:6" x14ac:dyDescent="0.2">
      <c r="A139" s="1068"/>
      <c r="B139" s="1127" t="s">
        <v>626</v>
      </c>
      <c r="C139" s="1188" t="s">
        <v>655</v>
      </c>
      <c r="D139" s="387"/>
      <c r="E139" s="385"/>
      <c r="F139" s="52"/>
    </row>
    <row r="140" spans="1:6" s="14" customFormat="1" ht="15.75" x14ac:dyDescent="0.25">
      <c r="A140" s="1211" t="s">
        <v>130</v>
      </c>
      <c r="B140" s="1191"/>
      <c r="C140" s="1194" t="s">
        <v>656</v>
      </c>
      <c r="D140" s="1192">
        <v>27946434</v>
      </c>
      <c r="E140" s="1212"/>
      <c r="F140" s="1193"/>
    </row>
    <row r="141" spans="1:6" x14ac:dyDescent="0.2">
      <c r="A141" s="1068"/>
      <c r="B141" s="1127" t="s">
        <v>614</v>
      </c>
      <c r="C141" s="1127" t="s">
        <v>657</v>
      </c>
      <c r="D141" s="387">
        <v>27926434</v>
      </c>
      <c r="E141" s="385">
        <v>7188167</v>
      </c>
      <c r="F141" s="52"/>
    </row>
    <row r="142" spans="1:6" x14ac:dyDescent="0.2">
      <c r="A142" s="1068"/>
      <c r="B142" s="1127" t="s">
        <v>628</v>
      </c>
      <c r="C142" s="1127" t="s">
        <v>658</v>
      </c>
      <c r="D142" s="387"/>
      <c r="E142" s="385"/>
      <c r="F142" s="52"/>
    </row>
    <row r="143" spans="1:6" x14ac:dyDescent="0.2">
      <c r="A143" s="1068"/>
      <c r="B143" s="1127" t="s">
        <v>623</v>
      </c>
      <c r="C143" s="1127" t="s">
        <v>659</v>
      </c>
      <c r="D143" s="387"/>
      <c r="E143" s="385"/>
      <c r="F143" s="52"/>
    </row>
    <row r="144" spans="1:6" ht="15.75" x14ac:dyDescent="0.25">
      <c r="A144" s="1211" t="s">
        <v>150</v>
      </c>
      <c r="B144" s="1127"/>
      <c r="C144" s="1194" t="s">
        <v>660</v>
      </c>
      <c r="D144" s="387">
        <v>1336290</v>
      </c>
      <c r="E144" s="385">
        <v>0</v>
      </c>
      <c r="F144" s="52"/>
    </row>
    <row r="145" spans="1:6" x14ac:dyDescent="0.2">
      <c r="A145" s="1068"/>
      <c r="B145" s="1127" t="s">
        <v>614</v>
      </c>
      <c r="C145" s="1127" t="s">
        <v>661</v>
      </c>
      <c r="D145" s="387">
        <v>1336290</v>
      </c>
      <c r="E145" s="385">
        <v>0</v>
      </c>
      <c r="F145" s="52"/>
    </row>
    <row r="146" spans="1:6" ht="27.75" customHeight="1" x14ac:dyDescent="0.2">
      <c r="A146" s="1068"/>
      <c r="B146" s="1127" t="s">
        <v>628</v>
      </c>
      <c r="C146" s="1195" t="s">
        <v>662</v>
      </c>
      <c r="D146" s="387"/>
      <c r="E146" s="385"/>
      <c r="F146" s="52"/>
    </row>
    <row r="147" spans="1:6" ht="15.75" x14ac:dyDescent="0.25">
      <c r="A147" s="1211" t="s">
        <v>175</v>
      </c>
      <c r="B147" s="1191"/>
      <c r="C147" s="1194" t="s">
        <v>663</v>
      </c>
      <c r="D147" s="387"/>
      <c r="E147" s="385"/>
      <c r="F147" s="52"/>
    </row>
    <row r="148" spans="1:6" ht="13.5" thickBot="1" x14ac:dyDescent="0.25">
      <c r="A148" s="76"/>
      <c r="B148" s="24"/>
      <c r="C148" s="473"/>
      <c r="D148" s="94"/>
      <c r="E148" s="85"/>
      <c r="F148" s="52"/>
    </row>
    <row r="149" spans="1:6" ht="27.75" customHeight="1" thickBot="1" x14ac:dyDescent="0.25">
      <c r="A149" s="1524" t="s">
        <v>631</v>
      </c>
      <c r="B149" s="1525"/>
      <c r="C149" s="1525"/>
      <c r="D149" s="1215">
        <v>578760788</v>
      </c>
      <c r="E149" s="1216">
        <v>763502256</v>
      </c>
      <c r="F149" s="52"/>
    </row>
    <row r="150" spans="1:6" x14ac:dyDescent="0.2">
      <c r="A150" s="33"/>
      <c r="B150" s="33"/>
      <c r="C150" s="33"/>
      <c r="D150" s="33"/>
      <c r="E150" s="33"/>
      <c r="F150" s="52"/>
    </row>
    <row r="151" spans="1:6" x14ac:dyDescent="0.2">
      <c r="A151" s="33"/>
      <c r="B151" s="33"/>
      <c r="C151" s="33"/>
      <c r="D151" s="33"/>
      <c r="E151" s="33"/>
      <c r="F151" s="52"/>
    </row>
    <row r="152" spans="1:6" x14ac:dyDescent="0.2">
      <c r="A152" s="33"/>
      <c r="B152" s="33"/>
      <c r="C152" s="33"/>
      <c r="D152" s="33"/>
      <c r="E152" s="33"/>
      <c r="F152" s="52"/>
    </row>
    <row r="153" spans="1:6" x14ac:dyDescent="0.2">
      <c r="A153" s="33"/>
      <c r="B153" s="33"/>
      <c r="C153" s="33"/>
      <c r="D153" s="33"/>
      <c r="E153" s="33"/>
      <c r="F153" s="52"/>
    </row>
    <row r="154" spans="1:6" x14ac:dyDescent="0.2">
      <c r="A154" s="33"/>
      <c r="B154" s="33"/>
      <c r="C154" s="33"/>
      <c r="D154" s="33"/>
      <c r="E154" s="33"/>
      <c r="F154" s="52"/>
    </row>
    <row r="155" spans="1:6" x14ac:dyDescent="0.2">
      <c r="A155" s="33"/>
      <c r="B155" s="33"/>
      <c r="C155" s="33"/>
      <c r="D155" s="33"/>
      <c r="E155" s="33"/>
      <c r="F155" s="52"/>
    </row>
    <row r="156" spans="1:6" x14ac:dyDescent="0.2">
      <c r="A156" s="33"/>
      <c r="B156" s="33"/>
      <c r="C156" s="33"/>
      <c r="D156" s="33"/>
      <c r="E156" s="33"/>
      <c r="F156" s="52"/>
    </row>
    <row r="157" spans="1:6" x14ac:dyDescent="0.2">
      <c r="A157" s="33"/>
      <c r="B157" s="33"/>
      <c r="C157" s="33"/>
      <c r="D157" s="33"/>
      <c r="E157" s="33"/>
      <c r="F157" s="52"/>
    </row>
    <row r="158" spans="1:6" x14ac:dyDescent="0.2">
      <c r="A158" s="33"/>
      <c r="B158" s="33"/>
      <c r="C158" s="33"/>
      <c r="D158" s="33"/>
      <c r="E158" s="33"/>
      <c r="F158" s="52"/>
    </row>
    <row r="159" spans="1:6" x14ac:dyDescent="0.2">
      <c r="A159" s="33"/>
      <c r="B159" s="33"/>
      <c r="C159" s="1182"/>
      <c r="D159" s="27"/>
      <c r="E159" s="27"/>
      <c r="F159" s="52"/>
    </row>
    <row r="160" spans="1:6" x14ac:dyDescent="0.2">
      <c r="A160" s="1516"/>
      <c r="B160" s="1390"/>
      <c r="C160" s="1390"/>
      <c r="D160" s="1390"/>
      <c r="E160" s="1390"/>
      <c r="F160" s="52"/>
    </row>
    <row r="161" spans="1:6" x14ac:dyDescent="0.2">
      <c r="A161" s="1503" t="s">
        <v>833</v>
      </c>
      <c r="B161" s="1503"/>
      <c r="C161" s="1503"/>
      <c r="D161" s="1503"/>
      <c r="E161" s="1503"/>
      <c r="F161" s="52"/>
    </row>
    <row r="162" spans="1:6" x14ac:dyDescent="0.2">
      <c r="A162" s="104"/>
      <c r="B162" s="104"/>
      <c r="C162" s="104"/>
      <c r="D162" s="104"/>
      <c r="E162" s="104"/>
      <c r="F162" s="52"/>
    </row>
    <row r="163" spans="1:6" ht="15.75" x14ac:dyDescent="0.25">
      <c r="A163" s="1500" t="s">
        <v>832</v>
      </c>
      <c r="B163" s="1500"/>
      <c r="C163" s="1500"/>
      <c r="D163" s="1500"/>
      <c r="E163" s="1500"/>
    </row>
    <row r="164" spans="1:6" x14ac:dyDescent="0.2">
      <c r="A164" s="1130"/>
      <c r="B164" s="596"/>
      <c r="C164" s="596"/>
      <c r="D164" s="596"/>
      <c r="E164" s="596"/>
    </row>
    <row r="165" spans="1:6" x14ac:dyDescent="0.2">
      <c r="A165" s="1487" t="s">
        <v>610</v>
      </c>
      <c r="B165" s="1487"/>
      <c r="C165" s="1487"/>
      <c r="D165" s="1487"/>
      <c r="E165" s="1487"/>
    </row>
    <row r="166" spans="1:6" ht="13.5" thickBot="1" x14ac:dyDescent="0.25">
      <c r="A166" s="1"/>
      <c r="B166" s="1"/>
      <c r="C166" s="1"/>
      <c r="D166" s="1"/>
      <c r="E166" s="37" t="s">
        <v>607</v>
      </c>
    </row>
    <row r="167" spans="1:6" ht="13.5" thickBot="1" x14ac:dyDescent="0.25">
      <c r="A167" s="1520" t="s">
        <v>632</v>
      </c>
      <c r="B167" s="1521"/>
      <c r="C167" s="1521"/>
      <c r="D167" s="226" t="s">
        <v>612</v>
      </c>
      <c r="E167" s="351" t="s">
        <v>633</v>
      </c>
    </row>
    <row r="168" spans="1:6" ht="16.5" thickBot="1" x14ac:dyDescent="0.3">
      <c r="A168" s="1213" t="s">
        <v>176</v>
      </c>
      <c r="B168" s="1159"/>
      <c r="C168" s="1187" t="s">
        <v>673</v>
      </c>
      <c r="D168" s="1133">
        <f>D169+D171+D172+D173+D174</f>
        <v>507868059</v>
      </c>
      <c r="E168" s="1133">
        <f>E169+E171+E172+E173+E174</f>
        <v>497283161</v>
      </c>
    </row>
    <row r="169" spans="1:6" ht="13.5" thickBot="1" x14ac:dyDescent="0.25">
      <c r="A169" s="75"/>
      <c r="B169" s="22" t="s">
        <v>614</v>
      </c>
      <c r="C169" s="1147" t="s">
        <v>664</v>
      </c>
      <c r="D169" s="407">
        <v>663994445</v>
      </c>
      <c r="E169" s="149">
        <v>663994445</v>
      </c>
    </row>
    <row r="170" spans="1:6" x14ac:dyDescent="0.2">
      <c r="A170" s="157"/>
      <c r="B170" s="103" t="s">
        <v>628</v>
      </c>
      <c r="C170" s="1196" t="s">
        <v>665</v>
      </c>
      <c r="D170" s="407"/>
      <c r="E170" s="1090"/>
    </row>
    <row r="171" spans="1:6" x14ac:dyDescent="0.2">
      <c r="A171" s="1068"/>
      <c r="B171" s="1127" t="s">
        <v>623</v>
      </c>
      <c r="C171" s="1201" t="s">
        <v>666</v>
      </c>
      <c r="D171" s="86">
        <v>26938128</v>
      </c>
      <c r="E171" s="81">
        <v>26938128</v>
      </c>
    </row>
    <row r="172" spans="1:6" x14ac:dyDescent="0.2">
      <c r="A172" s="1068"/>
      <c r="B172" s="1127" t="s">
        <v>626</v>
      </c>
      <c r="C172" s="1201" t="s">
        <v>667</v>
      </c>
      <c r="D172" s="86">
        <v>-137190007</v>
      </c>
      <c r="E172" s="81">
        <v>-183064514</v>
      </c>
    </row>
    <row r="173" spans="1:6" s="13" customFormat="1" x14ac:dyDescent="0.2">
      <c r="A173" s="1068"/>
      <c r="B173" s="1127" t="s">
        <v>668</v>
      </c>
      <c r="C173" s="1201" t="s">
        <v>669</v>
      </c>
      <c r="D173" s="1204"/>
      <c r="E173" s="1203"/>
    </row>
    <row r="174" spans="1:6" s="13" customFormat="1" ht="13.5" thickBot="1" x14ac:dyDescent="0.25">
      <c r="A174" s="1167"/>
      <c r="B174" s="1163" t="s">
        <v>670</v>
      </c>
      <c r="C174" s="1202" t="s">
        <v>671</v>
      </c>
      <c r="D174" s="91">
        <v>-45874507</v>
      </c>
      <c r="E174" s="1044">
        <v>-10584898</v>
      </c>
    </row>
    <row r="175" spans="1:6" s="13" customFormat="1" ht="16.5" thickBot="1" x14ac:dyDescent="0.3">
      <c r="A175" s="77" t="s">
        <v>182</v>
      </c>
      <c r="B175" s="1165"/>
      <c r="C175" s="1197" t="s">
        <v>672</v>
      </c>
      <c r="D175" s="88">
        <f>D176+D177+D178</f>
        <v>28929684</v>
      </c>
      <c r="E175" s="88">
        <f>E176+E177+E178</f>
        <v>8440137</v>
      </c>
    </row>
    <row r="176" spans="1:6" x14ac:dyDescent="0.2">
      <c r="A176" s="76"/>
      <c r="B176" s="20" t="s">
        <v>614</v>
      </c>
      <c r="C176" s="1138" t="s">
        <v>674</v>
      </c>
      <c r="D176" s="94">
        <v>21439422</v>
      </c>
      <c r="E176" s="85">
        <v>457709</v>
      </c>
    </row>
    <row r="177" spans="1:5" x14ac:dyDescent="0.2">
      <c r="A177" s="157"/>
      <c r="B177" s="22" t="s">
        <v>628</v>
      </c>
      <c r="C177" s="1139" t="s">
        <v>675</v>
      </c>
      <c r="D177" s="154">
        <v>686115</v>
      </c>
      <c r="E177" s="149">
        <v>713793</v>
      </c>
    </row>
    <row r="178" spans="1:5" ht="13.5" thickBot="1" x14ac:dyDescent="0.25">
      <c r="A178" s="157"/>
      <c r="B178" s="103" t="s">
        <v>623</v>
      </c>
      <c r="C178" s="1160" t="s">
        <v>676</v>
      </c>
      <c r="D178" s="154">
        <v>6804147</v>
      </c>
      <c r="E178" s="149">
        <v>7268635</v>
      </c>
    </row>
    <row r="179" spans="1:5" ht="32.25" thickBot="1" x14ac:dyDescent="0.3">
      <c r="A179" s="77" t="s">
        <v>183</v>
      </c>
      <c r="B179" s="1165"/>
      <c r="C179" s="1198" t="s">
        <v>677</v>
      </c>
      <c r="D179" s="88"/>
      <c r="E179" s="544"/>
    </row>
    <row r="180" spans="1:5" ht="16.5" thickBot="1" x14ac:dyDescent="0.3">
      <c r="A180" s="77" t="s">
        <v>184</v>
      </c>
      <c r="B180" s="1199"/>
      <c r="C180" s="1200" t="s">
        <v>678</v>
      </c>
      <c r="D180" s="93">
        <v>41963045</v>
      </c>
      <c r="E180" s="139">
        <v>257778958</v>
      </c>
    </row>
    <row r="181" spans="1:5" ht="13.5" thickBot="1" x14ac:dyDescent="0.25">
      <c r="A181" s="1522" t="s">
        <v>634</v>
      </c>
      <c r="B181" s="1523"/>
      <c r="C181" s="1523"/>
      <c r="D181" s="1205">
        <f>D168+D175+D179+D180</f>
        <v>578760788</v>
      </c>
      <c r="E181" s="1205">
        <f>E168+E175+E179+E180</f>
        <v>763502256</v>
      </c>
    </row>
    <row r="182" spans="1:5" x14ac:dyDescent="0.2">
      <c r="A182" s="1"/>
      <c r="B182" s="33"/>
      <c r="C182" s="607"/>
      <c r="D182" s="33"/>
      <c r="E182" s="1"/>
    </row>
    <row r="184" spans="1:5" x14ac:dyDescent="0.2">
      <c r="A184" s="1"/>
      <c r="B184" s="33"/>
      <c r="C184" s="381"/>
      <c r="D184" s="33"/>
      <c r="E184" s="1"/>
    </row>
    <row r="185" spans="1:5" x14ac:dyDescent="0.2">
      <c r="A185" s="1487" t="s">
        <v>717</v>
      </c>
      <c r="B185" s="1519"/>
      <c r="C185" s="1519"/>
      <c r="D185" s="1519"/>
      <c r="E185" s="1519"/>
    </row>
    <row r="186" spans="1:5" x14ac:dyDescent="0.2">
      <c r="A186" s="1487" t="s">
        <v>718</v>
      </c>
      <c r="B186" s="1487"/>
      <c r="C186" s="1487"/>
      <c r="D186" s="1487"/>
      <c r="E186" s="1487"/>
    </row>
    <row r="187" spans="1:5" x14ac:dyDescent="0.2">
      <c r="A187" s="1270"/>
      <c r="B187" s="1270"/>
      <c r="C187" s="1270"/>
      <c r="D187" s="1270"/>
      <c r="E187" s="1270"/>
    </row>
    <row r="188" spans="1:5" ht="13.5" thickBot="1" x14ac:dyDescent="0.25">
      <c r="A188" s="1270"/>
      <c r="B188" s="1270"/>
      <c r="C188" s="1270"/>
      <c r="D188" s="1270" t="s">
        <v>607</v>
      </c>
      <c r="E188" s="1270"/>
    </row>
    <row r="189" spans="1:5" ht="13.5" thickBot="1" x14ac:dyDescent="0.25">
      <c r="A189" s="1517" t="s">
        <v>3</v>
      </c>
      <c r="B189" s="1517"/>
      <c r="C189" s="1517"/>
      <c r="D189" s="1272">
        <v>42735</v>
      </c>
    </row>
    <row r="190" spans="1:5" x14ac:dyDescent="0.2">
      <c r="A190" s="1518" t="s">
        <v>615</v>
      </c>
      <c r="B190" s="1518"/>
      <c r="C190" s="1518"/>
      <c r="D190" s="1058">
        <v>319590</v>
      </c>
    </row>
    <row r="191" spans="1:5" x14ac:dyDescent="0.2">
      <c r="A191" s="1502" t="s">
        <v>719</v>
      </c>
      <c r="B191" s="1502"/>
      <c r="C191" s="1502"/>
      <c r="D191" s="1062">
        <v>0</v>
      </c>
    </row>
    <row r="192" spans="1:5" x14ac:dyDescent="0.2">
      <c r="A192" s="1502" t="s">
        <v>720</v>
      </c>
      <c r="B192" s="1502"/>
      <c r="C192" s="1502"/>
      <c r="D192" s="1062">
        <v>14095000</v>
      </c>
    </row>
    <row r="193" spans="1:5" x14ac:dyDescent="0.2">
      <c r="A193" s="1502" t="s">
        <v>721</v>
      </c>
      <c r="B193" s="1502"/>
      <c r="C193" s="1502"/>
      <c r="D193" s="1062">
        <v>10097000</v>
      </c>
    </row>
    <row r="194" spans="1:5" x14ac:dyDescent="0.2">
      <c r="A194" s="1502" t="s">
        <v>722</v>
      </c>
      <c r="B194" s="1502"/>
      <c r="C194" s="1502"/>
      <c r="D194" s="1062">
        <v>0</v>
      </c>
    </row>
    <row r="195" spans="1:5" x14ac:dyDescent="0.2">
      <c r="A195" s="1504" t="s">
        <v>723</v>
      </c>
      <c r="B195" s="1504"/>
      <c r="C195" s="1504"/>
      <c r="D195" s="1062">
        <v>0</v>
      </c>
    </row>
    <row r="196" spans="1:5" ht="13.5" thickBot="1" x14ac:dyDescent="0.25">
      <c r="A196" s="1273"/>
      <c r="B196" s="1274"/>
      <c r="C196" s="1274"/>
      <c r="D196" s="1275"/>
    </row>
    <row r="197" spans="1:5" ht="13.5" thickBot="1" x14ac:dyDescent="0.25">
      <c r="A197" s="1505" t="s">
        <v>724</v>
      </c>
      <c r="B197" s="1505"/>
      <c r="C197" s="1505"/>
      <c r="D197" s="1276">
        <f>SUM(D190:D195)</f>
        <v>24511590</v>
      </c>
    </row>
    <row r="198" spans="1:5" x14ac:dyDescent="0.2">
      <c r="A198" s="1214"/>
      <c r="B198" s="1214"/>
      <c r="C198" s="1214"/>
      <c r="D198" s="699"/>
      <c r="E198" s="699"/>
    </row>
    <row r="199" spans="1:5" x14ac:dyDescent="0.2">
      <c r="A199" s="1214"/>
      <c r="B199" s="1214"/>
      <c r="C199" s="1214"/>
      <c r="D199" s="699"/>
      <c r="E199" s="699"/>
    </row>
    <row r="200" spans="1:5" x14ac:dyDescent="0.2">
      <c r="A200" s="1214"/>
      <c r="B200" s="1214"/>
      <c r="C200" s="1214"/>
      <c r="D200" s="699"/>
      <c r="E200" s="699"/>
    </row>
    <row r="201" spans="1:5" x14ac:dyDescent="0.2">
      <c r="A201" s="1487" t="s">
        <v>725</v>
      </c>
      <c r="B201" s="1487"/>
      <c r="C201" s="1487"/>
      <c r="D201" s="1487"/>
      <c r="E201" s="1487"/>
    </row>
    <row r="202" spans="1:5" x14ac:dyDescent="0.2">
      <c r="A202" s="1270"/>
      <c r="B202" s="1270"/>
      <c r="C202" s="1270"/>
      <c r="D202" s="1270"/>
      <c r="E202" s="1270"/>
    </row>
    <row r="203" spans="1:5" ht="13.5" thickBot="1" x14ac:dyDescent="0.25">
      <c r="A203" s="1270"/>
      <c r="B203" s="1270"/>
      <c r="C203" s="1270"/>
      <c r="D203" s="1270" t="s">
        <v>607</v>
      </c>
      <c r="E203" s="1270"/>
    </row>
    <row r="204" spans="1:5" ht="13.5" thickBot="1" x14ac:dyDescent="0.25">
      <c r="A204" s="1506" t="s">
        <v>3</v>
      </c>
      <c r="B204" s="1506"/>
      <c r="C204" s="1506"/>
      <c r="D204" s="1272">
        <v>42735</v>
      </c>
    </row>
    <row r="205" spans="1:5" x14ac:dyDescent="0.2">
      <c r="A205" s="1507" t="s">
        <v>751</v>
      </c>
      <c r="B205" s="1508"/>
      <c r="C205" s="1509"/>
      <c r="D205" s="1277">
        <v>391</v>
      </c>
    </row>
    <row r="206" spans="1:5" x14ac:dyDescent="0.2">
      <c r="A206" s="1510" t="s">
        <v>726</v>
      </c>
      <c r="B206" s="1511"/>
      <c r="C206" s="1512"/>
      <c r="D206" s="1278">
        <v>0</v>
      </c>
    </row>
    <row r="207" spans="1:5" x14ac:dyDescent="0.2">
      <c r="A207" s="1510" t="s">
        <v>727</v>
      </c>
      <c r="B207" s="1511"/>
      <c r="C207" s="1512"/>
      <c r="D207" s="1278">
        <v>0</v>
      </c>
    </row>
    <row r="208" spans="1:5" ht="13.5" thickBot="1" x14ac:dyDescent="0.25">
      <c r="A208" s="1513" t="s">
        <v>728</v>
      </c>
      <c r="B208" s="1514"/>
      <c r="C208" s="1515"/>
      <c r="D208" s="1279">
        <v>0</v>
      </c>
    </row>
    <row r="209" spans="1:5" x14ac:dyDescent="0.2">
      <c r="A209" s="1270"/>
      <c r="B209" s="1270"/>
      <c r="C209" s="1270"/>
      <c r="D209" s="1270"/>
      <c r="E209" s="1280"/>
    </row>
    <row r="210" spans="1:5" x14ac:dyDescent="0.2">
      <c r="A210" s="1270"/>
      <c r="B210" s="1270"/>
      <c r="C210" s="1270"/>
      <c r="D210" s="1270"/>
      <c r="E210" s="1270"/>
    </row>
    <row r="211" spans="1:5" x14ac:dyDescent="0.2">
      <c r="A211" s="1270"/>
      <c r="B211" s="1270"/>
      <c r="C211" s="1270"/>
      <c r="D211" s="1270"/>
      <c r="E211" s="1270"/>
    </row>
    <row r="212" spans="1:5" x14ac:dyDescent="0.2">
      <c r="A212" s="1270"/>
      <c r="B212" s="1270"/>
      <c r="C212" s="1270"/>
      <c r="D212" s="1270"/>
      <c r="E212" s="1270"/>
    </row>
    <row r="213" spans="1:5" x14ac:dyDescent="0.2">
      <c r="A213" s="1270"/>
      <c r="B213" s="1270"/>
      <c r="C213" s="1270"/>
      <c r="D213" s="1270"/>
      <c r="E213" s="1270"/>
    </row>
    <row r="214" spans="1:5" x14ac:dyDescent="0.2">
      <c r="A214" s="1516"/>
      <c r="B214" s="1390"/>
      <c r="C214" s="1390"/>
      <c r="D214" s="1390"/>
      <c r="E214" s="1390"/>
    </row>
    <row r="215" spans="1:5" x14ac:dyDescent="0.2">
      <c r="A215" s="1503" t="s">
        <v>834</v>
      </c>
      <c r="B215" s="1503"/>
      <c r="C215" s="1503"/>
      <c r="D215" s="1503"/>
      <c r="E215" s="1503"/>
    </row>
    <row r="216" spans="1:5" x14ac:dyDescent="0.2">
      <c r="A216" s="104"/>
      <c r="B216" s="104"/>
      <c r="C216" s="104"/>
      <c r="D216" s="104"/>
      <c r="E216" s="104"/>
    </row>
    <row r="217" spans="1:5" ht="15.75" x14ac:dyDescent="0.25">
      <c r="A217" s="1500" t="s">
        <v>832</v>
      </c>
      <c r="B217" s="1500"/>
      <c r="C217" s="1500"/>
      <c r="D217" s="1500"/>
      <c r="E217" s="1500"/>
    </row>
    <row r="218" spans="1:5" x14ac:dyDescent="0.2">
      <c r="A218" s="1270"/>
      <c r="B218" s="1270"/>
      <c r="C218" s="1270"/>
      <c r="D218" s="1270"/>
      <c r="E218" s="1270"/>
    </row>
    <row r="219" spans="1:5" x14ac:dyDescent="0.2">
      <c r="A219" s="1270"/>
      <c r="B219" s="1270"/>
      <c r="C219" s="1270"/>
      <c r="D219" s="1270"/>
      <c r="E219" s="1270"/>
    </row>
    <row r="220" spans="1:5" x14ac:dyDescent="0.2">
      <c r="A220" s="1501" t="s">
        <v>729</v>
      </c>
      <c r="B220" s="1501"/>
      <c r="C220" s="1501"/>
      <c r="D220" s="1501"/>
      <c r="E220" s="1501"/>
    </row>
    <row r="221" spans="1:5" x14ac:dyDescent="0.2">
      <c r="A221" s="1496"/>
      <c r="B221" s="1496"/>
      <c r="C221" s="1496"/>
      <c r="D221" s="1281"/>
      <c r="E221" s="1270" t="s">
        <v>607</v>
      </c>
    </row>
    <row r="222" spans="1:5" x14ac:dyDescent="0.2">
      <c r="A222" s="1497" t="s">
        <v>730</v>
      </c>
      <c r="B222" s="1498"/>
      <c r="C222" s="1498"/>
      <c r="D222" s="1499"/>
      <c r="E222" s="1282">
        <v>42735</v>
      </c>
    </row>
    <row r="223" spans="1:5" x14ac:dyDescent="0.2">
      <c r="A223" s="1492" t="s">
        <v>731</v>
      </c>
      <c r="B223" s="1493"/>
      <c r="C223" s="1493"/>
      <c r="D223" s="1494"/>
      <c r="E223" s="1283">
        <v>0</v>
      </c>
    </row>
    <row r="224" spans="1:5" x14ac:dyDescent="0.2">
      <c r="A224" s="1492" t="s">
        <v>732</v>
      </c>
      <c r="B224" s="1493"/>
      <c r="C224" s="1493"/>
      <c r="D224" s="1494"/>
      <c r="E224" s="1283">
        <v>0</v>
      </c>
    </row>
    <row r="225" spans="1:5" x14ac:dyDescent="0.2">
      <c r="A225" s="1492" t="s">
        <v>733</v>
      </c>
      <c r="B225" s="1493"/>
      <c r="C225" s="1493"/>
      <c r="D225" s="1494"/>
      <c r="E225" s="1283">
        <v>0</v>
      </c>
    </row>
    <row r="226" spans="1:5" x14ac:dyDescent="0.2">
      <c r="A226" s="1492" t="s">
        <v>734</v>
      </c>
      <c r="B226" s="1493"/>
      <c r="C226" s="1493"/>
      <c r="D226" s="1494"/>
      <c r="E226" s="1283">
        <v>0</v>
      </c>
    </row>
    <row r="227" spans="1:5" x14ac:dyDescent="0.2">
      <c r="A227" s="1492" t="s">
        <v>735</v>
      </c>
      <c r="B227" s="1493"/>
      <c r="C227" s="1493"/>
      <c r="D227" s="1494"/>
      <c r="E227" s="1283">
        <v>0</v>
      </c>
    </row>
    <row r="228" spans="1:5" x14ac:dyDescent="0.2">
      <c r="A228" s="1492" t="s">
        <v>736</v>
      </c>
      <c r="B228" s="1493"/>
      <c r="C228" s="1493"/>
      <c r="D228" s="1494"/>
      <c r="E228" s="1283">
        <v>0</v>
      </c>
    </row>
    <row r="229" spans="1:5" x14ac:dyDescent="0.2">
      <c r="A229" s="1492" t="s">
        <v>737</v>
      </c>
      <c r="B229" s="1493"/>
      <c r="C229" s="1493"/>
      <c r="D229" s="1494"/>
      <c r="E229" s="1283">
        <v>0</v>
      </c>
    </row>
    <row r="230" spans="1:5" x14ac:dyDescent="0.2">
      <c r="A230" s="1492" t="s">
        <v>738</v>
      </c>
      <c r="B230" s="1493"/>
      <c r="C230" s="1493"/>
      <c r="D230" s="1494"/>
      <c r="E230" s="1283">
        <v>0</v>
      </c>
    </row>
    <row r="231" spans="1:5" x14ac:dyDescent="0.2">
      <c r="A231" s="1492" t="s">
        <v>739</v>
      </c>
      <c r="B231" s="1493"/>
      <c r="C231" s="1493"/>
      <c r="D231" s="1494"/>
      <c r="E231" s="1283">
        <v>0</v>
      </c>
    </row>
    <row r="232" spans="1:5" x14ac:dyDescent="0.2">
      <c r="A232" s="1270"/>
      <c r="B232" s="1270"/>
      <c r="C232" s="1270"/>
      <c r="D232" s="1270"/>
      <c r="E232" s="1270"/>
    </row>
    <row r="233" spans="1:5" x14ac:dyDescent="0.2">
      <c r="A233" s="1270"/>
      <c r="B233" s="1270"/>
      <c r="C233" s="1270"/>
      <c r="D233" s="1270"/>
      <c r="E233" s="1270"/>
    </row>
    <row r="234" spans="1:5" x14ac:dyDescent="0.2">
      <c r="A234" s="1495" t="s">
        <v>740</v>
      </c>
      <c r="B234" s="1495"/>
      <c r="C234" s="1495"/>
      <c r="D234" s="1495"/>
      <c r="E234" s="1495"/>
    </row>
    <row r="235" spans="1:5" x14ac:dyDescent="0.2">
      <c r="A235" s="1270"/>
      <c r="B235" s="1270"/>
      <c r="C235" s="1270"/>
      <c r="D235" s="1270"/>
      <c r="E235" s="1270"/>
    </row>
    <row r="236" spans="1:5" x14ac:dyDescent="0.2">
      <c r="A236" s="1496"/>
      <c r="B236" s="1496"/>
      <c r="C236" s="1496"/>
      <c r="D236" s="1281"/>
      <c r="E236" s="1270" t="s">
        <v>741</v>
      </c>
    </row>
    <row r="237" spans="1:5" x14ac:dyDescent="0.2">
      <c r="A237" s="1497" t="s">
        <v>730</v>
      </c>
      <c r="B237" s="1498"/>
      <c r="C237" s="1498"/>
      <c r="D237" s="1499"/>
      <c r="E237" s="1282">
        <v>42735</v>
      </c>
    </row>
    <row r="238" spans="1:5" x14ac:dyDescent="0.2">
      <c r="A238" s="1484"/>
      <c r="B238" s="1485"/>
      <c r="C238" s="1485"/>
      <c r="D238" s="1486"/>
      <c r="E238" s="1284"/>
    </row>
    <row r="239" spans="1:5" x14ac:dyDescent="0.2">
      <c r="A239" s="1484"/>
      <c r="B239" s="1485"/>
      <c r="C239" s="1485"/>
      <c r="D239" s="1486"/>
      <c r="E239" s="1284"/>
    </row>
    <row r="240" spans="1:5" x14ac:dyDescent="0.2">
      <c r="A240" s="1484"/>
      <c r="B240" s="1485"/>
      <c r="C240" s="1485"/>
      <c r="D240" s="1486"/>
      <c r="E240" s="1284"/>
    </row>
    <row r="241" spans="1:5" x14ac:dyDescent="0.2">
      <c r="A241" s="1484"/>
      <c r="B241" s="1485"/>
      <c r="C241" s="1485"/>
      <c r="D241" s="1486"/>
      <c r="E241" s="1284"/>
    </row>
    <row r="242" spans="1:5" x14ac:dyDescent="0.2">
      <c r="A242" s="1484"/>
      <c r="B242" s="1485"/>
      <c r="C242" s="1485"/>
      <c r="D242" s="1486"/>
      <c r="E242" s="1284"/>
    </row>
    <row r="243" spans="1:5" x14ac:dyDescent="0.2">
      <c r="A243" s="1484"/>
      <c r="B243" s="1485"/>
      <c r="C243" s="1485"/>
      <c r="D243" s="1486"/>
      <c r="E243" s="1284"/>
    </row>
    <row r="244" spans="1:5" x14ac:dyDescent="0.2">
      <c r="A244" s="1484"/>
      <c r="B244" s="1485"/>
      <c r="C244" s="1485"/>
      <c r="D244" s="1486"/>
      <c r="E244" s="1284"/>
    </row>
    <row r="245" spans="1:5" x14ac:dyDescent="0.2">
      <c r="A245" s="1484"/>
      <c r="B245" s="1485"/>
      <c r="C245" s="1485"/>
      <c r="D245" s="1486"/>
      <c r="E245" s="1284"/>
    </row>
    <row r="246" spans="1:5" x14ac:dyDescent="0.2">
      <c r="A246" s="1484"/>
      <c r="B246" s="1485"/>
      <c r="C246" s="1485"/>
      <c r="D246" s="1486"/>
      <c r="E246" s="1284"/>
    </row>
    <row r="247" spans="1:5" x14ac:dyDescent="0.2">
      <c r="A247" s="1484"/>
      <c r="B247" s="1485"/>
      <c r="C247" s="1485"/>
      <c r="D247" s="1486"/>
      <c r="E247" s="1284"/>
    </row>
    <row r="248" spans="1:5" x14ac:dyDescent="0.2">
      <c r="A248" s="1270"/>
      <c r="B248" s="1270"/>
      <c r="C248" s="1270"/>
      <c r="D248" s="1270"/>
      <c r="E248" s="1270"/>
    </row>
    <row r="249" spans="1:5" x14ac:dyDescent="0.2">
      <c r="A249" s="1270"/>
      <c r="B249" s="1270"/>
      <c r="C249" s="1270"/>
      <c r="D249" s="1270"/>
      <c r="E249" s="1270"/>
    </row>
    <row r="250" spans="1:5" x14ac:dyDescent="0.2">
      <c r="A250" s="1487" t="s">
        <v>742</v>
      </c>
      <c r="B250" s="1487"/>
      <c r="C250" s="1487"/>
      <c r="D250" s="1487"/>
      <c r="E250" s="1487"/>
    </row>
    <row r="251" spans="1:5" x14ac:dyDescent="0.2">
      <c r="A251" s="1270"/>
      <c r="B251" s="1270"/>
      <c r="C251" s="1270"/>
      <c r="D251" s="1270"/>
      <c r="E251" s="1270"/>
    </row>
    <row r="252" spans="1:5" x14ac:dyDescent="0.2">
      <c r="A252" s="1270"/>
      <c r="B252" s="1270"/>
      <c r="C252" s="1270"/>
      <c r="D252" s="1270"/>
      <c r="E252" s="1270"/>
    </row>
    <row r="253" spans="1:5" ht="13.5" thickBot="1" x14ac:dyDescent="0.25">
      <c r="A253" s="1285"/>
      <c r="B253" s="1285"/>
      <c r="C253" s="1285"/>
      <c r="D253" s="1270" t="s">
        <v>927</v>
      </c>
      <c r="E253" s="1270"/>
    </row>
    <row r="254" spans="1:5" ht="13.5" thickBot="1" x14ac:dyDescent="0.25">
      <c r="A254" s="1488" t="s">
        <v>3</v>
      </c>
      <c r="B254" s="1489"/>
      <c r="C254" s="1489"/>
      <c r="D254" s="1286">
        <v>42735</v>
      </c>
    </row>
    <row r="255" spans="1:5" x14ac:dyDescent="0.2">
      <c r="A255" s="1490" t="s">
        <v>743</v>
      </c>
      <c r="B255" s="1491"/>
      <c r="C255" s="1491"/>
      <c r="D255" s="1062"/>
    </row>
    <row r="256" spans="1:5" x14ac:dyDescent="0.2">
      <c r="A256" s="1287" t="s">
        <v>744</v>
      </c>
      <c r="B256" s="1288"/>
      <c r="C256" s="1288"/>
      <c r="D256" s="924"/>
    </row>
    <row r="257" spans="1:5" x14ac:dyDescent="0.2">
      <c r="A257" s="1287" t="s">
        <v>745</v>
      </c>
      <c r="B257" s="1288"/>
      <c r="C257" s="1288"/>
      <c r="D257" s="924"/>
    </row>
    <row r="258" spans="1:5" x14ac:dyDescent="0.2">
      <c r="A258" s="1287" t="s">
        <v>746</v>
      </c>
      <c r="B258" s="1288"/>
      <c r="C258" s="1288"/>
      <c r="D258" s="924"/>
    </row>
    <row r="259" spans="1:5" x14ac:dyDescent="0.2">
      <c r="A259" s="1490" t="s">
        <v>747</v>
      </c>
      <c r="B259" s="1491"/>
      <c r="C259" s="1491"/>
      <c r="D259" s="924"/>
    </row>
    <row r="260" spans="1:5" x14ac:dyDescent="0.2">
      <c r="A260" s="1482" t="s">
        <v>748</v>
      </c>
      <c r="B260" s="1483"/>
      <c r="C260" s="1483"/>
      <c r="D260" s="1062"/>
    </row>
    <row r="261" spans="1:5" x14ac:dyDescent="0.2">
      <c r="A261" s="1289" t="s">
        <v>749</v>
      </c>
      <c r="B261" s="1290"/>
      <c r="C261" s="1290"/>
      <c r="D261" s="1291"/>
    </row>
    <row r="262" spans="1:5" ht="13.5" thickBot="1" x14ac:dyDescent="0.25">
      <c r="A262" s="1292" t="s">
        <v>750</v>
      </c>
      <c r="B262" s="1293"/>
      <c r="C262" s="1293"/>
      <c r="D262" s="515"/>
    </row>
    <row r="263" spans="1:5" x14ac:dyDescent="0.2">
      <c r="A263" s="454"/>
      <c r="B263" s="454"/>
      <c r="C263" s="454"/>
      <c r="D263" s="454"/>
      <c r="E263" s="454"/>
    </row>
  </sheetData>
  <mergeCells count="71">
    <mergeCell ref="A1:E1"/>
    <mergeCell ref="A3:E3"/>
    <mergeCell ref="A5:E5"/>
    <mergeCell ref="A7:C7"/>
    <mergeCell ref="B8:C8"/>
    <mergeCell ref="A54:E54"/>
    <mergeCell ref="A107:E107"/>
    <mergeCell ref="A108:E108"/>
    <mergeCell ref="A110:E110"/>
    <mergeCell ref="A161:E161"/>
    <mergeCell ref="A149:C149"/>
    <mergeCell ref="A160:E160"/>
    <mergeCell ref="A112:E112"/>
    <mergeCell ref="A114:C114"/>
    <mergeCell ref="A55:E55"/>
    <mergeCell ref="A57:E57"/>
    <mergeCell ref="A59:E59"/>
    <mergeCell ref="A61:C61"/>
    <mergeCell ref="A189:C189"/>
    <mergeCell ref="A190:C190"/>
    <mergeCell ref="A185:E185"/>
    <mergeCell ref="A186:E186"/>
    <mergeCell ref="A163:E163"/>
    <mergeCell ref="A167:C167"/>
    <mergeCell ref="A181:C181"/>
    <mergeCell ref="A165:E165"/>
    <mergeCell ref="A191:C191"/>
    <mergeCell ref="A215:E215"/>
    <mergeCell ref="A193:C193"/>
    <mergeCell ref="A194:C194"/>
    <mergeCell ref="A195:C195"/>
    <mergeCell ref="A197:C197"/>
    <mergeCell ref="A201:E201"/>
    <mergeCell ref="A204:C204"/>
    <mergeCell ref="A205:C205"/>
    <mergeCell ref="A206:C206"/>
    <mergeCell ref="A207:C207"/>
    <mergeCell ref="A208:C208"/>
    <mergeCell ref="A214:E214"/>
    <mergeCell ref="A192:C192"/>
    <mergeCell ref="A230:D230"/>
    <mergeCell ref="A217:E217"/>
    <mergeCell ref="A220:E220"/>
    <mergeCell ref="A221:C221"/>
    <mergeCell ref="A222:D222"/>
    <mergeCell ref="A223:D223"/>
    <mergeCell ref="A224:D224"/>
    <mergeCell ref="A225:D225"/>
    <mergeCell ref="A226:D226"/>
    <mergeCell ref="A227:D227"/>
    <mergeCell ref="A228:D228"/>
    <mergeCell ref="A229:D229"/>
    <mergeCell ref="A245:D245"/>
    <mergeCell ref="A231:D231"/>
    <mergeCell ref="A234:E234"/>
    <mergeCell ref="A236:C236"/>
    <mergeCell ref="A237:D237"/>
    <mergeCell ref="A238:D238"/>
    <mergeCell ref="A239:D239"/>
    <mergeCell ref="A240:D240"/>
    <mergeCell ref="A241:D241"/>
    <mergeCell ref="A242:D242"/>
    <mergeCell ref="A243:D243"/>
    <mergeCell ref="A244:D244"/>
    <mergeCell ref="A260:C260"/>
    <mergeCell ref="A246:D246"/>
    <mergeCell ref="A247:D247"/>
    <mergeCell ref="A250:E250"/>
    <mergeCell ref="A254:C254"/>
    <mergeCell ref="A255:C255"/>
    <mergeCell ref="A259:C259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zoomScale="130" zoomScaleNormal="130" workbookViewId="0">
      <selection activeCell="D2" sqref="D2"/>
    </sheetView>
  </sheetViews>
  <sheetFormatPr defaultRowHeight="12.75" x14ac:dyDescent="0.2"/>
  <cols>
    <col min="1" max="1" width="5" customWidth="1"/>
    <col min="2" max="2" width="46.85546875" customWidth="1"/>
    <col min="3" max="3" width="11.5703125" customWidth="1"/>
    <col min="4" max="4" width="11.42578125" customWidth="1"/>
  </cols>
  <sheetData>
    <row r="1" spans="1:4" x14ac:dyDescent="0.2">
      <c r="B1" s="1529" t="s">
        <v>835</v>
      </c>
      <c r="C1" s="1405"/>
      <c r="D1" s="1405"/>
    </row>
    <row r="2" spans="1:4" x14ac:dyDescent="0.2">
      <c r="B2" s="1"/>
      <c r="C2" s="1"/>
      <c r="D2" s="1" t="s">
        <v>883</v>
      </c>
    </row>
    <row r="3" spans="1:4" x14ac:dyDescent="0.2">
      <c r="B3" s="1476" t="s">
        <v>836</v>
      </c>
      <c r="C3" s="1476"/>
      <c r="D3" s="1476"/>
    </row>
    <row r="4" spans="1:4" x14ac:dyDescent="0.2">
      <c r="B4" s="1476" t="s">
        <v>609</v>
      </c>
      <c r="C4" s="1476"/>
      <c r="D4" s="1476"/>
    </row>
    <row r="5" spans="1:4" x14ac:dyDescent="0.2">
      <c r="B5" s="53"/>
      <c r="C5" s="53"/>
      <c r="D5" s="53"/>
    </row>
    <row r="6" spans="1:4" ht="13.5" thickBot="1" x14ac:dyDescent="0.25">
      <c r="B6" s="53"/>
      <c r="C6" s="1476"/>
      <c r="D6" s="1476"/>
    </row>
    <row r="7" spans="1:4" ht="25.5" x14ac:dyDescent="0.2">
      <c r="A7" s="105" t="s">
        <v>636</v>
      </c>
      <c r="B7" s="1232" t="s">
        <v>3</v>
      </c>
      <c r="C7" s="1233" t="s">
        <v>635</v>
      </c>
      <c r="D7" s="1234" t="s">
        <v>13</v>
      </c>
    </row>
    <row r="8" spans="1:4" x14ac:dyDescent="0.2">
      <c r="A8" s="1239" t="s">
        <v>127</v>
      </c>
      <c r="B8" s="1238" t="s">
        <v>128</v>
      </c>
      <c r="C8" s="1161" t="s">
        <v>176</v>
      </c>
      <c r="D8" s="1235" t="s">
        <v>182</v>
      </c>
    </row>
    <row r="9" spans="1:4" x14ac:dyDescent="0.2">
      <c r="A9" s="1240" t="s">
        <v>131</v>
      </c>
      <c r="B9" s="1217" t="s">
        <v>679</v>
      </c>
      <c r="C9" s="1230">
        <v>133422670</v>
      </c>
      <c r="D9" s="1236">
        <f t="shared" ref="D9:D23" si="0">SUM(C9:C9)</f>
        <v>133422670</v>
      </c>
    </row>
    <row r="10" spans="1:4" x14ac:dyDescent="0.2">
      <c r="A10" s="1240" t="s">
        <v>132</v>
      </c>
      <c r="B10" s="1218" t="s">
        <v>680</v>
      </c>
      <c r="C10" s="1219">
        <v>127785216</v>
      </c>
      <c r="D10" s="1237">
        <f t="shared" si="0"/>
        <v>127785216</v>
      </c>
    </row>
    <row r="11" spans="1:4" s="14" customFormat="1" x14ac:dyDescent="0.2">
      <c r="A11" s="1241" t="s">
        <v>133</v>
      </c>
      <c r="B11" s="1220" t="s">
        <v>686</v>
      </c>
      <c r="C11" s="1221">
        <f>C9-C10</f>
        <v>5637454</v>
      </c>
      <c r="D11" s="1237">
        <f t="shared" si="0"/>
        <v>5637454</v>
      </c>
    </row>
    <row r="12" spans="1:4" ht="12.75" customHeight="1" x14ac:dyDescent="0.2">
      <c r="A12" s="1240" t="s">
        <v>134</v>
      </c>
      <c r="B12" s="1222" t="s">
        <v>681</v>
      </c>
      <c r="C12" s="1219">
        <v>15388643</v>
      </c>
      <c r="D12" s="1237">
        <f t="shared" si="0"/>
        <v>15388643</v>
      </c>
    </row>
    <row r="13" spans="1:4" x14ac:dyDescent="0.2">
      <c r="A13" s="1240" t="s">
        <v>135</v>
      </c>
      <c r="B13" s="1222" t="s">
        <v>682</v>
      </c>
      <c r="C13" s="1223">
        <v>11789295</v>
      </c>
      <c r="D13" s="1236">
        <f t="shared" si="0"/>
        <v>11789295</v>
      </c>
    </row>
    <row r="14" spans="1:4" s="14" customFormat="1" x14ac:dyDescent="0.2">
      <c r="A14" s="1241" t="s">
        <v>136</v>
      </c>
      <c r="B14" s="1225" t="s">
        <v>683</v>
      </c>
      <c r="C14" s="1226">
        <f>C12-C13</f>
        <v>3599348</v>
      </c>
      <c r="D14" s="1237">
        <f t="shared" si="0"/>
        <v>3599348</v>
      </c>
    </row>
    <row r="15" spans="1:4" s="14" customFormat="1" x14ac:dyDescent="0.2">
      <c r="A15" s="1241" t="s">
        <v>137</v>
      </c>
      <c r="B15" s="1227" t="s">
        <v>691</v>
      </c>
      <c r="C15" s="1224">
        <f>C11+C14</f>
        <v>9236802</v>
      </c>
      <c r="D15" s="1237">
        <f t="shared" si="0"/>
        <v>9236802</v>
      </c>
    </row>
    <row r="16" spans="1:4" x14ac:dyDescent="0.2">
      <c r="A16" s="1241" t="s">
        <v>138</v>
      </c>
      <c r="B16" s="1217" t="s">
        <v>684</v>
      </c>
      <c r="C16" s="1219"/>
      <c r="D16" s="1237">
        <f t="shared" si="0"/>
        <v>0</v>
      </c>
    </row>
    <row r="17" spans="1:7" x14ac:dyDescent="0.2">
      <c r="A17" s="1241" t="s">
        <v>139</v>
      </c>
      <c r="B17" s="1218" t="s">
        <v>685</v>
      </c>
      <c r="C17" s="1219"/>
      <c r="D17" s="1237">
        <f t="shared" si="0"/>
        <v>0</v>
      </c>
    </row>
    <row r="18" spans="1:7" x14ac:dyDescent="0.2">
      <c r="A18" s="1241" t="s">
        <v>140</v>
      </c>
      <c r="B18" s="1220" t="s">
        <v>687</v>
      </c>
      <c r="C18" s="1224">
        <f>C16-C17</f>
        <v>0</v>
      </c>
      <c r="D18" s="1237">
        <f t="shared" si="0"/>
        <v>0</v>
      </c>
    </row>
    <row r="19" spans="1:7" x14ac:dyDescent="0.2">
      <c r="A19" s="1241" t="s">
        <v>141</v>
      </c>
      <c r="B19" s="1222" t="s">
        <v>688</v>
      </c>
      <c r="C19" s="1219"/>
      <c r="D19" s="1237">
        <f t="shared" si="0"/>
        <v>0</v>
      </c>
    </row>
    <row r="20" spans="1:7" x14ac:dyDescent="0.2">
      <c r="A20" s="1241" t="s">
        <v>142</v>
      </c>
      <c r="B20" s="1222" t="s">
        <v>689</v>
      </c>
      <c r="C20" s="1219"/>
      <c r="D20" s="1237">
        <f t="shared" si="0"/>
        <v>0</v>
      </c>
    </row>
    <row r="21" spans="1:7" x14ac:dyDescent="0.2">
      <c r="A21" s="1241" t="s">
        <v>143</v>
      </c>
      <c r="B21" s="1225" t="s">
        <v>690</v>
      </c>
      <c r="C21" s="1223">
        <f>C19-C20</f>
        <v>0</v>
      </c>
      <c r="D21" s="1237">
        <f t="shared" si="0"/>
        <v>0</v>
      </c>
    </row>
    <row r="22" spans="1:7" x14ac:dyDescent="0.2">
      <c r="A22" s="1241" t="s">
        <v>144</v>
      </c>
      <c r="B22" s="1228" t="s">
        <v>692</v>
      </c>
      <c r="C22" s="1229">
        <f>C18+C21</f>
        <v>0</v>
      </c>
      <c r="D22" s="1237">
        <f t="shared" si="0"/>
        <v>0</v>
      </c>
    </row>
    <row r="23" spans="1:7" s="14" customFormat="1" ht="13.5" thickBot="1" x14ac:dyDescent="0.25">
      <c r="A23" s="1242" t="s">
        <v>145</v>
      </c>
      <c r="B23" s="1312" t="s">
        <v>693</v>
      </c>
      <c r="C23" s="1313">
        <f>C15+C22</f>
        <v>9236802</v>
      </c>
      <c r="D23" s="1314">
        <f t="shared" si="0"/>
        <v>9236802</v>
      </c>
    </row>
    <row r="24" spans="1:7" x14ac:dyDescent="0.2">
      <c r="B24" s="454"/>
      <c r="C24" s="1231"/>
      <c r="D24" s="1231"/>
    </row>
    <row r="25" spans="1:7" x14ac:dyDescent="0.2">
      <c r="A25" s="1241" t="s">
        <v>146</v>
      </c>
      <c r="B25" s="1330" t="s">
        <v>802</v>
      </c>
      <c r="C25" s="1223"/>
      <c r="D25" s="1223"/>
    </row>
    <row r="26" spans="1:7" x14ac:dyDescent="0.2">
      <c r="A26" s="1241" t="s">
        <v>147</v>
      </c>
      <c r="B26" s="1331" t="s">
        <v>803</v>
      </c>
      <c r="C26" s="1223"/>
      <c r="D26" s="1223"/>
    </row>
    <row r="27" spans="1:7" x14ac:dyDescent="0.2">
      <c r="A27" s="1241" t="s">
        <v>148</v>
      </c>
      <c r="B27" s="1331" t="s">
        <v>804</v>
      </c>
      <c r="C27" s="1223"/>
      <c r="D27" s="1223"/>
      <c r="G27" s="12"/>
    </row>
    <row r="28" spans="1:7" x14ac:dyDescent="0.2">
      <c r="A28" s="1241" t="s">
        <v>149</v>
      </c>
      <c r="B28" s="1331" t="s">
        <v>805</v>
      </c>
      <c r="C28" s="1223"/>
      <c r="D28" s="1223"/>
      <c r="G28" s="12"/>
    </row>
    <row r="29" spans="1:7" x14ac:dyDescent="0.2">
      <c r="A29" s="1241" t="s">
        <v>151</v>
      </c>
      <c r="B29" s="1331" t="s">
        <v>806</v>
      </c>
      <c r="C29" s="1223"/>
      <c r="D29" s="1223"/>
    </row>
    <row r="30" spans="1:7" x14ac:dyDescent="0.2">
      <c r="A30" s="1241" t="s">
        <v>152</v>
      </c>
      <c r="B30" s="1332" t="s">
        <v>807</v>
      </c>
      <c r="C30" s="1224">
        <f>SUM(C26:C29)</f>
        <v>0</v>
      </c>
      <c r="D30" s="1224">
        <f>SUM(D26:D29)</f>
        <v>0</v>
      </c>
    </row>
    <row r="31" spans="1:7" x14ac:dyDescent="0.2">
      <c r="A31" s="1241" t="s">
        <v>153</v>
      </c>
      <c r="B31" s="1331" t="s">
        <v>808</v>
      </c>
      <c r="C31" s="1223"/>
      <c r="D31" s="1223"/>
    </row>
    <row r="32" spans="1:7" x14ac:dyDescent="0.2">
      <c r="A32" s="1241" t="s">
        <v>154</v>
      </c>
      <c r="B32" s="1331" t="s">
        <v>809</v>
      </c>
      <c r="C32" s="1223"/>
      <c r="D32" s="1223"/>
    </row>
    <row r="33" spans="1:4" x14ac:dyDescent="0.2">
      <c r="A33" s="1241" t="s">
        <v>155</v>
      </c>
      <c r="B33" s="1332" t="s">
        <v>810</v>
      </c>
      <c r="C33" s="1224">
        <f>SUM(C31:C32)</f>
        <v>0</v>
      </c>
      <c r="D33" s="1224">
        <f>SUM(D31:D32)</f>
        <v>0</v>
      </c>
    </row>
    <row r="34" spans="1:4" ht="13.5" thickBot="1" x14ac:dyDescent="0.25">
      <c r="A34" s="1242" t="s">
        <v>156</v>
      </c>
      <c r="B34" s="1333" t="s">
        <v>811</v>
      </c>
      <c r="C34" s="1334">
        <f>C33+C30</f>
        <v>0</v>
      </c>
      <c r="D34" s="1334">
        <f>D33+D30</f>
        <v>0</v>
      </c>
    </row>
  </sheetData>
  <mergeCells count="4">
    <mergeCell ref="B3:D3"/>
    <mergeCell ref="B4:D4"/>
    <mergeCell ref="C6:D6"/>
    <mergeCell ref="B1:D1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9"/>
  <sheetViews>
    <sheetView topLeftCell="A1144" workbookViewId="0">
      <selection activeCell="H1153" sqref="H1153"/>
    </sheetView>
  </sheetViews>
  <sheetFormatPr defaultRowHeight="12.75" x14ac:dyDescent="0.2"/>
  <cols>
    <col min="1" max="1" width="4.42578125" customWidth="1"/>
    <col min="2" max="2" width="39" customWidth="1"/>
    <col min="3" max="3" width="13" customWidth="1"/>
    <col min="4" max="4" width="13.7109375" customWidth="1"/>
    <col min="5" max="5" width="13.5703125" customWidth="1"/>
    <col min="6" max="6" width="11.28515625" customWidth="1"/>
    <col min="7" max="7" width="10.7109375" customWidth="1"/>
  </cols>
  <sheetData>
    <row r="1" spans="1:7" ht="15" x14ac:dyDescent="0.25">
      <c r="A1" s="1377" t="s">
        <v>821</v>
      </c>
      <c r="B1" s="1377"/>
      <c r="C1" s="1377"/>
      <c r="D1" s="1377"/>
      <c r="E1" s="1377"/>
      <c r="F1" s="16"/>
      <c r="G1" s="16"/>
    </row>
    <row r="2" spans="1:7" ht="15" x14ac:dyDescent="0.25">
      <c r="A2" s="202"/>
      <c r="B2" s="202"/>
      <c r="C2" s="202"/>
      <c r="D2" s="202"/>
      <c r="E2" s="202"/>
      <c r="F2" s="16"/>
      <c r="G2" s="16"/>
    </row>
    <row r="3" spans="1:7" ht="15.75" x14ac:dyDescent="0.25">
      <c r="B3" s="1389" t="s">
        <v>822</v>
      </c>
      <c r="C3" s="1389"/>
      <c r="D3" s="1389"/>
      <c r="E3" s="1389"/>
      <c r="F3" s="34"/>
      <c r="G3" s="11"/>
    </row>
    <row r="4" spans="1:7" ht="15.75" x14ac:dyDescent="0.25">
      <c r="B4" s="18"/>
      <c r="C4" s="18"/>
      <c r="D4" s="18"/>
      <c r="E4" s="18"/>
      <c r="F4" s="34"/>
      <c r="G4" s="11"/>
    </row>
    <row r="5" spans="1:7" ht="13.5" thickBot="1" x14ac:dyDescent="0.25">
      <c r="B5" s="1"/>
      <c r="C5" s="1"/>
      <c r="D5" s="1"/>
      <c r="E5" s="19" t="s">
        <v>875</v>
      </c>
    </row>
    <row r="6" spans="1:7" ht="13.5" thickBot="1" x14ac:dyDescent="0.25">
      <c r="A6" s="1397" t="s">
        <v>126</v>
      </c>
      <c r="B6" s="1399" t="s">
        <v>9</v>
      </c>
      <c r="C6" s="1401" t="s">
        <v>772</v>
      </c>
      <c r="D6" s="1402"/>
      <c r="E6" s="1402"/>
      <c r="F6" s="1403"/>
    </row>
    <row r="7" spans="1:7" ht="26.25" thickBot="1" x14ac:dyDescent="0.25">
      <c r="A7" s="1398"/>
      <c r="B7" s="1400"/>
      <c r="C7" s="685" t="s">
        <v>107</v>
      </c>
      <c r="D7" s="686" t="s">
        <v>108</v>
      </c>
      <c r="E7" s="685" t="s">
        <v>583</v>
      </c>
      <c r="F7" s="683" t="s">
        <v>110</v>
      </c>
    </row>
    <row r="8" spans="1:7" ht="13.5" thickBot="1" x14ac:dyDescent="0.25">
      <c r="A8" s="691" t="s">
        <v>127</v>
      </c>
      <c r="B8" s="692" t="s">
        <v>128</v>
      </c>
      <c r="C8" s="693" t="s">
        <v>129</v>
      </c>
      <c r="D8" s="694" t="s">
        <v>130</v>
      </c>
      <c r="E8" s="693" t="s">
        <v>150</v>
      </c>
      <c r="F8" s="695" t="s">
        <v>175</v>
      </c>
    </row>
    <row r="9" spans="1:7" x14ac:dyDescent="0.2">
      <c r="A9" s="192" t="s">
        <v>131</v>
      </c>
      <c r="B9" s="197" t="s">
        <v>111</v>
      </c>
      <c r="C9" s="183"/>
      <c r="D9" s="89"/>
      <c r="E9" s="183"/>
      <c r="F9" s="770"/>
    </row>
    <row r="10" spans="1:7" x14ac:dyDescent="0.2">
      <c r="A10" s="191" t="s">
        <v>132</v>
      </c>
      <c r="B10" s="115" t="s">
        <v>345</v>
      </c>
      <c r="C10" s="405">
        <v>8141244</v>
      </c>
      <c r="D10" s="86">
        <v>8291716</v>
      </c>
      <c r="E10" s="181">
        <v>8284711</v>
      </c>
      <c r="F10" s="771">
        <f>E10/D10</f>
        <v>0.99915518090585831</v>
      </c>
    </row>
    <row r="11" spans="1:7" x14ac:dyDescent="0.2">
      <c r="A11" s="191" t="s">
        <v>133</v>
      </c>
      <c r="B11" s="128" t="s">
        <v>347</v>
      </c>
      <c r="C11" s="405">
        <v>2223781</v>
      </c>
      <c r="D11" s="86">
        <v>2258233</v>
      </c>
      <c r="E11" s="181">
        <v>2226958</v>
      </c>
      <c r="F11" s="771">
        <f>E11/D11</f>
        <v>0.98615067621454477</v>
      </c>
    </row>
    <row r="12" spans="1:7" x14ac:dyDescent="0.2">
      <c r="A12" s="191" t="s">
        <v>134</v>
      </c>
      <c r="B12" s="128" t="s">
        <v>346</v>
      </c>
      <c r="C12" s="181">
        <v>5981000</v>
      </c>
      <c r="D12" s="86">
        <v>6351100</v>
      </c>
      <c r="E12" s="181">
        <v>5822713</v>
      </c>
      <c r="F12" s="771">
        <f>E12/D12</f>
        <v>0.91680386074853171</v>
      </c>
    </row>
    <row r="13" spans="1:7" x14ac:dyDescent="0.2">
      <c r="A13" s="191" t="s">
        <v>135</v>
      </c>
      <c r="B13" s="128" t="s">
        <v>348</v>
      </c>
      <c r="C13" s="181"/>
      <c r="D13" s="86"/>
      <c r="E13" s="181"/>
      <c r="F13" s="771">
        <v>0</v>
      </c>
    </row>
    <row r="14" spans="1:7" x14ac:dyDescent="0.2">
      <c r="A14" s="191" t="s">
        <v>136</v>
      </c>
      <c r="B14" s="128" t="s">
        <v>349</v>
      </c>
      <c r="C14" s="181"/>
      <c r="D14" s="86"/>
      <c r="E14" s="181"/>
      <c r="F14" s="771">
        <v>0</v>
      </c>
    </row>
    <row r="15" spans="1:7" x14ac:dyDescent="0.2">
      <c r="A15" s="191" t="s">
        <v>137</v>
      </c>
      <c r="B15" s="128" t="s">
        <v>350</v>
      </c>
      <c r="C15" s="181"/>
      <c r="D15" s="181"/>
      <c r="E15" s="181"/>
      <c r="F15" s="771">
        <v>0</v>
      </c>
    </row>
    <row r="16" spans="1:7" x14ac:dyDescent="0.2">
      <c r="A16" s="191" t="s">
        <v>138</v>
      </c>
      <c r="B16" s="128" t="s">
        <v>354</v>
      </c>
      <c r="C16" s="86"/>
      <c r="D16" s="86"/>
      <c r="E16" s="86"/>
      <c r="F16" s="771">
        <v>0</v>
      </c>
    </row>
    <row r="17" spans="1:6" s="14" customFormat="1" x14ac:dyDescent="0.2">
      <c r="A17" s="191" t="s">
        <v>139</v>
      </c>
      <c r="B17" s="128" t="s">
        <v>355</v>
      </c>
      <c r="C17" s="181"/>
      <c r="D17" s="86"/>
      <c r="E17" s="405"/>
      <c r="F17" s="771">
        <v>0</v>
      </c>
    </row>
    <row r="18" spans="1:6" x14ac:dyDescent="0.2">
      <c r="A18" s="191" t="s">
        <v>140</v>
      </c>
      <c r="B18" s="128" t="s">
        <v>356</v>
      </c>
      <c r="C18" s="181"/>
      <c r="D18" s="86"/>
      <c r="E18" s="181"/>
      <c r="F18" s="771">
        <v>0</v>
      </c>
    </row>
    <row r="19" spans="1:6" ht="11.25" customHeight="1" x14ac:dyDescent="0.2">
      <c r="A19" s="191" t="s">
        <v>141</v>
      </c>
      <c r="B19" s="198" t="s">
        <v>352</v>
      </c>
      <c r="C19" s="145"/>
      <c r="D19" s="90"/>
      <c r="E19" s="181"/>
      <c r="F19" s="771">
        <v>0</v>
      </c>
    </row>
    <row r="20" spans="1:6" ht="11.25" customHeight="1" x14ac:dyDescent="0.2">
      <c r="A20" s="191" t="s">
        <v>142</v>
      </c>
      <c r="B20" s="416" t="s">
        <v>353</v>
      </c>
      <c r="C20" s="184"/>
      <c r="D20" s="87"/>
      <c r="E20" s="181"/>
      <c r="F20" s="771">
        <v>0</v>
      </c>
    </row>
    <row r="21" spans="1:6" ht="11.25" customHeight="1" x14ac:dyDescent="0.2">
      <c r="A21" s="191" t="s">
        <v>143</v>
      </c>
      <c r="B21" s="417" t="s">
        <v>351</v>
      </c>
      <c r="C21" s="184"/>
      <c r="D21" s="87"/>
      <c r="E21" s="181"/>
      <c r="F21" s="771">
        <v>0</v>
      </c>
    </row>
    <row r="22" spans="1:6" ht="11.25" customHeight="1" x14ac:dyDescent="0.2">
      <c r="A22" s="191" t="s">
        <v>144</v>
      </c>
      <c r="B22" s="73" t="s">
        <v>577</v>
      </c>
      <c r="C22" s="184"/>
      <c r="D22" s="87"/>
      <c r="E22" s="181"/>
      <c r="F22" s="771">
        <v>0</v>
      </c>
    </row>
    <row r="23" spans="1:6" ht="13.5" thickBot="1" x14ac:dyDescent="0.25">
      <c r="A23" s="191" t="s">
        <v>145</v>
      </c>
      <c r="B23" s="130" t="s">
        <v>358</v>
      </c>
      <c r="C23" s="182"/>
      <c r="D23" s="91"/>
      <c r="E23" s="181"/>
      <c r="F23" s="771">
        <v>0</v>
      </c>
    </row>
    <row r="24" spans="1:6" ht="13.5" thickBot="1" x14ac:dyDescent="0.25">
      <c r="A24" s="308" t="s">
        <v>146</v>
      </c>
      <c r="B24" s="309" t="s">
        <v>5</v>
      </c>
      <c r="C24" s="314">
        <f>C10+C11+C12+C13+C15+C23</f>
        <v>16346025</v>
      </c>
      <c r="D24" s="314">
        <f>D10+D11+D12+D13+D15+D23</f>
        <v>16901049</v>
      </c>
      <c r="E24" s="314">
        <f>E10+E11+E12+E13+E15+E23</f>
        <v>16334382</v>
      </c>
      <c r="F24" s="1047">
        <f>E24/D24</f>
        <v>0.96647148943240146</v>
      </c>
    </row>
    <row r="25" spans="1:6" ht="13.5" thickTop="1" x14ac:dyDescent="0.2">
      <c r="A25" s="300"/>
      <c r="B25" s="197"/>
      <c r="C25" s="144"/>
      <c r="D25" s="144"/>
      <c r="E25" s="687"/>
      <c r="F25" s="915"/>
    </row>
    <row r="26" spans="1:6" x14ac:dyDescent="0.2">
      <c r="A26" s="192" t="s">
        <v>147</v>
      </c>
      <c r="B26" s="199" t="s">
        <v>112</v>
      </c>
      <c r="C26" s="183"/>
      <c r="D26" s="183"/>
      <c r="E26" s="183"/>
      <c r="F26" s="770"/>
    </row>
    <row r="27" spans="1:6" x14ac:dyDescent="0.2">
      <c r="A27" s="191" t="s">
        <v>148</v>
      </c>
      <c r="B27" s="128" t="s">
        <v>359</v>
      </c>
      <c r="C27" s="181">
        <v>0</v>
      </c>
      <c r="D27" s="181">
        <v>0</v>
      </c>
      <c r="E27" s="181">
        <v>0</v>
      </c>
      <c r="F27" s="771">
        <v>0</v>
      </c>
    </row>
    <row r="28" spans="1:6" x14ac:dyDescent="0.2">
      <c r="A28" s="191" t="s">
        <v>149</v>
      </c>
      <c r="B28" s="128" t="s">
        <v>360</v>
      </c>
      <c r="C28" s="181"/>
      <c r="D28" s="86"/>
      <c r="E28" s="181"/>
      <c r="F28" s="771">
        <v>0</v>
      </c>
    </row>
    <row r="29" spans="1:6" x14ac:dyDescent="0.2">
      <c r="A29" s="191" t="s">
        <v>151</v>
      </c>
      <c r="B29" s="128" t="s">
        <v>361</v>
      </c>
      <c r="C29" s="145">
        <f>C30+C31+C32+C33+C34+C35+C36</f>
        <v>0</v>
      </c>
      <c r="D29" s="145">
        <f>D30+D31+D32+D33+D34+D35+D36</f>
        <v>0</v>
      </c>
      <c r="E29" s="145">
        <f>E30+E31+E32+E33+E34+E35+E36</f>
        <v>0</v>
      </c>
      <c r="F29" s="771">
        <v>0</v>
      </c>
    </row>
    <row r="30" spans="1:6" x14ac:dyDescent="0.2">
      <c r="A30" s="191" t="s">
        <v>152</v>
      </c>
      <c r="B30" s="198" t="s">
        <v>362</v>
      </c>
      <c r="C30" s="181"/>
      <c r="D30" s="86"/>
      <c r="E30" s="181"/>
      <c r="F30" s="771">
        <v>0</v>
      </c>
    </row>
    <row r="31" spans="1:6" x14ac:dyDescent="0.2">
      <c r="A31" s="191" t="s">
        <v>153</v>
      </c>
      <c r="B31" s="198" t="s">
        <v>363</v>
      </c>
      <c r="C31" s="181"/>
      <c r="D31" s="86"/>
      <c r="E31" s="181"/>
      <c r="F31" s="771">
        <v>0</v>
      </c>
    </row>
    <row r="32" spans="1:6" x14ac:dyDescent="0.2">
      <c r="A32" s="191" t="s">
        <v>154</v>
      </c>
      <c r="B32" s="198" t="s">
        <v>364</v>
      </c>
      <c r="C32" s="181"/>
      <c r="D32" s="86"/>
      <c r="E32" s="181"/>
      <c r="F32" s="771">
        <v>0</v>
      </c>
    </row>
    <row r="33" spans="1:6" x14ac:dyDescent="0.2">
      <c r="A33" s="191" t="s">
        <v>155</v>
      </c>
      <c r="B33" s="198" t="s">
        <v>365</v>
      </c>
      <c r="C33" s="181"/>
      <c r="D33" s="86"/>
      <c r="E33" s="181"/>
      <c r="F33" s="771">
        <v>0</v>
      </c>
    </row>
    <row r="34" spans="1:6" x14ac:dyDescent="0.2">
      <c r="A34" s="191" t="s">
        <v>156</v>
      </c>
      <c r="B34" s="416" t="s">
        <v>366</v>
      </c>
      <c r="C34" s="181"/>
      <c r="D34" s="86"/>
      <c r="E34" s="181"/>
      <c r="F34" s="771">
        <v>0</v>
      </c>
    </row>
    <row r="35" spans="1:6" x14ac:dyDescent="0.2">
      <c r="A35" s="191" t="s">
        <v>157</v>
      </c>
      <c r="B35" s="175" t="s">
        <v>367</v>
      </c>
      <c r="C35" s="181"/>
      <c r="D35" s="86"/>
      <c r="E35" s="181"/>
      <c r="F35" s="771">
        <v>0</v>
      </c>
    </row>
    <row r="36" spans="1:6" x14ac:dyDescent="0.2">
      <c r="A36" s="191" t="s">
        <v>158</v>
      </c>
      <c r="B36" s="543" t="s">
        <v>368</v>
      </c>
      <c r="C36" s="181">
        <f>-C13</f>
        <v>0</v>
      </c>
      <c r="D36" s="181">
        <f>-D13</f>
        <v>0</v>
      </c>
      <c r="E36" s="181">
        <f>-E13</f>
        <v>0</v>
      </c>
      <c r="F36" s="771">
        <v>0</v>
      </c>
    </row>
    <row r="37" spans="1:6" x14ac:dyDescent="0.2">
      <c r="A37" s="191" t="s">
        <v>159</v>
      </c>
      <c r="B37" s="128"/>
      <c r="C37" s="181"/>
      <c r="D37" s="86"/>
      <c r="E37" s="181"/>
      <c r="F37" s="771"/>
    </row>
    <row r="38" spans="1:6" ht="13.5" customHeight="1" thickBot="1" x14ac:dyDescent="0.25">
      <c r="A38" s="191" t="s">
        <v>160</v>
      </c>
      <c r="B38" s="130"/>
      <c r="C38" s="184"/>
      <c r="D38" s="184"/>
      <c r="E38" s="184"/>
      <c r="F38" s="771"/>
    </row>
    <row r="39" spans="1:6" ht="13.5" thickBot="1" x14ac:dyDescent="0.25">
      <c r="A39" s="308" t="s">
        <v>578</v>
      </c>
      <c r="B39" s="309" t="s">
        <v>6</v>
      </c>
      <c r="C39" s="437">
        <f>C27+C28+C29+C37+C38</f>
        <v>0</v>
      </c>
      <c r="D39" s="437">
        <f>D27+D28+D29+D37+D38</f>
        <v>0</v>
      </c>
      <c r="E39" s="688">
        <f>E27+E28+E29+E37+E38</f>
        <v>0</v>
      </c>
      <c r="F39" s="1047">
        <v>0</v>
      </c>
    </row>
    <row r="40" spans="1:6" ht="27" thickTop="1" thickBot="1" x14ac:dyDescent="0.25">
      <c r="A40" s="308" t="s">
        <v>162</v>
      </c>
      <c r="B40" s="313" t="s">
        <v>248</v>
      </c>
      <c r="C40" s="436">
        <f>C24+C39</f>
        <v>16346025</v>
      </c>
      <c r="D40" s="436">
        <f>D24+D39</f>
        <v>16901049</v>
      </c>
      <c r="E40" s="689">
        <f>E24+E39</f>
        <v>16334382</v>
      </c>
      <c r="F40" s="1054">
        <f>E40/D40</f>
        <v>0.96647148943240146</v>
      </c>
    </row>
    <row r="41" spans="1:6" ht="13.5" thickTop="1" x14ac:dyDescent="0.2">
      <c r="A41" s="300"/>
      <c r="B41" s="425"/>
      <c r="C41" s="94"/>
      <c r="D41" s="27"/>
      <c r="E41" s="144"/>
      <c r="F41" s="915"/>
    </row>
    <row r="42" spans="1:6" x14ac:dyDescent="0.2">
      <c r="A42" s="192" t="s">
        <v>163</v>
      </c>
      <c r="B42" s="256" t="s">
        <v>249</v>
      </c>
      <c r="C42" s="89"/>
      <c r="D42" s="95"/>
      <c r="E42" s="183"/>
      <c r="F42" s="770"/>
    </row>
    <row r="43" spans="1:6" x14ac:dyDescent="0.2">
      <c r="A43" s="191" t="s">
        <v>164</v>
      </c>
      <c r="B43" s="129" t="s">
        <v>374</v>
      </c>
      <c r="C43" s="86"/>
      <c r="D43" s="66"/>
      <c r="E43" s="181"/>
      <c r="F43" s="771">
        <v>0</v>
      </c>
    </row>
    <row r="44" spans="1:6" x14ac:dyDescent="0.2">
      <c r="A44" s="191" t="s">
        <v>165</v>
      </c>
      <c r="B44" s="363" t="s">
        <v>372</v>
      </c>
      <c r="C44" s="86"/>
      <c r="D44" s="66"/>
      <c r="E44" s="181"/>
      <c r="F44" s="771">
        <v>0</v>
      </c>
    </row>
    <row r="45" spans="1:6" x14ac:dyDescent="0.2">
      <c r="A45" s="191" t="s">
        <v>166</v>
      </c>
      <c r="B45" s="363" t="s">
        <v>371</v>
      </c>
      <c r="C45" s="86"/>
      <c r="D45" s="66"/>
      <c r="E45" s="181"/>
      <c r="F45" s="771">
        <v>0</v>
      </c>
    </row>
    <row r="46" spans="1:6" x14ac:dyDescent="0.2">
      <c r="A46" s="191" t="s">
        <v>167</v>
      </c>
      <c r="B46" s="363" t="s">
        <v>373</v>
      </c>
      <c r="C46" s="86"/>
      <c r="D46" s="66"/>
      <c r="E46" s="181"/>
      <c r="F46" s="771">
        <v>0</v>
      </c>
    </row>
    <row r="47" spans="1:6" x14ac:dyDescent="0.2">
      <c r="A47" s="191" t="s">
        <v>168</v>
      </c>
      <c r="B47" s="418" t="s">
        <v>375</v>
      </c>
      <c r="C47" s="86"/>
      <c r="D47" s="66"/>
      <c r="E47" s="181"/>
      <c r="F47" s="771">
        <v>0</v>
      </c>
    </row>
    <row r="48" spans="1:6" x14ac:dyDescent="0.2">
      <c r="A48" s="191" t="s">
        <v>169</v>
      </c>
      <c r="B48" s="419" t="s">
        <v>378</v>
      </c>
      <c r="C48" s="86"/>
      <c r="D48" s="66"/>
      <c r="E48" s="181"/>
      <c r="F48" s="771">
        <v>0</v>
      </c>
    </row>
    <row r="49" spans="1:6" x14ac:dyDescent="0.2">
      <c r="A49" s="191" t="s">
        <v>170</v>
      </c>
      <c r="B49" s="420" t="s">
        <v>377</v>
      </c>
      <c r="C49" s="86"/>
      <c r="D49" s="66"/>
      <c r="E49" s="181"/>
      <c r="F49" s="771">
        <v>0</v>
      </c>
    </row>
    <row r="50" spans="1:6" ht="13.5" thickBot="1" x14ac:dyDescent="0.25">
      <c r="A50" s="191" t="s">
        <v>171</v>
      </c>
      <c r="B50" s="200" t="s">
        <v>376</v>
      </c>
      <c r="C50" s="91"/>
      <c r="D50" s="67"/>
      <c r="E50" s="182"/>
      <c r="F50" s="771">
        <v>0</v>
      </c>
    </row>
    <row r="51" spans="1:6" ht="13.5" thickBot="1" x14ac:dyDescent="0.25">
      <c r="A51" s="209" t="s">
        <v>172</v>
      </c>
      <c r="B51" s="176" t="s">
        <v>379</v>
      </c>
      <c r="C51" s="93">
        <f>C43+C44+C45+C46+C47+C48+C49+C50</f>
        <v>0</v>
      </c>
      <c r="D51" s="93">
        <f>D43+D44+D45+D46+D47+D48+D49+D50</f>
        <v>0</v>
      </c>
      <c r="E51" s="146">
        <f>E43+E44+E45+E46+E47+E48+E49+E50</f>
        <v>0</v>
      </c>
      <c r="F51" s="802">
        <v>0</v>
      </c>
    </row>
    <row r="52" spans="1:6" x14ac:dyDescent="0.2">
      <c r="A52" s="300"/>
      <c r="B52" s="40"/>
      <c r="C52" s="94"/>
      <c r="D52" s="27"/>
      <c r="E52" s="144"/>
      <c r="F52" s="945"/>
    </row>
    <row r="53" spans="1:6" ht="13.5" thickBot="1" x14ac:dyDescent="0.25">
      <c r="A53" s="240" t="s">
        <v>173</v>
      </c>
      <c r="B53" s="661" t="s">
        <v>251</v>
      </c>
      <c r="C53" s="187">
        <f>C40+C51</f>
        <v>16346025</v>
      </c>
      <c r="D53" s="187">
        <f>D40+D51</f>
        <v>16901049</v>
      </c>
      <c r="E53" s="653">
        <f>E40+E51</f>
        <v>16334382</v>
      </c>
      <c r="F53" s="946">
        <f>E53/D53</f>
        <v>0.96647148943240146</v>
      </c>
    </row>
    <row r="54" spans="1:6" x14ac:dyDescent="0.2">
      <c r="A54" s="208"/>
      <c r="B54" s="40"/>
      <c r="C54" s="27"/>
      <c r="D54" s="27"/>
      <c r="E54" s="27"/>
    </row>
    <row r="55" spans="1:6" x14ac:dyDescent="0.2">
      <c r="A55" s="208"/>
      <c r="B55" s="40"/>
      <c r="C55" s="27"/>
      <c r="D55" s="27"/>
      <c r="E55" s="27"/>
    </row>
    <row r="56" spans="1:6" x14ac:dyDescent="0.2">
      <c r="A56" s="208"/>
      <c r="B56" s="40"/>
      <c r="C56" s="27"/>
      <c r="D56" s="27"/>
      <c r="E56" s="27"/>
    </row>
    <row r="57" spans="1:6" x14ac:dyDescent="0.2">
      <c r="A57" s="208"/>
      <c r="B57" s="40"/>
      <c r="C57" s="27"/>
      <c r="D57" s="27"/>
      <c r="E57" s="27"/>
    </row>
    <row r="58" spans="1:6" x14ac:dyDescent="0.2">
      <c r="A58" s="208"/>
      <c r="B58" s="40"/>
      <c r="C58" s="27"/>
      <c r="D58" s="27"/>
      <c r="E58" s="27"/>
    </row>
    <row r="59" spans="1:6" x14ac:dyDescent="0.2">
      <c r="A59" s="208"/>
      <c r="B59" s="40"/>
      <c r="C59" s="27"/>
      <c r="D59" s="27"/>
      <c r="E59" s="27"/>
    </row>
    <row r="60" spans="1:6" ht="14.25" customHeight="1" x14ac:dyDescent="0.2">
      <c r="A60" s="1396">
        <v>1</v>
      </c>
      <c r="B60" s="1396"/>
      <c r="C60" s="1396"/>
      <c r="D60" s="1396"/>
      <c r="E60" s="1396"/>
      <c r="F60" s="1396"/>
    </row>
    <row r="61" spans="1:6" ht="15" x14ac:dyDescent="0.25">
      <c r="A61" s="1377" t="s">
        <v>874</v>
      </c>
      <c r="B61" s="1377"/>
      <c r="C61" s="1377"/>
      <c r="D61" s="1377"/>
      <c r="E61" s="1377"/>
      <c r="F61" s="16"/>
    </row>
    <row r="62" spans="1:6" ht="15" x14ac:dyDescent="0.25">
      <c r="A62" s="202"/>
      <c r="B62" s="202"/>
      <c r="C62" s="202"/>
      <c r="D62" s="202"/>
      <c r="E62" s="202"/>
      <c r="F62" s="16"/>
    </row>
    <row r="63" spans="1:6" ht="15.75" x14ac:dyDescent="0.25">
      <c r="B63" s="1389" t="s">
        <v>822</v>
      </c>
      <c r="C63" s="1389"/>
      <c r="D63" s="1389"/>
      <c r="E63" s="1389"/>
      <c r="F63" s="34"/>
    </row>
    <row r="64" spans="1:6" ht="15.75" x14ac:dyDescent="0.25">
      <c r="B64" s="18"/>
      <c r="C64" s="18"/>
      <c r="D64" s="18"/>
      <c r="E64" s="18"/>
      <c r="F64" s="34"/>
    </row>
    <row r="65" spans="1:9" ht="13.5" thickBot="1" x14ac:dyDescent="0.25">
      <c r="B65" s="1"/>
      <c r="C65" s="1"/>
      <c r="D65" s="1"/>
      <c r="E65" s="19" t="s">
        <v>876</v>
      </c>
    </row>
    <row r="66" spans="1:9" ht="13.5" thickBot="1" x14ac:dyDescent="0.25">
      <c r="A66" s="1397" t="s">
        <v>126</v>
      </c>
      <c r="B66" s="1399" t="s">
        <v>9</v>
      </c>
      <c r="C66" s="1401" t="s">
        <v>773</v>
      </c>
      <c r="D66" s="1402"/>
      <c r="E66" s="1402"/>
      <c r="F66" s="1403"/>
    </row>
    <row r="67" spans="1:9" ht="12.75" customHeight="1" thickBot="1" x14ac:dyDescent="0.25">
      <c r="A67" s="1398"/>
      <c r="B67" s="1400"/>
      <c r="C67" s="685" t="s">
        <v>107</v>
      </c>
      <c r="D67" s="686" t="s">
        <v>108</v>
      </c>
      <c r="E67" s="685" t="s">
        <v>583</v>
      </c>
      <c r="F67" s="683" t="s">
        <v>110</v>
      </c>
    </row>
    <row r="68" spans="1:9" ht="11.25" customHeight="1" thickBot="1" x14ac:dyDescent="0.25">
      <c r="A68" s="691" t="s">
        <v>127</v>
      </c>
      <c r="B68" s="692" t="s">
        <v>128</v>
      </c>
      <c r="C68" s="693" t="s">
        <v>129</v>
      </c>
      <c r="D68" s="694" t="s">
        <v>130</v>
      </c>
      <c r="E68" s="693" t="s">
        <v>150</v>
      </c>
      <c r="F68" s="695" t="s">
        <v>175</v>
      </c>
    </row>
    <row r="69" spans="1:9" x14ac:dyDescent="0.2">
      <c r="A69" s="192" t="s">
        <v>131</v>
      </c>
      <c r="B69" s="197" t="s">
        <v>111</v>
      </c>
      <c r="C69" s="183"/>
      <c r="D69" s="89"/>
      <c r="E69" s="183"/>
      <c r="F69" s="770"/>
    </row>
    <row r="70" spans="1:9" x14ac:dyDescent="0.2">
      <c r="A70" s="191" t="s">
        <v>132</v>
      </c>
      <c r="B70" s="115" t="s">
        <v>345</v>
      </c>
      <c r="C70" s="405"/>
      <c r="D70" s="86">
        <v>18595</v>
      </c>
      <c r="E70" s="181">
        <v>40095</v>
      </c>
      <c r="F70" s="771">
        <v>0</v>
      </c>
    </row>
    <row r="71" spans="1:9" x14ac:dyDescent="0.2">
      <c r="A71" s="191" t="s">
        <v>133</v>
      </c>
      <c r="B71" s="128" t="s">
        <v>347</v>
      </c>
      <c r="C71" s="405"/>
      <c r="D71" s="86"/>
      <c r="E71" s="181">
        <v>5225</v>
      </c>
      <c r="F71" s="771">
        <v>0</v>
      </c>
      <c r="G71" s="12"/>
      <c r="H71" s="12"/>
      <c r="I71" s="12"/>
    </row>
    <row r="72" spans="1:9" x14ac:dyDescent="0.2">
      <c r="A72" s="191" t="s">
        <v>134</v>
      </c>
      <c r="B72" s="128" t="s">
        <v>346</v>
      </c>
      <c r="C72" s="181">
        <v>756600</v>
      </c>
      <c r="D72" s="86">
        <v>756600</v>
      </c>
      <c r="E72" s="181">
        <v>705881</v>
      </c>
      <c r="F72" s="771">
        <f>E72/D72</f>
        <v>0.93296457837694946</v>
      </c>
      <c r="G72" s="12"/>
      <c r="H72" s="12"/>
      <c r="I72" s="12"/>
    </row>
    <row r="73" spans="1:9" x14ac:dyDescent="0.2">
      <c r="A73" s="191" t="s">
        <v>135</v>
      </c>
      <c r="B73" s="128" t="s">
        <v>348</v>
      </c>
      <c r="C73" s="181"/>
      <c r="D73" s="86"/>
      <c r="E73" s="181"/>
      <c r="F73" s="771">
        <v>0</v>
      </c>
      <c r="G73" s="12"/>
      <c r="H73" s="12"/>
      <c r="I73" s="12"/>
    </row>
    <row r="74" spans="1:9" x14ac:dyDescent="0.2">
      <c r="A74" s="191" t="s">
        <v>136</v>
      </c>
      <c r="B74" s="128" t="s">
        <v>349</v>
      </c>
      <c r="C74" s="181"/>
      <c r="D74" s="86"/>
      <c r="E74" s="181"/>
      <c r="F74" s="771">
        <v>0</v>
      </c>
      <c r="H74" s="12"/>
      <c r="I74" s="12"/>
    </row>
    <row r="75" spans="1:9" x14ac:dyDescent="0.2">
      <c r="A75" s="191" t="s">
        <v>137</v>
      </c>
      <c r="B75" s="128" t="s">
        <v>350</v>
      </c>
      <c r="C75" s="181">
        <f>C76+C77+C78+C79+C80+C81+C82</f>
        <v>0</v>
      </c>
      <c r="D75" s="181">
        <f>D76+D77+D78+D79+D80+D81+D82</f>
        <v>0</v>
      </c>
      <c r="E75" s="181">
        <f>E76+E77+E78+E79+E80+E81+E82</f>
        <v>0</v>
      </c>
      <c r="F75" s="770">
        <v>0</v>
      </c>
      <c r="H75" s="12"/>
      <c r="I75" s="12"/>
    </row>
    <row r="76" spans="1:9" x14ac:dyDescent="0.2">
      <c r="A76" s="191" t="s">
        <v>138</v>
      </c>
      <c r="B76" s="128" t="s">
        <v>354</v>
      </c>
      <c r="C76" s="181"/>
      <c r="D76" s="86"/>
      <c r="E76" s="181"/>
      <c r="F76" s="771">
        <v>0</v>
      </c>
    </row>
    <row r="77" spans="1:9" x14ac:dyDescent="0.2">
      <c r="A77" s="191" t="s">
        <v>139</v>
      </c>
      <c r="B77" s="128" t="s">
        <v>355</v>
      </c>
      <c r="C77" s="181"/>
      <c r="D77" s="86"/>
      <c r="E77" s="405"/>
      <c r="F77" s="771">
        <v>0</v>
      </c>
    </row>
    <row r="78" spans="1:9" ht="13.5" customHeight="1" x14ac:dyDescent="0.2">
      <c r="A78" s="191" t="s">
        <v>140</v>
      </c>
      <c r="B78" s="128" t="s">
        <v>356</v>
      </c>
      <c r="C78" s="181"/>
      <c r="D78" s="86"/>
      <c r="E78" s="181"/>
      <c r="F78" s="771">
        <v>0</v>
      </c>
    </row>
    <row r="79" spans="1:9" ht="13.5" customHeight="1" x14ac:dyDescent="0.2">
      <c r="A79" s="191" t="s">
        <v>141</v>
      </c>
      <c r="B79" s="198" t="s">
        <v>352</v>
      </c>
      <c r="C79" s="145"/>
      <c r="D79" s="90"/>
      <c r="E79" s="181"/>
      <c r="F79" s="771">
        <v>0</v>
      </c>
    </row>
    <row r="80" spans="1:9" ht="13.5" customHeight="1" x14ac:dyDescent="0.2">
      <c r="A80" s="191" t="s">
        <v>142</v>
      </c>
      <c r="B80" s="416" t="s">
        <v>353</v>
      </c>
      <c r="C80" s="184"/>
      <c r="D80" s="87"/>
      <c r="E80" s="181"/>
      <c r="F80" s="771">
        <v>0</v>
      </c>
    </row>
    <row r="81" spans="1:6" ht="13.5" customHeight="1" x14ac:dyDescent="0.2">
      <c r="A81" s="191" t="s">
        <v>143</v>
      </c>
      <c r="B81" s="417" t="s">
        <v>351</v>
      </c>
      <c r="C81" s="184"/>
      <c r="D81" s="87"/>
      <c r="E81" s="181"/>
      <c r="F81" s="771">
        <v>0</v>
      </c>
    </row>
    <row r="82" spans="1:6" s="14" customFormat="1" x14ac:dyDescent="0.2">
      <c r="A82" s="191" t="s">
        <v>144</v>
      </c>
      <c r="B82" s="73" t="s">
        <v>577</v>
      </c>
      <c r="C82" s="184"/>
      <c r="D82" s="87"/>
      <c r="E82" s="181"/>
      <c r="F82" s="771">
        <v>0</v>
      </c>
    </row>
    <row r="83" spans="1:6" ht="15" customHeight="1" thickBot="1" x14ac:dyDescent="0.25">
      <c r="A83" s="191" t="s">
        <v>145</v>
      </c>
      <c r="B83" s="130" t="s">
        <v>358</v>
      </c>
      <c r="C83" s="182"/>
      <c r="D83" s="91"/>
      <c r="E83" s="181"/>
      <c r="F83" s="771">
        <v>0</v>
      </c>
    </row>
    <row r="84" spans="1:6" ht="17.25" customHeight="1" thickBot="1" x14ac:dyDescent="0.25">
      <c r="A84" s="308" t="s">
        <v>146</v>
      </c>
      <c r="B84" s="309" t="s">
        <v>5</v>
      </c>
      <c r="C84" s="314">
        <f>C70+C71+C72+C73+C75+C83</f>
        <v>756600</v>
      </c>
      <c r="D84" s="314">
        <f>D70+D71+D72+D73+D75+D83</f>
        <v>775195</v>
      </c>
      <c r="E84" s="314">
        <f>E70+E71+E72+E73+E75+E83</f>
        <v>751201</v>
      </c>
      <c r="F84" s="1047">
        <f>E84/D84</f>
        <v>0.96904778797592861</v>
      </c>
    </row>
    <row r="85" spans="1:6" ht="13.5" customHeight="1" thickTop="1" x14ac:dyDescent="0.2">
      <c r="A85" s="300"/>
      <c r="B85" s="197"/>
      <c r="C85" s="144"/>
      <c r="D85" s="144"/>
      <c r="E85" s="687"/>
      <c r="F85" s="915"/>
    </row>
    <row r="86" spans="1:6" x14ac:dyDescent="0.2">
      <c r="A86" s="192" t="s">
        <v>147</v>
      </c>
      <c r="B86" s="199" t="s">
        <v>112</v>
      </c>
      <c r="C86" s="183"/>
      <c r="D86" s="183"/>
      <c r="E86" s="183"/>
      <c r="F86" s="770"/>
    </row>
    <row r="87" spans="1:6" x14ac:dyDescent="0.2">
      <c r="A87" s="191" t="s">
        <v>148</v>
      </c>
      <c r="B87" s="128" t="s">
        <v>359</v>
      </c>
      <c r="C87" s="181"/>
      <c r="D87" s="181">
        <v>0</v>
      </c>
      <c r="E87" s="181">
        <v>0</v>
      </c>
      <c r="F87" s="771">
        <v>0</v>
      </c>
    </row>
    <row r="88" spans="1:6" x14ac:dyDescent="0.2">
      <c r="A88" s="191" t="s">
        <v>149</v>
      </c>
      <c r="B88" s="128" t="s">
        <v>360</v>
      </c>
      <c r="C88" s="181"/>
      <c r="D88" s="86"/>
      <c r="E88" s="181"/>
      <c r="F88" s="771">
        <v>0</v>
      </c>
    </row>
    <row r="89" spans="1:6" x14ac:dyDescent="0.2">
      <c r="A89" s="191" t="s">
        <v>151</v>
      </c>
      <c r="B89" s="128" t="s">
        <v>361</v>
      </c>
      <c r="C89" s="145">
        <f>C90+C91+C92+C93+C94+C95+C96</f>
        <v>0</v>
      </c>
      <c r="D89" s="145">
        <f>D90+D91+D92+D93+D94+D95+D96</f>
        <v>0</v>
      </c>
      <c r="E89" s="145">
        <f>E90+E91+E92+E93+E94+E95+E96</f>
        <v>0</v>
      </c>
      <c r="F89" s="771">
        <v>0</v>
      </c>
    </row>
    <row r="90" spans="1:6" x14ac:dyDescent="0.2">
      <c r="A90" s="191" t="s">
        <v>152</v>
      </c>
      <c r="B90" s="198" t="s">
        <v>362</v>
      </c>
      <c r="C90" s="181"/>
      <c r="D90" s="86"/>
      <c r="E90" s="181"/>
      <c r="F90" s="771">
        <v>0</v>
      </c>
    </row>
    <row r="91" spans="1:6" s="14" customFormat="1" x14ac:dyDescent="0.2">
      <c r="A91" s="191" t="s">
        <v>153</v>
      </c>
      <c r="B91" s="198" t="s">
        <v>363</v>
      </c>
      <c r="C91" s="181"/>
      <c r="D91" s="86"/>
      <c r="E91" s="181"/>
      <c r="F91" s="771">
        <v>0</v>
      </c>
    </row>
    <row r="92" spans="1:6" s="14" customFormat="1" x14ac:dyDescent="0.2">
      <c r="A92" s="191" t="s">
        <v>154</v>
      </c>
      <c r="B92" s="198" t="s">
        <v>364</v>
      </c>
      <c r="C92" s="181"/>
      <c r="D92" s="86"/>
      <c r="E92" s="181"/>
      <c r="F92" s="771">
        <v>0</v>
      </c>
    </row>
    <row r="93" spans="1:6" s="14" customFormat="1" x14ac:dyDescent="0.2">
      <c r="A93" s="191" t="s">
        <v>155</v>
      </c>
      <c r="B93" s="198" t="s">
        <v>365</v>
      </c>
      <c r="C93" s="181"/>
      <c r="D93" s="86"/>
      <c r="E93" s="181"/>
      <c r="F93" s="771">
        <v>0</v>
      </c>
    </row>
    <row r="94" spans="1:6" s="14" customFormat="1" x14ac:dyDescent="0.2">
      <c r="A94" s="191" t="s">
        <v>156</v>
      </c>
      <c r="B94" s="416" t="s">
        <v>366</v>
      </c>
      <c r="C94" s="181"/>
      <c r="D94" s="86"/>
      <c r="E94" s="181"/>
      <c r="F94" s="771">
        <v>0</v>
      </c>
    </row>
    <row r="95" spans="1:6" s="14" customFormat="1" x14ac:dyDescent="0.2">
      <c r="A95" s="191" t="s">
        <v>157</v>
      </c>
      <c r="B95" s="175" t="s">
        <v>367</v>
      </c>
      <c r="C95" s="181"/>
      <c r="D95" s="86"/>
      <c r="E95" s="181"/>
      <c r="F95" s="771">
        <v>0</v>
      </c>
    </row>
    <row r="96" spans="1:6" x14ac:dyDescent="0.2">
      <c r="A96" s="191" t="s">
        <v>158</v>
      </c>
      <c r="B96" s="543" t="s">
        <v>368</v>
      </c>
      <c r="C96" s="181">
        <f>-C73</f>
        <v>0</v>
      </c>
      <c r="D96" s="181">
        <f>-D73</f>
        <v>0</v>
      </c>
      <c r="E96" s="181">
        <f>-E73</f>
        <v>0</v>
      </c>
      <c r="F96" s="771">
        <v>0</v>
      </c>
    </row>
    <row r="97" spans="1:6" x14ac:dyDescent="0.2">
      <c r="A97" s="191" t="s">
        <v>159</v>
      </c>
      <c r="B97" s="128"/>
      <c r="C97" s="181"/>
      <c r="D97" s="86"/>
      <c r="E97" s="181"/>
      <c r="F97" s="771"/>
    </row>
    <row r="98" spans="1:6" ht="12.75" customHeight="1" thickBot="1" x14ac:dyDescent="0.25">
      <c r="A98" s="191" t="s">
        <v>160</v>
      </c>
      <c r="B98" s="130"/>
      <c r="C98" s="184"/>
      <c r="D98" s="184"/>
      <c r="E98" s="184"/>
      <c r="F98" s="771"/>
    </row>
    <row r="99" spans="1:6" ht="13.5" thickBot="1" x14ac:dyDescent="0.25">
      <c r="A99" s="308" t="s">
        <v>578</v>
      </c>
      <c r="B99" s="309" t="s">
        <v>6</v>
      </c>
      <c r="C99" s="437">
        <f>C87+C88+C89+C97+C98</f>
        <v>0</v>
      </c>
      <c r="D99" s="437">
        <f>D87+D88+D89+D97+D98</f>
        <v>0</v>
      </c>
      <c r="E99" s="688">
        <f>E87+E88+E89+E97+E98</f>
        <v>0</v>
      </c>
      <c r="F99" s="1047">
        <v>0</v>
      </c>
    </row>
    <row r="100" spans="1:6" ht="27" thickTop="1" thickBot="1" x14ac:dyDescent="0.25">
      <c r="A100" s="308" t="s">
        <v>162</v>
      </c>
      <c r="B100" s="313" t="s">
        <v>248</v>
      </c>
      <c r="C100" s="436">
        <f>C84+C99</f>
        <v>756600</v>
      </c>
      <c r="D100" s="436">
        <f>D84+D99</f>
        <v>775195</v>
      </c>
      <c r="E100" s="689">
        <f>E84+E99</f>
        <v>751201</v>
      </c>
      <c r="F100" s="1054">
        <f>E100/D100</f>
        <v>0.96904778797592861</v>
      </c>
    </row>
    <row r="101" spans="1:6" ht="13.5" thickTop="1" x14ac:dyDescent="0.2">
      <c r="A101" s="300"/>
      <c r="B101" s="425"/>
      <c r="C101" s="94"/>
      <c r="D101" s="27"/>
      <c r="E101" s="144"/>
      <c r="F101" s="915"/>
    </row>
    <row r="102" spans="1:6" x14ac:dyDescent="0.2">
      <c r="A102" s="192" t="s">
        <v>163</v>
      </c>
      <c r="B102" s="256" t="s">
        <v>249</v>
      </c>
      <c r="C102" s="89"/>
      <c r="D102" s="95"/>
      <c r="E102" s="183"/>
      <c r="F102" s="770"/>
    </row>
    <row r="103" spans="1:6" x14ac:dyDescent="0.2">
      <c r="A103" s="191" t="s">
        <v>164</v>
      </c>
      <c r="B103" s="129" t="s">
        <v>374</v>
      </c>
      <c r="C103" s="86"/>
      <c r="D103" s="66"/>
      <c r="E103" s="181"/>
      <c r="F103" s="771">
        <v>0</v>
      </c>
    </row>
    <row r="104" spans="1:6" x14ac:dyDescent="0.2">
      <c r="A104" s="191" t="s">
        <v>165</v>
      </c>
      <c r="B104" s="363" t="s">
        <v>372</v>
      </c>
      <c r="C104" s="86"/>
      <c r="D104" s="66"/>
      <c r="E104" s="181"/>
      <c r="F104" s="771">
        <v>0</v>
      </c>
    </row>
    <row r="105" spans="1:6" x14ac:dyDescent="0.2">
      <c r="A105" s="191" t="s">
        <v>166</v>
      </c>
      <c r="B105" s="363" t="s">
        <v>371</v>
      </c>
      <c r="C105" s="86"/>
      <c r="D105" s="66"/>
      <c r="E105" s="181"/>
      <c r="F105" s="771">
        <v>0</v>
      </c>
    </row>
    <row r="106" spans="1:6" x14ac:dyDescent="0.2">
      <c r="A106" s="191" t="s">
        <v>167</v>
      </c>
      <c r="B106" s="363" t="s">
        <v>373</v>
      </c>
      <c r="C106" s="86"/>
      <c r="D106" s="66"/>
      <c r="E106" s="181"/>
      <c r="F106" s="771">
        <v>0</v>
      </c>
    </row>
    <row r="107" spans="1:6" x14ac:dyDescent="0.2">
      <c r="A107" s="191" t="s">
        <v>168</v>
      </c>
      <c r="B107" s="418" t="s">
        <v>375</v>
      </c>
      <c r="C107" s="86"/>
      <c r="D107" s="66"/>
      <c r="E107" s="181"/>
      <c r="F107" s="771">
        <v>0</v>
      </c>
    </row>
    <row r="108" spans="1:6" x14ac:dyDescent="0.2">
      <c r="A108" s="191" t="s">
        <v>169</v>
      </c>
      <c r="B108" s="419" t="s">
        <v>378</v>
      </c>
      <c r="C108" s="86"/>
      <c r="D108" s="66"/>
      <c r="E108" s="181"/>
      <c r="F108" s="771">
        <v>0</v>
      </c>
    </row>
    <row r="109" spans="1:6" x14ac:dyDescent="0.2">
      <c r="A109" s="191" t="s">
        <v>170</v>
      </c>
      <c r="B109" s="420" t="s">
        <v>377</v>
      </c>
      <c r="C109" s="86"/>
      <c r="D109" s="86"/>
      <c r="E109" s="86"/>
      <c r="F109" s="771">
        <v>0</v>
      </c>
    </row>
    <row r="110" spans="1:6" ht="13.5" thickBot="1" x14ac:dyDescent="0.25">
      <c r="A110" s="191" t="s">
        <v>171</v>
      </c>
      <c r="B110" s="200" t="s">
        <v>376</v>
      </c>
      <c r="C110" s="91"/>
      <c r="D110" s="91"/>
      <c r="E110" s="182"/>
      <c r="F110" s="947">
        <v>0</v>
      </c>
    </row>
    <row r="111" spans="1:6" ht="13.5" thickBot="1" x14ac:dyDescent="0.25">
      <c r="A111" s="209" t="s">
        <v>172</v>
      </c>
      <c r="B111" s="176" t="s">
        <v>379</v>
      </c>
      <c r="C111" s="93">
        <f>C103+C104+C105+C106+C107+C108+C109+C110</f>
        <v>0</v>
      </c>
      <c r="D111" s="93">
        <f>D103+D104+D105+D106+D107+D108+D109+D110</f>
        <v>0</v>
      </c>
      <c r="E111" s="146">
        <f>E103+E104+E105+E106+E107+E108+E109+E110</f>
        <v>0</v>
      </c>
      <c r="F111" s="807">
        <v>0</v>
      </c>
    </row>
    <row r="112" spans="1:6" x14ac:dyDescent="0.2">
      <c r="A112" s="300"/>
      <c r="B112" s="40"/>
      <c r="C112" s="94"/>
      <c r="D112" s="27"/>
      <c r="E112" s="144"/>
      <c r="F112" s="915"/>
    </row>
    <row r="113" spans="1:6" ht="13.5" thickBot="1" x14ac:dyDescent="0.25">
      <c r="A113" s="240" t="s">
        <v>173</v>
      </c>
      <c r="B113" s="661" t="s">
        <v>251</v>
      </c>
      <c r="C113" s="187">
        <f>C100+C111</f>
        <v>756600</v>
      </c>
      <c r="D113" s="187">
        <f>D100+D111</f>
        <v>775195</v>
      </c>
      <c r="E113" s="653">
        <f>E100+E111</f>
        <v>751201</v>
      </c>
      <c r="F113" s="946">
        <f>E113/D113</f>
        <v>0.96904778797592861</v>
      </c>
    </row>
    <row r="114" spans="1:6" x14ac:dyDescent="0.2">
      <c r="A114" s="208"/>
      <c r="B114" s="40"/>
      <c r="C114" s="27"/>
      <c r="D114" s="27"/>
      <c r="E114" s="27"/>
    </row>
    <row r="115" spans="1:6" x14ac:dyDescent="0.2">
      <c r="A115" s="208"/>
      <c r="B115" s="40"/>
      <c r="C115" s="27"/>
      <c r="D115" s="27"/>
      <c r="E115" s="27"/>
    </row>
    <row r="116" spans="1:6" x14ac:dyDescent="0.2">
      <c r="A116" s="208"/>
      <c r="B116" s="40"/>
      <c r="C116" s="27"/>
      <c r="D116" s="27"/>
      <c r="E116" s="27"/>
    </row>
    <row r="117" spans="1:6" x14ac:dyDescent="0.2">
      <c r="A117" s="208"/>
      <c r="B117" s="40"/>
      <c r="C117" s="27"/>
      <c r="D117" s="27"/>
      <c r="E117" s="27"/>
    </row>
    <row r="118" spans="1:6" x14ac:dyDescent="0.2">
      <c r="A118" s="208"/>
      <c r="B118" s="40"/>
      <c r="C118" s="27"/>
      <c r="D118" s="27"/>
      <c r="E118" s="27"/>
    </row>
    <row r="119" spans="1:6" x14ac:dyDescent="0.2">
      <c r="A119" s="208"/>
      <c r="B119" s="40"/>
      <c r="C119" s="27"/>
      <c r="D119" s="27"/>
      <c r="E119" s="27"/>
    </row>
    <row r="120" spans="1:6" x14ac:dyDescent="0.2">
      <c r="A120" s="1396">
        <v>2</v>
      </c>
      <c r="B120" s="1396"/>
      <c r="C120" s="1396"/>
      <c r="D120" s="1396"/>
      <c r="E120" s="1396"/>
      <c r="F120" s="1396"/>
    </row>
    <row r="121" spans="1:6" ht="13.5" customHeight="1" x14ac:dyDescent="0.25">
      <c r="A121" s="1377" t="s">
        <v>874</v>
      </c>
      <c r="B121" s="1377"/>
      <c r="C121" s="1377"/>
      <c r="D121" s="1377"/>
      <c r="E121" s="1377"/>
      <c r="F121" s="16"/>
    </row>
    <row r="122" spans="1:6" ht="13.5" customHeight="1" x14ac:dyDescent="0.25">
      <c r="A122" s="202"/>
      <c r="B122" s="202"/>
      <c r="C122" s="202"/>
      <c r="D122" s="202"/>
      <c r="E122" s="202"/>
      <c r="F122" s="16"/>
    </row>
    <row r="123" spans="1:6" ht="15.75" x14ac:dyDescent="0.25">
      <c r="B123" s="1389" t="s">
        <v>822</v>
      </c>
      <c r="C123" s="1389"/>
      <c r="D123" s="1389"/>
      <c r="E123" s="1389"/>
      <c r="F123" s="34"/>
    </row>
    <row r="124" spans="1:6" ht="15.75" x14ac:dyDescent="0.25">
      <c r="B124" s="18"/>
      <c r="C124" s="18"/>
      <c r="D124" s="18"/>
      <c r="E124" s="18"/>
      <c r="F124" s="34"/>
    </row>
    <row r="125" spans="1:6" ht="13.5" thickBot="1" x14ac:dyDescent="0.25">
      <c r="B125" s="1"/>
      <c r="C125" s="1"/>
      <c r="D125" s="1"/>
      <c r="E125" s="19" t="s">
        <v>876</v>
      </c>
    </row>
    <row r="126" spans="1:6" ht="18" customHeight="1" thickBot="1" x14ac:dyDescent="0.25">
      <c r="A126" s="1397" t="s">
        <v>126</v>
      </c>
      <c r="B126" s="1399" t="s">
        <v>9</v>
      </c>
      <c r="C126" s="1401" t="s">
        <v>774</v>
      </c>
      <c r="D126" s="1402"/>
      <c r="E126" s="1402"/>
      <c r="F126" s="1403"/>
    </row>
    <row r="127" spans="1:6" ht="26.25" thickBot="1" x14ac:dyDescent="0.25">
      <c r="A127" s="1398"/>
      <c r="B127" s="1400"/>
      <c r="C127" s="685" t="s">
        <v>107</v>
      </c>
      <c r="D127" s="686" t="s">
        <v>108</v>
      </c>
      <c r="E127" s="685" t="s">
        <v>583</v>
      </c>
      <c r="F127" s="683" t="s">
        <v>110</v>
      </c>
    </row>
    <row r="128" spans="1:6" ht="13.5" thickBot="1" x14ac:dyDescent="0.25">
      <c r="A128" s="691" t="s">
        <v>127</v>
      </c>
      <c r="B128" s="692" t="s">
        <v>128</v>
      </c>
      <c r="C128" s="693" t="s">
        <v>129</v>
      </c>
      <c r="D128" s="694" t="s">
        <v>130</v>
      </c>
      <c r="E128" s="693" t="s">
        <v>150</v>
      </c>
      <c r="F128" s="695" t="s">
        <v>175</v>
      </c>
    </row>
    <row r="129" spans="1:6" ht="12" customHeight="1" x14ac:dyDescent="0.2">
      <c r="A129" s="192" t="s">
        <v>131</v>
      </c>
      <c r="B129" s="197" t="s">
        <v>111</v>
      </c>
      <c r="C129" s="183"/>
      <c r="D129" s="89"/>
      <c r="E129" s="183"/>
      <c r="F129" s="770"/>
    </row>
    <row r="130" spans="1:6" x14ac:dyDescent="0.2">
      <c r="A130" s="191" t="s">
        <v>132</v>
      </c>
      <c r="B130" s="115" t="s">
        <v>345</v>
      </c>
      <c r="C130" s="405"/>
      <c r="D130" s="86"/>
      <c r="E130" s="181"/>
      <c r="F130" s="771">
        <v>0</v>
      </c>
    </row>
    <row r="131" spans="1:6" x14ac:dyDescent="0.2">
      <c r="A131" s="191" t="s">
        <v>133</v>
      </c>
      <c r="B131" s="128" t="s">
        <v>347</v>
      </c>
      <c r="C131" s="405"/>
      <c r="D131" s="86"/>
      <c r="E131" s="181"/>
      <c r="F131" s="771">
        <v>0</v>
      </c>
    </row>
    <row r="132" spans="1:6" x14ac:dyDescent="0.2">
      <c r="A132" s="191" t="s">
        <v>134</v>
      </c>
      <c r="B132" s="128" t="s">
        <v>346</v>
      </c>
      <c r="C132" s="181">
        <v>1320800</v>
      </c>
      <c r="D132" s="86">
        <v>1320800</v>
      </c>
      <c r="E132" s="181">
        <v>1014382</v>
      </c>
      <c r="F132" s="771">
        <f>E132/D132</f>
        <v>0.7680057540884313</v>
      </c>
    </row>
    <row r="133" spans="1:6" x14ac:dyDescent="0.2">
      <c r="A133" s="191" t="s">
        <v>135</v>
      </c>
      <c r="B133" s="128" t="s">
        <v>348</v>
      </c>
      <c r="C133" s="181"/>
      <c r="D133" s="86"/>
      <c r="E133" s="181"/>
      <c r="F133" s="771">
        <v>0</v>
      </c>
    </row>
    <row r="134" spans="1:6" x14ac:dyDescent="0.2">
      <c r="A134" s="191" t="s">
        <v>136</v>
      </c>
      <c r="B134" s="128" t="s">
        <v>349</v>
      </c>
      <c r="C134" s="181"/>
      <c r="D134" s="86"/>
      <c r="E134" s="181"/>
      <c r="F134" s="771">
        <v>0</v>
      </c>
    </row>
    <row r="135" spans="1:6" x14ac:dyDescent="0.2">
      <c r="A135" s="191" t="s">
        <v>137</v>
      </c>
      <c r="B135" s="128" t="s">
        <v>350</v>
      </c>
      <c r="C135" s="181">
        <f>C136+C137+C138+C139+C140+C141+C142</f>
        <v>0</v>
      </c>
      <c r="D135" s="181">
        <f>D136+D137+D138+D139+D140+D141+D142</f>
        <v>0</v>
      </c>
      <c r="E135" s="181">
        <f>E136+E137+E138+E139+E140+E141+E142</f>
        <v>0</v>
      </c>
      <c r="F135" s="771">
        <v>0</v>
      </c>
    </row>
    <row r="136" spans="1:6" ht="12" customHeight="1" x14ac:dyDescent="0.2">
      <c r="A136" s="191" t="s">
        <v>138</v>
      </c>
      <c r="B136" s="128" t="s">
        <v>354</v>
      </c>
      <c r="C136" s="181"/>
      <c r="D136" s="86"/>
      <c r="E136" s="181"/>
      <c r="F136" s="771">
        <v>0</v>
      </c>
    </row>
    <row r="137" spans="1:6" x14ac:dyDescent="0.2">
      <c r="A137" s="191" t="s">
        <v>139</v>
      </c>
      <c r="B137" s="128" t="s">
        <v>355</v>
      </c>
      <c r="C137" s="181"/>
      <c r="D137" s="86"/>
      <c r="E137" s="405"/>
      <c r="F137" s="771">
        <v>0</v>
      </c>
    </row>
    <row r="138" spans="1:6" ht="14.25" customHeight="1" x14ac:dyDescent="0.2">
      <c r="A138" s="191" t="s">
        <v>140</v>
      </c>
      <c r="B138" s="128" t="s">
        <v>356</v>
      </c>
      <c r="C138" s="181"/>
      <c r="D138" s="86"/>
      <c r="E138" s="181"/>
      <c r="F138" s="771">
        <v>0</v>
      </c>
    </row>
    <row r="139" spans="1:6" ht="14.25" customHeight="1" x14ac:dyDescent="0.2">
      <c r="A139" s="191" t="s">
        <v>141</v>
      </c>
      <c r="B139" s="198" t="s">
        <v>352</v>
      </c>
      <c r="C139" s="181"/>
      <c r="D139" s="181"/>
      <c r="E139" s="181"/>
      <c r="F139" s="771">
        <v>0</v>
      </c>
    </row>
    <row r="140" spans="1:6" ht="14.25" customHeight="1" x14ac:dyDescent="0.2">
      <c r="A140" s="191" t="s">
        <v>142</v>
      </c>
      <c r="B140" s="416" t="s">
        <v>353</v>
      </c>
      <c r="C140" s="184"/>
      <c r="D140" s="87"/>
      <c r="E140" s="181"/>
      <c r="F140" s="771">
        <v>0</v>
      </c>
    </row>
    <row r="141" spans="1:6" ht="14.25" customHeight="1" x14ac:dyDescent="0.2">
      <c r="A141" s="191" t="s">
        <v>143</v>
      </c>
      <c r="B141" s="417" t="s">
        <v>351</v>
      </c>
      <c r="C141" s="184"/>
      <c r="D141" s="87"/>
      <c r="E141" s="181"/>
      <c r="F141" s="771">
        <v>0</v>
      </c>
    </row>
    <row r="142" spans="1:6" ht="13.5" customHeight="1" x14ac:dyDescent="0.2">
      <c r="A142" s="191" t="s">
        <v>144</v>
      </c>
      <c r="B142" s="73" t="s">
        <v>577</v>
      </c>
      <c r="C142" s="184"/>
      <c r="D142" s="87"/>
      <c r="E142" s="181"/>
      <c r="F142" s="771">
        <v>0</v>
      </c>
    </row>
    <row r="143" spans="1:6" s="14" customFormat="1" ht="13.5" thickBot="1" x14ac:dyDescent="0.25">
      <c r="A143" s="191" t="s">
        <v>145</v>
      </c>
      <c r="B143" s="130" t="s">
        <v>358</v>
      </c>
      <c r="C143" s="182"/>
      <c r="D143" s="91"/>
      <c r="E143" s="181"/>
      <c r="F143" s="771">
        <v>0</v>
      </c>
    </row>
    <row r="144" spans="1:6" s="14" customFormat="1" ht="13.5" thickBot="1" x14ac:dyDescent="0.25">
      <c r="A144" s="308" t="s">
        <v>146</v>
      </c>
      <c r="B144" s="309" t="s">
        <v>5</v>
      </c>
      <c r="C144" s="314">
        <f>C130+C131+C132+C133+C135+C143</f>
        <v>1320800</v>
      </c>
      <c r="D144" s="314">
        <f>D130+D131+D132+D133+D135+D143</f>
        <v>1320800</v>
      </c>
      <c r="E144" s="314">
        <f>E130+E131+E132+E133+E135+E143</f>
        <v>1014382</v>
      </c>
      <c r="F144" s="1047">
        <f>E144/D144</f>
        <v>0.7680057540884313</v>
      </c>
    </row>
    <row r="145" spans="1:6" ht="14.25" customHeight="1" thickTop="1" x14ac:dyDescent="0.2">
      <c r="A145" s="300"/>
      <c r="B145" s="197"/>
      <c r="C145" s="144"/>
      <c r="D145" s="144"/>
      <c r="E145" s="687"/>
      <c r="F145" s="915"/>
    </row>
    <row r="146" spans="1:6" x14ac:dyDescent="0.2">
      <c r="A146" s="192" t="s">
        <v>147</v>
      </c>
      <c r="B146" s="199" t="s">
        <v>112</v>
      </c>
      <c r="C146" s="183"/>
      <c r="D146" s="183"/>
      <c r="E146" s="183"/>
      <c r="F146" s="770"/>
    </row>
    <row r="147" spans="1:6" ht="14.25" customHeight="1" x14ac:dyDescent="0.2">
      <c r="A147" s="191" t="s">
        <v>148</v>
      </c>
      <c r="B147" s="128" t="s">
        <v>359</v>
      </c>
      <c r="C147" s="181"/>
      <c r="D147" s="181">
        <v>0</v>
      </c>
      <c r="E147" s="181">
        <v>0</v>
      </c>
      <c r="F147" s="771">
        <v>0</v>
      </c>
    </row>
    <row r="148" spans="1:6" s="14" customFormat="1" ht="14.25" customHeight="1" x14ac:dyDescent="0.2">
      <c r="A148" s="191" t="s">
        <v>149</v>
      </c>
      <c r="B148" s="128" t="s">
        <v>360</v>
      </c>
      <c r="C148" s="181"/>
      <c r="D148" s="86"/>
      <c r="E148" s="181"/>
      <c r="F148" s="771">
        <v>0</v>
      </c>
    </row>
    <row r="149" spans="1:6" x14ac:dyDescent="0.2">
      <c r="A149" s="191" t="s">
        <v>151</v>
      </c>
      <c r="B149" s="128" t="s">
        <v>361</v>
      </c>
      <c r="C149" s="145">
        <f>C150+C151+C152+C153+C154+C155+C156</f>
        <v>0</v>
      </c>
      <c r="D149" s="145">
        <f>D150+D151+D152+D153+D154+D155+D156</f>
        <v>0</v>
      </c>
      <c r="E149" s="145">
        <f>E150+E151+E152+E153+E154+E155+E156</f>
        <v>0</v>
      </c>
      <c r="F149" s="771">
        <v>0</v>
      </c>
    </row>
    <row r="150" spans="1:6" x14ac:dyDescent="0.2">
      <c r="A150" s="191" t="s">
        <v>152</v>
      </c>
      <c r="B150" s="198" t="s">
        <v>362</v>
      </c>
      <c r="C150" s="181"/>
      <c r="D150" s="86"/>
      <c r="E150" s="181"/>
      <c r="F150" s="771">
        <v>0</v>
      </c>
    </row>
    <row r="151" spans="1:6" ht="12.75" customHeight="1" x14ac:dyDescent="0.2">
      <c r="A151" s="191" t="s">
        <v>153</v>
      </c>
      <c r="B151" s="198" t="s">
        <v>363</v>
      </c>
      <c r="C151" s="181"/>
      <c r="D151" s="86"/>
      <c r="E151" s="181"/>
      <c r="F151" s="771">
        <v>0</v>
      </c>
    </row>
    <row r="152" spans="1:6" ht="12.75" customHeight="1" x14ac:dyDescent="0.2">
      <c r="A152" s="191" t="s">
        <v>154</v>
      </c>
      <c r="B152" s="198" t="s">
        <v>364</v>
      </c>
      <c r="C152" s="181"/>
      <c r="D152" s="86"/>
      <c r="E152" s="181"/>
      <c r="F152" s="771">
        <v>0</v>
      </c>
    </row>
    <row r="153" spans="1:6" ht="12.75" customHeight="1" x14ac:dyDescent="0.2">
      <c r="A153" s="191" t="s">
        <v>155</v>
      </c>
      <c r="B153" s="198" t="s">
        <v>365</v>
      </c>
      <c r="C153" s="181"/>
      <c r="D153" s="86"/>
      <c r="E153" s="181"/>
      <c r="F153" s="771">
        <v>0</v>
      </c>
    </row>
    <row r="154" spans="1:6" ht="12.75" customHeight="1" x14ac:dyDescent="0.2">
      <c r="A154" s="191" t="s">
        <v>156</v>
      </c>
      <c r="B154" s="416" t="s">
        <v>366</v>
      </c>
      <c r="C154" s="181"/>
      <c r="D154" s="86"/>
      <c r="E154" s="181"/>
      <c r="F154" s="771">
        <v>0</v>
      </c>
    </row>
    <row r="155" spans="1:6" ht="12.75" customHeight="1" x14ac:dyDescent="0.2">
      <c r="A155" s="191" t="s">
        <v>157</v>
      </c>
      <c r="B155" s="175" t="s">
        <v>367</v>
      </c>
      <c r="C155" s="181"/>
      <c r="D155" s="86"/>
      <c r="E155" s="181"/>
      <c r="F155" s="771">
        <v>0</v>
      </c>
    </row>
    <row r="156" spans="1:6" x14ac:dyDescent="0.2">
      <c r="A156" s="191" t="s">
        <v>158</v>
      </c>
      <c r="B156" s="543" t="s">
        <v>368</v>
      </c>
      <c r="C156" s="181">
        <f>-C133</f>
        <v>0</v>
      </c>
      <c r="D156" s="181">
        <f>-D133</f>
        <v>0</v>
      </c>
      <c r="E156" s="181">
        <f>-E133</f>
        <v>0</v>
      </c>
      <c r="F156" s="771">
        <v>0</v>
      </c>
    </row>
    <row r="157" spans="1:6" x14ac:dyDescent="0.2">
      <c r="A157" s="191" t="s">
        <v>159</v>
      </c>
      <c r="B157" s="128"/>
      <c r="C157" s="181"/>
      <c r="D157" s="86"/>
      <c r="E157" s="181"/>
      <c r="F157" s="771"/>
    </row>
    <row r="158" spans="1:6" ht="13.5" thickBot="1" x14ac:dyDescent="0.25">
      <c r="A158" s="191" t="s">
        <v>160</v>
      </c>
      <c r="B158" s="130"/>
      <c r="C158" s="184"/>
      <c r="D158" s="184"/>
      <c r="E158" s="184"/>
      <c r="F158" s="944"/>
    </row>
    <row r="159" spans="1:6" ht="13.5" thickBot="1" x14ac:dyDescent="0.25">
      <c r="A159" s="308" t="s">
        <v>578</v>
      </c>
      <c r="B159" s="309" t="s">
        <v>6</v>
      </c>
      <c r="C159" s="437">
        <f>C147+C148+C149+C157+C158</f>
        <v>0</v>
      </c>
      <c r="D159" s="437">
        <f>D147+D148+D149+D157+D158</f>
        <v>0</v>
      </c>
      <c r="E159" s="688">
        <f>E147+E148+E149+E157+E158</f>
        <v>0</v>
      </c>
      <c r="F159" s="1047">
        <v>0</v>
      </c>
    </row>
    <row r="160" spans="1:6" ht="27" thickTop="1" thickBot="1" x14ac:dyDescent="0.25">
      <c r="A160" s="308" t="s">
        <v>162</v>
      </c>
      <c r="B160" s="313" t="s">
        <v>248</v>
      </c>
      <c r="C160" s="436">
        <f>C144+C159</f>
        <v>1320800</v>
      </c>
      <c r="D160" s="436">
        <f>D144+D159</f>
        <v>1320800</v>
      </c>
      <c r="E160" s="689">
        <f>E144+E159</f>
        <v>1014382</v>
      </c>
      <c r="F160" s="1054">
        <f>E160/D160</f>
        <v>0.7680057540884313</v>
      </c>
    </row>
    <row r="161" spans="1:6" ht="13.5" thickTop="1" x14ac:dyDescent="0.2">
      <c r="A161" s="300"/>
      <c r="B161" s="425"/>
      <c r="C161" s="94"/>
      <c r="D161" s="27"/>
      <c r="E161" s="144"/>
      <c r="F161" s="915"/>
    </row>
    <row r="162" spans="1:6" x14ac:dyDescent="0.2">
      <c r="A162" s="192" t="s">
        <v>163</v>
      </c>
      <c r="B162" s="256" t="s">
        <v>249</v>
      </c>
      <c r="C162" s="89"/>
      <c r="D162" s="95"/>
      <c r="E162" s="183"/>
      <c r="F162" s="770"/>
    </row>
    <row r="163" spans="1:6" x14ac:dyDescent="0.2">
      <c r="A163" s="191" t="s">
        <v>164</v>
      </c>
      <c r="B163" s="129" t="s">
        <v>374</v>
      </c>
      <c r="C163" s="86"/>
      <c r="D163" s="66"/>
      <c r="E163" s="181"/>
      <c r="F163" s="771">
        <v>0</v>
      </c>
    </row>
    <row r="164" spans="1:6" x14ac:dyDescent="0.2">
      <c r="A164" s="191" t="s">
        <v>165</v>
      </c>
      <c r="B164" s="363" t="s">
        <v>372</v>
      </c>
      <c r="C164" s="86"/>
      <c r="D164" s="66"/>
      <c r="E164" s="181"/>
      <c r="F164" s="771">
        <v>0</v>
      </c>
    </row>
    <row r="165" spans="1:6" x14ac:dyDescent="0.2">
      <c r="A165" s="191" t="s">
        <v>166</v>
      </c>
      <c r="B165" s="363" t="s">
        <v>371</v>
      </c>
      <c r="C165" s="86"/>
      <c r="D165" s="66"/>
      <c r="E165" s="181"/>
      <c r="F165" s="771">
        <v>0</v>
      </c>
    </row>
    <row r="166" spans="1:6" x14ac:dyDescent="0.2">
      <c r="A166" s="191" t="s">
        <v>167</v>
      </c>
      <c r="B166" s="363" t="s">
        <v>373</v>
      </c>
      <c r="C166" s="86"/>
      <c r="D166" s="66"/>
      <c r="E166" s="181"/>
      <c r="F166" s="771">
        <v>0</v>
      </c>
    </row>
    <row r="167" spans="1:6" x14ac:dyDescent="0.2">
      <c r="A167" s="191" t="s">
        <v>168</v>
      </c>
      <c r="B167" s="418" t="s">
        <v>375</v>
      </c>
      <c r="C167" s="86"/>
      <c r="D167" s="66"/>
      <c r="E167" s="181"/>
      <c r="F167" s="771">
        <v>0</v>
      </c>
    </row>
    <row r="168" spans="1:6" x14ac:dyDescent="0.2">
      <c r="A168" s="191" t="s">
        <v>169</v>
      </c>
      <c r="B168" s="419" t="s">
        <v>378</v>
      </c>
      <c r="C168" s="86"/>
      <c r="D168" s="66"/>
      <c r="E168" s="181"/>
      <c r="F168" s="771">
        <v>0</v>
      </c>
    </row>
    <row r="169" spans="1:6" x14ac:dyDescent="0.2">
      <c r="A169" s="191" t="s">
        <v>170</v>
      </c>
      <c r="B169" s="420" t="s">
        <v>377</v>
      </c>
      <c r="C169" s="86"/>
      <c r="D169" s="66"/>
      <c r="E169" s="181"/>
      <c r="F169" s="771">
        <v>0</v>
      </c>
    </row>
    <row r="170" spans="1:6" ht="13.5" thickBot="1" x14ac:dyDescent="0.25">
      <c r="A170" s="191" t="s">
        <v>171</v>
      </c>
      <c r="B170" s="200" t="s">
        <v>376</v>
      </c>
      <c r="C170" s="91"/>
      <c r="D170" s="67"/>
      <c r="E170" s="182"/>
      <c r="F170" s="771">
        <v>0</v>
      </c>
    </row>
    <row r="171" spans="1:6" ht="13.5" thickBot="1" x14ac:dyDescent="0.25">
      <c r="A171" s="209" t="s">
        <v>172</v>
      </c>
      <c r="B171" s="176" t="s">
        <v>379</v>
      </c>
      <c r="C171" s="93">
        <f>C163+C164+C165+C166+C167+C168+C169+C170</f>
        <v>0</v>
      </c>
      <c r="D171" s="93">
        <f>D163+D164+D165+D166+D167+D168+D169+D170</f>
        <v>0</v>
      </c>
      <c r="E171" s="146">
        <f>E163+E164+E165+E166+E167+E168+E169+E170</f>
        <v>0</v>
      </c>
      <c r="F171" s="802">
        <v>0</v>
      </c>
    </row>
    <row r="172" spans="1:6" x14ac:dyDescent="0.2">
      <c r="A172" s="300"/>
      <c r="B172" s="40"/>
      <c r="C172" s="94"/>
      <c r="D172" s="27"/>
      <c r="E172" s="144"/>
      <c r="F172" s="915"/>
    </row>
    <row r="173" spans="1:6" ht="13.5" thickBot="1" x14ac:dyDescent="0.25">
      <c r="A173" s="240" t="s">
        <v>173</v>
      </c>
      <c r="B173" s="661" t="s">
        <v>251</v>
      </c>
      <c r="C173" s="187">
        <f>C160+C171</f>
        <v>1320800</v>
      </c>
      <c r="D173" s="187">
        <f>D160+D171</f>
        <v>1320800</v>
      </c>
      <c r="E173" s="653">
        <f>E160+E171</f>
        <v>1014382</v>
      </c>
      <c r="F173" s="946">
        <f>E173/D173</f>
        <v>0.7680057540884313</v>
      </c>
    </row>
    <row r="174" spans="1:6" x14ac:dyDescent="0.2">
      <c r="A174" s="208"/>
      <c r="B174" s="413"/>
      <c r="C174" s="170"/>
      <c r="D174" s="27"/>
      <c r="E174" s="27"/>
    </row>
    <row r="175" spans="1:6" x14ac:dyDescent="0.2">
      <c r="A175" s="208"/>
      <c r="B175" s="413"/>
      <c r="C175" s="170"/>
      <c r="D175" s="27"/>
      <c r="E175" s="27"/>
    </row>
    <row r="176" spans="1:6" x14ac:dyDescent="0.2">
      <c r="A176" s="208"/>
      <c r="B176" s="413"/>
      <c r="C176" s="170"/>
      <c r="D176" s="27"/>
      <c r="E176" s="27"/>
    </row>
    <row r="177" spans="1:6" x14ac:dyDescent="0.2">
      <c r="A177" s="208"/>
      <c r="B177" s="413"/>
      <c r="C177" s="170"/>
      <c r="D177" s="27"/>
      <c r="E177" s="27"/>
    </row>
    <row r="178" spans="1:6" x14ac:dyDescent="0.2">
      <c r="A178" s="1396">
        <v>3</v>
      </c>
      <c r="B178" s="1396"/>
      <c r="C178" s="1396"/>
      <c r="D178" s="1396"/>
      <c r="E178" s="1396"/>
      <c r="F178" s="1396"/>
    </row>
    <row r="179" spans="1:6" ht="15" x14ac:dyDescent="0.25">
      <c r="A179" s="1377" t="s">
        <v>874</v>
      </c>
      <c r="B179" s="1377"/>
      <c r="C179" s="1377"/>
      <c r="D179" s="1377"/>
      <c r="E179" s="1377"/>
      <c r="F179" s="16"/>
    </row>
    <row r="180" spans="1:6" ht="15" x14ac:dyDescent="0.25">
      <c r="A180" s="202"/>
      <c r="B180" s="202"/>
      <c r="C180" s="202"/>
      <c r="D180" s="202"/>
      <c r="E180" s="202"/>
      <c r="F180" s="16"/>
    </row>
    <row r="181" spans="1:6" ht="15.75" x14ac:dyDescent="0.25">
      <c r="B181" s="1389" t="s">
        <v>822</v>
      </c>
      <c r="C181" s="1389"/>
      <c r="D181" s="1389"/>
      <c r="E181" s="1389"/>
      <c r="F181" s="34"/>
    </row>
    <row r="182" spans="1:6" ht="15.75" x14ac:dyDescent="0.25">
      <c r="B182" s="18"/>
      <c r="C182" s="18"/>
      <c r="D182" s="18"/>
      <c r="E182" s="18"/>
      <c r="F182" s="34"/>
    </row>
    <row r="183" spans="1:6" ht="13.5" thickBot="1" x14ac:dyDescent="0.25">
      <c r="B183" s="1"/>
      <c r="C183" s="1"/>
      <c r="D183" s="1"/>
      <c r="E183" s="19" t="s">
        <v>876</v>
      </c>
    </row>
    <row r="184" spans="1:6" ht="16.5" customHeight="1" thickBot="1" x14ac:dyDescent="0.25">
      <c r="A184" s="1397" t="s">
        <v>126</v>
      </c>
      <c r="B184" s="1399" t="s">
        <v>9</v>
      </c>
      <c r="C184" s="1401" t="s">
        <v>756</v>
      </c>
      <c r="D184" s="1402"/>
      <c r="E184" s="1402"/>
      <c r="F184" s="1403"/>
    </row>
    <row r="185" spans="1:6" ht="26.25" thickBot="1" x14ac:dyDescent="0.25">
      <c r="A185" s="1398"/>
      <c r="B185" s="1400"/>
      <c r="C185" s="685" t="s">
        <v>107</v>
      </c>
      <c r="D185" s="686" t="s">
        <v>108</v>
      </c>
      <c r="E185" s="685" t="s">
        <v>583</v>
      </c>
      <c r="F185" s="683" t="s">
        <v>110</v>
      </c>
    </row>
    <row r="186" spans="1:6" ht="13.5" thickBot="1" x14ac:dyDescent="0.25">
      <c r="A186" s="691" t="s">
        <v>127</v>
      </c>
      <c r="B186" s="692" t="s">
        <v>128</v>
      </c>
      <c r="C186" s="693" t="s">
        <v>129</v>
      </c>
      <c r="D186" s="694" t="s">
        <v>130</v>
      </c>
      <c r="E186" s="693" t="s">
        <v>150</v>
      </c>
      <c r="F186" s="695" t="s">
        <v>175</v>
      </c>
    </row>
    <row r="187" spans="1:6" x14ac:dyDescent="0.2">
      <c r="A187" s="192" t="s">
        <v>131</v>
      </c>
      <c r="B187" s="197" t="s">
        <v>111</v>
      </c>
      <c r="C187" s="183"/>
      <c r="D187" s="89"/>
      <c r="E187" s="183"/>
      <c r="F187" s="770"/>
    </row>
    <row r="188" spans="1:6" x14ac:dyDescent="0.2">
      <c r="A188" s="191" t="s">
        <v>132</v>
      </c>
      <c r="B188" s="115" t="s">
        <v>345</v>
      </c>
      <c r="C188" s="405"/>
      <c r="D188" s="86"/>
      <c r="E188" s="181"/>
      <c r="F188" s="771">
        <v>0</v>
      </c>
    </row>
    <row r="189" spans="1:6" x14ac:dyDescent="0.2">
      <c r="A189" s="191" t="s">
        <v>133</v>
      </c>
      <c r="B189" s="128" t="s">
        <v>347</v>
      </c>
      <c r="C189" s="405"/>
      <c r="D189" s="86"/>
      <c r="E189" s="181"/>
      <c r="F189" s="771">
        <v>0</v>
      </c>
    </row>
    <row r="190" spans="1:6" x14ac:dyDescent="0.2">
      <c r="A190" s="191" t="s">
        <v>134</v>
      </c>
      <c r="B190" s="128" t="s">
        <v>346</v>
      </c>
      <c r="C190" s="181"/>
      <c r="D190" s="86"/>
      <c r="E190" s="181"/>
      <c r="F190" s="771">
        <v>0</v>
      </c>
    </row>
    <row r="191" spans="1:6" x14ac:dyDescent="0.2">
      <c r="A191" s="191" t="s">
        <v>135</v>
      </c>
      <c r="B191" s="128" t="s">
        <v>348</v>
      </c>
      <c r="C191" s="181"/>
      <c r="D191" s="86"/>
      <c r="E191" s="181"/>
      <c r="F191" s="771">
        <v>0</v>
      </c>
    </row>
    <row r="192" spans="1:6" x14ac:dyDescent="0.2">
      <c r="A192" s="191" t="s">
        <v>136</v>
      </c>
      <c r="B192" s="128" t="s">
        <v>349</v>
      </c>
      <c r="C192" s="181"/>
      <c r="D192" s="86"/>
      <c r="E192" s="181"/>
      <c r="F192" s="771">
        <v>0</v>
      </c>
    </row>
    <row r="193" spans="1:6" x14ac:dyDescent="0.2">
      <c r="A193" s="191" t="s">
        <v>137</v>
      </c>
      <c r="B193" s="128" t="s">
        <v>350</v>
      </c>
      <c r="C193" s="181">
        <v>8000</v>
      </c>
      <c r="D193" s="181">
        <v>7969</v>
      </c>
      <c r="E193" s="181">
        <v>7969</v>
      </c>
      <c r="F193" s="771">
        <f>E193/D193</f>
        <v>1</v>
      </c>
    </row>
    <row r="194" spans="1:6" x14ac:dyDescent="0.2">
      <c r="A194" s="191" t="s">
        <v>138</v>
      </c>
      <c r="B194" s="128" t="s">
        <v>354</v>
      </c>
      <c r="C194" s="181"/>
      <c r="D194" s="181"/>
      <c r="E194" s="181"/>
      <c r="F194" s="771">
        <v>0</v>
      </c>
    </row>
    <row r="195" spans="1:6" x14ac:dyDescent="0.2">
      <c r="A195" s="191" t="s">
        <v>139</v>
      </c>
      <c r="B195" s="128" t="s">
        <v>355</v>
      </c>
      <c r="C195" s="181"/>
      <c r="D195" s="86"/>
      <c r="E195" s="405"/>
      <c r="F195" s="771">
        <v>0</v>
      </c>
    </row>
    <row r="196" spans="1:6" x14ac:dyDescent="0.2">
      <c r="A196" s="191" t="s">
        <v>140</v>
      </c>
      <c r="B196" s="128" t="s">
        <v>356</v>
      </c>
      <c r="C196" s="181"/>
      <c r="D196" s="86"/>
      <c r="E196" s="181"/>
      <c r="F196" s="771">
        <v>0</v>
      </c>
    </row>
    <row r="197" spans="1:6" x14ac:dyDescent="0.2">
      <c r="A197" s="191" t="s">
        <v>141</v>
      </c>
      <c r="B197" s="198" t="s">
        <v>352</v>
      </c>
      <c r="C197" s="145"/>
      <c r="D197" s="90"/>
      <c r="E197" s="181"/>
      <c r="F197" s="771">
        <v>0</v>
      </c>
    </row>
    <row r="198" spans="1:6" x14ac:dyDescent="0.2">
      <c r="A198" s="191" t="s">
        <v>142</v>
      </c>
      <c r="B198" s="416" t="s">
        <v>353</v>
      </c>
      <c r="C198" s="184"/>
      <c r="D198" s="87"/>
      <c r="E198" s="181"/>
      <c r="F198" s="771">
        <v>0</v>
      </c>
    </row>
    <row r="199" spans="1:6" x14ac:dyDescent="0.2">
      <c r="A199" s="191" t="s">
        <v>143</v>
      </c>
      <c r="B199" s="417" t="s">
        <v>351</v>
      </c>
      <c r="C199" s="184"/>
      <c r="D199" s="87"/>
      <c r="E199" s="181"/>
      <c r="F199" s="771">
        <v>0</v>
      </c>
    </row>
    <row r="200" spans="1:6" x14ac:dyDescent="0.2">
      <c r="A200" s="191" t="s">
        <v>144</v>
      </c>
      <c r="B200" s="73" t="s">
        <v>577</v>
      </c>
      <c r="C200" s="184">
        <v>8000</v>
      </c>
      <c r="D200" s="87">
        <v>8000</v>
      </c>
      <c r="E200" s="181">
        <v>7969</v>
      </c>
      <c r="F200" s="771">
        <f>E200/D200</f>
        <v>0.99612500000000004</v>
      </c>
    </row>
    <row r="201" spans="1:6" ht="18.75" customHeight="1" thickBot="1" x14ac:dyDescent="0.25">
      <c r="A201" s="191" t="s">
        <v>145</v>
      </c>
      <c r="B201" s="130" t="s">
        <v>358</v>
      </c>
      <c r="C201" s="182"/>
      <c r="D201" s="91"/>
      <c r="E201" s="181"/>
      <c r="F201" s="771">
        <v>0</v>
      </c>
    </row>
    <row r="202" spans="1:6" ht="13.5" thickBot="1" x14ac:dyDescent="0.25">
      <c r="A202" s="308" t="s">
        <v>146</v>
      </c>
      <c r="B202" s="309" t="s">
        <v>5</v>
      </c>
      <c r="C202" s="314">
        <f>C188+C189+C190+C191+C193+C201</f>
        <v>8000</v>
      </c>
      <c r="D202" s="314">
        <f>D188+D189+D190+D191+D193+D201</f>
        <v>7969</v>
      </c>
      <c r="E202" s="314">
        <f>E188+E189+E190+E191+E193+E201</f>
        <v>7969</v>
      </c>
      <c r="F202" s="1047">
        <f>E202/D202</f>
        <v>1</v>
      </c>
    </row>
    <row r="203" spans="1:6" ht="13.5" thickTop="1" x14ac:dyDescent="0.2">
      <c r="A203" s="300"/>
      <c r="B203" s="197"/>
      <c r="C203" s="144"/>
      <c r="D203" s="144"/>
      <c r="E203" s="687"/>
      <c r="F203" s="915"/>
    </row>
    <row r="204" spans="1:6" x14ac:dyDescent="0.2">
      <c r="A204" s="192" t="s">
        <v>147</v>
      </c>
      <c r="B204" s="199" t="s">
        <v>112</v>
      </c>
      <c r="C204" s="183"/>
      <c r="D204" s="183"/>
      <c r="E204" s="183"/>
      <c r="F204" s="770"/>
    </row>
    <row r="205" spans="1:6" x14ac:dyDescent="0.2">
      <c r="A205" s="191" t="s">
        <v>148</v>
      </c>
      <c r="B205" s="128" t="s">
        <v>359</v>
      </c>
      <c r="C205" s="181">
        <v>0</v>
      </c>
      <c r="D205" s="181">
        <v>0</v>
      </c>
      <c r="E205" s="181">
        <v>0</v>
      </c>
      <c r="F205" s="771">
        <v>0</v>
      </c>
    </row>
    <row r="206" spans="1:6" x14ac:dyDescent="0.2">
      <c r="A206" s="191" t="s">
        <v>149</v>
      </c>
      <c r="B206" s="128" t="s">
        <v>360</v>
      </c>
      <c r="C206" s="181"/>
      <c r="D206" s="86"/>
      <c r="E206" s="181"/>
      <c r="F206" s="771">
        <v>0</v>
      </c>
    </row>
    <row r="207" spans="1:6" x14ac:dyDescent="0.2">
      <c r="A207" s="191" t="s">
        <v>151</v>
      </c>
      <c r="B207" s="128" t="s">
        <v>361</v>
      </c>
      <c r="C207" s="181">
        <f>C208+C209+C210+C211+C212+C213+C214</f>
        <v>0</v>
      </c>
      <c r="D207" s="181">
        <f>D208+D209+D210+D211+D212+D213+D214</f>
        <v>0</v>
      </c>
      <c r="E207" s="181">
        <f>E208+E209+E210+E211+E212+E213+E214</f>
        <v>0</v>
      </c>
      <c r="F207" s="771">
        <v>0</v>
      </c>
    </row>
    <row r="208" spans="1:6" x14ac:dyDescent="0.2">
      <c r="A208" s="191" t="s">
        <v>152</v>
      </c>
      <c r="B208" s="198" t="s">
        <v>362</v>
      </c>
      <c r="C208" s="181"/>
      <c r="D208" s="86"/>
      <c r="E208" s="181"/>
      <c r="F208" s="771">
        <v>0</v>
      </c>
    </row>
    <row r="209" spans="1:6" x14ac:dyDescent="0.2">
      <c r="A209" s="191" t="s">
        <v>153</v>
      </c>
      <c r="B209" s="198" t="s">
        <v>363</v>
      </c>
      <c r="C209" s="181"/>
      <c r="D209" s="86"/>
      <c r="E209" s="181"/>
      <c r="F209" s="771">
        <v>0</v>
      </c>
    </row>
    <row r="210" spans="1:6" x14ac:dyDescent="0.2">
      <c r="A210" s="191" t="s">
        <v>154</v>
      </c>
      <c r="B210" s="198" t="s">
        <v>364</v>
      </c>
      <c r="C210" s="181"/>
      <c r="D210" s="86"/>
      <c r="E210" s="181"/>
      <c r="F210" s="771">
        <v>0</v>
      </c>
    </row>
    <row r="211" spans="1:6" x14ac:dyDescent="0.2">
      <c r="A211" s="191" t="s">
        <v>155</v>
      </c>
      <c r="B211" s="198" t="s">
        <v>365</v>
      </c>
      <c r="C211" s="181">
        <f>ellátottak!C52</f>
        <v>0</v>
      </c>
      <c r="D211" s="181">
        <v>0</v>
      </c>
      <c r="E211" s="181">
        <f>ellátottak!E52</f>
        <v>0</v>
      </c>
      <c r="F211" s="771">
        <v>0</v>
      </c>
    </row>
    <row r="212" spans="1:6" x14ac:dyDescent="0.2">
      <c r="A212" s="191" t="s">
        <v>156</v>
      </c>
      <c r="B212" s="416" t="s">
        <v>366</v>
      </c>
      <c r="C212" s="181"/>
      <c r="D212" s="86"/>
      <c r="E212" s="181"/>
      <c r="F212" s="771">
        <v>0</v>
      </c>
    </row>
    <row r="213" spans="1:6" x14ac:dyDescent="0.2">
      <c r="A213" s="191" t="s">
        <v>157</v>
      </c>
      <c r="B213" s="175" t="s">
        <v>367</v>
      </c>
      <c r="C213" s="181"/>
      <c r="D213" s="86"/>
      <c r="E213" s="181"/>
      <c r="F213" s="771">
        <v>0</v>
      </c>
    </row>
    <row r="214" spans="1:6" x14ac:dyDescent="0.2">
      <c r="A214" s="191" t="s">
        <v>158</v>
      </c>
      <c r="B214" s="543" t="s">
        <v>368</v>
      </c>
      <c r="C214" s="181">
        <f>-C191</f>
        <v>0</v>
      </c>
      <c r="D214" s="181">
        <f>-D191</f>
        <v>0</v>
      </c>
      <c r="E214" s="181">
        <f>-E191</f>
        <v>0</v>
      </c>
      <c r="F214" s="771">
        <v>0</v>
      </c>
    </row>
    <row r="215" spans="1:6" x14ac:dyDescent="0.2">
      <c r="A215" s="191" t="s">
        <v>159</v>
      </c>
      <c r="B215" s="128"/>
      <c r="C215" s="181"/>
      <c r="D215" s="86"/>
      <c r="E215" s="181"/>
      <c r="F215" s="771"/>
    </row>
    <row r="216" spans="1:6" ht="13.5" thickBot="1" x14ac:dyDescent="0.25">
      <c r="A216" s="191" t="s">
        <v>160</v>
      </c>
      <c r="B216" s="130"/>
      <c r="C216" s="184"/>
      <c r="D216" s="184"/>
      <c r="E216" s="184"/>
      <c r="F216" s="944"/>
    </row>
    <row r="217" spans="1:6" ht="13.5" thickBot="1" x14ac:dyDescent="0.25">
      <c r="A217" s="308" t="s">
        <v>578</v>
      </c>
      <c r="B217" s="309" t="s">
        <v>6</v>
      </c>
      <c r="C217" s="437">
        <f>C205+C206+C207+C215+C216</f>
        <v>0</v>
      </c>
      <c r="D217" s="437">
        <f>D205+D206+D207+D215+D216</f>
        <v>0</v>
      </c>
      <c r="E217" s="688">
        <f>E205+E206+E207+E215+E216</f>
        <v>0</v>
      </c>
      <c r="F217" s="1047">
        <v>0</v>
      </c>
    </row>
    <row r="218" spans="1:6" ht="27" thickTop="1" thickBot="1" x14ac:dyDescent="0.25">
      <c r="A218" s="308" t="s">
        <v>162</v>
      </c>
      <c r="B218" s="313" t="s">
        <v>248</v>
      </c>
      <c r="C218" s="436">
        <f>C202+C217</f>
        <v>8000</v>
      </c>
      <c r="D218" s="436">
        <f>D202+D217</f>
        <v>7969</v>
      </c>
      <c r="E218" s="689">
        <f>E202+E217</f>
        <v>7969</v>
      </c>
      <c r="F218" s="1054">
        <f>E218/D218</f>
        <v>1</v>
      </c>
    </row>
    <row r="219" spans="1:6" ht="13.5" thickTop="1" x14ac:dyDescent="0.2">
      <c r="A219" s="300"/>
      <c r="B219" s="425"/>
      <c r="C219" s="94"/>
      <c r="D219" s="27"/>
      <c r="E219" s="144"/>
      <c r="F219" s="915"/>
    </row>
    <row r="220" spans="1:6" x14ac:dyDescent="0.2">
      <c r="A220" s="192" t="s">
        <v>163</v>
      </c>
      <c r="B220" s="256" t="s">
        <v>249</v>
      </c>
      <c r="C220" s="89"/>
      <c r="D220" s="95"/>
      <c r="E220" s="183"/>
      <c r="F220" s="770"/>
    </row>
    <row r="221" spans="1:6" x14ac:dyDescent="0.2">
      <c r="A221" s="191" t="s">
        <v>164</v>
      </c>
      <c r="B221" s="1315" t="s">
        <v>758</v>
      </c>
      <c r="C221" s="86">
        <v>686000</v>
      </c>
      <c r="D221" s="66">
        <v>686115</v>
      </c>
      <c r="E221" s="181">
        <v>686115</v>
      </c>
      <c r="F221" s="771">
        <f>E221/D221</f>
        <v>1</v>
      </c>
    </row>
    <row r="222" spans="1:6" x14ac:dyDescent="0.2">
      <c r="A222" s="191" t="s">
        <v>165</v>
      </c>
      <c r="B222" s="363" t="s">
        <v>372</v>
      </c>
      <c r="C222" s="86"/>
      <c r="D222" s="66"/>
      <c r="E222" s="181"/>
      <c r="F222" s="771">
        <v>0</v>
      </c>
    </row>
    <row r="223" spans="1:6" x14ac:dyDescent="0.2">
      <c r="A223" s="191" t="s">
        <v>166</v>
      </c>
      <c r="B223" s="363" t="s">
        <v>371</v>
      </c>
      <c r="C223" s="86"/>
      <c r="D223" s="66"/>
      <c r="E223" s="181"/>
      <c r="F223" s="771">
        <v>0</v>
      </c>
    </row>
    <row r="224" spans="1:6" x14ac:dyDescent="0.2">
      <c r="A224" s="191" t="s">
        <v>167</v>
      </c>
      <c r="B224" s="363" t="s">
        <v>373</v>
      </c>
      <c r="C224" s="86"/>
      <c r="D224" s="66"/>
      <c r="E224" s="181"/>
      <c r="F224" s="771">
        <v>0</v>
      </c>
    </row>
    <row r="225" spans="1:6" x14ac:dyDescent="0.2">
      <c r="A225" s="191" t="s">
        <v>168</v>
      </c>
      <c r="B225" s="418" t="s">
        <v>375</v>
      </c>
      <c r="C225" s="86"/>
      <c r="D225" s="66"/>
      <c r="E225" s="181"/>
      <c r="F225" s="771">
        <v>0</v>
      </c>
    </row>
    <row r="226" spans="1:6" x14ac:dyDescent="0.2">
      <c r="A226" s="191" t="s">
        <v>169</v>
      </c>
      <c r="B226" s="419" t="s">
        <v>378</v>
      </c>
      <c r="C226" s="86"/>
      <c r="D226" s="66"/>
      <c r="E226" s="181"/>
      <c r="F226" s="771">
        <v>0</v>
      </c>
    </row>
    <row r="227" spans="1:6" x14ac:dyDescent="0.2">
      <c r="A227" s="191" t="s">
        <v>170</v>
      </c>
      <c r="B227" s="420" t="s">
        <v>377</v>
      </c>
      <c r="C227" s="86"/>
      <c r="D227" s="66"/>
      <c r="E227" s="181"/>
      <c r="F227" s="771">
        <v>0</v>
      </c>
    </row>
    <row r="228" spans="1:6" ht="13.5" thickBot="1" x14ac:dyDescent="0.25">
      <c r="A228" s="191" t="s">
        <v>171</v>
      </c>
      <c r="B228" s="200" t="s">
        <v>376</v>
      </c>
      <c r="C228" s="91"/>
      <c r="D228" s="67"/>
      <c r="E228" s="182"/>
      <c r="F228" s="771">
        <v>0</v>
      </c>
    </row>
    <row r="229" spans="1:6" ht="13.5" thickBot="1" x14ac:dyDescent="0.25">
      <c r="A229" s="209" t="s">
        <v>172</v>
      </c>
      <c r="B229" s="176" t="s">
        <v>379</v>
      </c>
      <c r="C229" s="93">
        <f>C221+C222+C223+C224+C225+C226+C227+C228</f>
        <v>686000</v>
      </c>
      <c r="D229" s="93">
        <f>D221+D222+D223+D224+D225+D226+D227+D228</f>
        <v>686115</v>
      </c>
      <c r="E229" s="146">
        <f>E221+E222+E223+E224+E225+E226+E227+E228</f>
        <v>686115</v>
      </c>
      <c r="F229" s="802">
        <f>E229/D229</f>
        <v>1</v>
      </c>
    </row>
    <row r="230" spans="1:6" x14ac:dyDescent="0.2">
      <c r="A230" s="300"/>
      <c r="B230" s="40"/>
      <c r="C230" s="94"/>
      <c r="D230" s="27"/>
      <c r="E230" s="144"/>
      <c r="F230" s="945"/>
    </row>
    <row r="231" spans="1:6" ht="13.5" thickBot="1" x14ac:dyDescent="0.25">
      <c r="A231" s="240" t="s">
        <v>173</v>
      </c>
      <c r="B231" s="661" t="s">
        <v>251</v>
      </c>
      <c r="C231" s="187">
        <f>C218+C229</f>
        <v>694000</v>
      </c>
      <c r="D231" s="187">
        <f>D218+D229</f>
        <v>694084</v>
      </c>
      <c r="E231" s="653">
        <f>E218+E229</f>
        <v>694084</v>
      </c>
      <c r="F231" s="946">
        <f>E231/D231</f>
        <v>1</v>
      </c>
    </row>
    <row r="232" spans="1:6" x14ac:dyDescent="0.2">
      <c r="A232" s="208"/>
      <c r="B232" s="413"/>
      <c r="C232" s="27"/>
      <c r="D232" s="27"/>
      <c r="E232" s="27"/>
      <c r="F232" s="1"/>
    </row>
    <row r="233" spans="1:6" x14ac:dyDescent="0.2">
      <c r="A233" s="208"/>
      <c r="B233" s="413"/>
      <c r="C233" s="27"/>
      <c r="D233" s="27"/>
      <c r="E233" s="27"/>
    </row>
    <row r="234" spans="1:6" x14ac:dyDescent="0.2">
      <c r="A234" s="208"/>
      <c r="B234" s="413"/>
      <c r="C234" s="27"/>
      <c r="D234" s="27"/>
      <c r="E234" s="27"/>
    </row>
    <row r="235" spans="1:6" ht="12.75" customHeight="1" x14ac:dyDescent="0.2"/>
    <row r="236" spans="1:6" x14ac:dyDescent="0.2">
      <c r="A236" s="1396">
        <v>4</v>
      </c>
      <c r="B236" s="1396"/>
      <c r="C236" s="1396"/>
      <c r="D236" s="1396"/>
      <c r="E236" s="1396"/>
      <c r="F236" s="1396"/>
    </row>
    <row r="237" spans="1:6" ht="15" x14ac:dyDescent="0.25">
      <c r="A237" s="1377" t="s">
        <v>874</v>
      </c>
      <c r="B237" s="1377"/>
      <c r="C237" s="1377"/>
      <c r="D237" s="1377"/>
      <c r="E237" s="1377"/>
      <c r="F237" s="16"/>
    </row>
    <row r="238" spans="1:6" ht="15" x14ac:dyDescent="0.25">
      <c r="A238" s="202"/>
      <c r="B238" s="202"/>
      <c r="C238" s="202"/>
      <c r="D238" s="202"/>
      <c r="E238" s="202"/>
      <c r="F238" s="16"/>
    </row>
    <row r="239" spans="1:6" ht="15.75" x14ac:dyDescent="0.25">
      <c r="B239" s="1389" t="s">
        <v>822</v>
      </c>
      <c r="C239" s="1389"/>
      <c r="D239" s="1389"/>
      <c r="E239" s="1389"/>
      <c r="F239" s="34"/>
    </row>
    <row r="240" spans="1:6" ht="15.75" x14ac:dyDescent="0.25">
      <c r="B240" s="18"/>
      <c r="C240" s="18"/>
      <c r="D240" s="18"/>
      <c r="E240" s="18"/>
      <c r="F240" s="34"/>
    </row>
    <row r="241" spans="1:6" ht="13.5" thickBot="1" x14ac:dyDescent="0.25">
      <c r="B241" s="1"/>
      <c r="C241" s="1"/>
      <c r="D241" s="1"/>
      <c r="E241" s="19" t="s">
        <v>876</v>
      </c>
    </row>
    <row r="242" spans="1:6" ht="15.75" customHeight="1" thickBot="1" x14ac:dyDescent="0.25">
      <c r="A242" s="1397" t="s">
        <v>126</v>
      </c>
      <c r="B242" s="1399" t="s">
        <v>9</v>
      </c>
      <c r="C242" s="1401" t="s">
        <v>757</v>
      </c>
      <c r="D242" s="1402"/>
      <c r="E242" s="1402"/>
      <c r="F242" s="1403"/>
    </row>
    <row r="243" spans="1:6" ht="26.25" thickBot="1" x14ac:dyDescent="0.25">
      <c r="A243" s="1398"/>
      <c r="B243" s="1400"/>
      <c r="C243" s="685" t="s">
        <v>107</v>
      </c>
      <c r="D243" s="686" t="s">
        <v>108</v>
      </c>
      <c r="E243" s="685" t="s">
        <v>583</v>
      </c>
      <c r="F243" s="683" t="s">
        <v>110</v>
      </c>
    </row>
    <row r="244" spans="1:6" ht="13.5" thickBot="1" x14ac:dyDescent="0.25">
      <c r="A244" s="691" t="s">
        <v>127</v>
      </c>
      <c r="B244" s="692" t="s">
        <v>128</v>
      </c>
      <c r="C244" s="693" t="s">
        <v>129</v>
      </c>
      <c r="D244" s="694" t="s">
        <v>130</v>
      </c>
      <c r="E244" s="693" t="s">
        <v>150</v>
      </c>
      <c r="F244" s="695" t="s">
        <v>175</v>
      </c>
    </row>
    <row r="245" spans="1:6" x14ac:dyDescent="0.2">
      <c r="A245" s="192" t="s">
        <v>131</v>
      </c>
      <c r="B245" s="197" t="s">
        <v>111</v>
      </c>
      <c r="C245" s="183"/>
      <c r="D245" s="89"/>
      <c r="E245" s="183"/>
      <c r="F245" s="770"/>
    </row>
    <row r="246" spans="1:6" x14ac:dyDescent="0.2">
      <c r="A246" s="191" t="s">
        <v>132</v>
      </c>
      <c r="B246" s="115" t="s">
        <v>345</v>
      </c>
      <c r="C246" s="405"/>
      <c r="D246" s="86"/>
      <c r="E246" s="181"/>
      <c r="F246" s="771">
        <v>0</v>
      </c>
    </row>
    <row r="247" spans="1:6" x14ac:dyDescent="0.2">
      <c r="A247" s="191" t="s">
        <v>133</v>
      </c>
      <c r="B247" s="128" t="s">
        <v>347</v>
      </c>
      <c r="C247" s="405"/>
      <c r="D247" s="86"/>
      <c r="E247" s="181"/>
      <c r="F247" s="771">
        <v>0</v>
      </c>
    </row>
    <row r="248" spans="1:6" x14ac:dyDescent="0.2">
      <c r="A248" s="191" t="s">
        <v>134</v>
      </c>
      <c r="B248" s="128" t="s">
        <v>346</v>
      </c>
      <c r="C248" s="181"/>
      <c r="D248" s="86"/>
      <c r="E248" s="181"/>
      <c r="F248" s="771">
        <v>0</v>
      </c>
    </row>
    <row r="249" spans="1:6" x14ac:dyDescent="0.2">
      <c r="A249" s="191" t="s">
        <v>135</v>
      </c>
      <c r="B249" s="128" t="s">
        <v>348</v>
      </c>
      <c r="C249" s="181"/>
      <c r="D249" s="86"/>
      <c r="E249" s="181"/>
      <c r="F249" s="771">
        <v>0</v>
      </c>
    </row>
    <row r="250" spans="1:6" x14ac:dyDescent="0.2">
      <c r="A250" s="191" t="s">
        <v>136</v>
      </c>
      <c r="B250" s="128" t="s">
        <v>349</v>
      </c>
      <c r="C250" s="181"/>
      <c r="D250" s="86"/>
      <c r="E250" s="181"/>
      <c r="F250" s="771">
        <v>0</v>
      </c>
    </row>
    <row r="251" spans="1:6" x14ac:dyDescent="0.2">
      <c r="A251" s="191" t="s">
        <v>137</v>
      </c>
      <c r="B251" s="128" t="s">
        <v>350</v>
      </c>
      <c r="C251" s="181">
        <f>C252+C253+C254+C255+C256+C257+C258</f>
        <v>0</v>
      </c>
      <c r="D251" s="181">
        <v>6523075</v>
      </c>
      <c r="E251" s="181">
        <f>E252+E253+E254+E255+E256+E257+E258</f>
        <v>2218921</v>
      </c>
      <c r="F251" s="771">
        <v>0</v>
      </c>
    </row>
    <row r="252" spans="1:6" x14ac:dyDescent="0.2">
      <c r="A252" s="191" t="s">
        <v>138</v>
      </c>
      <c r="B252" s="128" t="s">
        <v>354</v>
      </c>
      <c r="C252" s="181"/>
      <c r="D252" s="86"/>
      <c r="E252" s="181">
        <v>2218921</v>
      </c>
      <c r="F252" s="771">
        <v>0</v>
      </c>
    </row>
    <row r="253" spans="1:6" x14ac:dyDescent="0.2">
      <c r="A253" s="191" t="s">
        <v>139</v>
      </c>
      <c r="B253" s="128" t="s">
        <v>355</v>
      </c>
      <c r="C253" s="181"/>
      <c r="D253" s="86"/>
      <c r="E253" s="405"/>
      <c r="F253" s="771">
        <v>0</v>
      </c>
    </row>
    <row r="254" spans="1:6" x14ac:dyDescent="0.2">
      <c r="A254" s="191" t="s">
        <v>140</v>
      </c>
      <c r="B254" s="128" t="s">
        <v>356</v>
      </c>
      <c r="C254" s="181"/>
      <c r="D254" s="86"/>
      <c r="E254" s="181"/>
      <c r="F254" s="771">
        <v>0</v>
      </c>
    </row>
    <row r="255" spans="1:6" x14ac:dyDescent="0.2">
      <c r="A255" s="191" t="s">
        <v>141</v>
      </c>
      <c r="B255" s="198" t="s">
        <v>352</v>
      </c>
      <c r="C255" s="145"/>
      <c r="D255" s="90"/>
      <c r="E255" s="181"/>
      <c r="F255" s="771">
        <v>0</v>
      </c>
    </row>
    <row r="256" spans="1:6" x14ac:dyDescent="0.2">
      <c r="A256" s="191" t="s">
        <v>142</v>
      </c>
      <c r="B256" s="416" t="s">
        <v>353</v>
      </c>
      <c r="C256" s="184"/>
      <c r="D256" s="87"/>
      <c r="E256" s="181"/>
      <c r="F256" s="771">
        <v>0</v>
      </c>
    </row>
    <row r="257" spans="1:6" x14ac:dyDescent="0.2">
      <c r="A257" s="191" t="s">
        <v>143</v>
      </c>
      <c r="B257" s="417" t="s">
        <v>882</v>
      </c>
      <c r="C257" s="184"/>
      <c r="D257" s="87">
        <v>6523075</v>
      </c>
      <c r="E257" s="181">
        <v>0</v>
      </c>
      <c r="F257" s="771">
        <v>0</v>
      </c>
    </row>
    <row r="258" spans="1:6" x14ac:dyDescent="0.2">
      <c r="A258" s="191" t="s">
        <v>144</v>
      </c>
      <c r="B258" s="73" t="s">
        <v>577</v>
      </c>
      <c r="C258" s="184"/>
      <c r="D258" s="87"/>
      <c r="E258" s="181"/>
      <c r="F258" s="771">
        <v>0</v>
      </c>
    </row>
    <row r="259" spans="1:6" ht="13.5" customHeight="1" thickBot="1" x14ac:dyDescent="0.25">
      <c r="A259" s="191" t="s">
        <v>145</v>
      </c>
      <c r="B259" s="130" t="s">
        <v>358</v>
      </c>
      <c r="C259" s="182"/>
      <c r="D259" s="91"/>
      <c r="E259" s="181"/>
      <c r="F259" s="771">
        <v>0</v>
      </c>
    </row>
    <row r="260" spans="1:6" ht="13.5" thickBot="1" x14ac:dyDescent="0.25">
      <c r="A260" s="308" t="s">
        <v>146</v>
      </c>
      <c r="B260" s="309" t="s">
        <v>5</v>
      </c>
      <c r="C260" s="314">
        <f>C246+C247+C248+C249+C251+C259</f>
        <v>0</v>
      </c>
      <c r="D260" s="314">
        <f>D246+D247+D248+D249+D251+D259</f>
        <v>6523075</v>
      </c>
      <c r="E260" s="314">
        <f>E246+E247+E248+E249+E251+E259</f>
        <v>2218921</v>
      </c>
      <c r="F260" s="1052">
        <v>0</v>
      </c>
    </row>
    <row r="261" spans="1:6" ht="13.5" thickTop="1" x14ac:dyDescent="0.2">
      <c r="A261" s="300"/>
      <c r="B261" s="197"/>
      <c r="C261" s="144"/>
      <c r="D261" s="144"/>
      <c r="E261" s="687"/>
      <c r="F261" s="915"/>
    </row>
    <row r="262" spans="1:6" x14ac:dyDescent="0.2">
      <c r="A262" s="192" t="s">
        <v>147</v>
      </c>
      <c r="B262" s="199" t="s">
        <v>112</v>
      </c>
      <c r="C262" s="183"/>
      <c r="D262" s="183"/>
      <c r="E262" s="183"/>
      <c r="F262" s="770"/>
    </row>
    <row r="263" spans="1:6" x14ac:dyDescent="0.2">
      <c r="A263" s="191" t="s">
        <v>148</v>
      </c>
      <c r="B263" s="128" t="s">
        <v>359</v>
      </c>
      <c r="C263" s="181"/>
      <c r="D263" s="181">
        <v>0</v>
      </c>
      <c r="E263" s="181">
        <v>0</v>
      </c>
      <c r="F263" s="771">
        <v>0</v>
      </c>
    </row>
    <row r="264" spans="1:6" x14ac:dyDescent="0.2">
      <c r="A264" s="191" t="s">
        <v>149</v>
      </c>
      <c r="B264" s="128" t="s">
        <v>360</v>
      </c>
      <c r="C264" s="181"/>
      <c r="D264" s="86"/>
      <c r="E264" s="181"/>
      <c r="F264" s="771">
        <v>0</v>
      </c>
    </row>
    <row r="265" spans="1:6" x14ac:dyDescent="0.2">
      <c r="A265" s="191" t="s">
        <v>151</v>
      </c>
      <c r="B265" s="128" t="s">
        <v>361</v>
      </c>
      <c r="C265" s="181">
        <f>C266+C267+C268+C269+C270+C271+C272</f>
        <v>19000000</v>
      </c>
      <c r="D265" s="181">
        <v>19000000</v>
      </c>
      <c r="E265" s="181">
        <v>19000000</v>
      </c>
      <c r="F265" s="771">
        <f>E265/D265</f>
        <v>1</v>
      </c>
    </row>
    <row r="266" spans="1:6" x14ac:dyDescent="0.2">
      <c r="A266" s="191" t="s">
        <v>152</v>
      </c>
      <c r="B266" s="198" t="s">
        <v>362</v>
      </c>
      <c r="C266" s="181"/>
      <c r="D266" s="86"/>
      <c r="E266" s="181"/>
      <c r="F266" s="771" t="e">
        <f>E266/D266</f>
        <v>#DIV/0!</v>
      </c>
    </row>
    <row r="267" spans="1:6" x14ac:dyDescent="0.2">
      <c r="A267" s="191" t="s">
        <v>153</v>
      </c>
      <c r="B267" s="198" t="s">
        <v>363</v>
      </c>
      <c r="C267" s="181"/>
      <c r="D267" s="86"/>
      <c r="E267" s="181"/>
      <c r="F267" s="771" t="e">
        <f>E267/D267</f>
        <v>#DIV/0!</v>
      </c>
    </row>
    <row r="268" spans="1:6" x14ac:dyDescent="0.2">
      <c r="A268" s="191" t="s">
        <v>154</v>
      </c>
      <c r="B268" s="198" t="s">
        <v>364</v>
      </c>
      <c r="C268" s="181"/>
      <c r="D268" s="86"/>
      <c r="E268" s="181"/>
      <c r="F268" s="771">
        <v>0</v>
      </c>
    </row>
    <row r="269" spans="1:6" x14ac:dyDescent="0.2">
      <c r="A269" s="191" t="s">
        <v>155</v>
      </c>
      <c r="B269" s="198" t="s">
        <v>754</v>
      </c>
      <c r="C269" s="181">
        <v>19000000</v>
      </c>
      <c r="D269" s="86">
        <v>19000000</v>
      </c>
      <c r="E269" s="181">
        <v>19000000</v>
      </c>
      <c r="F269" s="771">
        <f>E269/D269</f>
        <v>1</v>
      </c>
    </row>
    <row r="270" spans="1:6" x14ac:dyDescent="0.2">
      <c r="A270" s="191" t="s">
        <v>156</v>
      </c>
      <c r="B270" s="416" t="s">
        <v>366</v>
      </c>
      <c r="C270" s="181"/>
      <c r="D270" s="181"/>
      <c r="E270" s="181"/>
      <c r="F270" s="771">
        <v>0</v>
      </c>
    </row>
    <row r="271" spans="1:6" x14ac:dyDescent="0.2">
      <c r="A271" s="191" t="s">
        <v>157</v>
      </c>
      <c r="B271" s="175" t="s">
        <v>367</v>
      </c>
      <c r="C271" s="181"/>
      <c r="D271" s="181"/>
      <c r="E271" s="181"/>
      <c r="F271" s="771">
        <v>0</v>
      </c>
    </row>
    <row r="272" spans="1:6" x14ac:dyDescent="0.2">
      <c r="A272" s="191" t="s">
        <v>158</v>
      </c>
      <c r="B272" s="543" t="s">
        <v>368</v>
      </c>
      <c r="C272" s="181">
        <f>-C249</f>
        <v>0</v>
      </c>
      <c r="D272" s="181">
        <f>-D249</f>
        <v>0</v>
      </c>
      <c r="E272" s="181">
        <f>-E249</f>
        <v>0</v>
      </c>
      <c r="F272" s="771">
        <v>0</v>
      </c>
    </row>
    <row r="273" spans="1:6" x14ac:dyDescent="0.2">
      <c r="A273" s="191" t="s">
        <v>159</v>
      </c>
      <c r="B273" s="128"/>
      <c r="C273" s="181"/>
      <c r="D273" s="86"/>
      <c r="E273" s="181"/>
      <c r="F273" s="771"/>
    </row>
    <row r="274" spans="1:6" ht="13.5" thickBot="1" x14ac:dyDescent="0.25">
      <c r="A274" s="191" t="s">
        <v>160</v>
      </c>
      <c r="B274" s="130"/>
      <c r="C274" s="184"/>
      <c r="D274" s="184"/>
      <c r="E274" s="184"/>
      <c r="F274" s="944"/>
    </row>
    <row r="275" spans="1:6" ht="13.5" thickBot="1" x14ac:dyDescent="0.25">
      <c r="A275" s="308" t="s">
        <v>578</v>
      </c>
      <c r="B275" s="309" t="s">
        <v>6</v>
      </c>
      <c r="C275" s="437">
        <f>C263+C264+C265+C273+C274</f>
        <v>19000000</v>
      </c>
      <c r="D275" s="437">
        <f>D263+D264+D265+D273+D274</f>
        <v>19000000</v>
      </c>
      <c r="E275" s="688">
        <f>E263+E264+E265+E273+E274</f>
        <v>19000000</v>
      </c>
      <c r="F275" s="1047">
        <f>E275/D275</f>
        <v>1</v>
      </c>
    </row>
    <row r="276" spans="1:6" ht="27" thickTop="1" thickBot="1" x14ac:dyDescent="0.25">
      <c r="A276" s="308" t="s">
        <v>162</v>
      </c>
      <c r="B276" s="313" t="s">
        <v>248</v>
      </c>
      <c r="C276" s="436">
        <f>C260+C275</f>
        <v>19000000</v>
      </c>
      <c r="D276" s="436">
        <f>D260+D275</f>
        <v>25523075</v>
      </c>
      <c r="E276" s="689">
        <f>E260+E275</f>
        <v>21218921</v>
      </c>
      <c r="F276" s="1054">
        <f>E276/D276</f>
        <v>0.83136224769154976</v>
      </c>
    </row>
    <row r="277" spans="1:6" ht="13.5" thickTop="1" x14ac:dyDescent="0.2">
      <c r="A277" s="300"/>
      <c r="B277" s="425"/>
      <c r="C277" s="94"/>
      <c r="D277" s="27"/>
      <c r="E277" s="144"/>
      <c r="F277" s="915"/>
    </row>
    <row r="278" spans="1:6" x14ac:dyDescent="0.2">
      <c r="A278" s="192" t="s">
        <v>163</v>
      </c>
      <c r="B278" s="256" t="s">
        <v>249</v>
      </c>
      <c r="C278" s="89"/>
      <c r="D278" s="95"/>
      <c r="E278" s="183"/>
      <c r="F278" s="770"/>
    </row>
    <row r="279" spans="1:6" x14ac:dyDescent="0.2">
      <c r="A279" s="191" t="s">
        <v>164</v>
      </c>
      <c r="B279" s="129" t="s">
        <v>374</v>
      </c>
      <c r="C279" s="86"/>
      <c r="D279" s="66"/>
      <c r="E279" s="181"/>
      <c r="F279" s="771">
        <v>0</v>
      </c>
    </row>
    <row r="280" spans="1:6" x14ac:dyDescent="0.2">
      <c r="A280" s="191" t="s">
        <v>165</v>
      </c>
      <c r="B280" s="363" t="s">
        <v>372</v>
      </c>
      <c r="C280" s="86"/>
      <c r="D280" s="66"/>
      <c r="E280" s="181"/>
      <c r="F280" s="771">
        <v>0</v>
      </c>
    </row>
    <row r="281" spans="1:6" x14ac:dyDescent="0.2">
      <c r="A281" s="191" t="s">
        <v>166</v>
      </c>
      <c r="B281" s="363" t="s">
        <v>371</v>
      </c>
      <c r="C281" s="86"/>
      <c r="D281" s="66"/>
      <c r="E281" s="181"/>
      <c r="F281" s="771">
        <v>0</v>
      </c>
    </row>
    <row r="282" spans="1:6" x14ac:dyDescent="0.2">
      <c r="A282" s="191" t="s">
        <v>167</v>
      </c>
      <c r="B282" s="363" t="s">
        <v>373</v>
      </c>
      <c r="C282" s="86"/>
      <c r="D282" s="66"/>
      <c r="E282" s="181"/>
      <c r="F282" s="771">
        <v>0</v>
      </c>
    </row>
    <row r="283" spans="1:6" x14ac:dyDescent="0.2">
      <c r="A283" s="191" t="s">
        <v>168</v>
      </c>
      <c r="B283" s="418" t="s">
        <v>375</v>
      </c>
      <c r="C283" s="86"/>
      <c r="D283" s="66"/>
      <c r="E283" s="181"/>
      <c r="F283" s="771">
        <v>0</v>
      </c>
    </row>
    <row r="284" spans="1:6" x14ac:dyDescent="0.2">
      <c r="A284" s="191" t="s">
        <v>169</v>
      </c>
      <c r="B284" s="419" t="s">
        <v>378</v>
      </c>
      <c r="C284" s="86"/>
      <c r="D284" s="66"/>
      <c r="E284" s="181"/>
      <c r="F284" s="771">
        <v>0</v>
      </c>
    </row>
    <row r="285" spans="1:6" x14ac:dyDescent="0.2">
      <c r="A285" s="191" t="s">
        <v>170</v>
      </c>
      <c r="B285" s="420" t="s">
        <v>377</v>
      </c>
      <c r="C285" s="86"/>
      <c r="D285" s="66"/>
      <c r="E285" s="181"/>
      <c r="F285" s="771">
        <v>0</v>
      </c>
    </row>
    <row r="286" spans="1:6" ht="13.5" thickBot="1" x14ac:dyDescent="0.25">
      <c r="A286" s="191" t="s">
        <v>171</v>
      </c>
      <c r="B286" s="200" t="s">
        <v>376</v>
      </c>
      <c r="C286" s="91"/>
      <c r="D286" s="67"/>
      <c r="E286" s="182"/>
      <c r="F286" s="771">
        <v>0</v>
      </c>
    </row>
    <row r="287" spans="1:6" ht="13.5" thickBot="1" x14ac:dyDescent="0.25">
      <c r="A287" s="209" t="s">
        <v>172</v>
      </c>
      <c r="B287" s="176" t="s">
        <v>379</v>
      </c>
      <c r="C287" s="93">
        <f>C279+C280+C281+C282+C283+C284+C285+C286</f>
        <v>0</v>
      </c>
      <c r="D287" s="93">
        <f>D279+D280+D281+D282+D283+D284+D285+D286</f>
        <v>0</v>
      </c>
      <c r="E287" s="146">
        <f>E279+E280+E281+E282+E283+E284+E285+E286</f>
        <v>0</v>
      </c>
      <c r="F287" s="807">
        <v>0</v>
      </c>
    </row>
    <row r="288" spans="1:6" x14ac:dyDescent="0.2">
      <c r="A288" s="300"/>
      <c r="B288" s="40"/>
      <c r="C288" s="94"/>
      <c r="D288" s="27"/>
      <c r="E288" s="144"/>
      <c r="F288" s="915"/>
    </row>
    <row r="289" spans="1:6" ht="13.5" thickBot="1" x14ac:dyDescent="0.25">
      <c r="A289" s="240" t="s">
        <v>173</v>
      </c>
      <c r="B289" s="661" t="s">
        <v>251</v>
      </c>
      <c r="C289" s="187">
        <f>C276+C287</f>
        <v>19000000</v>
      </c>
      <c r="D289" s="187">
        <f>D276+D287</f>
        <v>25523075</v>
      </c>
      <c r="E289" s="653">
        <f>E276+E287</f>
        <v>21218921</v>
      </c>
      <c r="F289" s="946">
        <f>E289/D289</f>
        <v>0.83136224769154976</v>
      </c>
    </row>
    <row r="290" spans="1:6" x14ac:dyDescent="0.2">
      <c r="A290" s="208"/>
      <c r="B290" s="413"/>
      <c r="C290" s="414"/>
      <c r="D290" s="414"/>
      <c r="E290" s="414"/>
    </row>
    <row r="291" spans="1:6" x14ac:dyDescent="0.2">
      <c r="A291" s="208"/>
      <c r="B291" s="413"/>
      <c r="C291" s="414"/>
      <c r="D291" s="414"/>
      <c r="E291" s="414"/>
    </row>
    <row r="292" spans="1:6" x14ac:dyDescent="0.2">
      <c r="A292" s="208"/>
      <c r="B292" s="413"/>
      <c r="C292" s="414"/>
      <c r="D292" s="414"/>
      <c r="E292" s="414"/>
    </row>
    <row r="293" spans="1:6" x14ac:dyDescent="0.2">
      <c r="A293" s="208"/>
      <c r="B293" s="413"/>
      <c r="C293" s="414"/>
      <c r="D293" s="414"/>
      <c r="E293" s="414"/>
    </row>
    <row r="294" spans="1:6" x14ac:dyDescent="0.2">
      <c r="A294" s="208"/>
      <c r="B294" s="381"/>
      <c r="C294" s="27"/>
      <c r="D294" s="27"/>
      <c r="E294" s="27"/>
    </row>
    <row r="295" spans="1:6" x14ac:dyDescent="0.2">
      <c r="A295" s="1396">
        <v>5</v>
      </c>
      <c r="B295" s="1396"/>
      <c r="C295" s="1396"/>
      <c r="D295" s="1396"/>
      <c r="E295" s="1396"/>
      <c r="F295" s="1396"/>
    </row>
    <row r="296" spans="1:6" x14ac:dyDescent="0.2">
      <c r="A296" s="415"/>
      <c r="B296" s="11"/>
      <c r="C296" s="11"/>
      <c r="D296" s="11"/>
      <c r="E296" s="11"/>
    </row>
    <row r="297" spans="1:6" ht="15" x14ac:dyDescent="0.25">
      <c r="A297" s="1377" t="s">
        <v>874</v>
      </c>
      <c r="B297" s="1377"/>
      <c r="C297" s="1377"/>
      <c r="D297" s="1377"/>
      <c r="E297" s="1377"/>
      <c r="F297" s="16"/>
    </row>
    <row r="298" spans="1:6" ht="15" x14ac:dyDescent="0.25">
      <c r="A298" s="202"/>
      <c r="B298" s="202"/>
      <c r="C298" s="202"/>
      <c r="D298" s="202"/>
      <c r="E298" s="202"/>
      <c r="F298" s="16"/>
    </row>
    <row r="299" spans="1:6" ht="15.75" x14ac:dyDescent="0.25">
      <c r="B299" s="1389" t="s">
        <v>822</v>
      </c>
      <c r="C299" s="1389"/>
      <c r="D299" s="1389"/>
      <c r="E299" s="1389"/>
      <c r="F299" s="34"/>
    </row>
    <row r="300" spans="1:6" ht="15.75" x14ac:dyDescent="0.25">
      <c r="B300" s="18"/>
      <c r="C300" s="18"/>
      <c r="D300" s="18"/>
      <c r="E300" s="18"/>
      <c r="F300" s="34"/>
    </row>
    <row r="301" spans="1:6" ht="13.5" thickBot="1" x14ac:dyDescent="0.25">
      <c r="B301" s="1"/>
      <c r="C301" s="1"/>
      <c r="D301" s="1"/>
      <c r="E301" s="19" t="s">
        <v>876</v>
      </c>
    </row>
    <row r="302" spans="1:6" ht="13.5" thickBot="1" x14ac:dyDescent="0.25">
      <c r="A302" s="1397" t="s">
        <v>126</v>
      </c>
      <c r="B302" s="1399" t="s">
        <v>9</v>
      </c>
      <c r="C302" s="1401" t="s">
        <v>759</v>
      </c>
      <c r="D302" s="1402"/>
      <c r="E302" s="1402"/>
      <c r="F302" s="1403"/>
    </row>
    <row r="303" spans="1:6" ht="26.25" thickBot="1" x14ac:dyDescent="0.25">
      <c r="A303" s="1398"/>
      <c r="B303" s="1400"/>
      <c r="C303" s="685" t="s">
        <v>107</v>
      </c>
      <c r="D303" s="686" t="s">
        <v>108</v>
      </c>
      <c r="E303" s="685" t="s">
        <v>583</v>
      </c>
      <c r="F303" s="683" t="s">
        <v>110</v>
      </c>
    </row>
    <row r="304" spans="1:6" ht="13.5" thickBot="1" x14ac:dyDescent="0.25">
      <c r="A304" s="691" t="s">
        <v>127</v>
      </c>
      <c r="B304" s="692" t="s">
        <v>128</v>
      </c>
      <c r="C304" s="693" t="s">
        <v>129</v>
      </c>
      <c r="D304" s="694" t="s">
        <v>130</v>
      </c>
      <c r="E304" s="693" t="s">
        <v>150</v>
      </c>
      <c r="F304" s="695" t="s">
        <v>175</v>
      </c>
    </row>
    <row r="305" spans="1:7" x14ac:dyDescent="0.2">
      <c r="A305" s="192" t="s">
        <v>131</v>
      </c>
      <c r="B305" s="197" t="s">
        <v>111</v>
      </c>
      <c r="C305" s="183"/>
      <c r="D305" s="89"/>
      <c r="E305" s="183"/>
      <c r="F305" s="770"/>
    </row>
    <row r="306" spans="1:7" x14ac:dyDescent="0.2">
      <c r="A306" s="191" t="s">
        <v>132</v>
      </c>
      <c r="B306" s="115" t="s">
        <v>345</v>
      </c>
      <c r="C306" s="405">
        <v>15828590</v>
      </c>
      <c r="D306" s="86">
        <v>16088397</v>
      </c>
      <c r="E306" s="181">
        <v>13875689</v>
      </c>
      <c r="F306" s="771">
        <f>E306/D306</f>
        <v>0.86246560176256215</v>
      </c>
    </row>
    <row r="307" spans="1:7" x14ac:dyDescent="0.2">
      <c r="A307" s="191" t="s">
        <v>133</v>
      </c>
      <c r="B307" s="128" t="s">
        <v>347</v>
      </c>
      <c r="C307" s="405">
        <v>2160373</v>
      </c>
      <c r="D307" s="86">
        <v>2160373</v>
      </c>
      <c r="E307" s="181">
        <v>1872147</v>
      </c>
      <c r="F307" s="771">
        <f>E307/D307</f>
        <v>0.86658507581792588</v>
      </c>
    </row>
    <row r="308" spans="1:7" x14ac:dyDescent="0.2">
      <c r="A308" s="191" t="s">
        <v>134</v>
      </c>
      <c r="B308" s="128" t="s">
        <v>346</v>
      </c>
      <c r="C308" s="181">
        <v>1153100</v>
      </c>
      <c r="D308" s="86">
        <v>2523724</v>
      </c>
      <c r="E308" s="181">
        <v>3154396</v>
      </c>
      <c r="F308" s="771">
        <f>E308/D308</f>
        <v>1.2498973738808206</v>
      </c>
    </row>
    <row r="309" spans="1:7" x14ac:dyDescent="0.2">
      <c r="A309" s="191" t="s">
        <v>135</v>
      </c>
      <c r="B309" s="128" t="s">
        <v>348</v>
      </c>
      <c r="C309" s="181"/>
      <c r="D309" s="86"/>
      <c r="E309" s="181"/>
      <c r="F309" s="771">
        <v>0</v>
      </c>
    </row>
    <row r="310" spans="1:7" x14ac:dyDescent="0.2">
      <c r="A310" s="191" t="s">
        <v>136</v>
      </c>
      <c r="B310" s="128" t="s">
        <v>349</v>
      </c>
      <c r="C310" s="181"/>
      <c r="D310" s="86"/>
      <c r="E310" s="181"/>
      <c r="F310" s="771">
        <v>0</v>
      </c>
      <c r="G310">
        <v>3154396</v>
      </c>
    </row>
    <row r="311" spans="1:7" x14ac:dyDescent="0.2">
      <c r="A311" s="191" t="s">
        <v>137</v>
      </c>
      <c r="B311" s="128" t="s">
        <v>350</v>
      </c>
      <c r="C311" s="181">
        <f>C312+C313+C314+C315+C316+C317+C318</f>
        <v>0</v>
      </c>
      <c r="D311" s="181">
        <f>D312+D313+D314+D315+D316+D317+D318</f>
        <v>0</v>
      </c>
      <c r="E311" s="181">
        <f>E312+E313+E314+E315+E316+E317+E318</f>
        <v>0</v>
      </c>
      <c r="F311" s="771">
        <v>0</v>
      </c>
    </row>
    <row r="312" spans="1:7" x14ac:dyDescent="0.2">
      <c r="A312" s="191" t="s">
        <v>138</v>
      </c>
      <c r="B312" s="128" t="s">
        <v>354</v>
      </c>
      <c r="C312" s="181"/>
      <c r="D312" s="86"/>
      <c r="E312" s="181"/>
      <c r="F312" s="771">
        <v>0</v>
      </c>
    </row>
    <row r="313" spans="1:7" x14ac:dyDescent="0.2">
      <c r="A313" s="191" t="s">
        <v>139</v>
      </c>
      <c r="B313" s="128" t="s">
        <v>355</v>
      </c>
      <c r="C313" s="181"/>
      <c r="D313" s="86"/>
      <c r="E313" s="405"/>
      <c r="F313" s="771">
        <v>0</v>
      </c>
    </row>
    <row r="314" spans="1:7" x14ac:dyDescent="0.2">
      <c r="A314" s="191" t="s">
        <v>140</v>
      </c>
      <c r="B314" s="128" t="s">
        <v>356</v>
      </c>
      <c r="C314" s="181"/>
      <c r="D314" s="86"/>
      <c r="E314" s="181"/>
      <c r="F314" s="771">
        <v>0</v>
      </c>
    </row>
    <row r="315" spans="1:7" x14ac:dyDescent="0.2">
      <c r="A315" s="191" t="s">
        <v>141</v>
      </c>
      <c r="B315" s="198" t="s">
        <v>352</v>
      </c>
      <c r="C315" s="181">
        <v>0</v>
      </c>
      <c r="D315" s="181">
        <v>0</v>
      </c>
      <c r="E315" s="181">
        <v>0</v>
      </c>
      <c r="F315" s="771">
        <v>0</v>
      </c>
    </row>
    <row r="316" spans="1:7" x14ac:dyDescent="0.2">
      <c r="A316" s="191" t="s">
        <v>142</v>
      </c>
      <c r="B316" s="416" t="s">
        <v>353</v>
      </c>
      <c r="C316" s="184"/>
      <c r="D316" s="87"/>
      <c r="E316" s="181"/>
      <c r="F316" s="771">
        <v>0</v>
      </c>
    </row>
    <row r="317" spans="1:7" x14ac:dyDescent="0.2">
      <c r="A317" s="191" t="s">
        <v>143</v>
      </c>
      <c r="B317" s="417" t="s">
        <v>351</v>
      </c>
      <c r="C317" s="184"/>
      <c r="D317" s="87"/>
      <c r="E317" s="181"/>
      <c r="F317" s="771">
        <v>0</v>
      </c>
    </row>
    <row r="318" spans="1:7" x14ac:dyDescent="0.2">
      <c r="A318" s="191" t="s">
        <v>144</v>
      </c>
      <c r="B318" s="73" t="s">
        <v>577</v>
      </c>
      <c r="C318" s="184"/>
      <c r="D318" s="87"/>
      <c r="E318" s="181"/>
      <c r="F318" s="771">
        <v>0</v>
      </c>
    </row>
    <row r="319" spans="1:7" ht="13.5" thickBot="1" x14ac:dyDescent="0.25">
      <c r="A319" s="191" t="s">
        <v>145</v>
      </c>
      <c r="B319" s="130" t="s">
        <v>358</v>
      </c>
      <c r="C319" s="182"/>
      <c r="D319" s="91"/>
      <c r="E319" s="181"/>
      <c r="F319" s="771">
        <v>0</v>
      </c>
    </row>
    <row r="320" spans="1:7" ht="13.5" thickBot="1" x14ac:dyDescent="0.25">
      <c r="A320" s="308" t="s">
        <v>146</v>
      </c>
      <c r="B320" s="309" t="s">
        <v>5</v>
      </c>
      <c r="C320" s="314">
        <f>C306+C307+C308+C309+C311+C319</f>
        <v>19142063</v>
      </c>
      <c r="D320" s="314">
        <f>D306+D307+D308+D309+D311+D319</f>
        <v>20772494</v>
      </c>
      <c r="E320" s="314">
        <f>E306+E307+E308+E309+E311+E319</f>
        <v>18902232</v>
      </c>
      <c r="F320" s="1047">
        <f>E320/D320</f>
        <v>0.9099644943934031</v>
      </c>
    </row>
    <row r="321" spans="1:6" ht="13.5" thickTop="1" x14ac:dyDescent="0.2">
      <c r="A321" s="300"/>
      <c r="B321" s="197"/>
      <c r="C321" s="144"/>
      <c r="D321" s="144"/>
      <c r="E321" s="687"/>
      <c r="F321" s="915"/>
    </row>
    <row r="322" spans="1:6" x14ac:dyDescent="0.2">
      <c r="A322" s="192" t="s">
        <v>147</v>
      </c>
      <c r="B322" s="199" t="s">
        <v>112</v>
      </c>
      <c r="C322" s="183"/>
      <c r="D322" s="183"/>
      <c r="E322" s="183"/>
      <c r="F322" s="770"/>
    </row>
    <row r="323" spans="1:6" x14ac:dyDescent="0.2">
      <c r="A323" s="191" t="s">
        <v>148</v>
      </c>
      <c r="B323" s="128" t="s">
        <v>359</v>
      </c>
      <c r="C323" s="181">
        <v>4289819</v>
      </c>
      <c r="D323" s="181">
        <v>6546377</v>
      </c>
      <c r="E323" s="181">
        <v>6566296</v>
      </c>
      <c r="F323" s="771">
        <v>0</v>
      </c>
    </row>
    <row r="324" spans="1:6" x14ac:dyDescent="0.2">
      <c r="A324" s="191" t="s">
        <v>149</v>
      </c>
      <c r="B324" s="128" t="s">
        <v>360</v>
      </c>
      <c r="C324" s="181"/>
      <c r="D324" s="86"/>
      <c r="E324" s="181"/>
      <c r="F324" s="771">
        <v>0</v>
      </c>
    </row>
    <row r="325" spans="1:6" x14ac:dyDescent="0.2">
      <c r="A325" s="191" t="s">
        <v>151</v>
      </c>
      <c r="B325" s="128" t="s">
        <v>361</v>
      </c>
      <c r="C325" s="145">
        <f>C326+C327+C328+C329+C330+C331+C332</f>
        <v>0</v>
      </c>
      <c r="D325" s="145">
        <f>D326+D327+D328+D329+D330+D331+D332</f>
        <v>0</v>
      </c>
      <c r="E325" s="145">
        <f>E326+E327+E328+E329+E330+E331+E332</f>
        <v>0</v>
      </c>
      <c r="F325" s="771">
        <v>0</v>
      </c>
    </row>
    <row r="326" spans="1:6" x14ac:dyDescent="0.2">
      <c r="A326" s="191" t="s">
        <v>152</v>
      </c>
      <c r="B326" s="198" t="s">
        <v>362</v>
      </c>
      <c r="C326" s="181"/>
      <c r="D326" s="86"/>
      <c r="E326" s="181"/>
      <c r="F326" s="771">
        <v>0</v>
      </c>
    </row>
    <row r="327" spans="1:6" x14ac:dyDescent="0.2">
      <c r="A327" s="191" t="s">
        <v>153</v>
      </c>
      <c r="B327" s="198" t="s">
        <v>363</v>
      </c>
      <c r="C327" s="181"/>
      <c r="D327" s="86"/>
      <c r="E327" s="181"/>
      <c r="F327" s="771">
        <v>0</v>
      </c>
    </row>
    <row r="328" spans="1:6" x14ac:dyDescent="0.2">
      <c r="A328" s="191" t="s">
        <v>154</v>
      </c>
      <c r="B328" s="198" t="s">
        <v>364</v>
      </c>
      <c r="C328" s="181"/>
      <c r="D328" s="86"/>
      <c r="E328" s="181"/>
      <c r="F328" s="771">
        <v>0</v>
      </c>
    </row>
    <row r="329" spans="1:6" x14ac:dyDescent="0.2">
      <c r="A329" s="191" t="s">
        <v>155</v>
      </c>
      <c r="B329" s="198" t="s">
        <v>365</v>
      </c>
      <c r="C329" s="181"/>
      <c r="D329" s="86"/>
      <c r="E329" s="181"/>
      <c r="F329" s="771">
        <v>0</v>
      </c>
    </row>
    <row r="330" spans="1:6" x14ac:dyDescent="0.2">
      <c r="A330" s="191" t="s">
        <v>156</v>
      </c>
      <c r="B330" s="416" t="s">
        <v>366</v>
      </c>
      <c r="C330" s="181"/>
      <c r="D330" s="86"/>
      <c r="E330" s="181"/>
      <c r="F330" s="771">
        <v>0</v>
      </c>
    </row>
    <row r="331" spans="1:6" x14ac:dyDescent="0.2">
      <c r="A331" s="191" t="s">
        <v>157</v>
      </c>
      <c r="B331" s="175" t="s">
        <v>367</v>
      </c>
      <c r="C331" s="181"/>
      <c r="D331" s="86"/>
      <c r="E331" s="181"/>
      <c r="F331" s="771">
        <v>0</v>
      </c>
    </row>
    <row r="332" spans="1:6" x14ac:dyDescent="0.2">
      <c r="A332" s="191" t="s">
        <v>158</v>
      </c>
      <c r="B332" s="543" t="s">
        <v>368</v>
      </c>
      <c r="C332" s="181">
        <f>-C309</f>
        <v>0</v>
      </c>
      <c r="D332" s="181">
        <f>-D309</f>
        <v>0</v>
      </c>
      <c r="E332" s="181">
        <f>-E309</f>
        <v>0</v>
      </c>
      <c r="F332" s="771">
        <v>0</v>
      </c>
    </row>
    <row r="333" spans="1:6" x14ac:dyDescent="0.2">
      <c r="A333" s="191" t="s">
        <v>159</v>
      </c>
      <c r="B333" s="128"/>
      <c r="C333" s="181"/>
      <c r="D333" s="86"/>
      <c r="E333" s="181"/>
      <c r="F333" s="771"/>
    </row>
    <row r="334" spans="1:6" ht="13.5" thickBot="1" x14ac:dyDescent="0.25">
      <c r="A334" s="191" t="s">
        <v>160</v>
      </c>
      <c r="B334" s="130"/>
      <c r="C334" s="184"/>
      <c r="D334" s="184"/>
      <c r="E334" s="184"/>
      <c r="F334" s="771"/>
    </row>
    <row r="335" spans="1:6" ht="13.5" thickBot="1" x14ac:dyDescent="0.25">
      <c r="A335" s="308" t="s">
        <v>578</v>
      </c>
      <c r="B335" s="309" t="s">
        <v>6</v>
      </c>
      <c r="C335" s="437">
        <f>C323+C324+C325+C333+C334</f>
        <v>4289819</v>
      </c>
      <c r="D335" s="437">
        <f>D323+D324+D325+D333+D334</f>
        <v>6546377</v>
      </c>
      <c r="E335" s="688">
        <f>E323+E324+E325+E333+E334</f>
        <v>6566296</v>
      </c>
      <c r="F335" s="1047">
        <v>0</v>
      </c>
    </row>
    <row r="336" spans="1:6" ht="27" thickTop="1" thickBot="1" x14ac:dyDescent="0.25">
      <c r="A336" s="308" t="s">
        <v>162</v>
      </c>
      <c r="B336" s="313" t="s">
        <v>248</v>
      </c>
      <c r="C336" s="436">
        <f>C320+C335</f>
        <v>23431882</v>
      </c>
      <c r="D336" s="436">
        <f>D320+D335</f>
        <v>27318871</v>
      </c>
      <c r="E336" s="689">
        <f>E320+E335</f>
        <v>25468528</v>
      </c>
      <c r="F336" s="1054">
        <f>E336/D336</f>
        <v>0.93226868709179089</v>
      </c>
    </row>
    <row r="337" spans="1:6" ht="13.5" thickTop="1" x14ac:dyDescent="0.2">
      <c r="A337" s="300"/>
      <c r="B337" s="425"/>
      <c r="C337" s="94"/>
      <c r="D337" s="27"/>
      <c r="E337" s="144"/>
      <c r="F337" s="915"/>
    </row>
    <row r="338" spans="1:6" x14ac:dyDescent="0.2">
      <c r="A338" s="192" t="s">
        <v>163</v>
      </c>
      <c r="B338" s="256" t="s">
        <v>249</v>
      </c>
      <c r="C338" s="89"/>
      <c r="D338" s="95"/>
      <c r="E338" s="183"/>
      <c r="F338" s="770"/>
    </row>
    <row r="339" spans="1:6" x14ac:dyDescent="0.2">
      <c r="A339" s="191" t="s">
        <v>164</v>
      </c>
      <c r="B339" s="129" t="s">
        <v>374</v>
      </c>
      <c r="C339" s="86"/>
      <c r="D339" s="66"/>
      <c r="E339" s="181"/>
      <c r="F339" s="771">
        <v>0</v>
      </c>
    </row>
    <row r="340" spans="1:6" x14ac:dyDescent="0.2">
      <c r="A340" s="191" t="s">
        <v>165</v>
      </c>
      <c r="B340" s="363" t="s">
        <v>372</v>
      </c>
      <c r="C340" s="86"/>
      <c r="D340" s="66"/>
      <c r="E340" s="181"/>
      <c r="F340" s="771">
        <v>0</v>
      </c>
    </row>
    <row r="341" spans="1:6" x14ac:dyDescent="0.2">
      <c r="A341" s="191" t="s">
        <v>166</v>
      </c>
      <c r="B341" s="363" t="s">
        <v>371</v>
      </c>
      <c r="C341" s="86"/>
      <c r="D341" s="66"/>
      <c r="E341" s="181"/>
      <c r="F341" s="771">
        <v>0</v>
      </c>
    </row>
    <row r="342" spans="1:6" x14ac:dyDescent="0.2">
      <c r="A342" s="191" t="s">
        <v>167</v>
      </c>
      <c r="B342" s="363" t="s">
        <v>373</v>
      </c>
      <c r="C342" s="86"/>
      <c r="D342" s="66"/>
      <c r="E342" s="181"/>
      <c r="F342" s="771">
        <v>0</v>
      </c>
    </row>
    <row r="343" spans="1:6" x14ac:dyDescent="0.2">
      <c r="A343" s="191" t="s">
        <v>168</v>
      </c>
      <c r="B343" s="418" t="s">
        <v>375</v>
      </c>
      <c r="C343" s="86"/>
      <c r="D343" s="66"/>
      <c r="E343" s="181"/>
      <c r="F343" s="771">
        <v>0</v>
      </c>
    </row>
    <row r="344" spans="1:6" x14ac:dyDescent="0.2">
      <c r="A344" s="191" t="s">
        <v>169</v>
      </c>
      <c r="B344" s="419" t="s">
        <v>378</v>
      </c>
      <c r="C344" s="86"/>
      <c r="D344" s="66"/>
      <c r="E344" s="181"/>
      <c r="F344" s="771">
        <v>0</v>
      </c>
    </row>
    <row r="345" spans="1:6" x14ac:dyDescent="0.2">
      <c r="A345" s="191" t="s">
        <v>170</v>
      </c>
      <c r="B345" s="420" t="s">
        <v>377</v>
      </c>
      <c r="C345" s="86"/>
      <c r="D345" s="66"/>
      <c r="E345" s="181"/>
      <c r="F345" s="771">
        <v>0</v>
      </c>
    </row>
    <row r="346" spans="1:6" ht="13.5" thickBot="1" x14ac:dyDescent="0.25">
      <c r="A346" s="191" t="s">
        <v>171</v>
      </c>
      <c r="B346" s="200" t="s">
        <v>376</v>
      </c>
      <c r="C346" s="91"/>
      <c r="D346" s="67"/>
      <c r="E346" s="182"/>
      <c r="F346" s="771">
        <v>0</v>
      </c>
    </row>
    <row r="347" spans="1:6" ht="13.5" thickBot="1" x14ac:dyDescent="0.25">
      <c r="A347" s="209" t="s">
        <v>172</v>
      </c>
      <c r="B347" s="176" t="s">
        <v>379</v>
      </c>
      <c r="C347" s="93">
        <f>C339+C340+C341+C342+C343+C344+C345+C346</f>
        <v>0</v>
      </c>
      <c r="D347" s="93">
        <f>D339+D340+D341+D342+D343+D344+D345+D346</f>
        <v>0</v>
      </c>
      <c r="E347" s="146">
        <f>E339+E340+E341+E342+E343+E344+E345+E346</f>
        <v>0</v>
      </c>
      <c r="F347" s="802">
        <v>0</v>
      </c>
    </row>
    <row r="348" spans="1:6" x14ac:dyDescent="0.2">
      <c r="A348" s="300"/>
      <c r="B348" s="40"/>
      <c r="C348" s="94"/>
      <c r="D348" s="27"/>
      <c r="E348" s="144"/>
      <c r="F348" s="945"/>
    </row>
    <row r="349" spans="1:6" ht="13.5" thickBot="1" x14ac:dyDescent="0.25">
      <c r="A349" s="240" t="s">
        <v>173</v>
      </c>
      <c r="B349" s="661" t="s">
        <v>251</v>
      </c>
      <c r="C349" s="187">
        <f>C336+C347</f>
        <v>23431882</v>
      </c>
      <c r="D349" s="187">
        <f>D336+D347</f>
        <v>27318871</v>
      </c>
      <c r="E349" s="653">
        <f>E336+E347</f>
        <v>25468528</v>
      </c>
      <c r="F349" s="946">
        <f>E349/D349</f>
        <v>0.93226868709179089</v>
      </c>
    </row>
    <row r="350" spans="1:6" x14ac:dyDescent="0.2">
      <c r="A350" s="208"/>
      <c r="B350" s="413"/>
      <c r="C350" s="27"/>
      <c r="D350" s="27"/>
      <c r="E350" s="27"/>
    </row>
    <row r="351" spans="1:6" x14ac:dyDescent="0.2">
      <c r="A351" s="208"/>
      <c r="B351" s="413"/>
      <c r="C351" s="27"/>
      <c r="D351" s="27"/>
      <c r="E351" s="27"/>
    </row>
    <row r="352" spans="1:6" x14ac:dyDescent="0.2">
      <c r="A352" s="208"/>
      <c r="B352" s="413"/>
      <c r="C352" s="27"/>
      <c r="D352" s="27"/>
      <c r="E352" s="27"/>
    </row>
    <row r="354" spans="1:6" x14ac:dyDescent="0.2">
      <c r="A354" s="1396">
        <v>6</v>
      </c>
      <c r="B354" s="1396"/>
      <c r="C354" s="1396"/>
      <c r="D354" s="1396"/>
      <c r="E354" s="1396"/>
      <c r="F354" s="1396"/>
    </row>
    <row r="355" spans="1:6" x14ac:dyDescent="0.2">
      <c r="A355" s="415"/>
      <c r="B355" s="415"/>
      <c r="C355" s="415"/>
      <c r="D355" s="415"/>
      <c r="E355" s="415"/>
    </row>
    <row r="356" spans="1:6" ht="15" x14ac:dyDescent="0.25">
      <c r="A356" s="1377" t="s">
        <v>874</v>
      </c>
      <c r="B356" s="1377"/>
      <c r="C356" s="1377"/>
      <c r="D356" s="1377"/>
      <c r="E356" s="1377"/>
      <c r="F356" s="16"/>
    </row>
    <row r="357" spans="1:6" ht="15" x14ac:dyDescent="0.25">
      <c r="A357" s="202"/>
      <c r="B357" s="202"/>
      <c r="C357" s="202"/>
      <c r="D357" s="202"/>
      <c r="E357" s="202"/>
      <c r="F357" s="16"/>
    </row>
    <row r="358" spans="1:6" ht="15.75" x14ac:dyDescent="0.25">
      <c r="B358" s="1389" t="s">
        <v>822</v>
      </c>
      <c r="C358" s="1389"/>
      <c r="D358" s="1389"/>
      <c r="E358" s="1389"/>
      <c r="F358" s="34"/>
    </row>
    <row r="359" spans="1:6" ht="15.75" x14ac:dyDescent="0.25">
      <c r="B359" s="18"/>
      <c r="C359" s="18"/>
      <c r="D359" s="18"/>
      <c r="E359" s="18"/>
      <c r="F359" s="34"/>
    </row>
    <row r="360" spans="1:6" ht="13.5" thickBot="1" x14ac:dyDescent="0.25">
      <c r="B360" s="1"/>
      <c r="C360" s="1"/>
      <c r="D360" s="1"/>
      <c r="E360" s="19" t="s">
        <v>875</v>
      </c>
    </row>
    <row r="361" spans="1:6" ht="13.5" thickBot="1" x14ac:dyDescent="0.25">
      <c r="A361" s="1397" t="s">
        <v>126</v>
      </c>
      <c r="B361" s="1399" t="s">
        <v>9</v>
      </c>
      <c r="C361" s="1401" t="s">
        <v>760</v>
      </c>
      <c r="D361" s="1402"/>
      <c r="E361" s="1402"/>
      <c r="F361" s="1403"/>
    </row>
    <row r="362" spans="1:6" ht="26.25" thickBot="1" x14ac:dyDescent="0.25">
      <c r="A362" s="1398"/>
      <c r="B362" s="1400"/>
      <c r="C362" s="685" t="s">
        <v>107</v>
      </c>
      <c r="D362" s="686" t="s">
        <v>108</v>
      </c>
      <c r="E362" s="685" t="s">
        <v>583</v>
      </c>
      <c r="F362" s="683" t="s">
        <v>110</v>
      </c>
    </row>
    <row r="363" spans="1:6" ht="13.5" thickBot="1" x14ac:dyDescent="0.25">
      <c r="A363" s="691" t="s">
        <v>127</v>
      </c>
      <c r="B363" s="692" t="s">
        <v>128</v>
      </c>
      <c r="C363" s="693" t="s">
        <v>129</v>
      </c>
      <c r="D363" s="694" t="s">
        <v>130</v>
      </c>
      <c r="E363" s="693" t="s">
        <v>150</v>
      </c>
      <c r="F363" s="695" t="s">
        <v>175</v>
      </c>
    </row>
    <row r="364" spans="1:6" x14ac:dyDescent="0.2">
      <c r="A364" s="192" t="s">
        <v>131</v>
      </c>
      <c r="B364" s="197" t="s">
        <v>111</v>
      </c>
      <c r="C364" s="183"/>
      <c r="D364" s="89"/>
      <c r="E364" s="183"/>
      <c r="F364" s="696"/>
    </row>
    <row r="365" spans="1:6" x14ac:dyDescent="0.2">
      <c r="A365" s="191" t="s">
        <v>132</v>
      </c>
      <c r="B365" s="115" t="s">
        <v>345</v>
      </c>
      <c r="C365" s="405"/>
      <c r="D365" s="86"/>
      <c r="E365" s="181"/>
      <c r="F365" s="771">
        <v>0</v>
      </c>
    </row>
    <row r="366" spans="1:6" x14ac:dyDescent="0.2">
      <c r="A366" s="191" t="s">
        <v>133</v>
      </c>
      <c r="B366" s="128" t="s">
        <v>347</v>
      </c>
      <c r="C366" s="405"/>
      <c r="D366" s="86"/>
      <c r="E366" s="181"/>
      <c r="F366" s="771">
        <v>0</v>
      </c>
    </row>
    <row r="367" spans="1:6" x14ac:dyDescent="0.2">
      <c r="A367" s="191" t="s">
        <v>134</v>
      </c>
      <c r="B367" s="128" t="s">
        <v>346</v>
      </c>
      <c r="C367" s="181">
        <v>1049020</v>
      </c>
      <c r="D367" s="86">
        <v>1049020</v>
      </c>
      <c r="E367" s="181">
        <v>376205</v>
      </c>
      <c r="F367" s="771">
        <f>E367/D367</f>
        <v>0.358625193037311</v>
      </c>
    </row>
    <row r="368" spans="1:6" x14ac:dyDescent="0.2">
      <c r="A368" s="191" t="s">
        <v>135</v>
      </c>
      <c r="B368" s="128" t="s">
        <v>348</v>
      </c>
      <c r="C368" s="181"/>
      <c r="D368" s="86"/>
      <c r="E368" s="181"/>
      <c r="F368" s="771">
        <v>0</v>
      </c>
    </row>
    <row r="369" spans="1:6" x14ac:dyDescent="0.2">
      <c r="A369" s="191" t="s">
        <v>136</v>
      </c>
      <c r="B369" s="128" t="s">
        <v>349</v>
      </c>
      <c r="C369" s="181"/>
      <c r="D369" s="86"/>
      <c r="E369" s="181"/>
      <c r="F369" s="771">
        <v>0</v>
      </c>
    </row>
    <row r="370" spans="1:6" x14ac:dyDescent="0.2">
      <c r="A370" s="191" t="s">
        <v>137</v>
      </c>
      <c r="B370" s="128" t="s">
        <v>350</v>
      </c>
      <c r="C370" s="181">
        <f>C371+C372+C373+C374+C375+C376+C377</f>
        <v>0</v>
      </c>
      <c r="D370" s="181"/>
      <c r="E370" s="181"/>
      <c r="F370" s="771">
        <v>0</v>
      </c>
    </row>
    <row r="371" spans="1:6" x14ac:dyDescent="0.2">
      <c r="A371" s="191" t="s">
        <v>138</v>
      </c>
      <c r="B371" s="128" t="s">
        <v>354</v>
      </c>
      <c r="C371" s="181">
        <f>'műk.tám kiadás'!C11</f>
        <v>0</v>
      </c>
      <c r="D371" s="181"/>
      <c r="E371" s="181"/>
      <c r="F371" s="771">
        <v>0</v>
      </c>
    </row>
    <row r="372" spans="1:6" x14ac:dyDescent="0.2">
      <c r="A372" s="191" t="s">
        <v>139</v>
      </c>
      <c r="B372" s="128" t="s">
        <v>355</v>
      </c>
      <c r="C372" s="181"/>
      <c r="D372" s="86"/>
      <c r="E372" s="405"/>
      <c r="F372" s="771">
        <v>0</v>
      </c>
    </row>
    <row r="373" spans="1:6" x14ac:dyDescent="0.2">
      <c r="A373" s="191" t="s">
        <v>140</v>
      </c>
      <c r="B373" s="128" t="s">
        <v>356</v>
      </c>
      <c r="C373" s="181"/>
      <c r="D373" s="86"/>
      <c r="E373" s="181"/>
      <c r="F373" s="771">
        <v>0</v>
      </c>
    </row>
    <row r="374" spans="1:6" x14ac:dyDescent="0.2">
      <c r="A374" s="191" t="s">
        <v>141</v>
      </c>
      <c r="B374" s="198" t="s">
        <v>352</v>
      </c>
      <c r="C374" s="145"/>
      <c r="D374" s="90"/>
      <c r="E374" s="181"/>
      <c r="F374" s="771">
        <v>0</v>
      </c>
    </row>
    <row r="375" spans="1:6" x14ac:dyDescent="0.2">
      <c r="A375" s="191" t="s">
        <v>142</v>
      </c>
      <c r="B375" s="416" t="s">
        <v>353</v>
      </c>
      <c r="C375" s="184"/>
      <c r="D375" s="87"/>
      <c r="E375" s="181"/>
      <c r="F375" s="771">
        <v>0</v>
      </c>
    </row>
    <row r="376" spans="1:6" x14ac:dyDescent="0.2">
      <c r="A376" s="191" t="s">
        <v>143</v>
      </c>
      <c r="B376" s="417" t="s">
        <v>351</v>
      </c>
      <c r="C376" s="184"/>
      <c r="D376" s="87"/>
      <c r="E376" s="181"/>
      <c r="F376" s="771">
        <v>0</v>
      </c>
    </row>
    <row r="377" spans="1:6" x14ac:dyDescent="0.2">
      <c r="A377" s="191" t="s">
        <v>144</v>
      </c>
      <c r="B377" s="73" t="s">
        <v>577</v>
      </c>
      <c r="C377" s="184"/>
      <c r="D377" s="87"/>
      <c r="E377" s="181">
        <v>0</v>
      </c>
      <c r="F377" s="771">
        <v>0</v>
      </c>
    </row>
    <row r="378" spans="1:6" ht="13.5" thickBot="1" x14ac:dyDescent="0.25">
      <c r="A378" s="191" t="s">
        <v>145</v>
      </c>
      <c r="B378" s="130" t="s">
        <v>358</v>
      </c>
      <c r="C378" s="182"/>
      <c r="D378" s="91"/>
      <c r="E378" s="181"/>
      <c r="F378" s="771">
        <v>0</v>
      </c>
    </row>
    <row r="379" spans="1:6" ht="13.5" thickBot="1" x14ac:dyDescent="0.25">
      <c r="A379" s="308" t="s">
        <v>146</v>
      </c>
      <c r="B379" s="309" t="s">
        <v>5</v>
      </c>
      <c r="C379" s="314">
        <f>C365+C366+C367+C368+C370+C378</f>
        <v>1049020</v>
      </c>
      <c r="D379" s="314">
        <f>D365+D366+D367+D368+D370+D378</f>
        <v>1049020</v>
      </c>
      <c r="E379" s="314">
        <f>E365+E366+E367+E368+E370+E378</f>
        <v>376205</v>
      </c>
      <c r="F379" s="1047">
        <f>E379/D379</f>
        <v>0.358625193037311</v>
      </c>
    </row>
    <row r="380" spans="1:6" ht="13.5" thickTop="1" x14ac:dyDescent="0.2">
      <c r="A380" s="300"/>
      <c r="B380" s="197"/>
      <c r="C380" s="144"/>
      <c r="D380" s="144"/>
      <c r="E380" s="687"/>
      <c r="F380" s="915"/>
    </row>
    <row r="381" spans="1:6" x14ac:dyDescent="0.2">
      <c r="A381" s="192" t="s">
        <v>147</v>
      </c>
      <c r="B381" s="199" t="s">
        <v>112</v>
      </c>
      <c r="C381" s="183"/>
      <c r="D381" s="183"/>
      <c r="E381" s="183"/>
      <c r="F381" s="770"/>
    </row>
    <row r="382" spans="1:6" x14ac:dyDescent="0.2">
      <c r="A382" s="191" t="s">
        <v>148</v>
      </c>
      <c r="B382" s="128" t="s">
        <v>359</v>
      </c>
      <c r="C382" s="181"/>
      <c r="D382" s="181"/>
      <c r="E382" s="181"/>
      <c r="F382" s="771">
        <v>0</v>
      </c>
    </row>
    <row r="383" spans="1:6" x14ac:dyDescent="0.2">
      <c r="A383" s="191" t="s">
        <v>149</v>
      </c>
      <c r="B383" s="128" t="s">
        <v>360</v>
      </c>
      <c r="C383" s="181"/>
      <c r="D383" s="86"/>
      <c r="E383" s="181"/>
      <c r="F383" s="771">
        <v>0</v>
      </c>
    </row>
    <row r="384" spans="1:6" x14ac:dyDescent="0.2">
      <c r="A384" s="191" t="s">
        <v>151</v>
      </c>
      <c r="B384" s="128" t="s">
        <v>361</v>
      </c>
      <c r="C384" s="145">
        <f>C385+C386+C387+C388+C389+C390+C391</f>
        <v>0</v>
      </c>
      <c r="D384" s="145">
        <f>D385+D386+D387+D388+D389+D390+D391</f>
        <v>0</v>
      </c>
      <c r="E384" s="145">
        <f>E385+E386+E387+E388+E389+E390+E391</f>
        <v>0</v>
      </c>
      <c r="F384" s="771">
        <v>0</v>
      </c>
    </row>
    <row r="385" spans="1:6" x14ac:dyDescent="0.2">
      <c r="A385" s="191" t="s">
        <v>152</v>
      </c>
      <c r="B385" s="198" t="s">
        <v>362</v>
      </c>
      <c r="C385" s="181"/>
      <c r="D385" s="86"/>
      <c r="E385" s="181"/>
      <c r="F385" s="771">
        <v>0</v>
      </c>
    </row>
    <row r="386" spans="1:6" x14ac:dyDescent="0.2">
      <c r="A386" s="191" t="s">
        <v>153</v>
      </c>
      <c r="B386" s="198" t="s">
        <v>363</v>
      </c>
      <c r="C386" s="181"/>
      <c r="D386" s="86"/>
      <c r="E386" s="181"/>
      <c r="F386" s="771">
        <v>0</v>
      </c>
    </row>
    <row r="387" spans="1:6" x14ac:dyDescent="0.2">
      <c r="A387" s="191" t="s">
        <v>154</v>
      </c>
      <c r="B387" s="198" t="s">
        <v>364</v>
      </c>
      <c r="C387" s="181"/>
      <c r="D387" s="86"/>
      <c r="E387" s="181"/>
      <c r="F387" s="771">
        <v>0</v>
      </c>
    </row>
    <row r="388" spans="1:6" x14ac:dyDescent="0.2">
      <c r="A388" s="191" t="s">
        <v>155</v>
      </c>
      <c r="B388" s="198" t="s">
        <v>365</v>
      </c>
      <c r="C388" s="181"/>
      <c r="D388" s="86"/>
      <c r="E388" s="181"/>
      <c r="F388" s="771">
        <v>0</v>
      </c>
    </row>
    <row r="389" spans="1:6" x14ac:dyDescent="0.2">
      <c r="A389" s="191" t="s">
        <v>156</v>
      </c>
      <c r="B389" s="416" t="s">
        <v>366</v>
      </c>
      <c r="C389" s="181"/>
      <c r="D389" s="86"/>
      <c r="E389" s="181"/>
      <c r="F389" s="771">
        <v>0</v>
      </c>
    </row>
    <row r="390" spans="1:6" x14ac:dyDescent="0.2">
      <c r="A390" s="191" t="s">
        <v>157</v>
      </c>
      <c r="B390" s="175" t="s">
        <v>367</v>
      </c>
      <c r="C390" s="181"/>
      <c r="D390" s="86"/>
      <c r="E390" s="181"/>
      <c r="F390" s="771">
        <v>0</v>
      </c>
    </row>
    <row r="391" spans="1:6" x14ac:dyDescent="0.2">
      <c r="A391" s="191" t="s">
        <v>158</v>
      </c>
      <c r="B391" s="543" t="s">
        <v>368</v>
      </c>
      <c r="C391" s="181">
        <f>-C368</f>
        <v>0</v>
      </c>
      <c r="D391" s="181">
        <f>-D368</f>
        <v>0</v>
      </c>
      <c r="E391" s="181">
        <f>-E368</f>
        <v>0</v>
      </c>
      <c r="F391" s="771">
        <v>0</v>
      </c>
    </row>
    <row r="392" spans="1:6" x14ac:dyDescent="0.2">
      <c r="A392" s="191" t="s">
        <v>159</v>
      </c>
      <c r="B392" s="128"/>
      <c r="C392" s="181"/>
      <c r="D392" s="86"/>
      <c r="E392" s="181"/>
      <c r="F392" s="771"/>
    </row>
    <row r="393" spans="1:6" ht="13.5" thickBot="1" x14ac:dyDescent="0.25">
      <c r="A393" s="191" t="s">
        <v>160</v>
      </c>
      <c r="B393" s="130"/>
      <c r="C393" s="184"/>
      <c r="D393" s="184"/>
      <c r="E393" s="184"/>
      <c r="F393" s="943"/>
    </row>
    <row r="394" spans="1:6" ht="13.5" thickBot="1" x14ac:dyDescent="0.25">
      <c r="A394" s="308" t="s">
        <v>578</v>
      </c>
      <c r="B394" s="309" t="s">
        <v>6</v>
      </c>
      <c r="C394" s="437">
        <f>C382+C383+C384+C392+C393</f>
        <v>0</v>
      </c>
      <c r="D394" s="437">
        <f>D382+D383+D384+D392+D393</f>
        <v>0</v>
      </c>
      <c r="E394" s="688">
        <f>E382+E383+E384+E392+E393</f>
        <v>0</v>
      </c>
      <c r="F394" s="1047">
        <v>0</v>
      </c>
    </row>
    <row r="395" spans="1:6" ht="27" thickTop="1" thickBot="1" x14ac:dyDescent="0.25">
      <c r="A395" s="308" t="s">
        <v>162</v>
      </c>
      <c r="B395" s="313" t="s">
        <v>248</v>
      </c>
      <c r="C395" s="436">
        <f>C379+C394</f>
        <v>1049020</v>
      </c>
      <c r="D395" s="436">
        <f>D379+D394</f>
        <v>1049020</v>
      </c>
      <c r="E395" s="689">
        <f>E379+E394</f>
        <v>376205</v>
      </c>
      <c r="F395" s="1054">
        <f>E395/D395</f>
        <v>0.358625193037311</v>
      </c>
    </row>
    <row r="396" spans="1:6" ht="13.5" thickTop="1" x14ac:dyDescent="0.2">
      <c r="A396" s="300"/>
      <c r="B396" s="425"/>
      <c r="C396" s="94"/>
      <c r="D396" s="27"/>
      <c r="E396" s="144"/>
      <c r="F396" s="915"/>
    </row>
    <row r="397" spans="1:6" x14ac:dyDescent="0.2">
      <c r="A397" s="192" t="s">
        <v>163</v>
      </c>
      <c r="B397" s="256" t="s">
        <v>249</v>
      </c>
      <c r="C397" s="89"/>
      <c r="D397" s="95"/>
      <c r="E397" s="183"/>
      <c r="F397" s="770"/>
    </row>
    <row r="398" spans="1:6" x14ac:dyDescent="0.2">
      <c r="A398" s="191" t="s">
        <v>164</v>
      </c>
      <c r="B398" s="129" t="s">
        <v>374</v>
      </c>
      <c r="C398" s="86"/>
      <c r="D398" s="66"/>
      <c r="E398" s="181"/>
      <c r="F398" s="771">
        <v>0</v>
      </c>
    </row>
    <row r="399" spans="1:6" x14ac:dyDescent="0.2">
      <c r="A399" s="191" t="s">
        <v>165</v>
      </c>
      <c r="B399" s="363" t="s">
        <v>372</v>
      </c>
      <c r="C399" s="86"/>
      <c r="D399" s="66"/>
      <c r="E399" s="181"/>
      <c r="F399" s="771">
        <v>0</v>
      </c>
    </row>
    <row r="400" spans="1:6" x14ac:dyDescent="0.2">
      <c r="A400" s="191" t="s">
        <v>166</v>
      </c>
      <c r="B400" s="363" t="s">
        <v>371</v>
      </c>
      <c r="C400" s="86"/>
      <c r="D400" s="66"/>
      <c r="E400" s="181"/>
      <c r="F400" s="771">
        <v>0</v>
      </c>
    </row>
    <row r="401" spans="1:6" x14ac:dyDescent="0.2">
      <c r="A401" s="191" t="s">
        <v>167</v>
      </c>
      <c r="B401" s="363" t="s">
        <v>373</v>
      </c>
      <c r="C401" s="86"/>
      <c r="D401" s="66"/>
      <c r="E401" s="181"/>
      <c r="F401" s="771">
        <v>0</v>
      </c>
    </row>
    <row r="402" spans="1:6" x14ac:dyDescent="0.2">
      <c r="A402" s="191" t="s">
        <v>168</v>
      </c>
      <c r="B402" s="418" t="s">
        <v>375</v>
      </c>
      <c r="C402" s="86"/>
      <c r="D402" s="66"/>
      <c r="E402" s="181"/>
      <c r="F402" s="771">
        <v>0</v>
      </c>
    </row>
    <row r="403" spans="1:6" x14ac:dyDescent="0.2">
      <c r="A403" s="191" t="s">
        <v>169</v>
      </c>
      <c r="B403" s="419" t="s">
        <v>378</v>
      </c>
      <c r="C403" s="86"/>
      <c r="D403" s="66"/>
      <c r="E403" s="181"/>
      <c r="F403" s="771">
        <v>0</v>
      </c>
    </row>
    <row r="404" spans="1:6" x14ac:dyDescent="0.2">
      <c r="A404" s="191" t="s">
        <v>170</v>
      </c>
      <c r="B404" s="420" t="s">
        <v>377</v>
      </c>
      <c r="C404" s="86"/>
      <c r="D404" s="66"/>
      <c r="E404" s="181"/>
      <c r="F404" s="771">
        <v>0</v>
      </c>
    </row>
    <row r="405" spans="1:6" ht="13.5" thickBot="1" x14ac:dyDescent="0.25">
      <c r="A405" s="191" t="s">
        <v>171</v>
      </c>
      <c r="B405" s="200" t="s">
        <v>376</v>
      </c>
      <c r="C405" s="91"/>
      <c r="D405" s="67"/>
      <c r="E405" s="182"/>
      <c r="F405" s="771">
        <v>0</v>
      </c>
    </row>
    <row r="406" spans="1:6" ht="13.5" thickBot="1" x14ac:dyDescent="0.25">
      <c r="A406" s="209" t="s">
        <v>172</v>
      </c>
      <c r="B406" s="176" t="s">
        <v>379</v>
      </c>
      <c r="C406" s="93">
        <f>C398+C399+C400+C401+C402+C403+C404+C405</f>
        <v>0</v>
      </c>
      <c r="D406" s="93">
        <f>D398+D399+D400+D401+D402+D403+D404+D405</f>
        <v>0</v>
      </c>
      <c r="E406" s="146">
        <f>E398+E399+E400+E401+E402+E403+E404+E405</f>
        <v>0</v>
      </c>
      <c r="F406" s="802">
        <v>0</v>
      </c>
    </row>
    <row r="407" spans="1:6" x14ac:dyDescent="0.2">
      <c r="A407" s="300"/>
      <c r="B407" s="40"/>
      <c r="C407" s="94"/>
      <c r="D407" s="27"/>
      <c r="E407" s="144"/>
      <c r="F407" s="915"/>
    </row>
    <row r="408" spans="1:6" ht="13.5" thickBot="1" x14ac:dyDescent="0.25">
      <c r="A408" s="240" t="s">
        <v>173</v>
      </c>
      <c r="B408" s="661" t="s">
        <v>251</v>
      </c>
      <c r="C408" s="187">
        <f>C395+C406</f>
        <v>1049020</v>
      </c>
      <c r="D408" s="187">
        <f>D395+D406</f>
        <v>1049020</v>
      </c>
      <c r="E408" s="653">
        <f>E395+E406</f>
        <v>376205</v>
      </c>
      <c r="F408" s="946">
        <f>E408/D408</f>
        <v>0.358625193037311</v>
      </c>
    </row>
    <row r="409" spans="1:6" x14ac:dyDescent="0.2">
      <c r="A409" s="208"/>
      <c r="B409" s="413"/>
      <c r="C409" s="27"/>
      <c r="D409" s="27"/>
      <c r="E409" s="27"/>
    </row>
    <row r="410" spans="1:6" x14ac:dyDescent="0.2">
      <c r="A410" s="208"/>
      <c r="B410" s="413"/>
      <c r="C410" s="27"/>
      <c r="D410" s="27"/>
      <c r="E410" s="27"/>
    </row>
    <row r="411" spans="1:6" x14ac:dyDescent="0.2">
      <c r="A411" s="208"/>
      <c r="B411" s="413"/>
      <c r="C411" s="27"/>
      <c r="D411" s="27"/>
      <c r="E411" s="27"/>
    </row>
    <row r="412" spans="1:6" x14ac:dyDescent="0.2">
      <c r="A412" s="208"/>
      <c r="B412" s="381"/>
      <c r="C412" s="27"/>
      <c r="D412" s="27"/>
      <c r="E412" s="27"/>
    </row>
    <row r="413" spans="1:6" x14ac:dyDescent="0.2">
      <c r="A413" s="1396">
        <v>7</v>
      </c>
      <c r="B413" s="1396"/>
      <c r="C413" s="1396"/>
      <c r="D413" s="1396"/>
      <c r="E413" s="1396"/>
      <c r="F413" s="1396"/>
    </row>
    <row r="414" spans="1:6" x14ac:dyDescent="0.2">
      <c r="A414" s="415"/>
      <c r="B414" s="11"/>
      <c r="C414" s="11"/>
      <c r="D414" s="11"/>
      <c r="E414" s="11"/>
    </row>
    <row r="415" spans="1:6" ht="15" x14ac:dyDescent="0.25">
      <c r="A415" s="1377" t="s">
        <v>874</v>
      </c>
      <c r="B415" s="1377"/>
      <c r="C415" s="1377"/>
      <c r="D415" s="1377"/>
      <c r="E415" s="1377"/>
      <c r="F415" s="16"/>
    </row>
    <row r="416" spans="1:6" ht="15" x14ac:dyDescent="0.25">
      <c r="A416" s="202"/>
      <c r="B416" s="202"/>
      <c r="C416" s="202"/>
      <c r="D416" s="202"/>
      <c r="E416" s="202"/>
      <c r="F416" s="16"/>
    </row>
    <row r="417" spans="1:6" ht="15.75" x14ac:dyDescent="0.25">
      <c r="B417" s="1389" t="s">
        <v>822</v>
      </c>
      <c r="C417" s="1389"/>
      <c r="D417" s="1389"/>
      <c r="E417" s="1389"/>
      <c r="F417" s="34"/>
    </row>
    <row r="418" spans="1:6" ht="15.75" x14ac:dyDescent="0.25">
      <c r="B418" s="18"/>
      <c r="C418" s="18"/>
      <c r="D418" s="18"/>
      <c r="E418" s="18"/>
      <c r="F418" s="34"/>
    </row>
    <row r="419" spans="1:6" ht="27" customHeight="1" thickBot="1" x14ac:dyDescent="0.25">
      <c r="B419" s="1"/>
      <c r="C419" s="1"/>
      <c r="D419" s="1"/>
      <c r="E419" s="19" t="s">
        <v>875</v>
      </c>
    </row>
    <row r="420" spans="1:6" ht="13.5" thickBot="1" x14ac:dyDescent="0.25">
      <c r="A420" s="1397" t="s">
        <v>126</v>
      </c>
      <c r="B420" s="1399" t="s">
        <v>9</v>
      </c>
      <c r="C420" s="1401" t="s">
        <v>761</v>
      </c>
      <c r="D420" s="1402"/>
      <c r="E420" s="1402"/>
      <c r="F420" s="1403"/>
    </row>
    <row r="421" spans="1:6" ht="26.25" thickBot="1" x14ac:dyDescent="0.25">
      <c r="A421" s="1398"/>
      <c r="B421" s="1400"/>
      <c r="C421" s="685" t="s">
        <v>107</v>
      </c>
      <c r="D421" s="686" t="s">
        <v>108</v>
      </c>
      <c r="E421" s="685" t="s">
        <v>583</v>
      </c>
      <c r="F421" s="683" t="s">
        <v>110</v>
      </c>
    </row>
    <row r="422" spans="1:6" ht="13.5" thickBot="1" x14ac:dyDescent="0.25">
      <c r="A422" s="691" t="s">
        <v>127</v>
      </c>
      <c r="B422" s="692" t="s">
        <v>128</v>
      </c>
      <c r="C422" s="693" t="s">
        <v>129</v>
      </c>
      <c r="D422" s="694" t="s">
        <v>130</v>
      </c>
      <c r="E422" s="693" t="s">
        <v>150</v>
      </c>
      <c r="F422" s="695" t="s">
        <v>175</v>
      </c>
    </row>
    <row r="423" spans="1:6" x14ac:dyDescent="0.2">
      <c r="A423" s="192" t="s">
        <v>131</v>
      </c>
      <c r="B423" s="197" t="s">
        <v>111</v>
      </c>
      <c r="C423" s="183"/>
      <c r="D423" s="89"/>
      <c r="E423" s="183"/>
      <c r="F423" s="770"/>
    </row>
    <row r="424" spans="1:6" x14ac:dyDescent="0.2">
      <c r="A424" s="191" t="s">
        <v>132</v>
      </c>
      <c r="B424" s="115" t="s">
        <v>345</v>
      </c>
      <c r="C424" s="405"/>
      <c r="D424" s="86"/>
      <c r="E424" s="181"/>
      <c r="F424" s="771">
        <v>0</v>
      </c>
    </row>
    <row r="425" spans="1:6" x14ac:dyDescent="0.2">
      <c r="A425" s="191" t="s">
        <v>133</v>
      </c>
      <c r="B425" s="128" t="s">
        <v>347</v>
      </c>
      <c r="C425" s="405"/>
      <c r="D425" s="86"/>
      <c r="E425" s="181"/>
      <c r="F425" s="771">
        <v>0</v>
      </c>
    </row>
    <row r="426" spans="1:6" x14ac:dyDescent="0.2">
      <c r="A426" s="191" t="s">
        <v>134</v>
      </c>
      <c r="B426" s="128" t="s">
        <v>346</v>
      </c>
      <c r="C426" s="181">
        <v>1714500</v>
      </c>
      <c r="D426" s="86">
        <v>1884278</v>
      </c>
      <c r="E426" s="181">
        <v>1480364</v>
      </c>
      <c r="F426" s="771">
        <f>E426/D426</f>
        <v>0.78563991088363816</v>
      </c>
    </row>
    <row r="427" spans="1:6" x14ac:dyDescent="0.2">
      <c r="A427" s="191" t="s">
        <v>135</v>
      </c>
      <c r="B427" s="128" t="s">
        <v>348</v>
      </c>
      <c r="C427" s="181"/>
      <c r="D427" s="86"/>
      <c r="E427" s="181"/>
      <c r="F427" s="771">
        <v>0</v>
      </c>
    </row>
    <row r="428" spans="1:6" x14ac:dyDescent="0.2">
      <c r="A428" s="191" t="s">
        <v>136</v>
      </c>
      <c r="B428" s="128" t="s">
        <v>349</v>
      </c>
      <c r="C428" s="181"/>
      <c r="D428" s="86"/>
      <c r="E428" s="181"/>
      <c r="F428" s="771">
        <v>0</v>
      </c>
    </row>
    <row r="429" spans="1:6" x14ac:dyDescent="0.2">
      <c r="A429" s="191" t="s">
        <v>137</v>
      </c>
      <c r="B429" s="128" t="s">
        <v>350</v>
      </c>
      <c r="C429" s="181">
        <f>C430+C431+C432+C433+C434+C435+C436</f>
        <v>0</v>
      </c>
      <c r="D429" s="181">
        <f>D430+D431+D432+D433+D434+D435+D436</f>
        <v>0</v>
      </c>
      <c r="E429" s="181">
        <f>E430+E431+E432+E433+E434+E435+E436</f>
        <v>0</v>
      </c>
      <c r="F429" s="771">
        <v>0</v>
      </c>
    </row>
    <row r="430" spans="1:6" x14ac:dyDescent="0.2">
      <c r="A430" s="191" t="s">
        <v>138</v>
      </c>
      <c r="B430" s="128" t="s">
        <v>354</v>
      </c>
      <c r="C430" s="181"/>
      <c r="D430" s="86"/>
      <c r="E430" s="181"/>
      <c r="F430" s="771">
        <v>0</v>
      </c>
    </row>
    <row r="431" spans="1:6" x14ac:dyDescent="0.2">
      <c r="A431" s="191" t="s">
        <v>139</v>
      </c>
      <c r="B431" s="128" t="s">
        <v>355</v>
      </c>
      <c r="C431" s="181"/>
      <c r="D431" s="86"/>
      <c r="E431" s="405"/>
      <c r="F431" s="771">
        <v>0</v>
      </c>
    </row>
    <row r="432" spans="1:6" x14ac:dyDescent="0.2">
      <c r="A432" s="191" t="s">
        <v>140</v>
      </c>
      <c r="B432" s="128" t="s">
        <v>356</v>
      </c>
      <c r="C432" s="181"/>
      <c r="D432" s="86"/>
      <c r="E432" s="181"/>
      <c r="F432" s="771">
        <v>0</v>
      </c>
    </row>
    <row r="433" spans="1:6" x14ac:dyDescent="0.2">
      <c r="A433" s="191" t="s">
        <v>141</v>
      </c>
      <c r="B433" s="198" t="s">
        <v>352</v>
      </c>
      <c r="C433" s="145"/>
      <c r="D433" s="90"/>
      <c r="E433" s="181"/>
      <c r="F433" s="771">
        <v>0</v>
      </c>
    </row>
    <row r="434" spans="1:6" x14ac:dyDescent="0.2">
      <c r="A434" s="191" t="s">
        <v>142</v>
      </c>
      <c r="B434" s="416" t="s">
        <v>353</v>
      </c>
      <c r="C434" s="184"/>
      <c r="D434" s="87"/>
      <c r="E434" s="181"/>
      <c r="F434" s="771">
        <v>0</v>
      </c>
    </row>
    <row r="435" spans="1:6" x14ac:dyDescent="0.2">
      <c r="A435" s="191" t="s">
        <v>143</v>
      </c>
      <c r="B435" s="417" t="s">
        <v>351</v>
      </c>
      <c r="C435" s="184"/>
      <c r="D435" s="87"/>
      <c r="E435" s="181"/>
      <c r="F435" s="771">
        <v>0</v>
      </c>
    </row>
    <row r="436" spans="1:6" ht="15" customHeight="1" x14ac:dyDescent="0.2">
      <c r="A436" s="191" t="s">
        <v>144</v>
      </c>
      <c r="B436" s="73" t="s">
        <v>577</v>
      </c>
      <c r="C436" s="184"/>
      <c r="D436" s="87"/>
      <c r="E436" s="181"/>
      <c r="F436" s="771">
        <v>0</v>
      </c>
    </row>
    <row r="437" spans="1:6" ht="13.5" thickBot="1" x14ac:dyDescent="0.25">
      <c r="A437" s="191" t="s">
        <v>145</v>
      </c>
      <c r="B437" s="130" t="s">
        <v>358</v>
      </c>
      <c r="C437" s="182"/>
      <c r="D437" s="91"/>
      <c r="E437" s="181"/>
      <c r="F437" s="771">
        <v>0</v>
      </c>
    </row>
    <row r="438" spans="1:6" ht="13.5" thickBot="1" x14ac:dyDescent="0.25">
      <c r="A438" s="308" t="s">
        <v>146</v>
      </c>
      <c r="B438" s="309" t="s">
        <v>5</v>
      </c>
      <c r="C438" s="314">
        <f>C424+C425+C426+C427+C429+C437</f>
        <v>1714500</v>
      </c>
      <c r="D438" s="314">
        <f>D424+D425+D426+D427+D429+D437</f>
        <v>1884278</v>
      </c>
      <c r="E438" s="314">
        <f>E424+E425+E426+E427+E429+E437</f>
        <v>1480364</v>
      </c>
      <c r="F438" s="1047">
        <f>E438/D438</f>
        <v>0.78563991088363816</v>
      </c>
    </row>
    <row r="439" spans="1:6" ht="13.5" thickTop="1" x14ac:dyDescent="0.2">
      <c r="A439" s="300"/>
      <c r="B439" s="197"/>
      <c r="C439" s="144"/>
      <c r="D439" s="144"/>
      <c r="E439" s="687"/>
      <c r="F439" s="915"/>
    </row>
    <row r="440" spans="1:6" x14ac:dyDescent="0.2">
      <c r="A440" s="192" t="s">
        <v>147</v>
      </c>
      <c r="B440" s="199" t="s">
        <v>112</v>
      </c>
      <c r="C440" s="183"/>
      <c r="D440" s="183"/>
      <c r="E440" s="183"/>
      <c r="F440" s="770"/>
    </row>
    <row r="441" spans="1:6" x14ac:dyDescent="0.2">
      <c r="A441" s="191" t="s">
        <v>148</v>
      </c>
      <c r="B441" s="128" t="s">
        <v>359</v>
      </c>
      <c r="C441" s="181"/>
      <c r="D441" s="181"/>
      <c r="E441" s="181"/>
      <c r="F441" s="771">
        <v>0</v>
      </c>
    </row>
    <row r="442" spans="1:6" x14ac:dyDescent="0.2">
      <c r="A442" s="191" t="s">
        <v>149</v>
      </c>
      <c r="B442" s="128" t="s">
        <v>360</v>
      </c>
      <c r="C442" s="181"/>
      <c r="D442" s="86"/>
      <c r="E442" s="181"/>
      <c r="F442" s="771">
        <v>0</v>
      </c>
    </row>
    <row r="443" spans="1:6" x14ac:dyDescent="0.2">
      <c r="A443" s="191" t="s">
        <v>151</v>
      </c>
      <c r="B443" s="128" t="s">
        <v>361</v>
      </c>
      <c r="C443" s="145">
        <f>C444+C445+C446+C447+C448+C449+C450</f>
        <v>0</v>
      </c>
      <c r="D443" s="145">
        <f>D444+D445+D446+D447+D448+D449+D450</f>
        <v>0</v>
      </c>
      <c r="E443" s="145">
        <f>E444+E445+E446+E447+E448+E449+E450</f>
        <v>0</v>
      </c>
      <c r="F443" s="771">
        <v>0</v>
      </c>
    </row>
    <row r="444" spans="1:6" x14ac:dyDescent="0.2">
      <c r="A444" s="191" t="s">
        <v>152</v>
      </c>
      <c r="B444" s="198" t="s">
        <v>362</v>
      </c>
      <c r="C444" s="181"/>
      <c r="D444" s="86"/>
      <c r="E444" s="181"/>
      <c r="F444" s="771">
        <v>0</v>
      </c>
    </row>
    <row r="445" spans="1:6" x14ac:dyDescent="0.2">
      <c r="A445" s="191" t="s">
        <v>153</v>
      </c>
      <c r="B445" s="198" t="s">
        <v>363</v>
      </c>
      <c r="C445" s="181"/>
      <c r="D445" s="86"/>
      <c r="E445" s="181"/>
      <c r="F445" s="771">
        <v>0</v>
      </c>
    </row>
    <row r="446" spans="1:6" x14ac:dyDescent="0.2">
      <c r="A446" s="191" t="s">
        <v>154</v>
      </c>
      <c r="B446" s="198" t="s">
        <v>364</v>
      </c>
      <c r="C446" s="181"/>
      <c r="D446" s="86"/>
      <c r="E446" s="181"/>
      <c r="F446" s="771">
        <v>0</v>
      </c>
    </row>
    <row r="447" spans="1:6" x14ac:dyDescent="0.2">
      <c r="A447" s="191" t="s">
        <v>155</v>
      </c>
      <c r="B447" s="198" t="s">
        <v>365</v>
      </c>
      <c r="C447" s="181"/>
      <c r="D447" s="86"/>
      <c r="E447" s="181"/>
      <c r="F447" s="771">
        <v>0</v>
      </c>
    </row>
    <row r="448" spans="1:6" x14ac:dyDescent="0.2">
      <c r="A448" s="191" t="s">
        <v>156</v>
      </c>
      <c r="B448" s="416" t="s">
        <v>366</v>
      </c>
      <c r="C448" s="181"/>
      <c r="D448" s="86"/>
      <c r="E448" s="181"/>
      <c r="F448" s="771">
        <v>0</v>
      </c>
    </row>
    <row r="449" spans="1:6" x14ac:dyDescent="0.2">
      <c r="A449" s="191" t="s">
        <v>157</v>
      </c>
      <c r="B449" s="175" t="s">
        <v>367</v>
      </c>
      <c r="C449" s="181"/>
      <c r="D449" s="86"/>
      <c r="E449" s="181"/>
      <c r="F449" s="771">
        <v>0</v>
      </c>
    </row>
    <row r="450" spans="1:6" x14ac:dyDescent="0.2">
      <c r="A450" s="191" t="s">
        <v>158</v>
      </c>
      <c r="B450" s="543" t="s">
        <v>368</v>
      </c>
      <c r="C450" s="181"/>
      <c r="D450" s="86"/>
      <c r="E450" s="181"/>
      <c r="F450" s="771">
        <v>0</v>
      </c>
    </row>
    <row r="451" spans="1:6" x14ac:dyDescent="0.2">
      <c r="A451" s="191" t="s">
        <v>159</v>
      </c>
      <c r="B451" s="128"/>
      <c r="C451" s="181"/>
      <c r="D451" s="86"/>
      <c r="E451" s="181"/>
      <c r="F451" s="771">
        <v>0</v>
      </c>
    </row>
    <row r="452" spans="1:6" ht="13.5" thickBot="1" x14ac:dyDescent="0.25">
      <c r="A452" s="191" t="s">
        <v>160</v>
      </c>
      <c r="B452" s="130"/>
      <c r="C452" s="184">
        <f>-C427</f>
        <v>0</v>
      </c>
      <c r="D452" s="184">
        <f>-D427</f>
        <v>0</v>
      </c>
      <c r="E452" s="184">
        <f>-E427</f>
        <v>0</v>
      </c>
      <c r="F452" s="771">
        <v>0</v>
      </c>
    </row>
    <row r="453" spans="1:6" ht="13.5" thickBot="1" x14ac:dyDescent="0.25">
      <c r="A453" s="308" t="s">
        <v>578</v>
      </c>
      <c r="B453" s="309" t="s">
        <v>6</v>
      </c>
      <c r="C453" s="437">
        <f>C441+C442+C443+C451+C452</f>
        <v>0</v>
      </c>
      <c r="D453" s="437">
        <f>D441+D442+D443+D451+D452</f>
        <v>0</v>
      </c>
      <c r="E453" s="688">
        <f>E441+E442+E443+E451+E452</f>
        <v>0</v>
      </c>
      <c r="F453" s="1047">
        <v>0</v>
      </c>
    </row>
    <row r="454" spans="1:6" ht="27" thickTop="1" thickBot="1" x14ac:dyDescent="0.25">
      <c r="A454" s="308" t="s">
        <v>162</v>
      </c>
      <c r="B454" s="313" t="s">
        <v>248</v>
      </c>
      <c r="C454" s="436">
        <f>C438+C453</f>
        <v>1714500</v>
      </c>
      <c r="D454" s="436">
        <f>D438+D453</f>
        <v>1884278</v>
      </c>
      <c r="E454" s="689">
        <f>E438+E453</f>
        <v>1480364</v>
      </c>
      <c r="F454" s="1054">
        <f>E454/D454</f>
        <v>0.78563991088363816</v>
      </c>
    </row>
    <row r="455" spans="1:6" ht="13.5" thickTop="1" x14ac:dyDescent="0.2">
      <c r="A455" s="300"/>
      <c r="B455" s="425"/>
      <c r="C455" s="94"/>
      <c r="D455" s="27"/>
      <c r="E455" s="144"/>
      <c r="F455" s="915"/>
    </row>
    <row r="456" spans="1:6" x14ac:dyDescent="0.2">
      <c r="A456" s="192" t="s">
        <v>163</v>
      </c>
      <c r="B456" s="256" t="s">
        <v>249</v>
      </c>
      <c r="C456" s="89"/>
      <c r="D456" s="95"/>
      <c r="E456" s="183"/>
      <c r="F456" s="770"/>
    </row>
    <row r="457" spans="1:6" x14ac:dyDescent="0.2">
      <c r="A457" s="191" t="s">
        <v>164</v>
      </c>
      <c r="B457" s="129" t="s">
        <v>374</v>
      </c>
      <c r="C457" s="86"/>
      <c r="D457" s="66"/>
      <c r="E457" s="181"/>
      <c r="F457" s="771">
        <v>0</v>
      </c>
    </row>
    <row r="458" spans="1:6" x14ac:dyDescent="0.2">
      <c r="A458" s="191" t="s">
        <v>165</v>
      </c>
      <c r="B458" s="363" t="s">
        <v>372</v>
      </c>
      <c r="C458" s="86"/>
      <c r="D458" s="66"/>
      <c r="E458" s="181"/>
      <c r="F458" s="771">
        <v>0</v>
      </c>
    </row>
    <row r="459" spans="1:6" x14ac:dyDescent="0.2">
      <c r="A459" s="191" t="s">
        <v>166</v>
      </c>
      <c r="B459" s="363" t="s">
        <v>371</v>
      </c>
      <c r="C459" s="86"/>
      <c r="D459" s="66"/>
      <c r="E459" s="181"/>
      <c r="F459" s="771">
        <v>0</v>
      </c>
    </row>
    <row r="460" spans="1:6" x14ac:dyDescent="0.2">
      <c r="A460" s="191" t="s">
        <v>167</v>
      </c>
      <c r="B460" s="363" t="s">
        <v>373</v>
      </c>
      <c r="C460" s="86"/>
      <c r="D460" s="66"/>
      <c r="E460" s="181"/>
      <c r="F460" s="771">
        <v>0</v>
      </c>
    </row>
    <row r="461" spans="1:6" x14ac:dyDescent="0.2">
      <c r="A461" s="191" t="s">
        <v>168</v>
      </c>
      <c r="B461" s="418" t="s">
        <v>375</v>
      </c>
      <c r="C461" s="86"/>
      <c r="D461" s="66"/>
      <c r="E461" s="181"/>
      <c r="F461" s="771">
        <v>0</v>
      </c>
    </row>
    <row r="462" spans="1:6" x14ac:dyDescent="0.2">
      <c r="A462" s="191" t="s">
        <v>169</v>
      </c>
      <c r="B462" s="419" t="s">
        <v>378</v>
      </c>
      <c r="C462" s="86"/>
      <c r="D462" s="66"/>
      <c r="E462" s="181"/>
      <c r="F462" s="771">
        <v>0</v>
      </c>
    </row>
    <row r="463" spans="1:6" x14ac:dyDescent="0.2">
      <c r="A463" s="191" t="s">
        <v>170</v>
      </c>
      <c r="B463" s="420" t="s">
        <v>377</v>
      </c>
      <c r="C463" s="86"/>
      <c r="D463" s="66"/>
      <c r="E463" s="181"/>
      <c r="F463" s="771">
        <v>0</v>
      </c>
    </row>
    <row r="464" spans="1:6" ht="13.5" thickBot="1" x14ac:dyDescent="0.25">
      <c r="A464" s="191" t="s">
        <v>171</v>
      </c>
      <c r="B464" s="200" t="s">
        <v>376</v>
      </c>
      <c r="C464" s="91"/>
      <c r="D464" s="67"/>
      <c r="E464" s="182"/>
      <c r="F464" s="771">
        <v>0</v>
      </c>
    </row>
    <row r="465" spans="1:6" ht="13.5" thickBot="1" x14ac:dyDescent="0.25">
      <c r="A465" s="209" t="s">
        <v>172</v>
      </c>
      <c r="B465" s="176" t="s">
        <v>379</v>
      </c>
      <c r="C465" s="93">
        <f>C457+C458+C459+C460+C461+C462+C463+C464</f>
        <v>0</v>
      </c>
      <c r="D465" s="93">
        <f>D457+D458+D459+D460+D461+D462+D463+D464</f>
        <v>0</v>
      </c>
      <c r="E465" s="146">
        <f>E457+E458+E459+E460+E461+E462+E463+E464</f>
        <v>0</v>
      </c>
      <c r="F465" s="802">
        <v>0</v>
      </c>
    </row>
    <row r="466" spans="1:6" x14ac:dyDescent="0.2">
      <c r="A466" s="300"/>
      <c r="B466" s="40"/>
      <c r="C466" s="94"/>
      <c r="D466" s="27"/>
      <c r="E466" s="144"/>
      <c r="F466" s="945"/>
    </row>
    <row r="467" spans="1:6" ht="13.5" thickBot="1" x14ac:dyDescent="0.25">
      <c r="A467" s="240" t="s">
        <v>173</v>
      </c>
      <c r="B467" s="661" t="s">
        <v>251</v>
      </c>
      <c r="C467" s="187">
        <f>C454+C465</f>
        <v>1714500</v>
      </c>
      <c r="D467" s="187">
        <f>D454+D465</f>
        <v>1884278</v>
      </c>
      <c r="E467" s="653">
        <f>E454+E465</f>
        <v>1480364</v>
      </c>
      <c r="F467" s="946">
        <f>E467/D467</f>
        <v>0.78563991088363816</v>
      </c>
    </row>
    <row r="468" spans="1:6" x14ac:dyDescent="0.2">
      <c r="A468" s="208"/>
      <c r="B468" s="413"/>
      <c r="C468" s="27"/>
      <c r="D468" s="27"/>
      <c r="E468" s="27"/>
    </row>
    <row r="469" spans="1:6" x14ac:dyDescent="0.2">
      <c r="A469" s="208"/>
      <c r="B469" s="413"/>
      <c r="C469" s="27"/>
      <c r="D469" s="27"/>
      <c r="E469" s="27"/>
    </row>
    <row r="470" spans="1:6" x14ac:dyDescent="0.2">
      <c r="A470" s="208"/>
      <c r="B470" s="413"/>
      <c r="C470" s="27"/>
      <c r="D470" s="27"/>
      <c r="E470" s="27"/>
    </row>
    <row r="471" spans="1:6" x14ac:dyDescent="0.2">
      <c r="A471" s="1396">
        <v>8</v>
      </c>
      <c r="B471" s="1396"/>
      <c r="C471" s="1396"/>
      <c r="D471" s="1396"/>
      <c r="E471" s="1396"/>
      <c r="F471" s="1396"/>
    </row>
    <row r="472" spans="1:6" x14ac:dyDescent="0.2">
      <c r="A472" s="415"/>
      <c r="B472" s="11"/>
      <c r="C472" s="11"/>
      <c r="D472" s="11"/>
      <c r="E472" s="11"/>
    </row>
    <row r="473" spans="1:6" ht="15" x14ac:dyDescent="0.25">
      <c r="A473" s="1377" t="s">
        <v>877</v>
      </c>
      <c r="B473" s="1377"/>
      <c r="C473" s="1377"/>
      <c r="D473" s="1377"/>
      <c r="E473" s="1377"/>
      <c r="F473" s="16"/>
    </row>
    <row r="474" spans="1:6" ht="15" x14ac:dyDescent="0.25">
      <c r="A474" s="202"/>
      <c r="B474" s="202"/>
      <c r="C474" s="202"/>
      <c r="D474" s="202"/>
      <c r="E474" s="202"/>
      <c r="F474" s="16"/>
    </row>
    <row r="475" spans="1:6" ht="15.75" x14ac:dyDescent="0.25">
      <c r="B475" s="1389" t="s">
        <v>822</v>
      </c>
      <c r="C475" s="1389"/>
      <c r="D475" s="1389"/>
      <c r="E475" s="1389"/>
      <c r="F475" s="34"/>
    </row>
    <row r="476" spans="1:6" ht="15.75" x14ac:dyDescent="0.25">
      <c r="B476" s="18"/>
      <c r="C476" s="18"/>
      <c r="D476" s="18"/>
      <c r="E476" s="18"/>
      <c r="F476" s="34"/>
    </row>
    <row r="477" spans="1:6" ht="13.5" thickBot="1" x14ac:dyDescent="0.25">
      <c r="B477" s="1"/>
      <c r="C477" s="1"/>
      <c r="D477" s="1"/>
      <c r="E477" s="19" t="s">
        <v>875</v>
      </c>
    </row>
    <row r="478" spans="1:6" ht="13.5" thickBot="1" x14ac:dyDescent="0.25">
      <c r="A478" s="1397" t="s">
        <v>126</v>
      </c>
      <c r="B478" s="1399" t="s">
        <v>9</v>
      </c>
      <c r="C478" s="1401" t="s">
        <v>878</v>
      </c>
      <c r="D478" s="1402"/>
      <c r="E478" s="1402"/>
      <c r="F478" s="1403"/>
    </row>
    <row r="479" spans="1:6" ht="26.25" thickBot="1" x14ac:dyDescent="0.25">
      <c r="A479" s="1398"/>
      <c r="B479" s="1400"/>
      <c r="C479" s="685" t="s">
        <v>107</v>
      </c>
      <c r="D479" s="686" t="s">
        <v>108</v>
      </c>
      <c r="E479" s="685" t="s">
        <v>583</v>
      </c>
      <c r="F479" s="683" t="s">
        <v>110</v>
      </c>
    </row>
    <row r="480" spans="1:6" ht="13.5" thickBot="1" x14ac:dyDescent="0.25">
      <c r="A480" s="691" t="s">
        <v>127</v>
      </c>
      <c r="B480" s="692" t="s">
        <v>128</v>
      </c>
      <c r="C480" s="693" t="s">
        <v>129</v>
      </c>
      <c r="D480" s="694" t="s">
        <v>130</v>
      </c>
      <c r="E480" s="693" t="s">
        <v>150</v>
      </c>
      <c r="F480" s="695" t="s">
        <v>175</v>
      </c>
    </row>
    <row r="481" spans="1:6" x14ac:dyDescent="0.2">
      <c r="A481" s="192" t="s">
        <v>131</v>
      </c>
      <c r="B481" s="197" t="s">
        <v>111</v>
      </c>
      <c r="C481" s="183"/>
      <c r="D481" s="89"/>
      <c r="E481" s="183"/>
      <c r="F481" s="770"/>
    </row>
    <row r="482" spans="1:6" x14ac:dyDescent="0.2">
      <c r="A482" s="191" t="s">
        <v>132</v>
      </c>
      <c r="B482" s="115" t="s">
        <v>345</v>
      </c>
      <c r="C482" s="405">
        <v>923000</v>
      </c>
      <c r="D482" s="86">
        <v>923000</v>
      </c>
      <c r="E482" s="181">
        <v>901503</v>
      </c>
      <c r="F482" s="771">
        <f>E482/D482</f>
        <v>0.97670964247020586</v>
      </c>
    </row>
    <row r="483" spans="1:6" x14ac:dyDescent="0.2">
      <c r="A483" s="191" t="s">
        <v>133</v>
      </c>
      <c r="B483" s="128" t="s">
        <v>347</v>
      </c>
      <c r="C483" s="405">
        <v>249210</v>
      </c>
      <c r="D483" s="86">
        <v>249210</v>
      </c>
      <c r="E483" s="181">
        <v>241671</v>
      </c>
      <c r="F483" s="771">
        <f>E483/D483</f>
        <v>0.96974840495967252</v>
      </c>
    </row>
    <row r="484" spans="1:6" x14ac:dyDescent="0.2">
      <c r="A484" s="191" t="s">
        <v>134</v>
      </c>
      <c r="B484" s="128" t="s">
        <v>346</v>
      </c>
      <c r="C484" s="181">
        <v>14468830</v>
      </c>
      <c r="D484" s="86">
        <v>12395194</v>
      </c>
      <c r="E484" s="181">
        <v>8162267</v>
      </c>
      <c r="F484" s="771">
        <f>E484/D484</f>
        <v>0.65850256155732612</v>
      </c>
    </row>
    <row r="485" spans="1:6" x14ac:dyDescent="0.2">
      <c r="A485" s="191" t="s">
        <v>135</v>
      </c>
      <c r="B485" s="128" t="s">
        <v>348</v>
      </c>
      <c r="C485" s="181"/>
      <c r="D485" s="86"/>
      <c r="E485" s="181"/>
      <c r="F485" s="771">
        <v>0</v>
      </c>
    </row>
    <row r="486" spans="1:6" x14ac:dyDescent="0.2">
      <c r="A486" s="191" t="s">
        <v>136</v>
      </c>
      <c r="B486" s="128" t="s">
        <v>349</v>
      </c>
      <c r="C486" s="181"/>
      <c r="D486" s="86"/>
      <c r="E486" s="181"/>
      <c r="F486" s="771">
        <v>0</v>
      </c>
    </row>
    <row r="487" spans="1:6" x14ac:dyDescent="0.2">
      <c r="A487" s="191" t="s">
        <v>137</v>
      </c>
      <c r="B487" s="128" t="s">
        <v>350</v>
      </c>
      <c r="C487" s="181">
        <f>C488+C489+C490+C491+C492+C493+C494</f>
        <v>0</v>
      </c>
      <c r="D487" s="181">
        <f>D488+D489+D490+D491+D492+D493+D494</f>
        <v>0</v>
      </c>
      <c r="E487" s="181">
        <f>E488+E489+E490+E491+E492+E493+E494</f>
        <v>0</v>
      </c>
      <c r="F487" s="771">
        <v>0</v>
      </c>
    </row>
    <row r="488" spans="1:6" x14ac:dyDescent="0.2">
      <c r="A488" s="191" t="s">
        <v>138</v>
      </c>
      <c r="B488" s="128" t="s">
        <v>354</v>
      </c>
      <c r="C488" s="181"/>
      <c r="D488" s="86"/>
      <c r="E488" s="181"/>
      <c r="F488" s="771">
        <v>0</v>
      </c>
    </row>
    <row r="489" spans="1:6" x14ac:dyDescent="0.2">
      <c r="A489" s="191" t="s">
        <v>139</v>
      </c>
      <c r="B489" s="128" t="s">
        <v>355</v>
      </c>
      <c r="C489" s="181"/>
      <c r="D489" s="86"/>
      <c r="E489" s="405"/>
      <c r="F489" s="771">
        <v>0</v>
      </c>
    </row>
    <row r="490" spans="1:6" x14ac:dyDescent="0.2">
      <c r="A490" s="191" t="s">
        <v>140</v>
      </c>
      <c r="B490" s="128" t="s">
        <v>356</v>
      </c>
      <c r="C490" s="181"/>
      <c r="D490" s="86"/>
      <c r="E490" s="181"/>
      <c r="F490" s="771">
        <v>0</v>
      </c>
    </row>
    <row r="491" spans="1:6" x14ac:dyDescent="0.2">
      <c r="A491" s="191" t="s">
        <v>141</v>
      </c>
      <c r="B491" s="198" t="s">
        <v>352</v>
      </c>
      <c r="C491" s="145"/>
      <c r="D491" s="90"/>
      <c r="E491" s="181"/>
      <c r="F491" s="771">
        <v>0</v>
      </c>
    </row>
    <row r="492" spans="1:6" x14ac:dyDescent="0.2">
      <c r="A492" s="191" t="s">
        <v>142</v>
      </c>
      <c r="B492" s="416" t="s">
        <v>353</v>
      </c>
      <c r="C492" s="184"/>
      <c r="D492" s="87"/>
      <c r="E492" s="181"/>
      <c r="F492" s="771">
        <v>0</v>
      </c>
    </row>
    <row r="493" spans="1:6" x14ac:dyDescent="0.2">
      <c r="A493" s="191" t="s">
        <v>143</v>
      </c>
      <c r="B493" s="417" t="s">
        <v>351</v>
      </c>
      <c r="C493" s="184"/>
      <c r="D493" s="87"/>
      <c r="E493" s="181"/>
      <c r="F493" s="771">
        <v>0</v>
      </c>
    </row>
    <row r="494" spans="1:6" ht="13.5" customHeight="1" x14ac:dyDescent="0.2">
      <c r="A494" s="191" t="s">
        <v>144</v>
      </c>
      <c r="B494" s="73" t="s">
        <v>577</v>
      </c>
      <c r="C494" s="184"/>
      <c r="D494" s="87"/>
      <c r="E494" s="181"/>
      <c r="F494" s="771">
        <v>0</v>
      </c>
    </row>
    <row r="495" spans="1:6" ht="13.5" thickBot="1" x14ac:dyDescent="0.25">
      <c r="A495" s="191" t="s">
        <v>145</v>
      </c>
      <c r="B495" s="130" t="s">
        <v>358</v>
      </c>
      <c r="C495" s="182"/>
      <c r="D495" s="91"/>
      <c r="E495" s="181"/>
      <c r="F495" s="771">
        <v>0</v>
      </c>
    </row>
    <row r="496" spans="1:6" ht="13.5" thickBot="1" x14ac:dyDescent="0.25">
      <c r="A496" s="308" t="s">
        <v>146</v>
      </c>
      <c r="B496" s="309" t="s">
        <v>5</v>
      </c>
      <c r="C496" s="314">
        <f>C482+C483+C484+C485+C487+C495</f>
        <v>15641040</v>
      </c>
      <c r="D496" s="314">
        <f>D482+D483+D484+D485+D487+D495</f>
        <v>13567404</v>
      </c>
      <c r="E496" s="314">
        <f>E482+E483+E484+E485+E487+E495</f>
        <v>9305441</v>
      </c>
      <c r="F496" s="1047">
        <f>E496/D496</f>
        <v>0.68586746587630176</v>
      </c>
    </row>
    <row r="497" spans="1:6" ht="13.5" thickTop="1" x14ac:dyDescent="0.2">
      <c r="A497" s="300"/>
      <c r="B497" s="197"/>
      <c r="C497" s="144"/>
      <c r="D497" s="144"/>
      <c r="E497" s="687"/>
      <c r="F497" s="915"/>
    </row>
    <row r="498" spans="1:6" x14ac:dyDescent="0.2">
      <c r="A498" s="192" t="s">
        <v>147</v>
      </c>
      <c r="B498" s="199" t="s">
        <v>112</v>
      </c>
      <c r="C498" s="183"/>
      <c r="D498" s="183"/>
      <c r="E498" s="183"/>
      <c r="F498" s="770"/>
    </row>
    <row r="499" spans="1:6" x14ac:dyDescent="0.2">
      <c r="A499" s="191" t="s">
        <v>148</v>
      </c>
      <c r="B499" s="128" t="s">
        <v>359</v>
      </c>
      <c r="C499" s="181"/>
      <c r="D499" s="181">
        <v>736000</v>
      </c>
      <c r="E499" s="181">
        <v>716081</v>
      </c>
      <c r="F499" s="771">
        <f>E499/D499</f>
        <v>0.9729361413043478</v>
      </c>
    </row>
    <row r="500" spans="1:6" x14ac:dyDescent="0.2">
      <c r="A500" s="191" t="s">
        <v>149</v>
      </c>
      <c r="B500" s="128" t="s">
        <v>360</v>
      </c>
      <c r="C500" s="181"/>
      <c r="D500" s="86"/>
      <c r="E500" s="181"/>
      <c r="F500" s="771" t="e">
        <f>E500/D500</f>
        <v>#DIV/0!</v>
      </c>
    </row>
    <row r="501" spans="1:6" x14ac:dyDescent="0.2">
      <c r="A501" s="191" t="s">
        <v>151</v>
      </c>
      <c r="B501" s="128" t="s">
        <v>361</v>
      </c>
      <c r="C501" s="145">
        <f>C502+C503+C504+C505+C506+C507+C508</f>
        <v>0</v>
      </c>
      <c r="D501" s="145">
        <f>D502+D503+D504+D505+D506+D507+D508</f>
        <v>0</v>
      </c>
      <c r="E501" s="145">
        <f>E502+E503+E504+E505+E506+E507+E508</f>
        <v>0</v>
      </c>
      <c r="F501" s="771">
        <v>0</v>
      </c>
    </row>
    <row r="502" spans="1:6" x14ac:dyDescent="0.2">
      <c r="A502" s="191" t="s">
        <v>152</v>
      </c>
      <c r="B502" s="198" t="s">
        <v>362</v>
      </c>
      <c r="C502" s="181"/>
      <c r="D502" s="86"/>
      <c r="E502" s="181"/>
      <c r="F502" s="771">
        <v>0</v>
      </c>
    </row>
    <row r="503" spans="1:6" x14ac:dyDescent="0.2">
      <c r="A503" s="191" t="s">
        <v>153</v>
      </c>
      <c r="B503" s="198" t="s">
        <v>363</v>
      </c>
      <c r="C503" s="181"/>
      <c r="D503" s="86"/>
      <c r="E503" s="181"/>
      <c r="F503" s="771">
        <v>0</v>
      </c>
    </row>
    <row r="504" spans="1:6" x14ac:dyDescent="0.2">
      <c r="A504" s="191" t="s">
        <v>154</v>
      </c>
      <c r="B504" s="198" t="s">
        <v>364</v>
      </c>
      <c r="C504" s="181"/>
      <c r="D504" s="86"/>
      <c r="E504" s="181"/>
      <c r="F504" s="771">
        <v>0</v>
      </c>
    </row>
    <row r="505" spans="1:6" x14ac:dyDescent="0.2">
      <c r="A505" s="191" t="s">
        <v>155</v>
      </c>
      <c r="B505" s="198" t="s">
        <v>365</v>
      </c>
      <c r="C505" s="181"/>
      <c r="D505" s="86"/>
      <c r="E505" s="181"/>
      <c r="F505" s="771">
        <v>0</v>
      </c>
    </row>
    <row r="506" spans="1:6" x14ac:dyDescent="0.2">
      <c r="A506" s="191" t="s">
        <v>156</v>
      </c>
      <c r="B506" s="416" t="s">
        <v>366</v>
      </c>
      <c r="C506" s="181"/>
      <c r="D506" s="86"/>
      <c r="E506" s="181"/>
      <c r="F506" s="771">
        <v>0</v>
      </c>
    </row>
    <row r="507" spans="1:6" x14ac:dyDescent="0.2">
      <c r="A507" s="191" t="s">
        <v>157</v>
      </c>
      <c r="B507" s="175" t="s">
        <v>367</v>
      </c>
      <c r="C507" s="181"/>
      <c r="D507" s="86"/>
      <c r="E507" s="181"/>
      <c r="F507" s="771">
        <v>0</v>
      </c>
    </row>
    <row r="508" spans="1:6" x14ac:dyDescent="0.2">
      <c r="A508" s="191" t="s">
        <v>158</v>
      </c>
      <c r="B508" s="543" t="s">
        <v>368</v>
      </c>
      <c r="C508" s="181">
        <f>-C485</f>
        <v>0</v>
      </c>
      <c r="D508" s="181">
        <f>-D485</f>
        <v>0</v>
      </c>
      <c r="E508" s="181">
        <f>-E485</f>
        <v>0</v>
      </c>
      <c r="F508" s="771">
        <v>0</v>
      </c>
    </row>
    <row r="509" spans="1:6" x14ac:dyDescent="0.2">
      <c r="A509" s="191" t="s">
        <v>159</v>
      </c>
      <c r="B509" s="128"/>
      <c r="C509" s="181"/>
      <c r="D509" s="86"/>
      <c r="E509" s="181"/>
      <c r="F509" s="771"/>
    </row>
    <row r="510" spans="1:6" ht="13.5" thickBot="1" x14ac:dyDescent="0.25">
      <c r="A510" s="191" t="s">
        <v>160</v>
      </c>
      <c r="B510" s="130"/>
      <c r="C510" s="184"/>
      <c r="D510" s="184"/>
      <c r="E510" s="184"/>
      <c r="F510" s="771"/>
    </row>
    <row r="511" spans="1:6" ht="13.5" thickBot="1" x14ac:dyDescent="0.25">
      <c r="A511" s="308" t="s">
        <v>578</v>
      </c>
      <c r="B511" s="309" t="s">
        <v>6</v>
      </c>
      <c r="C511" s="437">
        <f>C499+C500+C501+C509+C510</f>
        <v>0</v>
      </c>
      <c r="D511" s="437">
        <f>D499+D500+D501+D509+D510</f>
        <v>736000</v>
      </c>
      <c r="E511" s="688">
        <f>E499+E500+E501+E509+E510</f>
        <v>716081</v>
      </c>
      <c r="F511" s="1047">
        <f>E511/D511</f>
        <v>0.9729361413043478</v>
      </c>
    </row>
    <row r="512" spans="1:6" ht="27" thickTop="1" thickBot="1" x14ac:dyDescent="0.25">
      <c r="A512" s="308" t="s">
        <v>162</v>
      </c>
      <c r="B512" s="313" t="s">
        <v>248</v>
      </c>
      <c r="C512" s="436">
        <f>C496+C511</f>
        <v>15641040</v>
      </c>
      <c r="D512" s="436">
        <f>D496+D511</f>
        <v>14303404</v>
      </c>
      <c r="E512" s="689">
        <f>E496+E511</f>
        <v>10021522</v>
      </c>
      <c r="F512" s="1054">
        <f>E512/D512</f>
        <v>0.70063895279752986</v>
      </c>
    </row>
    <row r="513" spans="1:6" ht="13.5" thickTop="1" x14ac:dyDescent="0.2">
      <c r="A513" s="300"/>
      <c r="B513" s="425"/>
      <c r="C513" s="94"/>
      <c r="D513" s="27"/>
      <c r="E513" s="144"/>
      <c r="F513" s="915"/>
    </row>
    <row r="514" spans="1:6" x14ac:dyDescent="0.2">
      <c r="A514" s="192" t="s">
        <v>163</v>
      </c>
      <c r="B514" s="256" t="s">
        <v>249</v>
      </c>
      <c r="C514" s="89"/>
      <c r="D514" s="95"/>
      <c r="E514" s="183"/>
      <c r="F514" s="770"/>
    </row>
    <row r="515" spans="1:6" x14ac:dyDescent="0.2">
      <c r="A515" s="191" t="s">
        <v>164</v>
      </c>
      <c r="B515" s="129" t="s">
        <v>374</v>
      </c>
      <c r="C515" s="86"/>
      <c r="D515" s="66"/>
      <c r="E515" s="181"/>
      <c r="F515" s="771">
        <v>0</v>
      </c>
    </row>
    <row r="516" spans="1:6" x14ac:dyDescent="0.2">
      <c r="A516" s="191" t="s">
        <v>165</v>
      </c>
      <c r="B516" s="363" t="s">
        <v>372</v>
      </c>
      <c r="C516" s="86"/>
      <c r="D516" s="66"/>
      <c r="E516" s="181"/>
      <c r="F516" s="771">
        <v>0</v>
      </c>
    </row>
    <row r="517" spans="1:6" x14ac:dyDescent="0.2">
      <c r="A517" s="191" t="s">
        <v>166</v>
      </c>
      <c r="B517" s="363" t="s">
        <v>371</v>
      </c>
      <c r="C517" s="86"/>
      <c r="D517" s="66"/>
      <c r="E517" s="181"/>
      <c r="F517" s="771">
        <v>0</v>
      </c>
    </row>
    <row r="518" spans="1:6" x14ac:dyDescent="0.2">
      <c r="A518" s="191" t="s">
        <v>167</v>
      </c>
      <c r="B518" s="363" t="s">
        <v>373</v>
      </c>
      <c r="C518" s="86"/>
      <c r="D518" s="66"/>
      <c r="E518" s="181"/>
      <c r="F518" s="771">
        <v>0</v>
      </c>
    </row>
    <row r="519" spans="1:6" x14ac:dyDescent="0.2">
      <c r="A519" s="191" t="s">
        <v>168</v>
      </c>
      <c r="B519" s="418" t="s">
        <v>375</v>
      </c>
      <c r="C519" s="86"/>
      <c r="D519" s="66"/>
      <c r="E519" s="181"/>
      <c r="F519" s="771">
        <v>0</v>
      </c>
    </row>
    <row r="520" spans="1:6" x14ac:dyDescent="0.2">
      <c r="A520" s="191" t="s">
        <v>169</v>
      </c>
      <c r="B520" s="419" t="s">
        <v>378</v>
      </c>
      <c r="C520" s="86"/>
      <c r="D520" s="66"/>
      <c r="E520" s="181"/>
      <c r="F520" s="771">
        <v>0</v>
      </c>
    </row>
    <row r="521" spans="1:6" x14ac:dyDescent="0.2">
      <c r="A521" s="191" t="s">
        <v>170</v>
      </c>
      <c r="B521" s="420" t="s">
        <v>377</v>
      </c>
      <c r="C521" s="86"/>
      <c r="D521" s="66"/>
      <c r="E521" s="181"/>
      <c r="F521" s="771">
        <v>0</v>
      </c>
    </row>
    <row r="522" spans="1:6" ht="13.5" thickBot="1" x14ac:dyDescent="0.25">
      <c r="A522" s="191" t="s">
        <v>171</v>
      </c>
      <c r="B522" s="200" t="s">
        <v>376</v>
      </c>
      <c r="C522" s="91"/>
      <c r="D522" s="67"/>
      <c r="E522" s="182"/>
      <c r="F522" s="771">
        <v>0</v>
      </c>
    </row>
    <row r="523" spans="1:6" ht="13.5" thickBot="1" x14ac:dyDescent="0.25">
      <c r="A523" s="209" t="s">
        <v>172</v>
      </c>
      <c r="B523" s="176" t="s">
        <v>379</v>
      </c>
      <c r="C523" s="93">
        <f>C515+C516+C517+C518+C519+C520+C521+C522</f>
        <v>0</v>
      </c>
      <c r="D523" s="93">
        <f>D515+D516+D517+D518+D519+D520+D521+D522</f>
        <v>0</v>
      </c>
      <c r="E523" s="146">
        <f>E515+E516+E517+E518+E519+E520+E521+E522</f>
        <v>0</v>
      </c>
      <c r="F523" s="807">
        <v>0</v>
      </c>
    </row>
    <row r="524" spans="1:6" x14ac:dyDescent="0.2">
      <c r="A524" s="300"/>
      <c r="B524" s="40"/>
      <c r="C524" s="94"/>
      <c r="D524" s="27"/>
      <c r="E524" s="144"/>
      <c r="F524" s="915"/>
    </row>
    <row r="525" spans="1:6" ht="13.5" thickBot="1" x14ac:dyDescent="0.25">
      <c r="A525" s="240" t="s">
        <v>173</v>
      </c>
      <c r="B525" s="661" t="s">
        <v>251</v>
      </c>
      <c r="C525" s="187">
        <f>C512+C523</f>
        <v>15641040</v>
      </c>
      <c r="D525" s="187">
        <f>D512+D523</f>
        <v>14303404</v>
      </c>
      <c r="E525" s="653">
        <f>E512+E523</f>
        <v>10021522</v>
      </c>
      <c r="F525" s="946">
        <f>E525/D525</f>
        <v>0.70063895279752986</v>
      </c>
    </row>
    <row r="526" spans="1:6" x14ac:dyDescent="0.2">
      <c r="A526" s="208"/>
      <c r="B526" s="413"/>
      <c r="C526" s="27"/>
      <c r="D526" s="27"/>
      <c r="E526" s="27"/>
    </row>
    <row r="527" spans="1:6" x14ac:dyDescent="0.2">
      <c r="A527" s="208"/>
      <c r="B527" s="413"/>
      <c r="C527" s="27"/>
      <c r="D527" s="27"/>
      <c r="E527" s="27"/>
    </row>
    <row r="528" spans="1:6" x14ac:dyDescent="0.2">
      <c r="A528" s="208"/>
      <c r="B528" s="413"/>
      <c r="C528" s="27"/>
      <c r="D528" s="27"/>
      <c r="E528" s="27"/>
    </row>
    <row r="529" spans="1:6" x14ac:dyDescent="0.2">
      <c r="A529" s="208"/>
      <c r="B529" s="381"/>
      <c r="C529" s="27"/>
      <c r="D529" s="27"/>
      <c r="E529" s="27"/>
    </row>
    <row r="530" spans="1:6" x14ac:dyDescent="0.2">
      <c r="A530" s="1396">
        <v>9</v>
      </c>
      <c r="B530" s="1396"/>
      <c r="C530" s="1396"/>
      <c r="D530" s="1396"/>
      <c r="E530" s="1396"/>
      <c r="F530" s="1396"/>
    </row>
    <row r="531" spans="1:6" x14ac:dyDescent="0.2">
      <c r="A531" s="415"/>
      <c r="B531" s="11"/>
      <c r="C531" s="11"/>
      <c r="D531" s="11"/>
      <c r="E531" s="11"/>
    </row>
    <row r="532" spans="1:6" ht="15" x14ac:dyDescent="0.25">
      <c r="A532" s="1377" t="s">
        <v>874</v>
      </c>
      <c r="B532" s="1377"/>
      <c r="C532" s="1377"/>
      <c r="D532" s="1377"/>
      <c r="E532" s="1377"/>
      <c r="F532" s="16"/>
    </row>
    <row r="533" spans="1:6" ht="15" x14ac:dyDescent="0.25">
      <c r="A533" s="202"/>
      <c r="B533" s="202"/>
      <c r="C533" s="202"/>
      <c r="D533" s="202"/>
      <c r="E533" s="202"/>
      <c r="F533" s="16"/>
    </row>
    <row r="534" spans="1:6" ht="15.75" x14ac:dyDescent="0.25">
      <c r="B534" s="1389" t="s">
        <v>822</v>
      </c>
      <c r="C534" s="1389"/>
      <c r="D534" s="1389"/>
      <c r="E534" s="1389"/>
      <c r="F534" s="34"/>
    </row>
    <row r="535" spans="1:6" ht="15.75" x14ac:dyDescent="0.25">
      <c r="B535" s="18"/>
      <c r="C535" s="18"/>
      <c r="D535" s="18"/>
      <c r="E535" s="18"/>
      <c r="F535" s="34"/>
    </row>
    <row r="536" spans="1:6" ht="13.5" thickBot="1" x14ac:dyDescent="0.25">
      <c r="B536" s="1"/>
      <c r="C536" s="1"/>
      <c r="D536" s="1"/>
      <c r="E536" s="19" t="s">
        <v>876</v>
      </c>
    </row>
    <row r="537" spans="1:6" ht="13.5" thickBot="1" x14ac:dyDescent="0.25">
      <c r="A537" s="1397" t="s">
        <v>126</v>
      </c>
      <c r="B537" s="1399" t="s">
        <v>9</v>
      </c>
      <c r="C537" s="1401" t="s">
        <v>762</v>
      </c>
      <c r="D537" s="1402"/>
      <c r="E537" s="1402"/>
      <c r="F537" s="1403"/>
    </row>
    <row r="538" spans="1:6" ht="26.25" thickBot="1" x14ac:dyDescent="0.25">
      <c r="A538" s="1398"/>
      <c r="B538" s="1400"/>
      <c r="C538" s="685" t="s">
        <v>107</v>
      </c>
      <c r="D538" s="686" t="s">
        <v>108</v>
      </c>
      <c r="E538" s="685" t="s">
        <v>583</v>
      </c>
      <c r="F538" s="683" t="s">
        <v>110</v>
      </c>
    </row>
    <row r="539" spans="1:6" ht="13.5" thickBot="1" x14ac:dyDescent="0.25">
      <c r="A539" s="691" t="s">
        <v>127</v>
      </c>
      <c r="B539" s="692" t="s">
        <v>128</v>
      </c>
      <c r="C539" s="693" t="s">
        <v>129</v>
      </c>
      <c r="D539" s="694" t="s">
        <v>130</v>
      </c>
      <c r="E539" s="693" t="s">
        <v>150</v>
      </c>
      <c r="F539" s="695" t="s">
        <v>175</v>
      </c>
    </row>
    <row r="540" spans="1:6" x14ac:dyDescent="0.2">
      <c r="A540" s="192" t="s">
        <v>131</v>
      </c>
      <c r="B540" s="197" t="s">
        <v>111</v>
      </c>
      <c r="C540" s="183"/>
      <c r="D540" s="89"/>
      <c r="E540" s="183"/>
      <c r="F540" s="696"/>
    </row>
    <row r="541" spans="1:6" x14ac:dyDescent="0.2">
      <c r="A541" s="191" t="s">
        <v>132</v>
      </c>
      <c r="B541" s="115" t="s">
        <v>345</v>
      </c>
      <c r="C541" s="405"/>
      <c r="D541" s="86"/>
      <c r="E541" s="181"/>
      <c r="F541" s="771">
        <v>0</v>
      </c>
    </row>
    <row r="542" spans="1:6" x14ac:dyDescent="0.2">
      <c r="A542" s="191" t="s">
        <v>133</v>
      </c>
      <c r="B542" s="128" t="s">
        <v>347</v>
      </c>
      <c r="C542" s="405"/>
      <c r="D542" s="86"/>
      <c r="E542" s="181"/>
      <c r="F542" s="771">
        <v>0</v>
      </c>
    </row>
    <row r="543" spans="1:6" x14ac:dyDescent="0.2">
      <c r="A543" s="191" t="s">
        <v>134</v>
      </c>
      <c r="B543" s="128" t="s">
        <v>346</v>
      </c>
      <c r="C543" s="181"/>
      <c r="D543" s="86"/>
      <c r="E543" s="181"/>
      <c r="F543" s="771">
        <v>0</v>
      </c>
    </row>
    <row r="544" spans="1:6" x14ac:dyDescent="0.2">
      <c r="A544" s="191" t="s">
        <v>135</v>
      </c>
      <c r="B544" s="128" t="s">
        <v>348</v>
      </c>
      <c r="C544" s="181"/>
      <c r="D544" s="86"/>
      <c r="E544" s="181"/>
      <c r="F544" s="771">
        <v>0</v>
      </c>
    </row>
    <row r="545" spans="1:6" x14ac:dyDescent="0.2">
      <c r="A545" s="191" t="s">
        <v>136</v>
      </c>
      <c r="B545" s="128" t="s">
        <v>349</v>
      </c>
      <c r="C545" s="181"/>
      <c r="D545" s="86"/>
      <c r="E545" s="181"/>
      <c r="F545" s="771">
        <v>0</v>
      </c>
    </row>
    <row r="546" spans="1:6" x14ac:dyDescent="0.2">
      <c r="A546" s="191" t="s">
        <v>137</v>
      </c>
      <c r="B546" s="128" t="s">
        <v>350</v>
      </c>
      <c r="C546" s="181">
        <f>C547+C548+C549+C550+C551+C552+C553</f>
        <v>5000000</v>
      </c>
      <c r="D546" s="181">
        <f>D547+D548+D549+D550+D551+D552+D553</f>
        <v>5000000</v>
      </c>
      <c r="E546" s="181">
        <f>E547+E548+E549+E550+E551+E552+E553</f>
        <v>4565500</v>
      </c>
      <c r="F546" s="771">
        <f>E546/D546</f>
        <v>0.91310000000000002</v>
      </c>
    </row>
    <row r="547" spans="1:6" x14ac:dyDescent="0.2">
      <c r="A547" s="191" t="s">
        <v>138</v>
      </c>
      <c r="B547" s="128" t="s">
        <v>354</v>
      </c>
      <c r="C547" s="181"/>
      <c r="D547" s="86"/>
      <c r="E547" s="181"/>
      <c r="F547" s="771">
        <v>0</v>
      </c>
    </row>
    <row r="548" spans="1:6" x14ac:dyDescent="0.2">
      <c r="A548" s="191" t="s">
        <v>139</v>
      </c>
      <c r="B548" s="128" t="s">
        <v>355</v>
      </c>
      <c r="C548" s="181"/>
      <c r="D548" s="86"/>
      <c r="E548" s="405"/>
      <c r="F548" s="771">
        <v>0</v>
      </c>
    </row>
    <row r="549" spans="1:6" x14ac:dyDescent="0.2">
      <c r="A549" s="191" t="s">
        <v>140</v>
      </c>
      <c r="B549" s="128" t="s">
        <v>356</v>
      </c>
      <c r="C549" s="181"/>
      <c r="D549" s="86"/>
      <c r="E549" s="181"/>
      <c r="F549" s="771">
        <v>0</v>
      </c>
    </row>
    <row r="550" spans="1:6" x14ac:dyDescent="0.2">
      <c r="A550" s="191" t="s">
        <v>141</v>
      </c>
      <c r="B550" s="198" t="s">
        <v>753</v>
      </c>
      <c r="C550" s="181">
        <v>5000000</v>
      </c>
      <c r="D550" s="181">
        <v>5000000</v>
      </c>
      <c r="E550" s="181">
        <v>4565500</v>
      </c>
      <c r="F550" s="771">
        <f>E550/D550</f>
        <v>0.91310000000000002</v>
      </c>
    </row>
    <row r="551" spans="1:6" x14ac:dyDescent="0.2">
      <c r="A551" s="191" t="s">
        <v>142</v>
      </c>
      <c r="B551" s="416" t="s">
        <v>353</v>
      </c>
      <c r="C551" s="184"/>
      <c r="D551" s="87"/>
      <c r="E551" s="181"/>
      <c r="F551" s="771">
        <v>0</v>
      </c>
    </row>
    <row r="552" spans="1:6" x14ac:dyDescent="0.2">
      <c r="A552" s="191" t="s">
        <v>143</v>
      </c>
      <c r="B552" s="417" t="s">
        <v>351</v>
      </c>
      <c r="C552" s="184"/>
      <c r="D552" s="87"/>
      <c r="E552" s="181"/>
      <c r="F552" s="771">
        <v>0</v>
      </c>
    </row>
    <row r="553" spans="1:6" ht="15" customHeight="1" x14ac:dyDescent="0.2">
      <c r="A553" s="191" t="s">
        <v>144</v>
      </c>
      <c r="B553" s="73" t="s">
        <v>577</v>
      </c>
      <c r="C553" s="184"/>
      <c r="D553" s="87"/>
      <c r="E553" s="181"/>
      <c r="F553" s="771">
        <v>0</v>
      </c>
    </row>
    <row r="554" spans="1:6" ht="13.5" thickBot="1" x14ac:dyDescent="0.25">
      <c r="A554" s="191" t="s">
        <v>145</v>
      </c>
      <c r="B554" s="130" t="s">
        <v>358</v>
      </c>
      <c r="C554" s="182"/>
      <c r="D554" s="91"/>
      <c r="E554" s="181"/>
      <c r="F554" s="771">
        <v>0</v>
      </c>
    </row>
    <row r="555" spans="1:6" ht="13.5" thickBot="1" x14ac:dyDescent="0.25">
      <c r="A555" s="308" t="s">
        <v>146</v>
      </c>
      <c r="B555" s="309" t="s">
        <v>5</v>
      </c>
      <c r="C555" s="314">
        <f>C541+C542+C543+C544+C546+C554</f>
        <v>5000000</v>
      </c>
      <c r="D555" s="314">
        <f>D541+D542+D543+D544+D546+D554</f>
        <v>5000000</v>
      </c>
      <c r="E555" s="314">
        <f>E541+E542+E543+E544+E546+E554</f>
        <v>4565500</v>
      </c>
      <c r="F555" s="1047">
        <f>E555/D555</f>
        <v>0.91310000000000002</v>
      </c>
    </row>
    <row r="556" spans="1:6" ht="13.5" thickTop="1" x14ac:dyDescent="0.2">
      <c r="A556" s="300"/>
      <c r="B556" s="197"/>
      <c r="C556" s="144"/>
      <c r="D556" s="144"/>
      <c r="E556" s="687"/>
      <c r="F556" s="915"/>
    </row>
    <row r="557" spans="1:6" x14ac:dyDescent="0.2">
      <c r="A557" s="192" t="s">
        <v>147</v>
      </c>
      <c r="B557" s="199" t="s">
        <v>112</v>
      </c>
      <c r="C557" s="183"/>
      <c r="D557" s="183"/>
      <c r="E557" s="183"/>
      <c r="F557" s="770"/>
    </row>
    <row r="558" spans="1:6" x14ac:dyDescent="0.2">
      <c r="A558" s="191" t="s">
        <v>148</v>
      </c>
      <c r="B558" s="128" t="s">
        <v>359</v>
      </c>
      <c r="C558" s="181"/>
      <c r="D558" s="181"/>
      <c r="E558" s="181"/>
      <c r="F558" s="771">
        <v>0</v>
      </c>
    </row>
    <row r="559" spans="1:6" x14ac:dyDescent="0.2">
      <c r="A559" s="191" t="s">
        <v>149</v>
      </c>
      <c r="B559" s="128" t="s">
        <v>360</v>
      </c>
      <c r="C559" s="181">
        <v>0</v>
      </c>
      <c r="D559" s="181">
        <v>0</v>
      </c>
      <c r="E559" s="181">
        <v>0</v>
      </c>
      <c r="F559" s="771">
        <v>0</v>
      </c>
    </row>
    <row r="560" spans="1:6" x14ac:dyDescent="0.2">
      <c r="A560" s="191" t="s">
        <v>151</v>
      </c>
      <c r="B560" s="128" t="s">
        <v>361</v>
      </c>
      <c r="C560" s="145">
        <f>C561+C562+C563+C564+C565+C566+C567</f>
        <v>0</v>
      </c>
      <c r="D560" s="145">
        <f>D561+D562+D563+D564+D565+D566+D567</f>
        <v>0</v>
      </c>
      <c r="E560" s="145">
        <f>E561+E562+E563+E564+E565+E566+E567</f>
        <v>0</v>
      </c>
      <c r="F560" s="771">
        <v>0</v>
      </c>
    </row>
    <row r="561" spans="1:6" x14ac:dyDescent="0.2">
      <c r="A561" s="191" t="s">
        <v>152</v>
      </c>
      <c r="B561" s="198" t="s">
        <v>362</v>
      </c>
      <c r="C561" s="181"/>
      <c r="D561" s="86"/>
      <c r="E561" s="181"/>
      <c r="F561" s="771">
        <v>0</v>
      </c>
    </row>
    <row r="562" spans="1:6" x14ac:dyDescent="0.2">
      <c r="A562" s="191" t="s">
        <v>153</v>
      </c>
      <c r="B562" s="198" t="s">
        <v>363</v>
      </c>
      <c r="C562" s="181"/>
      <c r="D562" s="86"/>
      <c r="E562" s="181"/>
      <c r="F562" s="771">
        <v>0</v>
      </c>
    </row>
    <row r="563" spans="1:6" x14ac:dyDescent="0.2">
      <c r="A563" s="191" t="s">
        <v>154</v>
      </c>
      <c r="B563" s="198" t="s">
        <v>364</v>
      </c>
      <c r="C563" s="181"/>
      <c r="D563" s="86"/>
      <c r="E563" s="181"/>
      <c r="F563" s="771">
        <v>0</v>
      </c>
    </row>
    <row r="564" spans="1:6" x14ac:dyDescent="0.2">
      <c r="A564" s="191" t="s">
        <v>155</v>
      </c>
      <c r="B564" s="198" t="s">
        <v>365</v>
      </c>
      <c r="C564" s="181"/>
      <c r="D564" s="86"/>
      <c r="E564" s="181"/>
      <c r="F564" s="771">
        <v>0</v>
      </c>
    </row>
    <row r="565" spans="1:6" ht="11.25" customHeight="1" x14ac:dyDescent="0.2">
      <c r="A565" s="191" t="s">
        <v>156</v>
      </c>
      <c r="B565" s="416" t="s">
        <v>366</v>
      </c>
      <c r="C565" s="181"/>
      <c r="D565" s="86"/>
      <c r="E565" s="181"/>
      <c r="F565" s="771">
        <v>0</v>
      </c>
    </row>
    <row r="566" spans="1:6" x14ac:dyDescent="0.2">
      <c r="A566" s="191" t="s">
        <v>157</v>
      </c>
      <c r="B566" s="175" t="s">
        <v>367</v>
      </c>
      <c r="C566" s="181"/>
      <c r="D566" s="86"/>
      <c r="E566" s="181"/>
      <c r="F566" s="771">
        <v>0</v>
      </c>
    </row>
    <row r="567" spans="1:6" x14ac:dyDescent="0.2">
      <c r="A567" s="191" t="s">
        <v>158</v>
      </c>
      <c r="B567" s="543" t="s">
        <v>368</v>
      </c>
      <c r="C567" s="181">
        <f>-C544</f>
        <v>0</v>
      </c>
      <c r="D567" s="181">
        <f>-D544</f>
        <v>0</v>
      </c>
      <c r="E567" s="181">
        <f>-E544</f>
        <v>0</v>
      </c>
      <c r="F567" s="771">
        <v>0</v>
      </c>
    </row>
    <row r="568" spans="1:6" x14ac:dyDescent="0.2">
      <c r="A568" s="191" t="s">
        <v>159</v>
      </c>
      <c r="B568" s="128"/>
      <c r="C568" s="181"/>
      <c r="D568" s="86"/>
      <c r="E568" s="181"/>
      <c r="F568" s="771"/>
    </row>
    <row r="569" spans="1:6" ht="13.5" thickBot="1" x14ac:dyDescent="0.25">
      <c r="A569" s="191" t="s">
        <v>160</v>
      </c>
      <c r="B569" s="130"/>
      <c r="C569" s="184"/>
      <c r="D569" s="184"/>
      <c r="E569" s="184"/>
      <c r="F569" s="944"/>
    </row>
    <row r="570" spans="1:6" ht="13.5" thickBot="1" x14ac:dyDescent="0.25">
      <c r="A570" s="308" t="s">
        <v>578</v>
      </c>
      <c r="B570" s="309" t="s">
        <v>6</v>
      </c>
      <c r="C570" s="437">
        <f>C558+C559+C560+C568+C569</f>
        <v>0</v>
      </c>
      <c r="D570" s="437">
        <f>D558+D559+D560+D568+D569</f>
        <v>0</v>
      </c>
      <c r="E570" s="688">
        <f>E558+E559+E560+E568+E569</f>
        <v>0</v>
      </c>
      <c r="F570" s="1047">
        <v>0</v>
      </c>
    </row>
    <row r="571" spans="1:6" ht="27" thickTop="1" thickBot="1" x14ac:dyDescent="0.25">
      <c r="A571" s="308" t="s">
        <v>162</v>
      </c>
      <c r="B571" s="313" t="s">
        <v>248</v>
      </c>
      <c r="C571" s="436">
        <f>C555+C570</f>
        <v>5000000</v>
      </c>
      <c r="D571" s="436">
        <f>D555+D570</f>
        <v>5000000</v>
      </c>
      <c r="E571" s="689">
        <f>E555+E570</f>
        <v>4565500</v>
      </c>
      <c r="F571" s="1054">
        <f>E571/D571</f>
        <v>0.91310000000000002</v>
      </c>
    </row>
    <row r="572" spans="1:6" ht="13.5" thickTop="1" x14ac:dyDescent="0.2">
      <c r="A572" s="300"/>
      <c r="B572" s="425"/>
      <c r="C572" s="94"/>
      <c r="D572" s="27"/>
      <c r="E572" s="144"/>
      <c r="F572" s="915"/>
    </row>
    <row r="573" spans="1:6" x14ac:dyDescent="0.2">
      <c r="A573" s="192" t="s">
        <v>163</v>
      </c>
      <c r="B573" s="256" t="s">
        <v>249</v>
      </c>
      <c r="C573" s="89"/>
      <c r="D573" s="95"/>
      <c r="E573" s="183"/>
      <c r="F573" s="770"/>
    </row>
    <row r="574" spans="1:6" x14ac:dyDescent="0.2">
      <c r="A574" s="191" t="s">
        <v>164</v>
      </c>
      <c r="B574" s="129" t="s">
        <v>374</v>
      </c>
      <c r="C574" s="86"/>
      <c r="D574" s="66"/>
      <c r="E574" s="181"/>
      <c r="F574" s="771">
        <v>0</v>
      </c>
    </row>
    <row r="575" spans="1:6" x14ac:dyDescent="0.2">
      <c r="A575" s="191" t="s">
        <v>165</v>
      </c>
      <c r="B575" s="363" t="s">
        <v>372</v>
      </c>
      <c r="C575" s="86"/>
      <c r="D575" s="66"/>
      <c r="E575" s="181"/>
      <c r="F575" s="771">
        <v>0</v>
      </c>
    </row>
    <row r="576" spans="1:6" x14ac:dyDescent="0.2">
      <c r="A576" s="191" t="s">
        <v>166</v>
      </c>
      <c r="B576" s="363" t="s">
        <v>371</v>
      </c>
      <c r="C576" s="86"/>
      <c r="D576" s="66"/>
      <c r="E576" s="181"/>
      <c r="F576" s="771">
        <v>0</v>
      </c>
    </row>
    <row r="577" spans="1:6" x14ac:dyDescent="0.2">
      <c r="A577" s="191" t="s">
        <v>167</v>
      </c>
      <c r="B577" s="363" t="s">
        <v>373</v>
      </c>
      <c r="C577" s="86"/>
      <c r="D577" s="66"/>
      <c r="E577" s="181"/>
      <c r="F577" s="771">
        <v>0</v>
      </c>
    </row>
    <row r="578" spans="1:6" x14ac:dyDescent="0.2">
      <c r="A578" s="191" t="s">
        <v>168</v>
      </c>
      <c r="B578" s="418" t="s">
        <v>375</v>
      </c>
      <c r="C578" s="86"/>
      <c r="D578" s="66"/>
      <c r="E578" s="181"/>
      <c r="F578" s="771">
        <v>0</v>
      </c>
    </row>
    <row r="579" spans="1:6" x14ac:dyDescent="0.2">
      <c r="A579" s="191" t="s">
        <v>169</v>
      </c>
      <c r="B579" s="419" t="s">
        <v>378</v>
      </c>
      <c r="C579" s="86"/>
      <c r="D579" s="66"/>
      <c r="E579" s="181"/>
      <c r="F579" s="771">
        <v>0</v>
      </c>
    </row>
    <row r="580" spans="1:6" x14ac:dyDescent="0.2">
      <c r="A580" s="191" t="s">
        <v>170</v>
      </c>
      <c r="B580" s="420" t="s">
        <v>377</v>
      </c>
      <c r="C580" s="86"/>
      <c r="D580" s="66"/>
      <c r="E580" s="181"/>
      <c r="F580" s="771">
        <v>0</v>
      </c>
    </row>
    <row r="581" spans="1:6" ht="13.5" thickBot="1" x14ac:dyDescent="0.25">
      <c r="A581" s="191" t="s">
        <v>171</v>
      </c>
      <c r="B581" s="200" t="s">
        <v>376</v>
      </c>
      <c r="C581" s="91"/>
      <c r="D581" s="67"/>
      <c r="E581" s="182"/>
      <c r="F581" s="771">
        <v>0</v>
      </c>
    </row>
    <row r="582" spans="1:6" ht="13.5" thickBot="1" x14ac:dyDescent="0.25">
      <c r="A582" s="209" t="s">
        <v>172</v>
      </c>
      <c r="B582" s="176" t="s">
        <v>379</v>
      </c>
      <c r="C582" s="93">
        <f>C574+C575+C576+C577+C578+C579+C580+C581</f>
        <v>0</v>
      </c>
      <c r="D582" s="93">
        <f>D574+D575+D576+D577+D578+D579+D580+D581</f>
        <v>0</v>
      </c>
      <c r="E582" s="146">
        <f>E574+E575+E576+E577+E578+E579+E580+E581</f>
        <v>0</v>
      </c>
      <c r="F582" s="807">
        <v>0</v>
      </c>
    </row>
    <row r="583" spans="1:6" x14ac:dyDescent="0.2">
      <c r="A583" s="300"/>
      <c r="B583" s="40"/>
      <c r="C583" s="94"/>
      <c r="D583" s="27"/>
      <c r="E583" s="144"/>
      <c r="F583" s="915"/>
    </row>
    <row r="584" spans="1:6" ht="13.5" thickBot="1" x14ac:dyDescent="0.25">
      <c r="A584" s="240" t="s">
        <v>173</v>
      </c>
      <c r="B584" s="661" t="s">
        <v>251</v>
      </c>
      <c r="C584" s="187">
        <f>C571+C582</f>
        <v>5000000</v>
      </c>
      <c r="D584" s="187">
        <f>D571+D582</f>
        <v>5000000</v>
      </c>
      <c r="E584" s="653">
        <f>E571+E582</f>
        <v>4565500</v>
      </c>
      <c r="F584" s="946">
        <f>E584/D584</f>
        <v>0.91310000000000002</v>
      </c>
    </row>
    <row r="588" spans="1:6" x14ac:dyDescent="0.2">
      <c r="A588" s="208"/>
      <c r="B588" s="381"/>
      <c r="C588" s="27"/>
      <c r="D588" s="27"/>
      <c r="E588" s="27"/>
    </row>
    <row r="589" spans="1:6" x14ac:dyDescent="0.2">
      <c r="A589" s="1396">
        <v>10</v>
      </c>
      <c r="B589" s="1396"/>
      <c r="C589" s="1396"/>
      <c r="D589" s="1396"/>
      <c r="E589" s="1396"/>
      <c r="F589" s="1396"/>
    </row>
    <row r="590" spans="1:6" x14ac:dyDescent="0.2">
      <c r="A590" s="415"/>
      <c r="B590" s="11"/>
      <c r="C590" s="11"/>
      <c r="D590" s="11"/>
      <c r="E590" s="11"/>
    </row>
    <row r="591" spans="1:6" ht="15" x14ac:dyDescent="0.25">
      <c r="A591" s="1377" t="s">
        <v>874</v>
      </c>
      <c r="B591" s="1377"/>
      <c r="C591" s="1377"/>
      <c r="D591" s="1377"/>
      <c r="E591" s="1377"/>
      <c r="F591" s="16"/>
    </row>
    <row r="592" spans="1:6" ht="15" x14ac:dyDescent="0.25">
      <c r="A592" s="202"/>
      <c r="B592" s="202"/>
      <c r="C592" s="202"/>
      <c r="D592" s="202"/>
      <c r="E592" s="202"/>
      <c r="F592" s="16"/>
    </row>
    <row r="593" spans="1:6" ht="15.75" x14ac:dyDescent="0.25">
      <c r="B593" s="1389" t="s">
        <v>822</v>
      </c>
      <c r="C593" s="1389"/>
      <c r="D593" s="1389"/>
      <c r="E593" s="1389"/>
      <c r="F593" s="34"/>
    </row>
    <row r="594" spans="1:6" ht="15.75" x14ac:dyDescent="0.25">
      <c r="B594" s="18"/>
      <c r="C594" s="18"/>
      <c r="D594" s="18"/>
      <c r="E594" s="18"/>
      <c r="F594" s="34"/>
    </row>
    <row r="595" spans="1:6" ht="13.5" thickBot="1" x14ac:dyDescent="0.25">
      <c r="B595" s="1"/>
      <c r="C595" s="1"/>
      <c r="D595" s="1"/>
      <c r="E595" s="19" t="s">
        <v>875</v>
      </c>
    </row>
    <row r="596" spans="1:6" ht="13.5" thickBot="1" x14ac:dyDescent="0.25">
      <c r="A596" s="1397" t="s">
        <v>126</v>
      </c>
      <c r="B596" s="1399" t="s">
        <v>9</v>
      </c>
      <c r="C596" s="1401" t="s">
        <v>763</v>
      </c>
      <c r="D596" s="1402"/>
      <c r="E596" s="1402"/>
      <c r="F596" s="1403"/>
    </row>
    <row r="597" spans="1:6" ht="26.25" thickBot="1" x14ac:dyDescent="0.25">
      <c r="A597" s="1398"/>
      <c r="B597" s="1400"/>
      <c r="C597" s="685" t="s">
        <v>107</v>
      </c>
      <c r="D597" s="686" t="s">
        <v>108</v>
      </c>
      <c r="E597" s="685" t="s">
        <v>583</v>
      </c>
      <c r="F597" s="683" t="s">
        <v>110</v>
      </c>
    </row>
    <row r="598" spans="1:6" ht="13.5" thickBot="1" x14ac:dyDescent="0.25">
      <c r="A598" s="691" t="s">
        <v>127</v>
      </c>
      <c r="B598" s="692" t="s">
        <v>128</v>
      </c>
      <c r="C598" s="693" t="s">
        <v>129</v>
      </c>
      <c r="D598" s="694" t="s">
        <v>130</v>
      </c>
      <c r="E598" s="693" t="s">
        <v>150</v>
      </c>
      <c r="F598" s="695" t="s">
        <v>175</v>
      </c>
    </row>
    <row r="599" spans="1:6" x14ac:dyDescent="0.2">
      <c r="A599" s="192" t="s">
        <v>131</v>
      </c>
      <c r="B599" s="197" t="s">
        <v>111</v>
      </c>
      <c r="C599" s="183"/>
      <c r="D599" s="89"/>
      <c r="E599" s="183"/>
      <c r="F599" s="770"/>
    </row>
    <row r="600" spans="1:6" x14ac:dyDescent="0.2">
      <c r="A600" s="191" t="s">
        <v>132</v>
      </c>
      <c r="B600" s="115" t="s">
        <v>345</v>
      </c>
      <c r="C600" s="405">
        <v>2448000</v>
      </c>
      <c r="D600" s="86">
        <v>2551064</v>
      </c>
      <c r="E600" s="181">
        <v>2683467</v>
      </c>
      <c r="F600" s="771">
        <f>E600/D600</f>
        <v>1.0519010891141891</v>
      </c>
    </row>
    <row r="601" spans="1:6" x14ac:dyDescent="0.2">
      <c r="A601" s="191" t="s">
        <v>133</v>
      </c>
      <c r="B601" s="128" t="s">
        <v>347</v>
      </c>
      <c r="C601" s="405">
        <v>633780</v>
      </c>
      <c r="D601" s="86">
        <v>655137</v>
      </c>
      <c r="E601" s="181">
        <v>704578</v>
      </c>
      <c r="F601" s="771">
        <f>E601/D601</f>
        <v>1.0754666581188361</v>
      </c>
    </row>
    <row r="602" spans="1:6" x14ac:dyDescent="0.2">
      <c r="A602" s="191" t="s">
        <v>134</v>
      </c>
      <c r="B602" s="128" t="s">
        <v>346</v>
      </c>
      <c r="C602" s="181">
        <v>279400</v>
      </c>
      <c r="D602" s="86">
        <v>279400</v>
      </c>
      <c r="E602" s="181">
        <v>248574</v>
      </c>
      <c r="F602" s="771">
        <f>E602/D602</f>
        <v>0.88967072297780958</v>
      </c>
    </row>
    <row r="603" spans="1:6" x14ac:dyDescent="0.2">
      <c r="A603" s="191" t="s">
        <v>135</v>
      </c>
      <c r="B603" s="128" t="s">
        <v>348</v>
      </c>
      <c r="C603" s="181"/>
      <c r="D603" s="86"/>
      <c r="E603" s="181"/>
      <c r="F603" s="771">
        <v>0</v>
      </c>
    </row>
    <row r="604" spans="1:6" x14ac:dyDescent="0.2">
      <c r="A604" s="191" t="s">
        <v>136</v>
      </c>
      <c r="B604" s="128" t="s">
        <v>349</v>
      </c>
      <c r="C604" s="181"/>
      <c r="D604" s="86"/>
      <c r="E604" s="181"/>
      <c r="F604" s="771">
        <v>0</v>
      </c>
    </row>
    <row r="605" spans="1:6" x14ac:dyDescent="0.2">
      <c r="A605" s="191" t="s">
        <v>137</v>
      </c>
      <c r="B605" s="128" t="s">
        <v>350</v>
      </c>
      <c r="C605" s="181">
        <f>C606+C607+C608+C609+C610+C611+C612</f>
        <v>0</v>
      </c>
      <c r="D605" s="181">
        <f>D606+D607+D608+D609+D610+D611+D612</f>
        <v>0</v>
      </c>
      <c r="E605" s="181">
        <f>E606+E607+E608+E609+E610+E611+E612</f>
        <v>0</v>
      </c>
      <c r="F605" s="771">
        <v>0</v>
      </c>
    </row>
    <row r="606" spans="1:6" x14ac:dyDescent="0.2">
      <c r="A606" s="191" t="s">
        <v>138</v>
      </c>
      <c r="B606" s="128" t="s">
        <v>354</v>
      </c>
      <c r="C606" s="181"/>
      <c r="D606" s="86"/>
      <c r="E606" s="181"/>
      <c r="F606" s="771">
        <v>0</v>
      </c>
    </row>
    <row r="607" spans="1:6" x14ac:dyDescent="0.2">
      <c r="A607" s="191" t="s">
        <v>139</v>
      </c>
      <c r="B607" s="128" t="s">
        <v>355</v>
      </c>
      <c r="C607" s="181"/>
      <c r="D607" s="86"/>
      <c r="E607" s="405"/>
      <c r="F607" s="771">
        <v>0</v>
      </c>
    </row>
    <row r="608" spans="1:6" x14ac:dyDescent="0.2">
      <c r="A608" s="191" t="s">
        <v>140</v>
      </c>
      <c r="B608" s="128" t="s">
        <v>356</v>
      </c>
      <c r="C608" s="181"/>
      <c r="D608" s="86"/>
      <c r="E608" s="181"/>
      <c r="F608" s="771">
        <v>0</v>
      </c>
    </row>
    <row r="609" spans="1:6" x14ac:dyDescent="0.2">
      <c r="A609" s="191" t="s">
        <v>141</v>
      </c>
      <c r="B609" s="198" t="s">
        <v>352</v>
      </c>
      <c r="C609" s="145"/>
      <c r="D609" s="90"/>
      <c r="E609" s="181"/>
      <c r="F609" s="771">
        <v>0</v>
      </c>
    </row>
    <row r="610" spans="1:6" x14ac:dyDescent="0.2">
      <c r="A610" s="191" t="s">
        <v>142</v>
      </c>
      <c r="B610" s="416" t="s">
        <v>353</v>
      </c>
      <c r="C610" s="184"/>
      <c r="D610" s="87"/>
      <c r="E610" s="181"/>
      <c r="F610" s="771">
        <v>0</v>
      </c>
    </row>
    <row r="611" spans="1:6" x14ac:dyDescent="0.2">
      <c r="A611" s="191" t="s">
        <v>143</v>
      </c>
      <c r="B611" s="417" t="s">
        <v>351</v>
      </c>
      <c r="C611" s="184"/>
      <c r="D611" s="87"/>
      <c r="E611" s="181"/>
      <c r="F611" s="771">
        <v>0</v>
      </c>
    </row>
    <row r="612" spans="1:6" x14ac:dyDescent="0.2">
      <c r="A612" s="191" t="s">
        <v>144</v>
      </c>
      <c r="B612" s="73" t="s">
        <v>577</v>
      </c>
      <c r="C612" s="184"/>
      <c r="D612" s="87"/>
      <c r="E612" s="181"/>
      <c r="F612" s="771">
        <v>0</v>
      </c>
    </row>
    <row r="613" spans="1:6" ht="13.5" thickBot="1" x14ac:dyDescent="0.25">
      <c r="A613" s="191" t="s">
        <v>145</v>
      </c>
      <c r="B613" s="130" t="s">
        <v>358</v>
      </c>
      <c r="C613" s="182"/>
      <c r="D613" s="91"/>
      <c r="E613" s="181"/>
      <c r="F613" s="771">
        <v>0</v>
      </c>
    </row>
    <row r="614" spans="1:6" ht="13.5" thickBot="1" x14ac:dyDescent="0.25">
      <c r="A614" s="308" t="s">
        <v>146</v>
      </c>
      <c r="B614" s="309" t="s">
        <v>5</v>
      </c>
      <c r="C614" s="314">
        <f>C600+C601+C602+C603+C605+C613</f>
        <v>3361180</v>
      </c>
      <c r="D614" s="314">
        <f>D600+D601+D602+D603+D605+D613</f>
        <v>3485601</v>
      </c>
      <c r="E614" s="314">
        <f>E600+E601+E602+E603+E605+E613</f>
        <v>3636619</v>
      </c>
      <c r="F614" s="1047">
        <f>E614/D614</f>
        <v>1.0433262441685092</v>
      </c>
    </row>
    <row r="615" spans="1:6" ht="13.5" thickTop="1" x14ac:dyDescent="0.2">
      <c r="A615" s="300"/>
      <c r="B615" s="197"/>
      <c r="C615" s="144"/>
      <c r="D615" s="144"/>
      <c r="E615" s="687"/>
      <c r="F615" s="915"/>
    </row>
    <row r="616" spans="1:6" x14ac:dyDescent="0.2">
      <c r="A616" s="192" t="s">
        <v>147</v>
      </c>
      <c r="B616" s="199" t="s">
        <v>112</v>
      </c>
      <c r="C616" s="183"/>
      <c r="D616" s="183"/>
      <c r="E616" s="183"/>
      <c r="F616" s="770"/>
    </row>
    <row r="617" spans="1:6" x14ac:dyDescent="0.2">
      <c r="A617" s="191" t="s">
        <v>148</v>
      </c>
      <c r="B617" s="128" t="s">
        <v>359</v>
      </c>
      <c r="C617" s="181"/>
      <c r="D617" s="181"/>
      <c r="E617" s="181"/>
      <c r="F617" s="771">
        <v>0</v>
      </c>
    </row>
    <row r="618" spans="1:6" x14ac:dyDescent="0.2">
      <c r="A618" s="191" t="s">
        <v>149</v>
      </c>
      <c r="B618" s="128" t="s">
        <v>360</v>
      </c>
      <c r="C618" s="181"/>
      <c r="D618" s="86"/>
      <c r="E618" s="181"/>
      <c r="F618" s="771">
        <v>0</v>
      </c>
    </row>
    <row r="619" spans="1:6" x14ac:dyDescent="0.2">
      <c r="A619" s="191" t="s">
        <v>151</v>
      </c>
      <c r="B619" s="128" t="s">
        <v>361</v>
      </c>
      <c r="C619" s="145"/>
      <c r="D619" s="145"/>
      <c r="E619" s="145"/>
      <c r="F619" s="771">
        <v>0</v>
      </c>
    </row>
    <row r="620" spans="1:6" x14ac:dyDescent="0.2">
      <c r="A620" s="191" t="s">
        <v>152</v>
      </c>
      <c r="B620" s="198" t="s">
        <v>362</v>
      </c>
      <c r="C620" s="181"/>
      <c r="D620" s="86"/>
      <c r="E620" s="181"/>
      <c r="F620" s="771">
        <v>0</v>
      </c>
    </row>
    <row r="621" spans="1:6" x14ac:dyDescent="0.2">
      <c r="A621" s="191" t="s">
        <v>153</v>
      </c>
      <c r="B621" s="198" t="s">
        <v>363</v>
      </c>
      <c r="C621" s="181"/>
      <c r="D621" s="86"/>
      <c r="E621" s="181"/>
      <c r="F621" s="771">
        <v>0</v>
      </c>
    </row>
    <row r="622" spans="1:6" x14ac:dyDescent="0.2">
      <c r="A622" s="191" t="s">
        <v>154</v>
      </c>
      <c r="B622" s="198" t="s">
        <v>364</v>
      </c>
      <c r="C622" s="181"/>
      <c r="D622" s="86"/>
      <c r="E622" s="181"/>
      <c r="F622" s="771">
        <v>0</v>
      </c>
    </row>
    <row r="623" spans="1:6" x14ac:dyDescent="0.2">
      <c r="A623" s="191" t="s">
        <v>155</v>
      </c>
      <c r="B623" s="198" t="s">
        <v>365</v>
      </c>
      <c r="C623" s="181"/>
      <c r="D623" s="181"/>
      <c r="E623" s="181"/>
      <c r="F623" s="771">
        <v>0</v>
      </c>
    </row>
    <row r="624" spans="1:6" x14ac:dyDescent="0.2">
      <c r="A624" s="191" t="s">
        <v>156</v>
      </c>
      <c r="B624" s="416" t="s">
        <v>366</v>
      </c>
      <c r="C624" s="181"/>
      <c r="D624" s="86"/>
      <c r="E624" s="181"/>
      <c r="F624" s="771">
        <v>0</v>
      </c>
    </row>
    <row r="625" spans="1:6" x14ac:dyDescent="0.2">
      <c r="A625" s="191" t="s">
        <v>157</v>
      </c>
      <c r="B625" s="175" t="s">
        <v>367</v>
      </c>
      <c r="C625" s="181"/>
      <c r="D625" s="86"/>
      <c r="E625" s="181"/>
      <c r="F625" s="771">
        <v>0</v>
      </c>
    </row>
    <row r="626" spans="1:6" x14ac:dyDescent="0.2">
      <c r="A626" s="191" t="s">
        <v>158</v>
      </c>
      <c r="B626" s="543" t="s">
        <v>368</v>
      </c>
      <c r="C626" s="181">
        <f>-C603</f>
        <v>0</v>
      </c>
      <c r="D626" s="181">
        <f>-D603</f>
        <v>0</v>
      </c>
      <c r="E626" s="181">
        <f>-E603</f>
        <v>0</v>
      </c>
      <c r="F626" s="771">
        <v>0</v>
      </c>
    </row>
    <row r="627" spans="1:6" x14ac:dyDescent="0.2">
      <c r="A627" s="191" t="s">
        <v>159</v>
      </c>
      <c r="B627" s="128"/>
      <c r="C627" s="181"/>
      <c r="D627" s="86"/>
      <c r="E627" s="181"/>
      <c r="F627" s="771"/>
    </row>
    <row r="628" spans="1:6" ht="13.5" thickBot="1" x14ac:dyDescent="0.25">
      <c r="A628" s="191" t="s">
        <v>160</v>
      </c>
      <c r="B628" s="130"/>
      <c r="C628" s="184"/>
      <c r="D628" s="184"/>
      <c r="E628" s="184"/>
      <c r="F628" s="944"/>
    </row>
    <row r="629" spans="1:6" ht="13.5" thickBot="1" x14ac:dyDescent="0.25">
      <c r="A629" s="308" t="s">
        <v>578</v>
      </c>
      <c r="B629" s="309" t="s">
        <v>6</v>
      </c>
      <c r="C629" s="437">
        <f>C617+C618+C619+C627+C628</f>
        <v>0</v>
      </c>
      <c r="D629" s="437">
        <f>D617+D618+D619+D627+D628</f>
        <v>0</v>
      </c>
      <c r="E629" s="688">
        <f>E617+E618+E619+E627+E628</f>
        <v>0</v>
      </c>
      <c r="F629" s="1047">
        <v>0</v>
      </c>
    </row>
    <row r="630" spans="1:6" ht="27" thickTop="1" thickBot="1" x14ac:dyDescent="0.25">
      <c r="A630" s="308" t="s">
        <v>162</v>
      </c>
      <c r="B630" s="313" t="s">
        <v>248</v>
      </c>
      <c r="C630" s="436">
        <f>C614+C629</f>
        <v>3361180</v>
      </c>
      <c r="D630" s="436">
        <f>D614+D629</f>
        <v>3485601</v>
      </c>
      <c r="E630" s="689">
        <f>E614+E629</f>
        <v>3636619</v>
      </c>
      <c r="F630" s="1054">
        <f>E630/D630</f>
        <v>1.0433262441685092</v>
      </c>
    </row>
    <row r="631" spans="1:6" ht="13.5" thickTop="1" x14ac:dyDescent="0.2">
      <c r="A631" s="300"/>
      <c r="B631" s="425"/>
      <c r="C631" s="94"/>
      <c r="D631" s="27"/>
      <c r="E631" s="144"/>
      <c r="F631" s="915"/>
    </row>
    <row r="632" spans="1:6" x14ac:dyDescent="0.2">
      <c r="A632" s="192" t="s">
        <v>163</v>
      </c>
      <c r="B632" s="256" t="s">
        <v>249</v>
      </c>
      <c r="C632" s="89"/>
      <c r="D632" s="95"/>
      <c r="E632" s="183"/>
      <c r="F632" s="770"/>
    </row>
    <row r="633" spans="1:6" x14ac:dyDescent="0.2">
      <c r="A633" s="191" t="s">
        <v>164</v>
      </c>
      <c r="B633" s="129" t="s">
        <v>374</v>
      </c>
      <c r="C633" s="86"/>
      <c r="D633" s="66"/>
      <c r="E633" s="181"/>
      <c r="F633" s="771">
        <v>0</v>
      </c>
    </row>
    <row r="634" spans="1:6" x14ac:dyDescent="0.2">
      <c r="A634" s="191" t="s">
        <v>165</v>
      </c>
      <c r="B634" s="363" t="s">
        <v>372</v>
      </c>
      <c r="C634" s="86"/>
      <c r="D634" s="66"/>
      <c r="E634" s="181"/>
      <c r="F634" s="771">
        <v>0</v>
      </c>
    </row>
    <row r="635" spans="1:6" x14ac:dyDescent="0.2">
      <c r="A635" s="191" t="s">
        <v>166</v>
      </c>
      <c r="B635" s="363" t="s">
        <v>371</v>
      </c>
      <c r="C635" s="86"/>
      <c r="D635" s="66"/>
      <c r="E635" s="181"/>
      <c r="F635" s="771">
        <v>0</v>
      </c>
    </row>
    <row r="636" spans="1:6" x14ac:dyDescent="0.2">
      <c r="A636" s="191" t="s">
        <v>167</v>
      </c>
      <c r="B636" s="363" t="s">
        <v>373</v>
      </c>
      <c r="C636" s="86"/>
      <c r="D636" s="66"/>
      <c r="E636" s="181"/>
      <c r="F636" s="771">
        <v>0</v>
      </c>
    </row>
    <row r="637" spans="1:6" x14ac:dyDescent="0.2">
      <c r="A637" s="191" t="s">
        <v>168</v>
      </c>
      <c r="B637" s="418" t="s">
        <v>375</v>
      </c>
      <c r="C637" s="86"/>
      <c r="D637" s="66"/>
      <c r="E637" s="181"/>
      <c r="F637" s="771">
        <v>0</v>
      </c>
    </row>
    <row r="638" spans="1:6" x14ac:dyDescent="0.2">
      <c r="A638" s="191" t="s">
        <v>169</v>
      </c>
      <c r="B638" s="419" t="s">
        <v>378</v>
      </c>
      <c r="C638" s="86"/>
      <c r="D638" s="66"/>
      <c r="E638" s="181"/>
      <c r="F638" s="771">
        <v>0</v>
      </c>
    </row>
    <row r="639" spans="1:6" x14ac:dyDescent="0.2">
      <c r="A639" s="191" t="s">
        <v>170</v>
      </c>
      <c r="B639" s="420" t="s">
        <v>377</v>
      </c>
      <c r="C639" s="86"/>
      <c r="D639" s="66"/>
      <c r="E639" s="181"/>
      <c r="F639" s="771">
        <v>0</v>
      </c>
    </row>
    <row r="640" spans="1:6" ht="13.5" thickBot="1" x14ac:dyDescent="0.25">
      <c r="A640" s="191" t="s">
        <v>171</v>
      </c>
      <c r="B640" s="200" t="s">
        <v>376</v>
      </c>
      <c r="C640" s="91"/>
      <c r="D640" s="67"/>
      <c r="E640" s="182"/>
      <c r="F640" s="771">
        <v>0</v>
      </c>
    </row>
    <row r="641" spans="1:6" ht="13.5" thickBot="1" x14ac:dyDescent="0.25">
      <c r="A641" s="209" t="s">
        <v>172</v>
      </c>
      <c r="B641" s="176" t="s">
        <v>379</v>
      </c>
      <c r="C641" s="93">
        <f>C633+C634+C635+C636+C637+C638+C639+C640</f>
        <v>0</v>
      </c>
      <c r="D641" s="93">
        <f>D633+D634+D635+D636+D637+D638+D639+D640</f>
        <v>0</v>
      </c>
      <c r="E641" s="146">
        <f>E633+E634+E635+E636+E637+E638+E639+E640</f>
        <v>0</v>
      </c>
      <c r="F641" s="802">
        <v>0</v>
      </c>
    </row>
    <row r="642" spans="1:6" x14ac:dyDescent="0.2">
      <c r="A642" s="300"/>
      <c r="B642" s="40"/>
      <c r="C642" s="94"/>
      <c r="D642" s="27"/>
      <c r="E642" s="144"/>
      <c r="F642" s="915"/>
    </row>
    <row r="643" spans="1:6" ht="13.5" thickBot="1" x14ac:dyDescent="0.25">
      <c r="A643" s="240" t="s">
        <v>173</v>
      </c>
      <c r="B643" s="661" t="s">
        <v>251</v>
      </c>
      <c r="C643" s="187">
        <f>C630+C641</f>
        <v>3361180</v>
      </c>
      <c r="D643" s="187">
        <f>D630+D641</f>
        <v>3485601</v>
      </c>
      <c r="E643" s="653">
        <f>E630+E641</f>
        <v>3636619</v>
      </c>
      <c r="F643" s="946">
        <f>E643/D643</f>
        <v>1.0433262441685092</v>
      </c>
    </row>
    <row r="647" spans="1:6" x14ac:dyDescent="0.2">
      <c r="A647" s="208"/>
      <c r="B647" s="381"/>
      <c r="C647" s="27"/>
      <c r="D647" s="27"/>
      <c r="E647" s="27"/>
    </row>
    <row r="648" spans="1:6" x14ac:dyDescent="0.2">
      <c r="A648" s="1396">
        <v>11</v>
      </c>
      <c r="B648" s="1396"/>
      <c r="C648" s="1396"/>
      <c r="D648" s="1396"/>
      <c r="E648" s="1396"/>
      <c r="F648" s="1396"/>
    </row>
    <row r="649" spans="1:6" x14ac:dyDescent="0.2">
      <c r="A649" s="415"/>
      <c r="B649" s="11"/>
      <c r="C649" s="11"/>
      <c r="D649" s="11"/>
      <c r="E649" s="11"/>
    </row>
    <row r="650" spans="1:6" ht="15" x14ac:dyDescent="0.25">
      <c r="A650" s="1377" t="s">
        <v>874</v>
      </c>
      <c r="B650" s="1377"/>
      <c r="C650" s="1377"/>
      <c r="D650" s="1377"/>
      <c r="E650" s="1377"/>
      <c r="F650" s="16"/>
    </row>
    <row r="651" spans="1:6" ht="15" x14ac:dyDescent="0.25">
      <c r="A651" s="202"/>
      <c r="B651" s="202"/>
      <c r="C651" s="202"/>
      <c r="D651" s="202"/>
      <c r="E651" s="202"/>
      <c r="F651" s="16"/>
    </row>
    <row r="652" spans="1:6" ht="15.75" x14ac:dyDescent="0.25">
      <c r="B652" s="1389" t="s">
        <v>822</v>
      </c>
      <c r="C652" s="1389"/>
      <c r="D652" s="1389"/>
      <c r="E652" s="1389"/>
      <c r="F652" s="34"/>
    </row>
    <row r="653" spans="1:6" ht="15.75" x14ac:dyDescent="0.25">
      <c r="B653" s="18"/>
      <c r="C653" s="18"/>
      <c r="D653" s="18"/>
      <c r="E653" s="18"/>
      <c r="F653" s="34"/>
    </row>
    <row r="654" spans="1:6" ht="13.5" thickBot="1" x14ac:dyDescent="0.25">
      <c r="B654" s="1"/>
      <c r="C654" s="1"/>
      <c r="D654" s="1"/>
      <c r="E654" s="19" t="s">
        <v>876</v>
      </c>
    </row>
    <row r="655" spans="1:6" ht="13.5" thickBot="1" x14ac:dyDescent="0.25">
      <c r="A655" s="1397" t="s">
        <v>126</v>
      </c>
      <c r="B655" s="1399" t="s">
        <v>9</v>
      </c>
      <c r="C655" s="1401" t="s">
        <v>764</v>
      </c>
      <c r="D655" s="1402"/>
      <c r="E655" s="1402"/>
      <c r="F655" s="1403"/>
    </row>
    <row r="656" spans="1:6" ht="26.25" thickBot="1" x14ac:dyDescent="0.25">
      <c r="A656" s="1398"/>
      <c r="B656" s="1400"/>
      <c r="C656" s="685" t="s">
        <v>107</v>
      </c>
      <c r="D656" s="686" t="s">
        <v>108</v>
      </c>
      <c r="E656" s="685" t="s">
        <v>583</v>
      </c>
      <c r="F656" s="683" t="s">
        <v>110</v>
      </c>
    </row>
    <row r="657" spans="1:6" ht="13.5" thickBot="1" x14ac:dyDescent="0.25">
      <c r="A657" s="691" t="s">
        <v>127</v>
      </c>
      <c r="B657" s="692" t="s">
        <v>128</v>
      </c>
      <c r="C657" s="693" t="s">
        <v>129</v>
      </c>
      <c r="D657" s="694" t="s">
        <v>130</v>
      </c>
      <c r="E657" s="693" t="s">
        <v>150</v>
      </c>
      <c r="F657" s="695" t="s">
        <v>175</v>
      </c>
    </row>
    <row r="658" spans="1:6" x14ac:dyDescent="0.2">
      <c r="A658" s="192" t="s">
        <v>131</v>
      </c>
      <c r="B658" s="197" t="s">
        <v>111</v>
      </c>
      <c r="C658" s="183"/>
      <c r="D658" s="89"/>
      <c r="E658" s="183"/>
      <c r="F658" s="696"/>
    </row>
    <row r="659" spans="1:6" x14ac:dyDescent="0.2">
      <c r="A659" s="191" t="s">
        <v>132</v>
      </c>
      <c r="B659" s="115" t="s">
        <v>345</v>
      </c>
      <c r="C659" s="405"/>
      <c r="D659" s="86"/>
      <c r="E659" s="181"/>
      <c r="F659" s="771">
        <v>0</v>
      </c>
    </row>
    <row r="660" spans="1:6" x14ac:dyDescent="0.2">
      <c r="A660" s="191" t="s">
        <v>133</v>
      </c>
      <c r="B660" s="128" t="s">
        <v>347</v>
      </c>
      <c r="C660" s="405"/>
      <c r="D660" s="86"/>
      <c r="E660" s="181"/>
      <c r="F660" s="771">
        <v>0</v>
      </c>
    </row>
    <row r="661" spans="1:6" x14ac:dyDescent="0.2">
      <c r="A661" s="191" t="s">
        <v>134</v>
      </c>
      <c r="B661" s="128" t="s">
        <v>346</v>
      </c>
      <c r="C661" s="181">
        <v>3575240</v>
      </c>
      <c r="D661" s="86">
        <v>5412986</v>
      </c>
      <c r="E661" s="181">
        <v>5221556</v>
      </c>
      <c r="F661" s="771">
        <f>E661/D661</f>
        <v>0.96463504616490792</v>
      </c>
    </row>
    <row r="662" spans="1:6" x14ac:dyDescent="0.2">
      <c r="A662" s="191" t="s">
        <v>135</v>
      </c>
      <c r="B662" s="128" t="s">
        <v>348</v>
      </c>
      <c r="C662" s="181"/>
      <c r="D662" s="86"/>
      <c r="E662" s="181"/>
      <c r="F662" s="771">
        <v>0</v>
      </c>
    </row>
    <row r="663" spans="1:6" x14ac:dyDescent="0.2">
      <c r="A663" s="191" t="s">
        <v>136</v>
      </c>
      <c r="B663" s="128" t="s">
        <v>349</v>
      </c>
      <c r="C663" s="181"/>
      <c r="D663" s="86"/>
      <c r="E663" s="181"/>
      <c r="F663" s="771">
        <v>0</v>
      </c>
    </row>
    <row r="664" spans="1:6" x14ac:dyDescent="0.2">
      <c r="A664" s="191" t="s">
        <v>137</v>
      </c>
      <c r="B664" s="128" t="s">
        <v>350</v>
      </c>
      <c r="C664" s="181">
        <f>C665+C666+C667+C668+C669+C670+C671</f>
        <v>0</v>
      </c>
      <c r="D664" s="181">
        <f>D665+D666+D667+D668+D669+D670+D671</f>
        <v>0</v>
      </c>
      <c r="E664" s="181">
        <f>E665+E666+E667+E668+E669+E670+E671</f>
        <v>0</v>
      </c>
      <c r="F664" s="771">
        <v>0</v>
      </c>
    </row>
    <row r="665" spans="1:6" x14ac:dyDescent="0.2">
      <c r="A665" s="191" t="s">
        <v>138</v>
      </c>
      <c r="B665" s="128" t="s">
        <v>354</v>
      </c>
      <c r="C665" s="181"/>
      <c r="D665" s="86"/>
      <c r="E665" s="181"/>
      <c r="F665" s="771">
        <v>0</v>
      </c>
    </row>
    <row r="666" spans="1:6" x14ac:dyDescent="0.2">
      <c r="A666" s="191" t="s">
        <v>139</v>
      </c>
      <c r="B666" s="128" t="s">
        <v>355</v>
      </c>
      <c r="C666" s="181"/>
      <c r="D666" s="86"/>
      <c r="E666" s="405"/>
      <c r="F666" s="771">
        <v>0</v>
      </c>
    </row>
    <row r="667" spans="1:6" x14ac:dyDescent="0.2">
      <c r="A667" s="191" t="s">
        <v>140</v>
      </c>
      <c r="B667" s="128" t="s">
        <v>356</v>
      </c>
      <c r="C667" s="181"/>
      <c r="D667" s="86"/>
      <c r="E667" s="181"/>
      <c r="F667" s="771">
        <v>0</v>
      </c>
    </row>
    <row r="668" spans="1:6" x14ac:dyDescent="0.2">
      <c r="A668" s="191" t="s">
        <v>141</v>
      </c>
      <c r="B668" s="198" t="s">
        <v>352</v>
      </c>
      <c r="C668" s="145"/>
      <c r="D668" s="90"/>
      <c r="E668" s="181"/>
      <c r="F668" s="771">
        <v>0</v>
      </c>
    </row>
    <row r="669" spans="1:6" x14ac:dyDescent="0.2">
      <c r="A669" s="191" t="s">
        <v>142</v>
      </c>
      <c r="B669" s="416" t="s">
        <v>353</v>
      </c>
      <c r="C669" s="184"/>
      <c r="D669" s="87"/>
      <c r="E669" s="181"/>
      <c r="F669" s="771">
        <v>0</v>
      </c>
    </row>
    <row r="670" spans="1:6" x14ac:dyDescent="0.2">
      <c r="A670" s="191" t="s">
        <v>143</v>
      </c>
      <c r="B670" s="417" t="s">
        <v>351</v>
      </c>
      <c r="C670" s="184"/>
      <c r="D670" s="87"/>
      <c r="E670" s="181"/>
      <c r="F670" s="771">
        <v>0</v>
      </c>
    </row>
    <row r="671" spans="1:6" x14ac:dyDescent="0.2">
      <c r="A671" s="191" t="s">
        <v>144</v>
      </c>
      <c r="B671" s="73" t="s">
        <v>577</v>
      </c>
      <c r="C671" s="184"/>
      <c r="D671" s="87"/>
      <c r="E671" s="181"/>
      <c r="F671" s="771">
        <v>0</v>
      </c>
    </row>
    <row r="672" spans="1:6" ht="13.5" thickBot="1" x14ac:dyDescent="0.25">
      <c r="A672" s="191" t="s">
        <v>145</v>
      </c>
      <c r="B672" s="130" t="s">
        <v>358</v>
      </c>
      <c r="C672" s="182"/>
      <c r="D672" s="91"/>
      <c r="E672" s="181"/>
      <c r="F672" s="771">
        <v>0</v>
      </c>
    </row>
    <row r="673" spans="1:6" ht="13.5" thickBot="1" x14ac:dyDescent="0.25">
      <c r="A673" s="308" t="s">
        <v>146</v>
      </c>
      <c r="B673" s="309" t="s">
        <v>5</v>
      </c>
      <c r="C673" s="314">
        <f>C659+C660+C661+C662+C664+C672</f>
        <v>3575240</v>
      </c>
      <c r="D673" s="314">
        <f>D659+D660+D661+D662+D664+D672</f>
        <v>5412986</v>
      </c>
      <c r="E673" s="314">
        <f>E659+E660+E661+E662+E664+E672</f>
        <v>5221556</v>
      </c>
      <c r="F673" s="1047">
        <f>E673/D673</f>
        <v>0.96463504616490792</v>
      </c>
    </row>
    <row r="674" spans="1:6" ht="13.5" thickTop="1" x14ac:dyDescent="0.2">
      <c r="A674" s="300"/>
      <c r="B674" s="197"/>
      <c r="C674" s="144"/>
      <c r="D674" s="144"/>
      <c r="E674" s="687"/>
      <c r="F674" s="915"/>
    </row>
    <row r="675" spans="1:6" x14ac:dyDescent="0.2">
      <c r="A675" s="192" t="s">
        <v>147</v>
      </c>
      <c r="B675" s="199" t="s">
        <v>112</v>
      </c>
      <c r="C675" s="183"/>
      <c r="D675" s="183"/>
      <c r="E675" s="183"/>
      <c r="F675" s="770"/>
    </row>
    <row r="676" spans="1:6" x14ac:dyDescent="0.2">
      <c r="A676" s="191" t="s">
        <v>148</v>
      </c>
      <c r="B676" s="128" t="s">
        <v>359</v>
      </c>
      <c r="C676" s="181"/>
      <c r="D676" s="181"/>
      <c r="E676" s="181"/>
      <c r="F676" s="771" t="e">
        <f>E676/D676</f>
        <v>#DIV/0!</v>
      </c>
    </row>
    <row r="677" spans="1:6" x14ac:dyDescent="0.2">
      <c r="A677" s="191" t="s">
        <v>149</v>
      </c>
      <c r="B677" s="128" t="s">
        <v>360</v>
      </c>
      <c r="C677" s="181"/>
      <c r="D677" s="86"/>
      <c r="E677" s="181"/>
      <c r="F677" s="771">
        <v>0</v>
      </c>
    </row>
    <row r="678" spans="1:6" x14ac:dyDescent="0.2">
      <c r="A678" s="191" t="s">
        <v>151</v>
      </c>
      <c r="B678" s="128" t="s">
        <v>361</v>
      </c>
      <c r="C678" s="145">
        <f>C679+C680+C681+C682+C683+C684+C685</f>
        <v>0</v>
      </c>
      <c r="D678" s="145">
        <f>D679+D680+D681+D682+D683+D684+D685</f>
        <v>0</v>
      </c>
      <c r="E678" s="145">
        <f>E679+E680+E681+E682+E683+E684+E685</f>
        <v>0</v>
      </c>
      <c r="F678" s="771">
        <v>0</v>
      </c>
    </row>
    <row r="679" spans="1:6" x14ac:dyDescent="0.2">
      <c r="A679" s="191" t="s">
        <v>152</v>
      </c>
      <c r="B679" s="198" t="s">
        <v>362</v>
      </c>
      <c r="C679" s="181"/>
      <c r="D679" s="86"/>
      <c r="E679" s="181"/>
      <c r="F679" s="771">
        <v>0</v>
      </c>
    </row>
    <row r="680" spans="1:6" x14ac:dyDescent="0.2">
      <c r="A680" s="191" t="s">
        <v>153</v>
      </c>
      <c r="B680" s="198" t="s">
        <v>363</v>
      </c>
      <c r="C680" s="181"/>
      <c r="D680" s="86"/>
      <c r="E680" s="181"/>
      <c r="F680" s="771">
        <v>0</v>
      </c>
    </row>
    <row r="681" spans="1:6" x14ac:dyDescent="0.2">
      <c r="A681" s="191" t="s">
        <v>154</v>
      </c>
      <c r="B681" s="198" t="s">
        <v>364</v>
      </c>
      <c r="C681" s="181"/>
      <c r="D681" s="86"/>
      <c r="E681" s="181"/>
      <c r="F681" s="771">
        <v>0</v>
      </c>
    </row>
    <row r="682" spans="1:6" x14ac:dyDescent="0.2">
      <c r="A682" s="191" t="s">
        <v>155</v>
      </c>
      <c r="B682" s="198" t="s">
        <v>365</v>
      </c>
      <c r="C682" s="181"/>
      <c r="D682" s="86"/>
      <c r="E682" s="181"/>
      <c r="F682" s="771">
        <v>0</v>
      </c>
    </row>
    <row r="683" spans="1:6" x14ac:dyDescent="0.2">
      <c r="A683" s="191" t="s">
        <v>156</v>
      </c>
      <c r="B683" s="416" t="s">
        <v>366</v>
      </c>
      <c r="C683" s="181"/>
      <c r="D683" s="86"/>
      <c r="E683" s="181"/>
      <c r="F683" s="771">
        <v>0</v>
      </c>
    </row>
    <row r="684" spans="1:6" x14ac:dyDescent="0.2">
      <c r="A684" s="191" t="s">
        <v>157</v>
      </c>
      <c r="B684" s="175" t="s">
        <v>367</v>
      </c>
      <c r="C684" s="181"/>
      <c r="D684" s="86"/>
      <c r="E684" s="181"/>
      <c r="F684" s="771">
        <v>0</v>
      </c>
    </row>
    <row r="685" spans="1:6" x14ac:dyDescent="0.2">
      <c r="A685" s="191" t="s">
        <v>158</v>
      </c>
      <c r="B685" s="543" t="s">
        <v>368</v>
      </c>
      <c r="C685" s="181"/>
      <c r="D685" s="86"/>
      <c r="E685" s="181"/>
      <c r="F685" s="771">
        <v>0</v>
      </c>
    </row>
    <row r="686" spans="1:6" x14ac:dyDescent="0.2">
      <c r="A686" s="191" t="s">
        <v>159</v>
      </c>
      <c r="B686" s="128"/>
      <c r="C686" s="181"/>
      <c r="D686" s="86"/>
      <c r="E686" s="181"/>
      <c r="F686" s="771">
        <v>0</v>
      </c>
    </row>
    <row r="687" spans="1:6" ht="13.5" thickBot="1" x14ac:dyDescent="0.25">
      <c r="A687" s="191" t="s">
        <v>160</v>
      </c>
      <c r="B687" s="130"/>
      <c r="C687" s="184">
        <f>-C662</f>
        <v>0</v>
      </c>
      <c r="D687" s="184">
        <f>-D662</f>
        <v>0</v>
      </c>
      <c r="E687" s="184">
        <f>-E662</f>
        <v>0</v>
      </c>
      <c r="F687" s="771">
        <v>0</v>
      </c>
    </row>
    <row r="688" spans="1:6" ht="13.5" thickBot="1" x14ac:dyDescent="0.25">
      <c r="A688" s="308" t="s">
        <v>578</v>
      </c>
      <c r="B688" s="309" t="s">
        <v>6</v>
      </c>
      <c r="C688" s="437">
        <f>C676+C677+C678+C686+C687</f>
        <v>0</v>
      </c>
      <c r="D688" s="437">
        <f>D676+D677+D678+D686+D687</f>
        <v>0</v>
      </c>
      <c r="E688" s="688">
        <f>E676+E677+E678+E686+E687</f>
        <v>0</v>
      </c>
      <c r="F688" s="1047" t="e">
        <f>E688/D688</f>
        <v>#DIV/0!</v>
      </c>
    </row>
    <row r="689" spans="1:6" ht="27" thickTop="1" thickBot="1" x14ac:dyDescent="0.25">
      <c r="A689" s="308" t="s">
        <v>162</v>
      </c>
      <c r="B689" s="313" t="s">
        <v>248</v>
      </c>
      <c r="C689" s="436">
        <f>C673+C688</f>
        <v>3575240</v>
      </c>
      <c r="D689" s="436">
        <f>D673+D688</f>
        <v>5412986</v>
      </c>
      <c r="E689" s="689">
        <f>E673+E688</f>
        <v>5221556</v>
      </c>
      <c r="F689" s="1054">
        <f>E689/D689</f>
        <v>0.96463504616490792</v>
      </c>
    </row>
    <row r="690" spans="1:6" ht="13.5" thickTop="1" x14ac:dyDescent="0.2">
      <c r="A690" s="300"/>
      <c r="B690" s="425"/>
      <c r="C690" s="94"/>
      <c r="D690" s="27"/>
      <c r="E690" s="144"/>
      <c r="F690" s="915"/>
    </row>
    <row r="691" spans="1:6" x14ac:dyDescent="0.2">
      <c r="A691" s="192" t="s">
        <v>163</v>
      </c>
      <c r="B691" s="256" t="s">
        <v>249</v>
      </c>
      <c r="C691" s="89"/>
      <c r="D691" s="95"/>
      <c r="E691" s="183"/>
      <c r="F691" s="770"/>
    </row>
    <row r="692" spans="1:6" x14ac:dyDescent="0.2">
      <c r="A692" s="191" t="s">
        <v>164</v>
      </c>
      <c r="B692" s="129" t="s">
        <v>374</v>
      </c>
      <c r="C692" s="86"/>
      <c r="D692" s="66"/>
      <c r="E692" s="181"/>
      <c r="F692" s="771">
        <v>0</v>
      </c>
    </row>
    <row r="693" spans="1:6" x14ac:dyDescent="0.2">
      <c r="A693" s="191" t="s">
        <v>165</v>
      </c>
      <c r="B693" s="363" t="s">
        <v>372</v>
      </c>
      <c r="C693" s="86"/>
      <c r="D693" s="66"/>
      <c r="E693" s="181"/>
      <c r="F693" s="771">
        <v>0</v>
      </c>
    </row>
    <row r="694" spans="1:6" x14ac:dyDescent="0.2">
      <c r="A694" s="191" t="s">
        <v>166</v>
      </c>
      <c r="B694" s="363" t="s">
        <v>371</v>
      </c>
      <c r="C694" s="86"/>
      <c r="D694" s="66"/>
      <c r="E694" s="181"/>
      <c r="F694" s="771">
        <v>0</v>
      </c>
    </row>
    <row r="695" spans="1:6" x14ac:dyDescent="0.2">
      <c r="A695" s="191" t="s">
        <v>167</v>
      </c>
      <c r="B695" s="363" t="s">
        <v>373</v>
      </c>
      <c r="C695" s="86"/>
      <c r="D695" s="66"/>
      <c r="E695" s="181"/>
      <c r="F695" s="771">
        <v>0</v>
      </c>
    </row>
    <row r="696" spans="1:6" x14ac:dyDescent="0.2">
      <c r="A696" s="191" t="s">
        <v>168</v>
      </c>
      <c r="B696" s="418" t="s">
        <v>375</v>
      </c>
      <c r="C696" s="86"/>
      <c r="D696" s="66"/>
      <c r="E696" s="181"/>
      <c r="F696" s="771">
        <v>0</v>
      </c>
    </row>
    <row r="697" spans="1:6" x14ac:dyDescent="0.2">
      <c r="A697" s="191" t="s">
        <v>169</v>
      </c>
      <c r="B697" s="419" t="s">
        <v>378</v>
      </c>
      <c r="C697" s="86"/>
      <c r="D697" s="66"/>
      <c r="E697" s="181"/>
      <c r="F697" s="771">
        <v>0</v>
      </c>
    </row>
    <row r="698" spans="1:6" x14ac:dyDescent="0.2">
      <c r="A698" s="191" t="s">
        <v>170</v>
      </c>
      <c r="B698" s="420" t="s">
        <v>377</v>
      </c>
      <c r="C698" s="86"/>
      <c r="D698" s="66"/>
      <c r="E698" s="181"/>
      <c r="F698" s="771">
        <v>0</v>
      </c>
    </row>
    <row r="699" spans="1:6" ht="13.5" thickBot="1" x14ac:dyDescent="0.25">
      <c r="A699" s="191" t="s">
        <v>171</v>
      </c>
      <c r="B699" s="200" t="s">
        <v>376</v>
      </c>
      <c r="C699" s="91"/>
      <c r="D699" s="67"/>
      <c r="E699" s="182"/>
      <c r="F699" s="771">
        <v>0</v>
      </c>
    </row>
    <row r="700" spans="1:6" ht="13.5" thickBot="1" x14ac:dyDescent="0.25">
      <c r="A700" s="209" t="s">
        <v>172</v>
      </c>
      <c r="B700" s="176" t="s">
        <v>379</v>
      </c>
      <c r="C700" s="93">
        <f>C692+C693+C694+C695+C696+C697+C698+C699</f>
        <v>0</v>
      </c>
      <c r="D700" s="93">
        <f>D692+D693+D694+D695+D696+D697+D698+D699</f>
        <v>0</v>
      </c>
      <c r="E700" s="146">
        <f>E692+E693+E694+E695+E696+E697+E698+E699</f>
        <v>0</v>
      </c>
      <c r="F700" s="802">
        <v>0</v>
      </c>
    </row>
    <row r="701" spans="1:6" x14ac:dyDescent="0.2">
      <c r="A701" s="300"/>
      <c r="B701" s="40"/>
      <c r="C701" s="94"/>
      <c r="D701" s="27"/>
      <c r="E701" s="144"/>
      <c r="F701" s="945"/>
    </row>
    <row r="702" spans="1:6" ht="13.5" thickBot="1" x14ac:dyDescent="0.25">
      <c r="A702" s="240" t="s">
        <v>173</v>
      </c>
      <c r="B702" s="661" t="s">
        <v>251</v>
      </c>
      <c r="C702" s="187">
        <f>C689+C700</f>
        <v>3575240</v>
      </c>
      <c r="D702" s="187">
        <f>D689+D700</f>
        <v>5412986</v>
      </c>
      <c r="E702" s="653">
        <f>E689+E700</f>
        <v>5221556</v>
      </c>
      <c r="F702" s="946">
        <f>E702/D702</f>
        <v>0.96463504616490792</v>
      </c>
    </row>
    <row r="706" spans="1:6" x14ac:dyDescent="0.2">
      <c r="A706" s="208"/>
      <c r="B706" s="381"/>
      <c r="C706" s="27"/>
      <c r="D706" s="27"/>
      <c r="E706" s="27"/>
    </row>
    <row r="707" spans="1:6" x14ac:dyDescent="0.2">
      <c r="A707" s="1396">
        <v>12</v>
      </c>
      <c r="B707" s="1396"/>
      <c r="C707" s="1396"/>
      <c r="D707" s="1396"/>
      <c r="E707" s="1396"/>
      <c r="F707" s="1396"/>
    </row>
    <row r="708" spans="1:6" x14ac:dyDescent="0.2">
      <c r="A708" s="415"/>
      <c r="B708" s="11"/>
      <c r="C708" s="11"/>
      <c r="D708" s="11"/>
      <c r="E708" s="11"/>
    </row>
    <row r="709" spans="1:6" ht="15" x14ac:dyDescent="0.25">
      <c r="A709" s="1377" t="s">
        <v>879</v>
      </c>
      <c r="B709" s="1377"/>
      <c r="C709" s="1377"/>
      <c r="D709" s="1377"/>
      <c r="E709" s="1377"/>
      <c r="F709" s="16"/>
    </row>
    <row r="710" spans="1:6" ht="15" x14ac:dyDescent="0.25">
      <c r="A710" s="202"/>
      <c r="B710" s="202"/>
      <c r="C710" s="202"/>
      <c r="D710" s="202"/>
      <c r="E710" s="202"/>
      <c r="F710" s="16"/>
    </row>
    <row r="711" spans="1:6" ht="15.75" x14ac:dyDescent="0.25">
      <c r="B711" s="1389" t="s">
        <v>822</v>
      </c>
      <c r="C711" s="1389"/>
      <c r="D711" s="1389"/>
      <c r="E711" s="1389"/>
      <c r="F711" s="34"/>
    </row>
    <row r="712" spans="1:6" ht="15.75" x14ac:dyDescent="0.25">
      <c r="B712" s="18"/>
      <c r="C712" s="18"/>
      <c r="D712" s="18"/>
      <c r="E712" s="18"/>
      <c r="F712" s="34"/>
    </row>
    <row r="713" spans="1:6" ht="13.5" thickBot="1" x14ac:dyDescent="0.25">
      <c r="B713" s="1"/>
      <c r="C713" s="1"/>
      <c r="D713" s="1"/>
      <c r="E713" s="19" t="s">
        <v>876</v>
      </c>
    </row>
    <row r="714" spans="1:6" ht="13.5" thickBot="1" x14ac:dyDescent="0.25">
      <c r="A714" s="1397" t="s">
        <v>126</v>
      </c>
      <c r="B714" s="1399" t="s">
        <v>9</v>
      </c>
      <c r="C714" s="1401" t="s">
        <v>765</v>
      </c>
      <c r="D714" s="1402"/>
      <c r="E714" s="1402"/>
      <c r="F714" s="1403"/>
    </row>
    <row r="715" spans="1:6" ht="26.25" thickBot="1" x14ac:dyDescent="0.25">
      <c r="A715" s="1398"/>
      <c r="B715" s="1400"/>
      <c r="C715" s="685" t="s">
        <v>107</v>
      </c>
      <c r="D715" s="686" t="s">
        <v>108</v>
      </c>
      <c r="E715" s="685" t="s">
        <v>583</v>
      </c>
      <c r="F715" s="683" t="s">
        <v>110</v>
      </c>
    </row>
    <row r="716" spans="1:6" ht="13.5" thickBot="1" x14ac:dyDescent="0.25">
      <c r="A716" s="691" t="s">
        <v>127</v>
      </c>
      <c r="B716" s="692" t="s">
        <v>128</v>
      </c>
      <c r="C716" s="693" t="s">
        <v>129</v>
      </c>
      <c r="D716" s="694" t="s">
        <v>130</v>
      </c>
      <c r="E716" s="693" t="s">
        <v>150</v>
      </c>
      <c r="F716" s="695" t="s">
        <v>175</v>
      </c>
    </row>
    <row r="717" spans="1:6" x14ac:dyDescent="0.2">
      <c r="A717" s="192" t="s">
        <v>131</v>
      </c>
      <c r="B717" s="197" t="s">
        <v>111</v>
      </c>
      <c r="C717" s="183"/>
      <c r="D717" s="89"/>
      <c r="E717" s="183"/>
      <c r="F717" s="696"/>
    </row>
    <row r="718" spans="1:6" x14ac:dyDescent="0.2">
      <c r="A718" s="191" t="s">
        <v>132</v>
      </c>
      <c r="B718" s="115" t="s">
        <v>345</v>
      </c>
      <c r="C718" s="405"/>
      <c r="D718" s="86"/>
      <c r="E718" s="181"/>
      <c r="F718" s="771">
        <v>0</v>
      </c>
    </row>
    <row r="719" spans="1:6" x14ac:dyDescent="0.2">
      <c r="A719" s="191" t="s">
        <v>133</v>
      </c>
      <c r="B719" s="128" t="s">
        <v>347</v>
      </c>
      <c r="C719" s="405"/>
      <c r="D719" s="86"/>
      <c r="E719" s="181"/>
      <c r="F719" s="771">
        <v>0</v>
      </c>
    </row>
    <row r="720" spans="1:6" x14ac:dyDescent="0.2">
      <c r="A720" s="191" t="s">
        <v>134</v>
      </c>
      <c r="B720" s="128" t="s">
        <v>346</v>
      </c>
      <c r="C720" s="181"/>
      <c r="D720" s="86"/>
      <c r="E720" s="181"/>
      <c r="F720" s="771">
        <v>0</v>
      </c>
    </row>
    <row r="721" spans="1:6" x14ac:dyDescent="0.2">
      <c r="A721" s="191" t="s">
        <v>135</v>
      </c>
      <c r="B721" s="128" t="s">
        <v>348</v>
      </c>
      <c r="C721" s="181"/>
      <c r="D721" s="86"/>
      <c r="E721" s="181"/>
      <c r="F721" s="771">
        <v>0</v>
      </c>
    </row>
    <row r="722" spans="1:6" x14ac:dyDescent="0.2">
      <c r="A722" s="191" t="s">
        <v>136</v>
      </c>
      <c r="B722" s="128" t="s">
        <v>349</v>
      </c>
      <c r="C722" s="181"/>
      <c r="D722" s="86"/>
      <c r="E722" s="181"/>
      <c r="F722" s="771">
        <v>0</v>
      </c>
    </row>
    <row r="723" spans="1:6" x14ac:dyDescent="0.2">
      <c r="A723" s="191" t="s">
        <v>137</v>
      </c>
      <c r="B723" s="128" t="s">
        <v>350</v>
      </c>
      <c r="C723" s="181">
        <f>C724+C725+C726+C727+C728+C729+C730</f>
        <v>450000</v>
      </c>
      <c r="D723" s="181">
        <f>D724+D725+D726+D727+D728+D729+D730</f>
        <v>450000</v>
      </c>
      <c r="E723" s="181">
        <f>E724+E725+E726+E727+E728+E729+E730</f>
        <v>250000</v>
      </c>
      <c r="F723" s="771">
        <f>E723/D723</f>
        <v>0.55555555555555558</v>
      </c>
    </row>
    <row r="724" spans="1:6" x14ac:dyDescent="0.2">
      <c r="A724" s="191" t="s">
        <v>138</v>
      </c>
      <c r="B724" s="128" t="s">
        <v>354</v>
      </c>
      <c r="C724" s="181"/>
      <c r="D724" s="86"/>
      <c r="E724" s="181"/>
      <c r="F724" s="771">
        <v>0</v>
      </c>
    </row>
    <row r="725" spans="1:6" x14ac:dyDescent="0.2">
      <c r="A725" s="191" t="s">
        <v>139</v>
      </c>
      <c r="B725" s="128" t="s">
        <v>355</v>
      </c>
      <c r="C725" s="181"/>
      <c r="D725" s="86"/>
      <c r="E725" s="405"/>
      <c r="F725" s="771">
        <v>0</v>
      </c>
    </row>
    <row r="726" spans="1:6" x14ac:dyDescent="0.2">
      <c r="A726" s="191" t="s">
        <v>140</v>
      </c>
      <c r="B726" s="128" t="s">
        <v>356</v>
      </c>
      <c r="C726" s="181"/>
      <c r="D726" s="86"/>
      <c r="E726" s="181"/>
      <c r="F726" s="771">
        <v>0</v>
      </c>
    </row>
    <row r="727" spans="1:6" x14ac:dyDescent="0.2">
      <c r="A727" s="191" t="s">
        <v>141</v>
      </c>
      <c r="B727" s="198" t="s">
        <v>753</v>
      </c>
      <c r="C727" s="145">
        <v>450000</v>
      </c>
      <c r="D727" s="90">
        <v>450000</v>
      </c>
      <c r="E727" s="181">
        <v>250000</v>
      </c>
      <c r="F727" s="771">
        <f>E727/D727</f>
        <v>0.55555555555555558</v>
      </c>
    </row>
    <row r="728" spans="1:6" x14ac:dyDescent="0.2">
      <c r="A728" s="191" t="s">
        <v>142</v>
      </c>
      <c r="B728" s="416" t="s">
        <v>353</v>
      </c>
      <c r="C728" s="184"/>
      <c r="D728" s="87"/>
      <c r="E728" s="181"/>
      <c r="F728" s="771">
        <v>0</v>
      </c>
    </row>
    <row r="729" spans="1:6" x14ac:dyDescent="0.2">
      <c r="A729" s="191" t="s">
        <v>143</v>
      </c>
      <c r="B729" s="417" t="s">
        <v>351</v>
      </c>
      <c r="C729" s="184"/>
      <c r="D729" s="87"/>
      <c r="E729" s="181"/>
      <c r="F729" s="771">
        <v>0</v>
      </c>
    </row>
    <row r="730" spans="1:6" x14ac:dyDescent="0.2">
      <c r="A730" s="191" t="s">
        <v>144</v>
      </c>
      <c r="B730" s="73" t="s">
        <v>577</v>
      </c>
      <c r="C730" s="184"/>
      <c r="D730" s="87"/>
      <c r="E730" s="181"/>
      <c r="F730" s="771">
        <v>0</v>
      </c>
    </row>
    <row r="731" spans="1:6" ht="13.5" thickBot="1" x14ac:dyDescent="0.25">
      <c r="A731" s="191" t="s">
        <v>145</v>
      </c>
      <c r="B731" s="130" t="s">
        <v>358</v>
      </c>
      <c r="C731" s="182"/>
      <c r="D731" s="91"/>
      <c r="E731" s="181"/>
      <c r="F731" s="771">
        <v>0</v>
      </c>
    </row>
    <row r="732" spans="1:6" ht="13.5" thickBot="1" x14ac:dyDescent="0.25">
      <c r="A732" s="308" t="s">
        <v>146</v>
      </c>
      <c r="B732" s="309" t="s">
        <v>5</v>
      </c>
      <c r="C732" s="314">
        <f>C718+C719+C720+C721+C723+C731</f>
        <v>450000</v>
      </c>
      <c r="D732" s="314">
        <f>D718+D719+D720+D721+D723+D731</f>
        <v>450000</v>
      </c>
      <c r="E732" s="314">
        <f>E718+E719+E720+E721+E723+E731</f>
        <v>250000</v>
      </c>
      <c r="F732" s="1047">
        <f>E732/D732</f>
        <v>0.55555555555555558</v>
      </c>
    </row>
    <row r="733" spans="1:6" ht="13.5" thickTop="1" x14ac:dyDescent="0.2">
      <c r="A733" s="300"/>
      <c r="B733" s="197"/>
      <c r="C733" s="144"/>
      <c r="D733" s="144"/>
      <c r="E733" s="687"/>
      <c r="F733" s="915"/>
    </row>
    <row r="734" spans="1:6" x14ac:dyDescent="0.2">
      <c r="A734" s="192" t="s">
        <v>147</v>
      </c>
      <c r="B734" s="199" t="s">
        <v>112</v>
      </c>
      <c r="C734" s="183"/>
      <c r="D734" s="183"/>
      <c r="E734" s="183"/>
      <c r="F734" s="770"/>
    </row>
    <row r="735" spans="1:6" x14ac:dyDescent="0.2">
      <c r="A735" s="191" t="s">
        <v>148</v>
      </c>
      <c r="B735" s="128" t="s">
        <v>359</v>
      </c>
      <c r="C735" s="181"/>
      <c r="D735" s="181"/>
      <c r="E735" s="181"/>
      <c r="F735" s="771">
        <v>0</v>
      </c>
    </row>
    <row r="736" spans="1:6" x14ac:dyDescent="0.2">
      <c r="A736" s="191" t="s">
        <v>149</v>
      </c>
      <c r="B736" s="128" t="s">
        <v>360</v>
      </c>
      <c r="C736" s="181"/>
      <c r="D736" s="181"/>
      <c r="E736" s="181"/>
      <c r="F736" s="771">
        <v>0</v>
      </c>
    </row>
    <row r="737" spans="1:6" x14ac:dyDescent="0.2">
      <c r="A737" s="191" t="s">
        <v>151</v>
      </c>
      <c r="B737" s="128" t="s">
        <v>361</v>
      </c>
      <c r="C737" s="145">
        <f>C738+C739+C740+C741+C742+C743+C744</f>
        <v>0</v>
      </c>
      <c r="D737" s="145">
        <f>D738+D739+D740+D741+D742+D743+D744</f>
        <v>0</v>
      </c>
      <c r="E737" s="145">
        <f>E738+E739+E740+E741+E742+E743+E744</f>
        <v>0</v>
      </c>
      <c r="F737" s="771">
        <v>0</v>
      </c>
    </row>
    <row r="738" spans="1:6" x14ac:dyDescent="0.2">
      <c r="A738" s="191" t="s">
        <v>152</v>
      </c>
      <c r="B738" s="198" t="s">
        <v>362</v>
      </c>
      <c r="C738" s="181"/>
      <c r="D738" s="86"/>
      <c r="E738" s="181"/>
      <c r="F738" s="771">
        <v>0</v>
      </c>
    </row>
    <row r="739" spans="1:6" x14ac:dyDescent="0.2">
      <c r="A739" s="191" t="s">
        <v>153</v>
      </c>
      <c r="B739" s="198" t="s">
        <v>363</v>
      </c>
      <c r="C739" s="181"/>
      <c r="D739" s="86"/>
      <c r="E739" s="181"/>
      <c r="F739" s="771">
        <v>0</v>
      </c>
    </row>
    <row r="740" spans="1:6" x14ac:dyDescent="0.2">
      <c r="A740" s="191" t="s">
        <v>154</v>
      </c>
      <c r="B740" s="198" t="s">
        <v>364</v>
      </c>
      <c r="C740" s="181"/>
      <c r="D740" s="86"/>
      <c r="E740" s="181"/>
      <c r="F740" s="771">
        <v>0</v>
      </c>
    </row>
    <row r="741" spans="1:6" x14ac:dyDescent="0.2">
      <c r="A741" s="191" t="s">
        <v>155</v>
      </c>
      <c r="B741" s="198" t="s">
        <v>365</v>
      </c>
      <c r="C741" s="181"/>
      <c r="D741" s="86"/>
      <c r="E741" s="181"/>
      <c r="F741" s="771">
        <v>0</v>
      </c>
    </row>
    <row r="742" spans="1:6" x14ac:dyDescent="0.2">
      <c r="A742" s="191" t="s">
        <v>156</v>
      </c>
      <c r="B742" s="416" t="s">
        <v>366</v>
      </c>
      <c r="C742" s="181"/>
      <c r="D742" s="86"/>
      <c r="E742" s="181"/>
      <c r="F742" s="771">
        <v>0</v>
      </c>
    </row>
    <row r="743" spans="1:6" x14ac:dyDescent="0.2">
      <c r="A743" s="191" t="s">
        <v>157</v>
      </c>
      <c r="B743" s="175" t="s">
        <v>367</v>
      </c>
      <c r="C743" s="181"/>
      <c r="D743" s="86"/>
      <c r="E743" s="181"/>
      <c r="F743" s="771">
        <v>0</v>
      </c>
    </row>
    <row r="744" spans="1:6" x14ac:dyDescent="0.2">
      <c r="A744" s="191" t="s">
        <v>158</v>
      </c>
      <c r="B744" s="543" t="s">
        <v>368</v>
      </c>
      <c r="C744" s="181"/>
      <c r="D744" s="86"/>
      <c r="E744" s="181"/>
      <c r="F744" s="771">
        <v>0</v>
      </c>
    </row>
    <row r="745" spans="1:6" x14ac:dyDescent="0.2">
      <c r="A745" s="191" t="s">
        <v>159</v>
      </c>
      <c r="B745" s="128"/>
      <c r="C745" s="181"/>
      <c r="D745" s="86"/>
      <c r="E745" s="181"/>
      <c r="F745" s="771">
        <v>0</v>
      </c>
    </row>
    <row r="746" spans="1:6" ht="13.5" thickBot="1" x14ac:dyDescent="0.25">
      <c r="A746" s="191" t="s">
        <v>160</v>
      </c>
      <c r="B746" s="130"/>
      <c r="C746" s="184">
        <f>-C721</f>
        <v>0</v>
      </c>
      <c r="D746" s="184">
        <f>-D721</f>
        <v>0</v>
      </c>
      <c r="E746" s="184">
        <f>-E721</f>
        <v>0</v>
      </c>
      <c r="F746" s="771">
        <v>0</v>
      </c>
    </row>
    <row r="747" spans="1:6" ht="13.5" thickBot="1" x14ac:dyDescent="0.25">
      <c r="A747" s="308" t="s">
        <v>578</v>
      </c>
      <c r="B747" s="309" t="s">
        <v>6</v>
      </c>
      <c r="C747" s="437">
        <f>C735+C736+C737+C745+C746</f>
        <v>0</v>
      </c>
      <c r="D747" s="437">
        <f>D735+D736+D737+D745+D746</f>
        <v>0</v>
      </c>
      <c r="E747" s="688">
        <f>E735+E736+E737+E745+E746</f>
        <v>0</v>
      </c>
      <c r="F747" s="1047">
        <v>0</v>
      </c>
    </row>
    <row r="748" spans="1:6" ht="27" thickTop="1" thickBot="1" x14ac:dyDescent="0.25">
      <c r="A748" s="308" t="s">
        <v>162</v>
      </c>
      <c r="B748" s="313" t="s">
        <v>248</v>
      </c>
      <c r="C748" s="436">
        <f>C732+C747</f>
        <v>450000</v>
      </c>
      <c r="D748" s="436">
        <f>D732+D747</f>
        <v>450000</v>
      </c>
      <c r="E748" s="689">
        <f>E732+E747</f>
        <v>250000</v>
      </c>
      <c r="F748" s="1054">
        <f>E748/D748</f>
        <v>0.55555555555555558</v>
      </c>
    </row>
    <row r="749" spans="1:6" ht="13.5" thickTop="1" x14ac:dyDescent="0.2">
      <c r="A749" s="300"/>
      <c r="B749" s="425"/>
      <c r="C749" s="94"/>
      <c r="D749" s="27"/>
      <c r="E749" s="144"/>
      <c r="F749" s="915"/>
    </row>
    <row r="750" spans="1:6" x14ac:dyDescent="0.2">
      <c r="A750" s="192" t="s">
        <v>163</v>
      </c>
      <c r="B750" s="256" t="s">
        <v>249</v>
      </c>
      <c r="C750" s="89"/>
      <c r="D750" s="95"/>
      <c r="E750" s="183"/>
      <c r="F750" s="770"/>
    </row>
    <row r="751" spans="1:6" x14ac:dyDescent="0.2">
      <c r="A751" s="191" t="s">
        <v>164</v>
      </c>
      <c r="B751" s="129" t="s">
        <v>374</v>
      </c>
      <c r="C751" s="86"/>
      <c r="D751" s="66"/>
      <c r="E751" s="181"/>
      <c r="F751" s="771">
        <v>0</v>
      </c>
    </row>
    <row r="752" spans="1:6" x14ac:dyDescent="0.2">
      <c r="A752" s="191" t="s">
        <v>165</v>
      </c>
      <c r="B752" s="363" t="s">
        <v>372</v>
      </c>
      <c r="C752" s="86"/>
      <c r="D752" s="66"/>
      <c r="E752" s="181"/>
      <c r="F752" s="771">
        <v>0</v>
      </c>
    </row>
    <row r="753" spans="1:6" x14ac:dyDescent="0.2">
      <c r="A753" s="191" t="s">
        <v>166</v>
      </c>
      <c r="B753" s="363" t="s">
        <v>371</v>
      </c>
      <c r="C753" s="86"/>
      <c r="D753" s="66"/>
      <c r="E753" s="181"/>
      <c r="F753" s="771">
        <v>0</v>
      </c>
    </row>
    <row r="754" spans="1:6" x14ac:dyDescent="0.2">
      <c r="A754" s="191" t="s">
        <v>167</v>
      </c>
      <c r="B754" s="363" t="s">
        <v>373</v>
      </c>
      <c r="C754" s="86"/>
      <c r="D754" s="66"/>
      <c r="E754" s="181"/>
      <c r="F754" s="771">
        <v>0</v>
      </c>
    </row>
    <row r="755" spans="1:6" x14ac:dyDescent="0.2">
      <c r="A755" s="191" t="s">
        <v>168</v>
      </c>
      <c r="B755" s="418" t="s">
        <v>375</v>
      </c>
      <c r="C755" s="86"/>
      <c r="D755" s="66"/>
      <c r="E755" s="181"/>
      <c r="F755" s="771">
        <v>0</v>
      </c>
    </row>
    <row r="756" spans="1:6" x14ac:dyDescent="0.2">
      <c r="A756" s="191" t="s">
        <v>169</v>
      </c>
      <c r="B756" s="419" t="s">
        <v>378</v>
      </c>
      <c r="C756" s="86"/>
      <c r="D756" s="66"/>
      <c r="E756" s="181"/>
      <c r="F756" s="771">
        <v>0</v>
      </c>
    </row>
    <row r="757" spans="1:6" x14ac:dyDescent="0.2">
      <c r="A757" s="191" t="s">
        <v>170</v>
      </c>
      <c r="B757" s="420" t="s">
        <v>377</v>
      </c>
      <c r="C757" s="86"/>
      <c r="D757" s="66"/>
      <c r="E757" s="181"/>
      <c r="F757" s="771">
        <v>0</v>
      </c>
    </row>
    <row r="758" spans="1:6" ht="13.5" thickBot="1" x14ac:dyDescent="0.25">
      <c r="A758" s="191" t="s">
        <v>171</v>
      </c>
      <c r="B758" s="200" t="s">
        <v>376</v>
      </c>
      <c r="C758" s="91"/>
      <c r="D758" s="67"/>
      <c r="E758" s="182"/>
      <c r="F758" s="771">
        <v>0</v>
      </c>
    </row>
    <row r="759" spans="1:6" ht="13.5" thickBot="1" x14ac:dyDescent="0.25">
      <c r="A759" s="209" t="s">
        <v>172</v>
      </c>
      <c r="B759" s="176" t="s">
        <v>379</v>
      </c>
      <c r="C759" s="93">
        <f>C751+C752+C753+C754+C755+C756+C757+C758</f>
        <v>0</v>
      </c>
      <c r="D759" s="93">
        <f>D751+D752+D753+D754+D755+D756+D757+D758</f>
        <v>0</v>
      </c>
      <c r="E759" s="146">
        <f>E751+E752+E753+E754+E755+E756+E757+E758</f>
        <v>0</v>
      </c>
      <c r="F759" s="807">
        <v>0</v>
      </c>
    </row>
    <row r="760" spans="1:6" x14ac:dyDescent="0.2">
      <c r="A760" s="300"/>
      <c r="B760" s="40"/>
      <c r="C760" s="94"/>
      <c r="D760" s="27"/>
      <c r="E760" s="144"/>
      <c r="F760" s="915"/>
    </row>
    <row r="761" spans="1:6" ht="13.5" thickBot="1" x14ac:dyDescent="0.25">
      <c r="A761" s="240" t="s">
        <v>173</v>
      </c>
      <c r="B761" s="661" t="s">
        <v>251</v>
      </c>
      <c r="C761" s="187">
        <f>C748+C759</f>
        <v>450000</v>
      </c>
      <c r="D761" s="187">
        <f>D748+D759</f>
        <v>450000</v>
      </c>
      <c r="E761" s="653">
        <f>E748+E759</f>
        <v>250000</v>
      </c>
      <c r="F761" s="946">
        <f>E761/D761</f>
        <v>0.55555555555555558</v>
      </c>
    </row>
    <row r="765" spans="1:6" x14ac:dyDescent="0.2">
      <c r="A765" s="208"/>
      <c r="B765" s="381"/>
      <c r="C765" s="27"/>
      <c r="D765" s="27"/>
      <c r="E765" s="27"/>
    </row>
    <row r="766" spans="1:6" x14ac:dyDescent="0.2">
      <c r="A766" s="1396">
        <v>13</v>
      </c>
      <c r="B766" s="1396"/>
      <c r="C766" s="1396"/>
      <c r="D766" s="1396"/>
      <c r="E766" s="1396"/>
      <c r="F766" s="1396"/>
    </row>
    <row r="767" spans="1:6" x14ac:dyDescent="0.2">
      <c r="A767" s="415"/>
      <c r="B767" s="11"/>
      <c r="C767" s="11"/>
      <c r="D767" s="11"/>
      <c r="E767" s="11"/>
    </row>
    <row r="768" spans="1:6" ht="15" x14ac:dyDescent="0.25">
      <c r="A768" s="1377" t="s">
        <v>874</v>
      </c>
      <c r="B768" s="1377"/>
      <c r="C768" s="1377"/>
      <c r="D768" s="1377"/>
      <c r="E768" s="1377"/>
      <c r="F768" s="16"/>
    </row>
    <row r="769" spans="1:6" ht="15" x14ac:dyDescent="0.25">
      <c r="A769" s="202"/>
      <c r="B769" s="202"/>
      <c r="C769" s="202"/>
      <c r="D769" s="202"/>
      <c r="E769" s="202"/>
      <c r="F769" s="16"/>
    </row>
    <row r="770" spans="1:6" ht="15.75" x14ac:dyDescent="0.25">
      <c r="B770" s="1389" t="s">
        <v>755</v>
      </c>
      <c r="C770" s="1389"/>
      <c r="D770" s="1389"/>
      <c r="E770" s="1389"/>
      <c r="F770" s="34"/>
    </row>
    <row r="771" spans="1:6" ht="15.75" x14ac:dyDescent="0.25">
      <c r="B771" s="18"/>
      <c r="C771" s="18"/>
      <c r="D771" s="18"/>
      <c r="E771" s="18"/>
      <c r="F771" s="34"/>
    </row>
    <row r="772" spans="1:6" ht="13.5" thickBot="1" x14ac:dyDescent="0.25">
      <c r="B772" s="1"/>
      <c r="C772" s="1"/>
      <c r="D772" s="1"/>
      <c r="E772" s="19" t="s">
        <v>876</v>
      </c>
    </row>
    <row r="773" spans="1:6" ht="13.5" thickBot="1" x14ac:dyDescent="0.25">
      <c r="A773" s="1397" t="s">
        <v>126</v>
      </c>
      <c r="B773" s="1399" t="s">
        <v>9</v>
      </c>
      <c r="C773" s="1401" t="s">
        <v>766</v>
      </c>
      <c r="D773" s="1402"/>
      <c r="E773" s="1402"/>
      <c r="F773" s="1403"/>
    </row>
    <row r="774" spans="1:6" ht="26.25" thickBot="1" x14ac:dyDescent="0.25">
      <c r="A774" s="1398"/>
      <c r="B774" s="1400"/>
      <c r="C774" s="685" t="s">
        <v>107</v>
      </c>
      <c r="D774" s="686" t="s">
        <v>108</v>
      </c>
      <c r="E774" s="685" t="s">
        <v>583</v>
      </c>
      <c r="F774" s="683" t="s">
        <v>110</v>
      </c>
    </row>
    <row r="775" spans="1:6" ht="13.5" thickBot="1" x14ac:dyDescent="0.25">
      <c r="A775" s="691" t="s">
        <v>127</v>
      </c>
      <c r="B775" s="692" t="s">
        <v>128</v>
      </c>
      <c r="C775" s="693" t="s">
        <v>129</v>
      </c>
      <c r="D775" s="694" t="s">
        <v>130</v>
      </c>
      <c r="E775" s="693" t="s">
        <v>150</v>
      </c>
      <c r="F775" s="695" t="s">
        <v>175</v>
      </c>
    </row>
    <row r="776" spans="1:6" x14ac:dyDescent="0.2">
      <c r="A776" s="192" t="s">
        <v>131</v>
      </c>
      <c r="B776" s="197" t="s">
        <v>111</v>
      </c>
      <c r="C776" s="183"/>
      <c r="D776" s="89"/>
      <c r="E776" s="183"/>
      <c r="F776" s="696"/>
    </row>
    <row r="777" spans="1:6" x14ac:dyDescent="0.2">
      <c r="A777" s="191" t="s">
        <v>132</v>
      </c>
      <c r="B777" s="115" t="s">
        <v>345</v>
      </c>
      <c r="C777" s="405">
        <v>1332000</v>
      </c>
      <c r="D777" s="86">
        <v>1332000</v>
      </c>
      <c r="E777" s="181">
        <v>1326000</v>
      </c>
      <c r="F777" s="771">
        <f>E777/D777</f>
        <v>0.99549549549549554</v>
      </c>
    </row>
    <row r="778" spans="1:6" x14ac:dyDescent="0.2">
      <c r="A778" s="191" t="s">
        <v>133</v>
      </c>
      <c r="B778" s="128" t="s">
        <v>347</v>
      </c>
      <c r="C778" s="405">
        <v>359640</v>
      </c>
      <c r="D778" s="86">
        <v>359640</v>
      </c>
      <c r="E778" s="181">
        <v>358020</v>
      </c>
      <c r="F778" s="771">
        <f>E778/D778</f>
        <v>0.99549549549549554</v>
      </c>
    </row>
    <row r="779" spans="1:6" x14ac:dyDescent="0.2">
      <c r="A779" s="191" t="s">
        <v>134</v>
      </c>
      <c r="B779" s="128" t="s">
        <v>346</v>
      </c>
      <c r="C779" s="181">
        <v>4038300</v>
      </c>
      <c r="D779" s="86">
        <v>4038300</v>
      </c>
      <c r="E779" s="181">
        <v>2394554</v>
      </c>
      <c r="F779" s="771">
        <f>E779/D779</f>
        <v>0.5929608993883565</v>
      </c>
    </row>
    <row r="780" spans="1:6" x14ac:dyDescent="0.2">
      <c r="A780" s="191" t="s">
        <v>135</v>
      </c>
      <c r="B780" s="128" t="s">
        <v>348</v>
      </c>
      <c r="C780" s="181"/>
      <c r="D780" s="86"/>
      <c r="E780" s="181"/>
      <c r="F780" s="771">
        <v>0</v>
      </c>
    </row>
    <row r="781" spans="1:6" x14ac:dyDescent="0.2">
      <c r="A781" s="191" t="s">
        <v>136</v>
      </c>
      <c r="B781" s="128" t="s">
        <v>349</v>
      </c>
      <c r="C781" s="181"/>
      <c r="D781" s="86"/>
      <c r="E781" s="181"/>
      <c r="F781" s="771">
        <v>0</v>
      </c>
    </row>
    <row r="782" spans="1:6" x14ac:dyDescent="0.2">
      <c r="A782" s="191" t="s">
        <v>137</v>
      </c>
      <c r="B782" s="128" t="s">
        <v>350</v>
      </c>
      <c r="C782" s="181">
        <f>C783+C784+C785+C786+C787+C788+C789</f>
        <v>0</v>
      </c>
      <c r="D782" s="181">
        <f>D783+D784+D785+D786+D787+D788+D789</f>
        <v>0</v>
      </c>
      <c r="E782" s="181">
        <f>E783+E784+E785+E786+E787+E788+E789</f>
        <v>0</v>
      </c>
      <c r="F782" s="771">
        <v>0</v>
      </c>
    </row>
    <row r="783" spans="1:6" x14ac:dyDescent="0.2">
      <c r="A783" s="191" t="s">
        <v>138</v>
      </c>
      <c r="B783" s="128" t="s">
        <v>354</v>
      </c>
      <c r="C783" s="181"/>
      <c r="D783" s="86"/>
      <c r="E783" s="181"/>
      <c r="F783" s="771">
        <v>0</v>
      </c>
    </row>
    <row r="784" spans="1:6" x14ac:dyDescent="0.2">
      <c r="A784" s="191" t="s">
        <v>139</v>
      </c>
      <c r="B784" s="128" t="s">
        <v>355</v>
      </c>
      <c r="C784" s="181"/>
      <c r="D784" s="86"/>
      <c r="E784" s="405"/>
      <c r="F784" s="771">
        <v>0</v>
      </c>
    </row>
    <row r="785" spans="1:6" x14ac:dyDescent="0.2">
      <c r="A785" s="191" t="s">
        <v>140</v>
      </c>
      <c r="B785" s="128" t="s">
        <v>356</v>
      </c>
      <c r="C785" s="181"/>
      <c r="D785" s="86"/>
      <c r="E785" s="181"/>
      <c r="F785" s="771">
        <v>0</v>
      </c>
    </row>
    <row r="786" spans="1:6" x14ac:dyDescent="0.2">
      <c r="A786" s="191" t="s">
        <v>141</v>
      </c>
      <c r="B786" s="198" t="s">
        <v>352</v>
      </c>
      <c r="C786" s="145"/>
      <c r="D786" s="90"/>
      <c r="E786" s="181"/>
      <c r="F786" s="771">
        <v>0</v>
      </c>
    </row>
    <row r="787" spans="1:6" x14ac:dyDescent="0.2">
      <c r="A787" s="191" t="s">
        <v>142</v>
      </c>
      <c r="B787" s="416" t="s">
        <v>353</v>
      </c>
      <c r="C787" s="184"/>
      <c r="D787" s="87"/>
      <c r="E787" s="181"/>
      <c r="F787" s="771">
        <v>0</v>
      </c>
    </row>
    <row r="788" spans="1:6" x14ac:dyDescent="0.2">
      <c r="A788" s="191" t="s">
        <v>143</v>
      </c>
      <c r="B788" s="417" t="s">
        <v>351</v>
      </c>
      <c r="C788" s="184"/>
      <c r="D788" s="87"/>
      <c r="E788" s="181"/>
      <c r="F788" s="771">
        <v>0</v>
      </c>
    </row>
    <row r="789" spans="1:6" x14ac:dyDescent="0.2">
      <c r="A789" s="191" t="s">
        <v>144</v>
      </c>
      <c r="B789" s="73" t="s">
        <v>577</v>
      </c>
      <c r="C789" s="184"/>
      <c r="D789" s="87"/>
      <c r="E789" s="181"/>
      <c r="F789" s="771">
        <v>0</v>
      </c>
    </row>
    <row r="790" spans="1:6" ht="13.5" thickBot="1" x14ac:dyDescent="0.25">
      <c r="A790" s="191" t="s">
        <v>145</v>
      </c>
      <c r="B790" s="130" t="s">
        <v>358</v>
      </c>
      <c r="C790" s="182"/>
      <c r="D790" s="91"/>
      <c r="E790" s="181"/>
      <c r="F790" s="771">
        <v>0</v>
      </c>
    </row>
    <row r="791" spans="1:6" ht="13.5" thickBot="1" x14ac:dyDescent="0.25">
      <c r="A791" s="308" t="s">
        <v>146</v>
      </c>
      <c r="B791" s="309" t="s">
        <v>5</v>
      </c>
      <c r="C791" s="314">
        <f>C777+C778+C779+C780+C782+C790</f>
        <v>5729940</v>
      </c>
      <c r="D791" s="314">
        <f>D777+D778+D779+D780+D782+D790</f>
        <v>5729940</v>
      </c>
      <c r="E791" s="314">
        <f>E777+E778+E779+E780+E782+E790</f>
        <v>4078574</v>
      </c>
      <c r="F791" s="1047">
        <f>E791/D791</f>
        <v>0.71180047260529777</v>
      </c>
    </row>
    <row r="792" spans="1:6" ht="13.5" thickTop="1" x14ac:dyDescent="0.2">
      <c r="A792" s="300"/>
      <c r="B792" s="197"/>
      <c r="C792" s="144"/>
      <c r="D792" s="144"/>
      <c r="E792" s="687"/>
      <c r="F792" s="915"/>
    </row>
    <row r="793" spans="1:6" x14ac:dyDescent="0.2">
      <c r="A793" s="192" t="s">
        <v>147</v>
      </c>
      <c r="B793" s="199" t="s">
        <v>112</v>
      </c>
      <c r="C793" s="183"/>
      <c r="D793" s="183"/>
      <c r="E793" s="183"/>
      <c r="F793" s="770"/>
    </row>
    <row r="794" spans="1:6" x14ac:dyDescent="0.2">
      <c r="A794" s="191" t="s">
        <v>148</v>
      </c>
      <c r="B794" s="128" t="s">
        <v>359</v>
      </c>
      <c r="C794" s="181"/>
      <c r="D794" s="181"/>
      <c r="E794" s="181"/>
      <c r="F794" s="771">
        <v>0</v>
      </c>
    </row>
    <row r="795" spans="1:6" x14ac:dyDescent="0.2">
      <c r="A795" s="191" t="s">
        <v>149</v>
      </c>
      <c r="B795" s="128" t="s">
        <v>360</v>
      </c>
      <c r="C795" s="181"/>
      <c r="D795" s="86"/>
      <c r="E795" s="181"/>
      <c r="F795" s="771">
        <v>0</v>
      </c>
    </row>
    <row r="796" spans="1:6" x14ac:dyDescent="0.2">
      <c r="A796" s="191" t="s">
        <v>151</v>
      </c>
      <c r="B796" s="128" t="s">
        <v>361</v>
      </c>
      <c r="C796" s="145">
        <f>C797+C798+C799+C800+C801+C802+C803</f>
        <v>0</v>
      </c>
      <c r="D796" s="145">
        <f>D797+D798+D799+D800+D801+D802+D803</f>
        <v>0</v>
      </c>
      <c r="E796" s="145">
        <f>E797+E798+E799+E800+E801+E802+E803</f>
        <v>0</v>
      </c>
      <c r="F796" s="771">
        <v>0</v>
      </c>
    </row>
    <row r="797" spans="1:6" x14ac:dyDescent="0.2">
      <c r="A797" s="191" t="s">
        <v>152</v>
      </c>
      <c r="B797" s="198" t="s">
        <v>362</v>
      </c>
      <c r="C797" s="181"/>
      <c r="D797" s="86"/>
      <c r="E797" s="181"/>
      <c r="F797" s="771">
        <v>0</v>
      </c>
    </row>
    <row r="798" spans="1:6" x14ac:dyDescent="0.2">
      <c r="A798" s="191" t="s">
        <v>153</v>
      </c>
      <c r="B798" s="198" t="s">
        <v>363</v>
      </c>
      <c r="C798" s="181"/>
      <c r="D798" s="86"/>
      <c r="E798" s="181"/>
      <c r="F798" s="771">
        <v>0</v>
      </c>
    </row>
    <row r="799" spans="1:6" x14ac:dyDescent="0.2">
      <c r="A799" s="191" t="s">
        <v>154</v>
      </c>
      <c r="B799" s="198" t="s">
        <v>364</v>
      </c>
      <c r="C799" s="181"/>
      <c r="D799" s="86"/>
      <c r="E799" s="181"/>
      <c r="F799" s="771">
        <v>0</v>
      </c>
    </row>
    <row r="800" spans="1:6" x14ac:dyDescent="0.2">
      <c r="A800" s="191" t="s">
        <v>155</v>
      </c>
      <c r="B800" s="198" t="s">
        <v>365</v>
      </c>
      <c r="C800" s="181"/>
      <c r="D800" s="86"/>
      <c r="E800" s="181"/>
      <c r="F800" s="771">
        <v>0</v>
      </c>
    </row>
    <row r="801" spans="1:6" x14ac:dyDescent="0.2">
      <c r="A801" s="191" t="s">
        <v>156</v>
      </c>
      <c r="B801" s="416" t="s">
        <v>366</v>
      </c>
      <c r="C801" s="181"/>
      <c r="D801" s="86"/>
      <c r="E801" s="181"/>
      <c r="F801" s="771">
        <v>0</v>
      </c>
    </row>
    <row r="802" spans="1:6" x14ac:dyDescent="0.2">
      <c r="A802" s="191" t="s">
        <v>157</v>
      </c>
      <c r="B802" s="175" t="s">
        <v>367</v>
      </c>
      <c r="C802" s="181"/>
      <c r="D802" s="86"/>
      <c r="E802" s="181"/>
      <c r="F802" s="771">
        <v>0</v>
      </c>
    </row>
    <row r="803" spans="1:6" x14ac:dyDescent="0.2">
      <c r="A803" s="191" t="s">
        <v>158</v>
      </c>
      <c r="B803" s="543" t="s">
        <v>368</v>
      </c>
      <c r="C803" s="181"/>
      <c r="D803" s="86"/>
      <c r="E803" s="181"/>
      <c r="F803" s="771">
        <v>0</v>
      </c>
    </row>
    <row r="804" spans="1:6" x14ac:dyDescent="0.2">
      <c r="A804" s="191" t="s">
        <v>159</v>
      </c>
      <c r="B804" s="128"/>
      <c r="C804" s="181"/>
      <c r="D804" s="86"/>
      <c r="E804" s="181"/>
      <c r="F804" s="771">
        <v>0</v>
      </c>
    </row>
    <row r="805" spans="1:6" ht="13.5" thickBot="1" x14ac:dyDescent="0.25">
      <c r="A805" s="191" t="s">
        <v>160</v>
      </c>
      <c r="B805" s="130"/>
      <c r="C805" s="184">
        <f>-C780</f>
        <v>0</v>
      </c>
      <c r="D805" s="184">
        <f>-D780</f>
        <v>0</v>
      </c>
      <c r="E805" s="184">
        <f>-E780</f>
        <v>0</v>
      </c>
      <c r="F805" s="771">
        <v>0</v>
      </c>
    </row>
    <row r="806" spans="1:6" ht="13.5" thickBot="1" x14ac:dyDescent="0.25">
      <c r="A806" s="308" t="s">
        <v>578</v>
      </c>
      <c r="B806" s="309" t="s">
        <v>6</v>
      </c>
      <c r="C806" s="437">
        <f>C794+C795+C796+C804+C805</f>
        <v>0</v>
      </c>
      <c r="D806" s="437">
        <f>D794+D795+D796+D804+D805</f>
        <v>0</v>
      </c>
      <c r="E806" s="688">
        <f>E794+E795+E796+E804+E805</f>
        <v>0</v>
      </c>
      <c r="F806" s="1052">
        <v>0</v>
      </c>
    </row>
    <row r="807" spans="1:6" ht="27" thickTop="1" thickBot="1" x14ac:dyDescent="0.25">
      <c r="A807" s="308" t="s">
        <v>162</v>
      </c>
      <c r="B807" s="313" t="s">
        <v>248</v>
      </c>
      <c r="C807" s="436">
        <f>C791+C806</f>
        <v>5729940</v>
      </c>
      <c r="D807" s="436">
        <f>D791+D806</f>
        <v>5729940</v>
      </c>
      <c r="E807" s="689">
        <f>E791+E806</f>
        <v>4078574</v>
      </c>
      <c r="F807" s="1054">
        <f>E807/D807</f>
        <v>0.71180047260529777</v>
      </c>
    </row>
    <row r="808" spans="1:6" ht="13.5" thickTop="1" x14ac:dyDescent="0.2">
      <c r="A808" s="300"/>
      <c r="B808" s="425"/>
      <c r="C808" s="94"/>
      <c r="D808" s="27"/>
      <c r="E808" s="144"/>
      <c r="F808" s="915"/>
    </row>
    <row r="809" spans="1:6" x14ac:dyDescent="0.2">
      <c r="A809" s="192" t="s">
        <v>163</v>
      </c>
      <c r="B809" s="256" t="s">
        <v>249</v>
      </c>
      <c r="C809" s="89"/>
      <c r="D809" s="95"/>
      <c r="E809" s="183"/>
      <c r="F809" s="770"/>
    </row>
    <row r="810" spans="1:6" x14ac:dyDescent="0.2">
      <c r="A810" s="191" t="s">
        <v>164</v>
      </c>
      <c r="B810" s="129" t="s">
        <v>374</v>
      </c>
      <c r="C810" s="86"/>
      <c r="D810" s="66"/>
      <c r="E810" s="181"/>
      <c r="F810" s="771">
        <v>0</v>
      </c>
    </row>
    <row r="811" spans="1:6" x14ac:dyDescent="0.2">
      <c r="A811" s="191" t="s">
        <v>165</v>
      </c>
      <c r="B811" s="363" t="s">
        <v>372</v>
      </c>
      <c r="C811" s="86"/>
      <c r="D811" s="66"/>
      <c r="E811" s="181"/>
      <c r="F811" s="771">
        <v>0</v>
      </c>
    </row>
    <row r="812" spans="1:6" x14ac:dyDescent="0.2">
      <c r="A812" s="191" t="s">
        <v>166</v>
      </c>
      <c r="B812" s="363" t="s">
        <v>371</v>
      </c>
      <c r="C812" s="86"/>
      <c r="D812" s="66"/>
      <c r="E812" s="181"/>
      <c r="F812" s="771">
        <v>0</v>
      </c>
    </row>
    <row r="813" spans="1:6" x14ac:dyDescent="0.2">
      <c r="A813" s="191" t="s">
        <v>167</v>
      </c>
      <c r="B813" s="363" t="s">
        <v>373</v>
      </c>
      <c r="C813" s="86"/>
      <c r="D813" s="66"/>
      <c r="E813" s="181"/>
      <c r="F813" s="771">
        <v>0</v>
      </c>
    </row>
    <row r="814" spans="1:6" x14ac:dyDescent="0.2">
      <c r="A814" s="191" t="s">
        <v>168</v>
      </c>
      <c r="B814" s="418" t="s">
        <v>375</v>
      </c>
      <c r="C814" s="86"/>
      <c r="D814" s="66"/>
      <c r="E814" s="181"/>
      <c r="F814" s="771">
        <v>0</v>
      </c>
    </row>
    <row r="815" spans="1:6" x14ac:dyDescent="0.2">
      <c r="A815" s="191" t="s">
        <v>169</v>
      </c>
      <c r="B815" s="419" t="s">
        <v>378</v>
      </c>
      <c r="C815" s="86"/>
      <c r="D815" s="66"/>
      <c r="E815" s="181"/>
      <c r="F815" s="771">
        <v>0</v>
      </c>
    </row>
    <row r="816" spans="1:6" x14ac:dyDescent="0.2">
      <c r="A816" s="191" t="s">
        <v>170</v>
      </c>
      <c r="B816" s="420" t="s">
        <v>377</v>
      </c>
      <c r="C816" s="86"/>
      <c r="D816" s="66"/>
      <c r="E816" s="181"/>
      <c r="F816" s="771">
        <v>0</v>
      </c>
    </row>
    <row r="817" spans="1:6" ht="13.5" thickBot="1" x14ac:dyDescent="0.25">
      <c r="A817" s="191" t="s">
        <v>171</v>
      </c>
      <c r="B817" s="200" t="s">
        <v>376</v>
      </c>
      <c r="C817" s="91"/>
      <c r="D817" s="67"/>
      <c r="E817" s="182"/>
      <c r="F817" s="771">
        <v>0</v>
      </c>
    </row>
    <row r="818" spans="1:6" ht="13.5" thickBot="1" x14ac:dyDescent="0.25">
      <c r="A818" s="209" t="s">
        <v>172</v>
      </c>
      <c r="B818" s="176" t="s">
        <v>379</v>
      </c>
      <c r="C818" s="93">
        <f>C810+C811+C812+C813+C814+C815+C816+C817</f>
        <v>0</v>
      </c>
      <c r="D818" s="93">
        <f>D810+D811+D812+D813+D814+D815+D816+D817</f>
        <v>0</v>
      </c>
      <c r="E818" s="146">
        <f>E810+E811+E812+E813+E814+E815+E816+E817</f>
        <v>0</v>
      </c>
      <c r="F818" s="802">
        <v>0</v>
      </c>
    </row>
    <row r="819" spans="1:6" x14ac:dyDescent="0.2">
      <c r="A819" s="300"/>
      <c r="B819" s="40"/>
      <c r="C819" s="94"/>
      <c r="D819" s="27"/>
      <c r="E819" s="144"/>
      <c r="F819" s="915"/>
    </row>
    <row r="820" spans="1:6" ht="13.5" thickBot="1" x14ac:dyDescent="0.25">
      <c r="A820" s="240" t="s">
        <v>173</v>
      </c>
      <c r="B820" s="661" t="s">
        <v>251</v>
      </c>
      <c r="C820" s="187">
        <f>C807+C818</f>
        <v>5729940</v>
      </c>
      <c r="D820" s="187">
        <f>D807+D818</f>
        <v>5729940</v>
      </c>
      <c r="E820" s="653">
        <f>E807+E818</f>
        <v>4078574</v>
      </c>
      <c r="F820" s="946">
        <f>E820/D820</f>
        <v>0.71180047260529777</v>
      </c>
    </row>
    <row r="824" spans="1:6" x14ac:dyDescent="0.2">
      <c r="A824" s="208"/>
      <c r="B824" s="381"/>
      <c r="C824" s="27"/>
      <c r="D824" s="27"/>
      <c r="E824" s="27"/>
    </row>
    <row r="825" spans="1:6" x14ac:dyDescent="0.2">
      <c r="A825" s="1396">
        <v>14</v>
      </c>
      <c r="B825" s="1396"/>
      <c r="C825" s="1396"/>
      <c r="D825" s="1396"/>
      <c r="E825" s="1396"/>
      <c r="F825" s="1396"/>
    </row>
    <row r="826" spans="1:6" x14ac:dyDescent="0.2">
      <c r="A826" s="415"/>
      <c r="B826" s="11"/>
      <c r="C826" s="11"/>
      <c r="D826" s="11"/>
      <c r="E826" s="11"/>
    </row>
    <row r="827" spans="1:6" ht="15" x14ac:dyDescent="0.25">
      <c r="A827" s="1377" t="s">
        <v>874</v>
      </c>
      <c r="B827" s="1377"/>
      <c r="C827" s="1377"/>
      <c r="D827" s="1377"/>
      <c r="E827" s="1377"/>
      <c r="F827" s="16"/>
    </row>
    <row r="828" spans="1:6" ht="15" x14ac:dyDescent="0.25">
      <c r="A828" s="202"/>
      <c r="B828" s="202"/>
      <c r="C828" s="202"/>
      <c r="D828" s="202"/>
      <c r="E828" s="202"/>
      <c r="F828" s="16"/>
    </row>
    <row r="829" spans="1:6" ht="15.75" x14ac:dyDescent="0.25">
      <c r="B829" s="1389" t="s">
        <v>822</v>
      </c>
      <c r="C829" s="1389"/>
      <c r="D829" s="1389"/>
      <c r="E829" s="1389"/>
      <c r="F829" s="34"/>
    </row>
    <row r="830" spans="1:6" ht="15.75" x14ac:dyDescent="0.25">
      <c r="B830" s="18"/>
      <c r="C830" s="18"/>
      <c r="D830" s="18"/>
      <c r="E830" s="18"/>
      <c r="F830" s="34"/>
    </row>
    <row r="831" spans="1:6" ht="13.5" thickBot="1" x14ac:dyDescent="0.25">
      <c r="B831" s="1"/>
      <c r="C831" s="1"/>
      <c r="D831" s="1"/>
      <c r="E831" s="19" t="s">
        <v>875</v>
      </c>
    </row>
    <row r="832" spans="1:6" ht="13.5" thickBot="1" x14ac:dyDescent="0.25">
      <c r="A832" s="1397" t="s">
        <v>126</v>
      </c>
      <c r="B832" s="1399" t="s">
        <v>9</v>
      </c>
      <c r="C832" s="1401" t="s">
        <v>767</v>
      </c>
      <c r="D832" s="1402"/>
      <c r="E832" s="1402"/>
      <c r="F832" s="1403"/>
    </row>
    <row r="833" spans="1:6" ht="26.25" thickBot="1" x14ac:dyDescent="0.25">
      <c r="A833" s="1398"/>
      <c r="B833" s="1400"/>
      <c r="C833" s="685" t="s">
        <v>107</v>
      </c>
      <c r="D833" s="686" t="s">
        <v>108</v>
      </c>
      <c r="E833" s="685" t="s">
        <v>583</v>
      </c>
      <c r="F833" s="683" t="s">
        <v>110</v>
      </c>
    </row>
    <row r="834" spans="1:6" ht="13.5" thickBot="1" x14ac:dyDescent="0.25">
      <c r="A834" s="691" t="s">
        <v>127</v>
      </c>
      <c r="B834" s="692" t="s">
        <v>128</v>
      </c>
      <c r="C834" s="693" t="s">
        <v>129</v>
      </c>
      <c r="D834" s="694" t="s">
        <v>130</v>
      </c>
      <c r="E834" s="693" t="s">
        <v>150</v>
      </c>
      <c r="F834" s="695" t="s">
        <v>175</v>
      </c>
    </row>
    <row r="835" spans="1:6" x14ac:dyDescent="0.2">
      <c r="A835" s="192" t="s">
        <v>131</v>
      </c>
      <c r="B835" s="197" t="s">
        <v>111</v>
      </c>
      <c r="C835" s="183"/>
      <c r="D835" s="89"/>
      <c r="E835" s="183"/>
      <c r="F835" s="770"/>
    </row>
    <row r="836" spans="1:6" x14ac:dyDescent="0.2">
      <c r="A836" s="191" t="s">
        <v>132</v>
      </c>
      <c r="B836" s="115" t="s">
        <v>345</v>
      </c>
      <c r="C836" s="405">
        <v>1059600</v>
      </c>
      <c r="D836" s="86">
        <v>1093080</v>
      </c>
      <c r="E836" s="181">
        <v>1123037</v>
      </c>
      <c r="F836" s="771">
        <f>E836/D836</f>
        <v>1.0274060453031799</v>
      </c>
    </row>
    <row r="837" spans="1:6" x14ac:dyDescent="0.2">
      <c r="A837" s="191" t="s">
        <v>133</v>
      </c>
      <c r="B837" s="128" t="s">
        <v>347</v>
      </c>
      <c r="C837" s="405">
        <v>286092</v>
      </c>
      <c r="D837" s="86">
        <v>295132</v>
      </c>
      <c r="E837" s="181">
        <v>297841</v>
      </c>
      <c r="F837" s="771">
        <f>E837/D837</f>
        <v>1.0091789436591085</v>
      </c>
    </row>
    <row r="838" spans="1:6" x14ac:dyDescent="0.2">
      <c r="A838" s="191" t="s">
        <v>134</v>
      </c>
      <c r="B838" s="128" t="s">
        <v>346</v>
      </c>
      <c r="C838" s="181">
        <v>3002400</v>
      </c>
      <c r="D838" s="86">
        <v>4018400</v>
      </c>
      <c r="E838" s="181">
        <v>4539501</v>
      </c>
      <c r="F838" s="771">
        <f>E838/D838</f>
        <v>1.1296787278518814</v>
      </c>
    </row>
    <row r="839" spans="1:6" x14ac:dyDescent="0.2">
      <c r="A839" s="191" t="s">
        <v>135</v>
      </c>
      <c r="B839" s="128" t="s">
        <v>348</v>
      </c>
      <c r="C839" s="181"/>
      <c r="D839" s="86"/>
      <c r="E839" s="181"/>
      <c r="F839" s="771">
        <v>0</v>
      </c>
    </row>
    <row r="840" spans="1:6" x14ac:dyDescent="0.2">
      <c r="A840" s="191" t="s">
        <v>136</v>
      </c>
      <c r="B840" s="128" t="s">
        <v>349</v>
      </c>
      <c r="C840" s="181"/>
      <c r="D840" s="86"/>
      <c r="E840" s="181"/>
      <c r="F840" s="771">
        <v>0</v>
      </c>
    </row>
    <row r="841" spans="1:6" x14ac:dyDescent="0.2">
      <c r="A841" s="191" t="s">
        <v>137</v>
      </c>
      <c r="B841" s="128" t="s">
        <v>350</v>
      </c>
      <c r="C841" s="181"/>
      <c r="D841" s="181"/>
      <c r="E841" s="181"/>
      <c r="F841" s="771">
        <v>0</v>
      </c>
    </row>
    <row r="842" spans="1:6" x14ac:dyDescent="0.2">
      <c r="A842" s="191" t="s">
        <v>138</v>
      </c>
      <c r="B842" s="128" t="s">
        <v>354</v>
      </c>
      <c r="C842" s="181"/>
      <c r="D842" s="86"/>
      <c r="E842" s="181"/>
      <c r="F842" s="771">
        <v>0</v>
      </c>
    </row>
    <row r="843" spans="1:6" x14ac:dyDescent="0.2">
      <c r="A843" s="191" t="s">
        <v>139</v>
      </c>
      <c r="B843" s="128" t="s">
        <v>355</v>
      </c>
      <c r="C843" s="181"/>
      <c r="D843" s="86"/>
      <c r="E843" s="405"/>
      <c r="F843" s="771">
        <v>0</v>
      </c>
    </row>
    <row r="844" spans="1:6" x14ac:dyDescent="0.2">
      <c r="A844" s="191" t="s">
        <v>140</v>
      </c>
      <c r="B844" s="128" t="s">
        <v>356</v>
      </c>
      <c r="C844" s="181"/>
      <c r="D844" s="86"/>
      <c r="E844" s="181"/>
      <c r="F844" s="771">
        <v>0</v>
      </c>
    </row>
    <row r="845" spans="1:6" x14ac:dyDescent="0.2">
      <c r="A845" s="191" t="s">
        <v>141</v>
      </c>
      <c r="B845" s="198" t="s">
        <v>352</v>
      </c>
      <c r="C845" s="181"/>
      <c r="D845" s="181"/>
      <c r="E845" s="181"/>
      <c r="F845" s="771">
        <v>0</v>
      </c>
    </row>
    <row r="846" spans="1:6" x14ac:dyDescent="0.2">
      <c r="A846" s="191" t="s">
        <v>142</v>
      </c>
      <c r="B846" s="416" t="s">
        <v>353</v>
      </c>
      <c r="C846" s="184"/>
      <c r="D846" s="87"/>
      <c r="E846" s="181"/>
      <c r="F846" s="771">
        <v>0</v>
      </c>
    </row>
    <row r="847" spans="1:6" x14ac:dyDescent="0.2">
      <c r="A847" s="191" t="s">
        <v>143</v>
      </c>
      <c r="B847" s="417" t="s">
        <v>351</v>
      </c>
      <c r="C847" s="184"/>
      <c r="D847" s="87"/>
      <c r="E847" s="181"/>
      <c r="F847" s="771">
        <v>0</v>
      </c>
    </row>
    <row r="848" spans="1:6" x14ac:dyDescent="0.2">
      <c r="A848" s="191" t="s">
        <v>144</v>
      </c>
      <c r="B848" s="73" t="s">
        <v>577</v>
      </c>
      <c r="C848" s="184"/>
      <c r="D848" s="87"/>
      <c r="E848" s="181"/>
      <c r="F848" s="771">
        <v>0</v>
      </c>
    </row>
    <row r="849" spans="1:6" ht="13.5" thickBot="1" x14ac:dyDescent="0.25">
      <c r="A849" s="191" t="s">
        <v>145</v>
      </c>
      <c r="B849" s="130" t="s">
        <v>358</v>
      </c>
      <c r="C849" s="182"/>
      <c r="D849" s="91"/>
      <c r="E849" s="181"/>
      <c r="F849" s="771">
        <v>0</v>
      </c>
    </row>
    <row r="850" spans="1:6" ht="13.5" thickBot="1" x14ac:dyDescent="0.25">
      <c r="A850" s="308" t="s">
        <v>146</v>
      </c>
      <c r="B850" s="309" t="s">
        <v>5</v>
      </c>
      <c r="C850" s="314">
        <f>C836+C837+C838+C839+C841+C849</f>
        <v>4348092</v>
      </c>
      <c r="D850" s="314">
        <f>D836+D837+D838+D839+D841+D849</f>
        <v>5406612</v>
      </c>
      <c r="E850" s="314">
        <f>E836+E837+E838+E839+E841+E849</f>
        <v>5960379</v>
      </c>
      <c r="F850" s="1047">
        <f>E850/D850</f>
        <v>1.1024240319075975</v>
      </c>
    </row>
    <row r="851" spans="1:6" ht="13.5" thickTop="1" x14ac:dyDescent="0.2">
      <c r="A851" s="300"/>
      <c r="B851" s="197"/>
      <c r="C851" s="144"/>
      <c r="D851" s="144"/>
      <c r="E851" s="687"/>
      <c r="F851" s="915"/>
    </row>
    <row r="852" spans="1:6" x14ac:dyDescent="0.2">
      <c r="A852" s="192" t="s">
        <v>147</v>
      </c>
      <c r="B852" s="199" t="s">
        <v>112</v>
      </c>
      <c r="C852" s="183"/>
      <c r="D852" s="183"/>
      <c r="E852" s="183"/>
      <c r="F852" s="770"/>
    </row>
    <row r="853" spans="1:6" x14ac:dyDescent="0.2">
      <c r="A853" s="191" t="s">
        <v>148</v>
      </c>
      <c r="B853" s="128" t="s">
        <v>359</v>
      </c>
      <c r="C853" s="181"/>
      <c r="D853" s="181"/>
      <c r="E853" s="181"/>
      <c r="F853" s="771">
        <v>0</v>
      </c>
    </row>
    <row r="854" spans="1:6" x14ac:dyDescent="0.2">
      <c r="A854" s="191" t="s">
        <v>149</v>
      </c>
      <c r="B854" s="128" t="s">
        <v>360</v>
      </c>
      <c r="C854" s="181"/>
      <c r="D854" s="86"/>
      <c r="E854" s="181"/>
      <c r="F854" s="771">
        <v>0</v>
      </c>
    </row>
    <row r="855" spans="1:6" x14ac:dyDescent="0.2">
      <c r="A855" s="191" t="s">
        <v>151</v>
      </c>
      <c r="B855" s="128" t="s">
        <v>361</v>
      </c>
      <c r="C855" s="145">
        <f>C856+C857+C858+C859+C860+C861+C862</f>
        <v>0</v>
      </c>
      <c r="D855" s="145">
        <f>D856+D857+D858+D859+D860+D861+D862</f>
        <v>0</v>
      </c>
      <c r="E855" s="145">
        <f>E856+E857+E858+E859+E860+E861+E862</f>
        <v>0</v>
      </c>
      <c r="F855" s="771">
        <v>0</v>
      </c>
    </row>
    <row r="856" spans="1:6" x14ac:dyDescent="0.2">
      <c r="A856" s="191" t="s">
        <v>152</v>
      </c>
      <c r="B856" s="198" t="s">
        <v>362</v>
      </c>
      <c r="C856" s="181"/>
      <c r="D856" s="86"/>
      <c r="E856" s="181"/>
      <c r="F856" s="771">
        <v>0</v>
      </c>
    </row>
    <row r="857" spans="1:6" x14ac:dyDescent="0.2">
      <c r="A857" s="191" t="s">
        <v>153</v>
      </c>
      <c r="B857" s="198" t="s">
        <v>363</v>
      </c>
      <c r="C857" s="181"/>
      <c r="D857" s="86"/>
      <c r="E857" s="181"/>
      <c r="F857" s="771">
        <v>0</v>
      </c>
    </row>
    <row r="858" spans="1:6" x14ac:dyDescent="0.2">
      <c r="A858" s="191" t="s">
        <v>154</v>
      </c>
      <c r="B858" s="198" t="s">
        <v>364</v>
      </c>
      <c r="C858" s="181"/>
      <c r="D858" s="86"/>
      <c r="E858" s="181"/>
      <c r="F858" s="771">
        <v>0</v>
      </c>
    </row>
    <row r="859" spans="1:6" x14ac:dyDescent="0.2">
      <c r="A859" s="191" t="s">
        <v>155</v>
      </c>
      <c r="B859" s="198" t="s">
        <v>365</v>
      </c>
      <c r="C859" s="181"/>
      <c r="D859" s="86"/>
      <c r="E859" s="181"/>
      <c r="F859" s="771">
        <v>0</v>
      </c>
    </row>
    <row r="860" spans="1:6" x14ac:dyDescent="0.2">
      <c r="A860" s="191" t="s">
        <v>156</v>
      </c>
      <c r="B860" s="416" t="s">
        <v>366</v>
      </c>
      <c r="C860" s="181"/>
      <c r="D860" s="86"/>
      <c r="E860" s="181"/>
      <c r="F860" s="771">
        <v>0</v>
      </c>
    </row>
    <row r="861" spans="1:6" x14ac:dyDescent="0.2">
      <c r="A861" s="191" t="s">
        <v>157</v>
      </c>
      <c r="B861" s="175" t="s">
        <v>367</v>
      </c>
      <c r="C861" s="181"/>
      <c r="D861" s="86"/>
      <c r="E861" s="181"/>
      <c r="F861" s="771">
        <v>0</v>
      </c>
    </row>
    <row r="862" spans="1:6" x14ac:dyDescent="0.2">
      <c r="A862" s="191" t="s">
        <v>158</v>
      </c>
      <c r="B862" s="543" t="s">
        <v>368</v>
      </c>
      <c r="C862" s="181"/>
      <c r="D862" s="86"/>
      <c r="E862" s="181"/>
      <c r="F862" s="771">
        <v>0</v>
      </c>
    </row>
    <row r="863" spans="1:6" x14ac:dyDescent="0.2">
      <c r="A863" s="191" t="s">
        <v>159</v>
      </c>
      <c r="B863" s="128"/>
      <c r="C863" s="181"/>
      <c r="D863" s="86"/>
      <c r="E863" s="181"/>
      <c r="F863" s="771">
        <v>0</v>
      </c>
    </row>
    <row r="864" spans="1:6" ht="13.5" thickBot="1" x14ac:dyDescent="0.25">
      <c r="A864" s="191" t="s">
        <v>160</v>
      </c>
      <c r="B864" s="130"/>
      <c r="C864" s="184">
        <f>-C839</f>
        <v>0</v>
      </c>
      <c r="D864" s="184">
        <f>-D839</f>
        <v>0</v>
      </c>
      <c r="E864" s="184">
        <f>-E839</f>
        <v>0</v>
      </c>
      <c r="F864" s="771">
        <v>0</v>
      </c>
    </row>
    <row r="865" spans="1:6" ht="13.5" thickBot="1" x14ac:dyDescent="0.25">
      <c r="A865" s="308" t="s">
        <v>578</v>
      </c>
      <c r="B865" s="309" t="s">
        <v>6</v>
      </c>
      <c r="C865" s="437">
        <f>C853+C854+C855+C863+C864</f>
        <v>0</v>
      </c>
      <c r="D865" s="437">
        <f>D853+D854+D855+D863+D864</f>
        <v>0</v>
      </c>
      <c r="E865" s="688">
        <f>E853+E854+E855+E863+E864</f>
        <v>0</v>
      </c>
      <c r="F865" s="1052">
        <v>0</v>
      </c>
    </row>
    <row r="866" spans="1:6" ht="27" thickTop="1" thickBot="1" x14ac:dyDescent="0.25">
      <c r="A866" s="308" t="s">
        <v>162</v>
      </c>
      <c r="B866" s="313" t="s">
        <v>248</v>
      </c>
      <c r="C866" s="436">
        <f>C850+C865</f>
        <v>4348092</v>
      </c>
      <c r="D866" s="436">
        <f>D850+D865</f>
        <v>5406612</v>
      </c>
      <c r="E866" s="689">
        <f>E850+E865</f>
        <v>5960379</v>
      </c>
      <c r="F866" s="1054">
        <f>E866/D866</f>
        <v>1.1024240319075975</v>
      </c>
    </row>
    <row r="867" spans="1:6" ht="13.5" thickTop="1" x14ac:dyDescent="0.2">
      <c r="A867" s="300"/>
      <c r="B867" s="425"/>
      <c r="C867" s="94"/>
      <c r="D867" s="27"/>
      <c r="E867" s="144"/>
      <c r="F867" s="915"/>
    </row>
    <row r="868" spans="1:6" x14ac:dyDescent="0.2">
      <c r="A868" s="192" t="s">
        <v>163</v>
      </c>
      <c r="B868" s="256" t="s">
        <v>249</v>
      </c>
      <c r="C868" s="89"/>
      <c r="D868" s="95"/>
      <c r="E868" s="183"/>
      <c r="F868" s="770"/>
    </row>
    <row r="869" spans="1:6" x14ac:dyDescent="0.2">
      <c r="A869" s="191" t="s">
        <v>164</v>
      </c>
      <c r="B869" s="129" t="s">
        <v>374</v>
      </c>
      <c r="C869" s="86"/>
      <c r="D869" s="66"/>
      <c r="E869" s="181"/>
      <c r="F869" s="771">
        <v>0</v>
      </c>
    </row>
    <row r="870" spans="1:6" x14ac:dyDescent="0.2">
      <c r="A870" s="191" t="s">
        <v>165</v>
      </c>
      <c r="B870" s="363" t="s">
        <v>372</v>
      </c>
      <c r="C870" s="86"/>
      <c r="D870" s="66"/>
      <c r="E870" s="181"/>
      <c r="F870" s="771">
        <v>0</v>
      </c>
    </row>
    <row r="871" spans="1:6" x14ac:dyDescent="0.2">
      <c r="A871" s="191" t="s">
        <v>166</v>
      </c>
      <c r="B871" s="363" t="s">
        <v>371</v>
      </c>
      <c r="C871" s="86"/>
      <c r="D871" s="66"/>
      <c r="E871" s="181"/>
      <c r="F871" s="771">
        <v>0</v>
      </c>
    </row>
    <row r="872" spans="1:6" x14ac:dyDescent="0.2">
      <c r="A872" s="191" t="s">
        <v>167</v>
      </c>
      <c r="B872" s="363" t="s">
        <v>373</v>
      </c>
      <c r="C872" s="86"/>
      <c r="D872" s="66"/>
      <c r="E872" s="181"/>
      <c r="F872" s="771">
        <v>0</v>
      </c>
    </row>
    <row r="873" spans="1:6" x14ac:dyDescent="0.2">
      <c r="A873" s="191" t="s">
        <v>168</v>
      </c>
      <c r="B873" s="418" t="s">
        <v>375</v>
      </c>
      <c r="C873" s="86"/>
      <c r="D873" s="66"/>
      <c r="E873" s="181"/>
      <c r="F873" s="771">
        <v>0</v>
      </c>
    </row>
    <row r="874" spans="1:6" x14ac:dyDescent="0.2">
      <c r="A874" s="191" t="s">
        <v>169</v>
      </c>
      <c r="B874" s="419" t="s">
        <v>378</v>
      </c>
      <c r="C874" s="86"/>
      <c r="D874" s="66"/>
      <c r="E874" s="181"/>
      <c r="F874" s="771">
        <v>0</v>
      </c>
    </row>
    <row r="875" spans="1:6" x14ac:dyDescent="0.2">
      <c r="A875" s="191" t="s">
        <v>170</v>
      </c>
      <c r="B875" s="420" t="s">
        <v>377</v>
      </c>
      <c r="C875" s="86"/>
      <c r="D875" s="66"/>
      <c r="E875" s="181"/>
      <c r="F875" s="771">
        <v>0</v>
      </c>
    </row>
    <row r="876" spans="1:6" ht="13.5" thickBot="1" x14ac:dyDescent="0.25">
      <c r="A876" s="191" t="s">
        <v>171</v>
      </c>
      <c r="B876" s="200" t="s">
        <v>376</v>
      </c>
      <c r="C876" s="91"/>
      <c r="D876" s="67"/>
      <c r="E876" s="182"/>
      <c r="F876" s="771">
        <v>0</v>
      </c>
    </row>
    <row r="877" spans="1:6" ht="13.5" thickBot="1" x14ac:dyDescent="0.25">
      <c r="A877" s="209" t="s">
        <v>172</v>
      </c>
      <c r="B877" s="176" t="s">
        <v>379</v>
      </c>
      <c r="C877" s="93">
        <f>C869+C870+C871+C872+C873+C874+C875+C876</f>
        <v>0</v>
      </c>
      <c r="D877" s="93">
        <f>D869+D870+D871+D872+D873+D874+D875+D876</f>
        <v>0</v>
      </c>
      <c r="E877" s="146">
        <f>E869+E870+E871+E872+E873+E874+E875+E876</f>
        <v>0</v>
      </c>
      <c r="F877" s="802">
        <v>0</v>
      </c>
    </row>
    <row r="878" spans="1:6" x14ac:dyDescent="0.2">
      <c r="A878" s="300"/>
      <c r="B878" s="40"/>
      <c r="C878" s="94"/>
      <c r="D878" s="27"/>
      <c r="E878" s="144"/>
      <c r="F878" s="945"/>
    </row>
    <row r="879" spans="1:6" ht="13.5" thickBot="1" x14ac:dyDescent="0.25">
      <c r="A879" s="240" t="s">
        <v>173</v>
      </c>
      <c r="B879" s="661" t="s">
        <v>251</v>
      </c>
      <c r="C879" s="187">
        <f>C866+C877</f>
        <v>4348092</v>
      </c>
      <c r="D879" s="187">
        <f>D866+D877</f>
        <v>5406612</v>
      </c>
      <c r="E879" s="653">
        <f>E866+E877</f>
        <v>5960379</v>
      </c>
      <c r="F879" s="946">
        <f>E879/D879</f>
        <v>1.1024240319075975</v>
      </c>
    </row>
    <row r="883" spans="1:6" x14ac:dyDescent="0.2">
      <c r="A883" s="208"/>
      <c r="B883" s="381"/>
      <c r="C883" s="27"/>
      <c r="D883" s="27"/>
      <c r="E883" s="27"/>
    </row>
    <row r="884" spans="1:6" x14ac:dyDescent="0.2">
      <c r="A884" s="1396">
        <v>15</v>
      </c>
      <c r="B884" s="1396"/>
      <c r="C884" s="1396"/>
      <c r="D884" s="1396"/>
      <c r="E884" s="1396"/>
      <c r="F884" s="1396"/>
    </row>
    <row r="885" spans="1:6" x14ac:dyDescent="0.2">
      <c r="A885" s="415"/>
      <c r="B885" s="11"/>
      <c r="C885" s="11"/>
      <c r="D885" s="11"/>
      <c r="E885" s="11"/>
    </row>
    <row r="886" spans="1:6" ht="15" x14ac:dyDescent="0.25">
      <c r="A886" s="1377" t="s">
        <v>880</v>
      </c>
      <c r="B886" s="1377"/>
      <c r="C886" s="1377"/>
      <c r="D886" s="1377"/>
      <c r="E886" s="1377"/>
      <c r="F886" s="16"/>
    </row>
    <row r="887" spans="1:6" ht="15" x14ac:dyDescent="0.25">
      <c r="A887" s="202"/>
      <c r="B887" s="202"/>
      <c r="C887" s="202"/>
      <c r="D887" s="202"/>
      <c r="E887" s="202"/>
      <c r="F887" s="16"/>
    </row>
    <row r="888" spans="1:6" ht="15.75" x14ac:dyDescent="0.25">
      <c r="B888" s="1389" t="s">
        <v>822</v>
      </c>
      <c r="C888" s="1389"/>
      <c r="D888" s="1389"/>
      <c r="E888" s="1389"/>
      <c r="F888" s="34"/>
    </row>
    <row r="889" spans="1:6" ht="15.75" x14ac:dyDescent="0.25">
      <c r="B889" s="18"/>
      <c r="C889" s="18"/>
      <c r="D889" s="18"/>
      <c r="E889" s="18"/>
      <c r="F889" s="34"/>
    </row>
    <row r="890" spans="1:6" ht="13.5" thickBot="1" x14ac:dyDescent="0.25">
      <c r="B890" s="1"/>
      <c r="C890" s="1"/>
      <c r="D890" s="1"/>
      <c r="E890" s="19" t="s">
        <v>876</v>
      </c>
    </row>
    <row r="891" spans="1:6" ht="13.5" thickBot="1" x14ac:dyDescent="0.25">
      <c r="A891" s="1397" t="s">
        <v>126</v>
      </c>
      <c r="B891" s="1399" t="s">
        <v>9</v>
      </c>
      <c r="C891" s="1401" t="s">
        <v>768</v>
      </c>
      <c r="D891" s="1402"/>
      <c r="E891" s="1402"/>
      <c r="F891" s="1403"/>
    </row>
    <row r="892" spans="1:6" ht="26.25" thickBot="1" x14ac:dyDescent="0.25">
      <c r="A892" s="1398"/>
      <c r="B892" s="1400"/>
      <c r="C892" s="685" t="s">
        <v>107</v>
      </c>
      <c r="D892" s="686" t="s">
        <v>108</v>
      </c>
      <c r="E892" s="685" t="s">
        <v>583</v>
      </c>
      <c r="F892" s="683" t="s">
        <v>110</v>
      </c>
    </row>
    <row r="893" spans="1:6" ht="13.5" thickBot="1" x14ac:dyDescent="0.25">
      <c r="A893" s="691" t="s">
        <v>127</v>
      </c>
      <c r="B893" s="692" t="s">
        <v>128</v>
      </c>
      <c r="C893" s="693" t="s">
        <v>129</v>
      </c>
      <c r="D893" s="694" t="s">
        <v>130</v>
      </c>
      <c r="E893" s="693" t="s">
        <v>150</v>
      </c>
      <c r="F893" s="695" t="s">
        <v>175</v>
      </c>
    </row>
    <row r="894" spans="1:6" x14ac:dyDescent="0.2">
      <c r="A894" s="192" t="s">
        <v>131</v>
      </c>
      <c r="B894" s="197" t="s">
        <v>111</v>
      </c>
      <c r="C894" s="183"/>
      <c r="D894" s="89"/>
      <c r="E894" s="183"/>
      <c r="F894" s="770"/>
    </row>
    <row r="895" spans="1:6" x14ac:dyDescent="0.2">
      <c r="A895" s="191" t="s">
        <v>132</v>
      </c>
      <c r="B895" s="115" t="s">
        <v>345</v>
      </c>
      <c r="C895" s="405">
        <v>1589400</v>
      </c>
      <c r="D895" s="86">
        <v>1639620</v>
      </c>
      <c r="E895" s="181">
        <v>1684545</v>
      </c>
      <c r="F895" s="771">
        <f>E895/D895</f>
        <v>1.0273996413803199</v>
      </c>
    </row>
    <row r="896" spans="1:6" x14ac:dyDescent="0.2">
      <c r="A896" s="191" t="s">
        <v>133</v>
      </c>
      <c r="B896" s="128" t="s">
        <v>347</v>
      </c>
      <c r="C896" s="405">
        <v>429138</v>
      </c>
      <c r="D896" s="86">
        <v>442697</v>
      </c>
      <c r="E896" s="181">
        <v>446760</v>
      </c>
      <c r="F896" s="771">
        <f>E896/D896</f>
        <v>1.0091778349525748</v>
      </c>
    </row>
    <row r="897" spans="1:6" x14ac:dyDescent="0.2">
      <c r="A897" s="191" t="s">
        <v>134</v>
      </c>
      <c r="B897" s="128" t="s">
        <v>346</v>
      </c>
      <c r="C897" s="181">
        <v>4343100</v>
      </c>
      <c r="D897" s="86">
        <v>6186598</v>
      </c>
      <c r="E897" s="181">
        <v>6805773</v>
      </c>
      <c r="F897" s="771">
        <f>E897/D897</f>
        <v>1.1000832767863695</v>
      </c>
    </row>
    <row r="898" spans="1:6" x14ac:dyDescent="0.2">
      <c r="A898" s="191" t="s">
        <v>135</v>
      </c>
      <c r="B898" s="128" t="s">
        <v>348</v>
      </c>
      <c r="C898" s="181"/>
      <c r="D898" s="86"/>
      <c r="E898" s="181"/>
      <c r="F898" s="771">
        <v>0</v>
      </c>
    </row>
    <row r="899" spans="1:6" x14ac:dyDescent="0.2">
      <c r="A899" s="191" t="s">
        <v>136</v>
      </c>
      <c r="B899" s="128" t="s">
        <v>349</v>
      </c>
      <c r="C899" s="181"/>
      <c r="D899" s="86"/>
      <c r="E899" s="181"/>
      <c r="F899" s="771">
        <v>0</v>
      </c>
    </row>
    <row r="900" spans="1:6" x14ac:dyDescent="0.2">
      <c r="A900" s="191" t="s">
        <v>137</v>
      </c>
      <c r="B900" s="128" t="s">
        <v>350</v>
      </c>
      <c r="C900" s="181">
        <f>C901+C902+C903+C904+C905+C906+C907</f>
        <v>0</v>
      </c>
      <c r="D900" s="181">
        <f>D901+D902+D903+D904+D905+D906+D907</f>
        <v>0</v>
      </c>
      <c r="E900" s="181">
        <f>E901+E902+E903+E904+E905+E906+E907</f>
        <v>0</v>
      </c>
      <c r="F900" s="771">
        <v>0</v>
      </c>
    </row>
    <row r="901" spans="1:6" x14ac:dyDescent="0.2">
      <c r="A901" s="191" t="s">
        <v>138</v>
      </c>
      <c r="B901" s="128" t="s">
        <v>354</v>
      </c>
      <c r="C901" s="181"/>
      <c r="D901" s="86"/>
      <c r="E901" s="181"/>
      <c r="F901" s="771">
        <v>0</v>
      </c>
    </row>
    <row r="902" spans="1:6" x14ac:dyDescent="0.2">
      <c r="A902" s="191" t="s">
        <v>139</v>
      </c>
      <c r="B902" s="128" t="s">
        <v>355</v>
      </c>
      <c r="C902" s="181"/>
      <c r="D902" s="86"/>
      <c r="E902" s="405"/>
      <c r="F902" s="771">
        <v>0</v>
      </c>
    </row>
    <row r="903" spans="1:6" x14ac:dyDescent="0.2">
      <c r="A903" s="191" t="s">
        <v>140</v>
      </c>
      <c r="B903" s="128" t="s">
        <v>356</v>
      </c>
      <c r="C903" s="181"/>
      <c r="D903" s="86"/>
      <c r="E903" s="181"/>
      <c r="F903" s="771">
        <v>0</v>
      </c>
    </row>
    <row r="904" spans="1:6" x14ac:dyDescent="0.2">
      <c r="A904" s="191" t="s">
        <v>141</v>
      </c>
      <c r="B904" s="198" t="s">
        <v>352</v>
      </c>
      <c r="C904" s="145"/>
      <c r="D904" s="86">
        <v>0</v>
      </c>
      <c r="E904" s="181">
        <v>0</v>
      </c>
      <c r="F904" s="771">
        <v>0</v>
      </c>
    </row>
    <row r="905" spans="1:6" x14ac:dyDescent="0.2">
      <c r="A905" s="191" t="s">
        <v>142</v>
      </c>
      <c r="B905" s="416" t="s">
        <v>353</v>
      </c>
      <c r="C905" s="184"/>
      <c r="D905" s="91">
        <v>0</v>
      </c>
      <c r="E905" s="181">
        <v>0</v>
      </c>
      <c r="F905" s="771">
        <v>0</v>
      </c>
    </row>
    <row r="906" spans="1:6" x14ac:dyDescent="0.2">
      <c r="A906" s="191" t="s">
        <v>143</v>
      </c>
      <c r="B906" s="417" t="s">
        <v>351</v>
      </c>
      <c r="C906" s="184"/>
      <c r="D906" s="87"/>
      <c r="E906" s="181"/>
      <c r="F906" s="771">
        <v>0</v>
      </c>
    </row>
    <row r="907" spans="1:6" x14ac:dyDescent="0.2">
      <c r="A907" s="191" t="s">
        <v>144</v>
      </c>
      <c r="B907" s="73" t="s">
        <v>577</v>
      </c>
      <c r="C907" s="184"/>
      <c r="D907" s="87"/>
      <c r="E907" s="181"/>
      <c r="F907" s="771">
        <v>0</v>
      </c>
    </row>
    <row r="908" spans="1:6" ht="13.5" thickBot="1" x14ac:dyDescent="0.25">
      <c r="A908" s="191" t="s">
        <v>145</v>
      </c>
      <c r="B908" s="130" t="s">
        <v>358</v>
      </c>
      <c r="C908" s="182"/>
      <c r="D908" s="182"/>
      <c r="E908" s="182"/>
      <c r="F908" s="771">
        <v>0</v>
      </c>
    </row>
    <row r="909" spans="1:6" ht="13.5" thickBot="1" x14ac:dyDescent="0.25">
      <c r="A909" s="308" t="s">
        <v>146</v>
      </c>
      <c r="B909" s="309" t="s">
        <v>5</v>
      </c>
      <c r="C909" s="314">
        <f>C895+C896+C897+C898+C900+C908</f>
        <v>6361638</v>
      </c>
      <c r="D909" s="314">
        <f>D895+D896+D897+D898+D900+D908</f>
        <v>8268915</v>
      </c>
      <c r="E909" s="314">
        <f>E895+E896+E897+E898+E900+E908</f>
        <v>8937078</v>
      </c>
      <c r="F909" s="1052">
        <f>E909/D909</f>
        <v>1.0808041925694001</v>
      </c>
    </row>
    <row r="910" spans="1:6" ht="13.5" thickTop="1" x14ac:dyDescent="0.2">
      <c r="A910" s="300"/>
      <c r="B910" s="197"/>
      <c r="C910" s="144"/>
      <c r="D910" s="144"/>
      <c r="E910" s="687"/>
      <c r="F910" s="915"/>
    </row>
    <row r="911" spans="1:6" x14ac:dyDescent="0.2">
      <c r="A911" s="192" t="s">
        <v>147</v>
      </c>
      <c r="B911" s="199" t="s">
        <v>112</v>
      </c>
      <c r="C911" s="183"/>
      <c r="D911" s="183"/>
      <c r="E911" s="183"/>
      <c r="F911" s="770"/>
    </row>
    <row r="912" spans="1:6" x14ac:dyDescent="0.2">
      <c r="A912" s="191" t="s">
        <v>148</v>
      </c>
      <c r="B912" s="128" t="s">
        <v>359</v>
      </c>
      <c r="C912" s="181"/>
      <c r="D912" s="181"/>
      <c r="E912" s="181"/>
      <c r="F912" s="771">
        <v>0</v>
      </c>
    </row>
    <row r="913" spans="1:6" x14ac:dyDescent="0.2">
      <c r="A913" s="191" t="s">
        <v>149</v>
      </c>
      <c r="B913" s="128" t="s">
        <v>360</v>
      </c>
      <c r="C913" s="181"/>
      <c r="D913" s="86"/>
      <c r="E913" s="181"/>
      <c r="F913" s="771">
        <v>0</v>
      </c>
    </row>
    <row r="914" spans="1:6" x14ac:dyDescent="0.2">
      <c r="A914" s="191" t="s">
        <v>151</v>
      </c>
      <c r="B914" s="128" t="s">
        <v>361</v>
      </c>
      <c r="C914" s="145">
        <f>C915+C916+C917+C918+C919+C920+C921</f>
        <v>0</v>
      </c>
      <c r="D914" s="145">
        <f>D915+D916+D917+D918+D919+D920+D921</f>
        <v>0</v>
      </c>
      <c r="E914" s="145">
        <f>E915+E916+E917+E918+E919+E920+E921</f>
        <v>0</v>
      </c>
      <c r="F914" s="771">
        <v>0</v>
      </c>
    </row>
    <row r="915" spans="1:6" x14ac:dyDescent="0.2">
      <c r="A915" s="191" t="s">
        <v>152</v>
      </c>
      <c r="B915" s="198" t="s">
        <v>362</v>
      </c>
      <c r="C915" s="181"/>
      <c r="D915" s="86"/>
      <c r="E915" s="181"/>
      <c r="F915" s="771">
        <v>0</v>
      </c>
    </row>
    <row r="916" spans="1:6" x14ac:dyDescent="0.2">
      <c r="A916" s="191" t="s">
        <v>153</v>
      </c>
      <c r="B916" s="198" t="s">
        <v>363</v>
      </c>
      <c r="C916" s="181"/>
      <c r="D916" s="86"/>
      <c r="E916" s="181"/>
      <c r="F916" s="771">
        <v>0</v>
      </c>
    </row>
    <row r="917" spans="1:6" x14ac:dyDescent="0.2">
      <c r="A917" s="191" t="s">
        <v>154</v>
      </c>
      <c r="B917" s="198" t="s">
        <v>364</v>
      </c>
      <c r="C917" s="181"/>
      <c r="D917" s="86"/>
      <c r="E917" s="181"/>
      <c r="F917" s="771">
        <v>0</v>
      </c>
    </row>
    <row r="918" spans="1:6" x14ac:dyDescent="0.2">
      <c r="A918" s="191" t="s">
        <v>155</v>
      </c>
      <c r="B918" s="198" t="s">
        <v>365</v>
      </c>
      <c r="C918" s="181"/>
      <c r="D918" s="86"/>
      <c r="E918" s="181"/>
      <c r="F918" s="771">
        <v>0</v>
      </c>
    </row>
    <row r="919" spans="1:6" x14ac:dyDescent="0.2">
      <c r="A919" s="191" t="s">
        <v>156</v>
      </c>
      <c r="B919" s="416" t="s">
        <v>366</v>
      </c>
      <c r="C919" s="181"/>
      <c r="D919" s="86"/>
      <c r="E919" s="181"/>
      <c r="F919" s="771">
        <v>0</v>
      </c>
    </row>
    <row r="920" spans="1:6" x14ac:dyDescent="0.2">
      <c r="A920" s="191" t="s">
        <v>157</v>
      </c>
      <c r="B920" s="175" t="s">
        <v>367</v>
      </c>
      <c r="C920" s="181"/>
      <c r="D920" s="86"/>
      <c r="E920" s="181"/>
      <c r="F920" s="771">
        <v>0</v>
      </c>
    </row>
    <row r="921" spans="1:6" x14ac:dyDescent="0.2">
      <c r="A921" s="191" t="s">
        <v>158</v>
      </c>
      <c r="B921" s="543" t="s">
        <v>368</v>
      </c>
      <c r="C921" s="181">
        <f>-C898</f>
        <v>0</v>
      </c>
      <c r="D921" s="181">
        <f>-D898</f>
        <v>0</v>
      </c>
      <c r="E921" s="181">
        <f>-E898</f>
        <v>0</v>
      </c>
      <c r="F921" s="771">
        <v>0</v>
      </c>
    </row>
    <row r="922" spans="1:6" x14ac:dyDescent="0.2">
      <c r="A922" s="191" t="s">
        <v>159</v>
      </c>
      <c r="B922" s="128"/>
      <c r="C922" s="181"/>
      <c r="D922" s="86"/>
      <c r="E922" s="181"/>
      <c r="F922" s="771"/>
    </row>
    <row r="923" spans="1:6" ht="13.5" thickBot="1" x14ac:dyDescent="0.25">
      <c r="A923" s="191" t="s">
        <v>160</v>
      </c>
      <c r="B923" s="130"/>
      <c r="C923" s="184"/>
      <c r="D923" s="184"/>
      <c r="E923" s="184"/>
      <c r="F923" s="771"/>
    </row>
    <row r="924" spans="1:6" ht="13.5" thickBot="1" x14ac:dyDescent="0.25">
      <c r="A924" s="308" t="s">
        <v>578</v>
      </c>
      <c r="B924" s="309" t="s">
        <v>6</v>
      </c>
      <c r="C924" s="437">
        <f>C912+C913+C914+C922+C923</f>
        <v>0</v>
      </c>
      <c r="D924" s="437">
        <f>D912+D913+D914+D922+D923</f>
        <v>0</v>
      </c>
      <c r="E924" s="688">
        <f>E912+E913+E914+E922+E923</f>
        <v>0</v>
      </c>
      <c r="F924" s="1052">
        <v>0</v>
      </c>
    </row>
    <row r="925" spans="1:6" ht="27" thickTop="1" thickBot="1" x14ac:dyDescent="0.25">
      <c r="A925" s="308" t="s">
        <v>162</v>
      </c>
      <c r="B925" s="313" t="s">
        <v>248</v>
      </c>
      <c r="C925" s="436">
        <f>C909+C924</f>
        <v>6361638</v>
      </c>
      <c r="D925" s="436">
        <f>D909+D924</f>
        <v>8268915</v>
      </c>
      <c r="E925" s="689">
        <f>E909+E924</f>
        <v>8937078</v>
      </c>
      <c r="F925" s="1054">
        <f>E925/D925</f>
        <v>1.0808041925694001</v>
      </c>
    </row>
    <row r="926" spans="1:6" ht="13.5" thickTop="1" x14ac:dyDescent="0.2">
      <c r="A926" s="300"/>
      <c r="B926" s="425"/>
      <c r="C926" s="94"/>
      <c r="D926" s="27"/>
      <c r="E926" s="144"/>
      <c r="F926" s="915"/>
    </row>
    <row r="927" spans="1:6" x14ac:dyDescent="0.2">
      <c r="A927" s="192" t="s">
        <v>163</v>
      </c>
      <c r="B927" s="256" t="s">
        <v>249</v>
      </c>
      <c r="C927" s="89"/>
      <c r="D927" s="95"/>
      <c r="E927" s="183"/>
      <c r="F927" s="770"/>
    </row>
    <row r="928" spans="1:6" x14ac:dyDescent="0.2">
      <c r="A928" s="191" t="s">
        <v>164</v>
      </c>
      <c r="B928" s="129" t="s">
        <v>374</v>
      </c>
      <c r="C928" s="86"/>
      <c r="D928" s="66"/>
      <c r="E928" s="181"/>
      <c r="F928" s="771">
        <v>0</v>
      </c>
    </row>
    <row r="929" spans="1:6" x14ac:dyDescent="0.2">
      <c r="A929" s="191" t="s">
        <v>165</v>
      </c>
      <c r="B929" s="363" t="s">
        <v>372</v>
      </c>
      <c r="C929" s="86"/>
      <c r="D929" s="66"/>
      <c r="E929" s="181"/>
      <c r="F929" s="771">
        <v>0</v>
      </c>
    </row>
    <row r="930" spans="1:6" x14ac:dyDescent="0.2">
      <c r="A930" s="191" t="s">
        <v>166</v>
      </c>
      <c r="B930" s="363" t="s">
        <v>371</v>
      </c>
      <c r="C930" s="86"/>
      <c r="D930" s="66"/>
      <c r="E930" s="181"/>
      <c r="F930" s="771">
        <v>0</v>
      </c>
    </row>
    <row r="931" spans="1:6" x14ac:dyDescent="0.2">
      <c r="A931" s="191" t="s">
        <v>167</v>
      </c>
      <c r="B931" s="363" t="s">
        <v>373</v>
      </c>
      <c r="C931" s="86"/>
      <c r="D931" s="66"/>
      <c r="E931" s="181"/>
      <c r="F931" s="771">
        <v>0</v>
      </c>
    </row>
    <row r="932" spans="1:6" x14ac:dyDescent="0.2">
      <c r="A932" s="191" t="s">
        <v>168</v>
      </c>
      <c r="B932" s="418" t="s">
        <v>375</v>
      </c>
      <c r="C932" s="86"/>
      <c r="D932" s="66"/>
      <c r="E932" s="181"/>
      <c r="F932" s="771">
        <v>0</v>
      </c>
    </row>
    <row r="933" spans="1:6" x14ac:dyDescent="0.2">
      <c r="A933" s="191" t="s">
        <v>169</v>
      </c>
      <c r="B933" s="419" t="s">
        <v>378</v>
      </c>
      <c r="C933" s="86"/>
      <c r="D933" s="66"/>
      <c r="E933" s="181"/>
      <c r="F933" s="771">
        <v>0</v>
      </c>
    </row>
    <row r="934" spans="1:6" x14ac:dyDescent="0.2">
      <c r="A934" s="191" t="s">
        <v>170</v>
      </c>
      <c r="B934" s="420" t="s">
        <v>377</v>
      </c>
      <c r="C934" s="86"/>
      <c r="D934" s="66"/>
      <c r="E934" s="181"/>
      <c r="F934" s="771">
        <v>0</v>
      </c>
    </row>
    <row r="935" spans="1:6" ht="13.5" thickBot="1" x14ac:dyDescent="0.25">
      <c r="A935" s="191" t="s">
        <v>171</v>
      </c>
      <c r="B935" s="200" t="s">
        <v>376</v>
      </c>
      <c r="C935" s="91"/>
      <c r="D935" s="67"/>
      <c r="E935" s="182"/>
      <c r="F935" s="771">
        <v>0</v>
      </c>
    </row>
    <row r="936" spans="1:6" ht="13.5" thickBot="1" x14ac:dyDescent="0.25">
      <c r="A936" s="209" t="s">
        <v>172</v>
      </c>
      <c r="B936" s="176" t="s">
        <v>379</v>
      </c>
      <c r="C936" s="93">
        <f>C928+C929+C930+C931+C932+C933+C934+C935</f>
        <v>0</v>
      </c>
      <c r="D936" s="93">
        <f>D928+D929+D930+D931+D932+D933+D934+D935</f>
        <v>0</v>
      </c>
      <c r="E936" s="146">
        <f>E928+E929+E930+E931+E932+E933+E934+E935</f>
        <v>0</v>
      </c>
      <c r="F936" s="802">
        <v>0</v>
      </c>
    </row>
    <row r="937" spans="1:6" x14ac:dyDescent="0.2">
      <c r="A937" s="300"/>
      <c r="B937" s="40"/>
      <c r="C937" s="94"/>
      <c r="D937" s="27"/>
      <c r="E937" s="144"/>
      <c r="F937" s="945"/>
    </row>
    <row r="938" spans="1:6" ht="13.5" thickBot="1" x14ac:dyDescent="0.25">
      <c r="A938" s="240" t="s">
        <v>173</v>
      </c>
      <c r="B938" s="661" t="s">
        <v>251</v>
      </c>
      <c r="C938" s="187">
        <f>C925+C936</f>
        <v>6361638</v>
      </c>
      <c r="D938" s="187">
        <f>D925+D936</f>
        <v>8268915</v>
      </c>
      <c r="E938" s="653">
        <f>E925+E936</f>
        <v>8937078</v>
      </c>
      <c r="F938" s="946">
        <f>E938/D938</f>
        <v>1.0808041925694001</v>
      </c>
    </row>
    <row r="942" spans="1:6" x14ac:dyDescent="0.2">
      <c r="A942" s="208"/>
      <c r="B942" s="381"/>
      <c r="C942" s="27"/>
      <c r="D942" s="27"/>
      <c r="E942" s="27"/>
    </row>
    <row r="943" spans="1:6" x14ac:dyDescent="0.2">
      <c r="A943" s="1396">
        <v>16</v>
      </c>
      <c r="B943" s="1396"/>
      <c r="C943" s="1396"/>
      <c r="D943" s="1396"/>
      <c r="E943" s="1396"/>
      <c r="F943" s="1396"/>
    </row>
    <row r="944" spans="1:6" x14ac:dyDescent="0.2">
      <c r="A944" s="415"/>
      <c r="B944" s="11"/>
      <c r="C944" s="11"/>
      <c r="D944" s="11"/>
      <c r="E944" s="11"/>
    </row>
    <row r="945" spans="1:6" ht="15" x14ac:dyDescent="0.25">
      <c r="A945" s="1377" t="s">
        <v>874</v>
      </c>
      <c r="B945" s="1377"/>
      <c r="C945" s="1377"/>
      <c r="D945" s="1377"/>
      <c r="E945" s="1377"/>
      <c r="F945" s="16"/>
    </row>
    <row r="946" spans="1:6" ht="15" x14ac:dyDescent="0.25">
      <c r="A946" s="202"/>
      <c r="B946" s="202"/>
      <c r="C946" s="202"/>
      <c r="D946" s="202"/>
      <c r="E946" s="202"/>
      <c r="F946" s="16"/>
    </row>
    <row r="947" spans="1:6" ht="15.75" x14ac:dyDescent="0.25">
      <c r="B947" s="1389" t="s">
        <v>822</v>
      </c>
      <c r="C947" s="1389"/>
      <c r="D947" s="1389"/>
      <c r="E947" s="1389"/>
      <c r="F947" s="34"/>
    </row>
    <row r="948" spans="1:6" ht="15.75" x14ac:dyDescent="0.25">
      <c r="B948" s="18"/>
      <c r="C948" s="18"/>
      <c r="D948" s="18"/>
      <c r="E948" s="18"/>
      <c r="F948" s="34"/>
    </row>
    <row r="949" spans="1:6" ht="13.5" thickBot="1" x14ac:dyDescent="0.25">
      <c r="B949" s="1"/>
      <c r="C949" s="1"/>
      <c r="D949" s="1"/>
      <c r="E949" s="19" t="s">
        <v>876</v>
      </c>
    </row>
    <row r="950" spans="1:6" ht="13.5" thickBot="1" x14ac:dyDescent="0.25">
      <c r="A950" s="1397" t="s">
        <v>126</v>
      </c>
      <c r="B950" s="1399" t="s">
        <v>9</v>
      </c>
      <c r="C950" s="1401" t="s">
        <v>770</v>
      </c>
      <c r="D950" s="1402"/>
      <c r="E950" s="1402"/>
      <c r="F950" s="1403"/>
    </row>
    <row r="951" spans="1:6" ht="26.25" thickBot="1" x14ac:dyDescent="0.25">
      <c r="A951" s="1398"/>
      <c r="B951" s="1400"/>
      <c r="C951" s="685" t="s">
        <v>107</v>
      </c>
      <c r="D951" s="686" t="s">
        <v>108</v>
      </c>
      <c r="E951" s="685" t="s">
        <v>583</v>
      </c>
      <c r="F951" s="683" t="s">
        <v>110</v>
      </c>
    </row>
    <row r="952" spans="1:6" ht="13.5" thickBot="1" x14ac:dyDescent="0.25">
      <c r="A952" s="691" t="s">
        <v>127</v>
      </c>
      <c r="B952" s="692" t="s">
        <v>128</v>
      </c>
      <c r="C952" s="693" t="s">
        <v>129</v>
      </c>
      <c r="D952" s="694" t="s">
        <v>130</v>
      </c>
      <c r="E952" s="693" t="s">
        <v>150</v>
      </c>
      <c r="F952" s="695" t="s">
        <v>175</v>
      </c>
    </row>
    <row r="953" spans="1:6" x14ac:dyDescent="0.2">
      <c r="A953" s="192" t="s">
        <v>131</v>
      </c>
      <c r="B953" s="197" t="s">
        <v>111</v>
      </c>
      <c r="C953" s="183"/>
      <c r="D953" s="89"/>
      <c r="E953" s="183"/>
      <c r="F953" s="770"/>
    </row>
    <row r="954" spans="1:6" x14ac:dyDescent="0.2">
      <c r="A954" s="191" t="s">
        <v>132</v>
      </c>
      <c r="B954" s="115" t="s">
        <v>345</v>
      </c>
      <c r="C954" s="405">
        <v>2649000</v>
      </c>
      <c r="D954" s="86">
        <v>2732700</v>
      </c>
      <c r="E954" s="181">
        <v>2807590</v>
      </c>
      <c r="F954" s="771">
        <f>E954/D954</f>
        <v>1.0274051304570571</v>
      </c>
    </row>
    <row r="955" spans="1:6" x14ac:dyDescent="0.2">
      <c r="A955" s="191" t="s">
        <v>133</v>
      </c>
      <c r="B955" s="128" t="s">
        <v>347</v>
      </c>
      <c r="C955" s="405">
        <v>715230</v>
      </c>
      <c r="D955" s="86">
        <v>737829</v>
      </c>
      <c r="E955" s="181">
        <v>744608</v>
      </c>
      <c r="F955" s="771">
        <f>E955/D955</f>
        <v>1.0091877657289154</v>
      </c>
    </row>
    <row r="956" spans="1:6" x14ac:dyDescent="0.2">
      <c r="A956" s="191" t="s">
        <v>134</v>
      </c>
      <c r="B956" s="128" t="s">
        <v>346</v>
      </c>
      <c r="C956" s="181">
        <v>8763500</v>
      </c>
      <c r="D956" s="86">
        <v>11329379</v>
      </c>
      <c r="E956" s="181">
        <v>11318854</v>
      </c>
      <c r="F956" s="771">
        <f>E956/D956</f>
        <v>0.99907099939016952</v>
      </c>
    </row>
    <row r="957" spans="1:6" x14ac:dyDescent="0.2">
      <c r="A957" s="191" t="s">
        <v>135</v>
      </c>
      <c r="B957" s="128" t="s">
        <v>348</v>
      </c>
      <c r="C957" s="181"/>
      <c r="D957" s="86">
        <v>0</v>
      </c>
      <c r="E957" s="181">
        <v>0</v>
      </c>
      <c r="F957" s="771">
        <v>0</v>
      </c>
    </row>
    <row r="958" spans="1:6" x14ac:dyDescent="0.2">
      <c r="A958" s="191" t="s">
        <v>136</v>
      </c>
      <c r="B958" s="128" t="s">
        <v>349</v>
      </c>
      <c r="C958" s="181"/>
      <c r="D958" s="86"/>
      <c r="E958" s="181"/>
      <c r="F958" s="771">
        <v>0</v>
      </c>
    </row>
    <row r="959" spans="1:6" x14ac:dyDescent="0.2">
      <c r="A959" s="191" t="s">
        <v>137</v>
      </c>
      <c r="B959" s="128" t="s">
        <v>350</v>
      </c>
      <c r="C959" s="181">
        <f>C960+C961+C962+C963+C964+C965+C966</f>
        <v>0</v>
      </c>
      <c r="D959" s="181">
        <f>D960+D961+D962+D963+D964+D965+D966</f>
        <v>0</v>
      </c>
      <c r="E959" s="181">
        <f>E960+E961+E962+E963+E964+E965+E966</f>
        <v>0</v>
      </c>
      <c r="F959" s="771">
        <v>0</v>
      </c>
    </row>
    <row r="960" spans="1:6" x14ac:dyDescent="0.2">
      <c r="A960" s="191" t="s">
        <v>138</v>
      </c>
      <c r="B960" s="128" t="s">
        <v>354</v>
      </c>
      <c r="C960" s="181"/>
      <c r="D960" s="86"/>
      <c r="E960" s="181"/>
      <c r="F960" s="771">
        <v>0</v>
      </c>
    </row>
    <row r="961" spans="1:6" x14ac:dyDescent="0.2">
      <c r="A961" s="191" t="s">
        <v>139</v>
      </c>
      <c r="B961" s="128" t="s">
        <v>355</v>
      </c>
      <c r="C961" s="181"/>
      <c r="D961" s="86"/>
      <c r="E961" s="405"/>
      <c r="F961" s="771">
        <v>0</v>
      </c>
    </row>
    <row r="962" spans="1:6" x14ac:dyDescent="0.2">
      <c r="A962" s="191" t="s">
        <v>140</v>
      </c>
      <c r="B962" s="128" t="s">
        <v>356</v>
      </c>
      <c r="C962" s="181"/>
      <c r="D962" s="86"/>
      <c r="E962" s="181"/>
      <c r="F962" s="771">
        <v>0</v>
      </c>
    </row>
    <row r="963" spans="1:6" x14ac:dyDescent="0.2">
      <c r="A963" s="191" t="s">
        <v>141</v>
      </c>
      <c r="B963" s="198" t="s">
        <v>352</v>
      </c>
      <c r="C963" s="145"/>
      <c r="D963" s="90"/>
      <c r="E963" s="181"/>
      <c r="F963" s="771">
        <v>0</v>
      </c>
    </row>
    <row r="964" spans="1:6" x14ac:dyDescent="0.2">
      <c r="A964" s="191" t="s">
        <v>142</v>
      </c>
      <c r="B964" s="416" t="s">
        <v>353</v>
      </c>
      <c r="C964" s="184"/>
      <c r="D964" s="87"/>
      <c r="E964" s="181"/>
      <c r="F964" s="771">
        <v>0</v>
      </c>
    </row>
    <row r="965" spans="1:6" x14ac:dyDescent="0.2">
      <c r="A965" s="191" t="s">
        <v>143</v>
      </c>
      <c r="B965" s="417" t="s">
        <v>351</v>
      </c>
      <c r="C965" s="184"/>
      <c r="D965" s="87"/>
      <c r="E965" s="181"/>
      <c r="F965" s="771">
        <v>0</v>
      </c>
    </row>
    <row r="966" spans="1:6" x14ac:dyDescent="0.2">
      <c r="A966" s="191" t="s">
        <v>144</v>
      </c>
      <c r="B966" s="73" t="s">
        <v>577</v>
      </c>
      <c r="C966" s="184"/>
      <c r="D966" s="87"/>
      <c r="E966" s="181"/>
      <c r="F966" s="771">
        <v>0</v>
      </c>
    </row>
    <row r="967" spans="1:6" ht="13.5" thickBot="1" x14ac:dyDescent="0.25">
      <c r="A967" s="191" t="s">
        <v>145</v>
      </c>
      <c r="B967" s="130" t="s">
        <v>358</v>
      </c>
      <c r="C967" s="182"/>
      <c r="D967" s="91"/>
      <c r="E967" s="181"/>
      <c r="F967" s="771">
        <v>0</v>
      </c>
    </row>
    <row r="968" spans="1:6" ht="13.5" thickBot="1" x14ac:dyDescent="0.25">
      <c r="A968" s="308" t="s">
        <v>146</v>
      </c>
      <c r="B968" s="309" t="s">
        <v>5</v>
      </c>
      <c r="C968" s="314">
        <f>C954+C955+C956+C957+C959+C967</f>
        <v>12127730</v>
      </c>
      <c r="D968" s="314">
        <f>D954+D955+D956+D957+D959+D967</f>
        <v>14799908</v>
      </c>
      <c r="E968" s="314">
        <f>E954+E955+E956+E959+E967</f>
        <v>14871052</v>
      </c>
      <c r="F968" s="1047">
        <f>E968/D968</f>
        <v>1.0048070569087322</v>
      </c>
    </row>
    <row r="969" spans="1:6" ht="13.5" thickTop="1" x14ac:dyDescent="0.2">
      <c r="A969" s="300"/>
      <c r="B969" s="197"/>
      <c r="C969" s="144"/>
      <c r="D969" s="144"/>
      <c r="E969" s="687"/>
      <c r="F969" s="915"/>
    </row>
    <row r="970" spans="1:6" x14ac:dyDescent="0.2">
      <c r="A970" s="192" t="s">
        <v>147</v>
      </c>
      <c r="B970" s="199" t="s">
        <v>112</v>
      </c>
      <c r="C970" s="183"/>
      <c r="D970" s="183"/>
      <c r="E970" s="183"/>
      <c r="F970" s="770"/>
    </row>
    <row r="971" spans="1:6" x14ac:dyDescent="0.2">
      <c r="A971" s="191" t="s">
        <v>148</v>
      </c>
      <c r="B971" s="128" t="s">
        <v>359</v>
      </c>
      <c r="C971" s="181"/>
      <c r="D971" s="181"/>
      <c r="E971" s="181"/>
      <c r="F971" s="771">
        <v>0</v>
      </c>
    </row>
    <row r="972" spans="1:6" x14ac:dyDescent="0.2">
      <c r="A972" s="191" t="s">
        <v>149</v>
      </c>
      <c r="B972" s="128" t="s">
        <v>360</v>
      </c>
      <c r="C972" s="181"/>
      <c r="D972" s="86"/>
      <c r="E972" s="181"/>
      <c r="F972" s="771">
        <v>0</v>
      </c>
    </row>
    <row r="973" spans="1:6" x14ac:dyDescent="0.2">
      <c r="A973" s="191" t="s">
        <v>151</v>
      </c>
      <c r="B973" s="128" t="s">
        <v>361</v>
      </c>
      <c r="C973" s="181">
        <f>C974+C975+C976+C977+C978+C979+C980</f>
        <v>0</v>
      </c>
      <c r="D973" s="181">
        <f>D974+D975+D976+D977+D978+D979+D980</f>
        <v>0</v>
      </c>
      <c r="E973" s="181">
        <f>E974+E975+E976+E977+E978+E979+E980</f>
        <v>0</v>
      </c>
      <c r="F973" s="771">
        <v>0</v>
      </c>
    </row>
    <row r="974" spans="1:6" x14ac:dyDescent="0.2">
      <c r="A974" s="191" t="s">
        <v>152</v>
      </c>
      <c r="B974" s="198" t="s">
        <v>362</v>
      </c>
      <c r="C974" s="181"/>
      <c r="D974" s="86"/>
      <c r="E974" s="181"/>
      <c r="F974" s="771">
        <v>0</v>
      </c>
    </row>
    <row r="975" spans="1:6" x14ac:dyDescent="0.2">
      <c r="A975" s="191" t="s">
        <v>153</v>
      </c>
      <c r="B975" s="198" t="s">
        <v>363</v>
      </c>
      <c r="C975" s="181"/>
      <c r="D975" s="86"/>
      <c r="E975" s="181"/>
      <c r="F975" s="771">
        <v>0</v>
      </c>
    </row>
    <row r="976" spans="1:6" x14ac:dyDescent="0.2">
      <c r="A976" s="191" t="s">
        <v>154</v>
      </c>
      <c r="B976" s="198" t="s">
        <v>364</v>
      </c>
      <c r="C976" s="181"/>
      <c r="D976" s="181"/>
      <c r="E976" s="181"/>
      <c r="F976" s="771">
        <v>0</v>
      </c>
    </row>
    <row r="977" spans="1:9" x14ac:dyDescent="0.2">
      <c r="A977" s="191" t="s">
        <v>155</v>
      </c>
      <c r="B977" s="198" t="s">
        <v>365</v>
      </c>
      <c r="C977" s="181"/>
      <c r="D977" s="86"/>
      <c r="E977" s="181"/>
      <c r="F977" s="771">
        <v>0</v>
      </c>
    </row>
    <row r="978" spans="1:9" x14ac:dyDescent="0.2">
      <c r="A978" s="191" t="s">
        <v>156</v>
      </c>
      <c r="B978" s="416" t="s">
        <v>366</v>
      </c>
      <c r="C978" s="181"/>
      <c r="D978" s="181"/>
      <c r="E978" s="181"/>
      <c r="F978" s="771">
        <v>0</v>
      </c>
    </row>
    <row r="979" spans="1:9" x14ac:dyDescent="0.2">
      <c r="A979" s="191" t="s">
        <v>157</v>
      </c>
      <c r="B979" s="175" t="s">
        <v>367</v>
      </c>
      <c r="C979" s="181"/>
      <c r="D979" s="86"/>
      <c r="E979" s="181"/>
      <c r="F979" s="771">
        <v>0</v>
      </c>
    </row>
    <row r="980" spans="1:9" x14ac:dyDescent="0.2">
      <c r="A980" s="191" t="s">
        <v>158</v>
      </c>
      <c r="B980" s="543" t="s">
        <v>368</v>
      </c>
      <c r="C980" s="181">
        <f>-C957</f>
        <v>0</v>
      </c>
      <c r="D980" s="181">
        <v>0</v>
      </c>
      <c r="E980" s="181"/>
      <c r="F980" s="771">
        <v>0</v>
      </c>
    </row>
    <row r="981" spans="1:9" x14ac:dyDescent="0.2">
      <c r="A981" s="191" t="s">
        <v>159</v>
      </c>
      <c r="B981" s="128"/>
      <c r="C981" s="181"/>
      <c r="D981" s="86"/>
      <c r="E981" s="181"/>
      <c r="F981" s="771"/>
    </row>
    <row r="982" spans="1:9" ht="13.5" thickBot="1" x14ac:dyDescent="0.25">
      <c r="A982" s="191" t="s">
        <v>160</v>
      </c>
      <c r="B982" s="130"/>
      <c r="C982" s="184"/>
      <c r="D982" s="184"/>
      <c r="E982" s="184"/>
      <c r="F982" s="944"/>
    </row>
    <row r="983" spans="1:9" ht="13.5" thickBot="1" x14ac:dyDescent="0.25">
      <c r="A983" s="308" t="s">
        <v>578</v>
      </c>
      <c r="B983" s="309" t="s">
        <v>6</v>
      </c>
      <c r="C983" s="437">
        <f>C971+C972+C973+C981+C982</f>
        <v>0</v>
      </c>
      <c r="D983" s="437">
        <f>D971+D972+D973+D981+D982</f>
        <v>0</v>
      </c>
      <c r="E983" s="688">
        <f>E971+E972+E973+E981+E982</f>
        <v>0</v>
      </c>
      <c r="F983" s="1047">
        <v>0</v>
      </c>
    </row>
    <row r="984" spans="1:9" ht="27" thickTop="1" thickBot="1" x14ac:dyDescent="0.25">
      <c r="A984" s="308" t="s">
        <v>162</v>
      </c>
      <c r="B984" s="313" t="s">
        <v>248</v>
      </c>
      <c r="C984" s="436">
        <f>C968+C983</f>
        <v>12127730</v>
      </c>
      <c r="D984" s="436">
        <f>D968+D983</f>
        <v>14799908</v>
      </c>
      <c r="E984" s="689">
        <f>E968+E983</f>
        <v>14871052</v>
      </c>
      <c r="F984" s="1054">
        <f>E984/D984</f>
        <v>1.0048070569087322</v>
      </c>
      <c r="H984" s="12"/>
      <c r="I984" s="12"/>
    </row>
    <row r="985" spans="1:9" ht="13.5" thickTop="1" x14ac:dyDescent="0.2">
      <c r="A985" s="300"/>
      <c r="B985" s="425"/>
      <c r="C985" s="94"/>
      <c r="D985" s="27"/>
      <c r="E985" s="144"/>
      <c r="F985" s="915" t="s">
        <v>752</v>
      </c>
      <c r="H985" s="12"/>
      <c r="I985" s="12"/>
    </row>
    <row r="986" spans="1:9" x14ac:dyDescent="0.2">
      <c r="A986" s="192" t="s">
        <v>163</v>
      </c>
      <c r="B986" s="256" t="s">
        <v>249</v>
      </c>
      <c r="C986" s="89"/>
      <c r="D986" s="95"/>
      <c r="E986" s="183"/>
      <c r="F986" s="770"/>
      <c r="H986" s="12"/>
      <c r="I986" s="12"/>
    </row>
    <row r="987" spans="1:9" x14ac:dyDescent="0.2">
      <c r="A987" s="191" t="s">
        <v>164</v>
      </c>
      <c r="B987" s="129" t="s">
        <v>374</v>
      </c>
      <c r="C987" s="86"/>
      <c r="D987" s="66"/>
      <c r="E987" s="181"/>
      <c r="F987" s="771">
        <v>0</v>
      </c>
      <c r="H987" s="12"/>
      <c r="I987" s="12"/>
    </row>
    <row r="988" spans="1:9" x14ac:dyDescent="0.2">
      <c r="A988" s="191" t="s">
        <v>165</v>
      </c>
      <c r="B988" s="363" t="s">
        <v>372</v>
      </c>
      <c r="C988" s="86"/>
      <c r="D988" s="66"/>
      <c r="E988" s="181"/>
      <c r="F988" s="771">
        <v>0</v>
      </c>
      <c r="H988" s="12"/>
      <c r="I988" s="12"/>
    </row>
    <row r="989" spans="1:9" x14ac:dyDescent="0.2">
      <c r="A989" s="191" t="s">
        <v>166</v>
      </c>
      <c r="B989" s="363" t="s">
        <v>371</v>
      </c>
      <c r="C989" s="86"/>
      <c r="D989" s="66"/>
      <c r="E989" s="181"/>
      <c r="F989" s="771">
        <v>0</v>
      </c>
      <c r="H989" s="12"/>
      <c r="I989" s="12"/>
    </row>
    <row r="990" spans="1:9" x14ac:dyDescent="0.2">
      <c r="A990" s="191" t="s">
        <v>167</v>
      </c>
      <c r="B990" s="363" t="s">
        <v>373</v>
      </c>
      <c r="C990" s="86"/>
      <c r="D990" s="66"/>
      <c r="E990" s="181"/>
      <c r="F990" s="771">
        <v>0</v>
      </c>
      <c r="H990" s="12"/>
      <c r="I990" s="12"/>
    </row>
    <row r="991" spans="1:9" x14ac:dyDescent="0.2">
      <c r="A991" s="191" t="s">
        <v>168</v>
      </c>
      <c r="B991" s="418" t="s">
        <v>375</v>
      </c>
      <c r="C991" s="86"/>
      <c r="D991" s="66"/>
      <c r="E991" s="181"/>
      <c r="F991" s="771">
        <v>0</v>
      </c>
    </row>
    <row r="992" spans="1:9" x14ac:dyDescent="0.2">
      <c r="A992" s="191" t="s">
        <v>169</v>
      </c>
      <c r="B992" s="419" t="s">
        <v>378</v>
      </c>
      <c r="C992" s="86"/>
      <c r="D992" s="66"/>
      <c r="E992" s="181"/>
      <c r="F992" s="771">
        <v>0</v>
      </c>
    </row>
    <row r="993" spans="1:6" x14ac:dyDescent="0.2">
      <c r="A993" s="191" t="s">
        <v>170</v>
      </c>
      <c r="B993" s="420" t="s">
        <v>377</v>
      </c>
      <c r="C993" s="86"/>
      <c r="D993" s="66"/>
      <c r="E993" s="181"/>
      <c r="F993" s="771">
        <v>0</v>
      </c>
    </row>
    <row r="994" spans="1:6" ht="13.5" thickBot="1" x14ac:dyDescent="0.25">
      <c r="A994" s="191" t="s">
        <v>171</v>
      </c>
      <c r="B994" s="200" t="s">
        <v>376</v>
      </c>
      <c r="C994" s="91"/>
      <c r="D994" s="67"/>
      <c r="E994" s="180"/>
      <c r="F994" s="1316">
        <v>0</v>
      </c>
    </row>
    <row r="995" spans="1:6" ht="13.5" thickBot="1" x14ac:dyDescent="0.25">
      <c r="A995" s="209" t="s">
        <v>172</v>
      </c>
      <c r="B995" s="176" t="s">
        <v>379</v>
      </c>
      <c r="C995" s="93">
        <f>C987+C988+C989+C990+C991+C992+C993+C994</f>
        <v>0</v>
      </c>
      <c r="D995" s="93">
        <f>D987+D988+D989+D990+D991+D992+D993+D994</f>
        <v>0</v>
      </c>
      <c r="E995" s="146">
        <f>E987+E988+E989+E990+E991+E992+E993+E994</f>
        <v>0</v>
      </c>
      <c r="F995" s="1053">
        <v>0</v>
      </c>
    </row>
    <row r="996" spans="1:6" x14ac:dyDescent="0.2">
      <c r="A996" s="300"/>
      <c r="B996" s="40"/>
      <c r="C996" s="94"/>
      <c r="D996" s="27"/>
      <c r="E996" s="144"/>
      <c r="F996" s="915"/>
    </row>
    <row r="997" spans="1:6" ht="13.5" thickBot="1" x14ac:dyDescent="0.25">
      <c r="A997" s="240" t="s">
        <v>173</v>
      </c>
      <c r="B997" s="661" t="s">
        <v>251</v>
      </c>
      <c r="C997" s="187">
        <f>C984+C995</f>
        <v>12127730</v>
      </c>
      <c r="D997" s="187">
        <f>D984+D995</f>
        <v>14799908</v>
      </c>
      <c r="E997" s="653">
        <f>E984+E995</f>
        <v>14871052</v>
      </c>
      <c r="F997" s="946">
        <f>E997/D997</f>
        <v>1.0048070569087322</v>
      </c>
    </row>
    <row r="1001" spans="1:6" x14ac:dyDescent="0.2">
      <c r="A1001" s="208"/>
      <c r="B1001" s="381"/>
      <c r="C1001" s="27"/>
      <c r="D1001" s="27"/>
      <c r="E1001" s="27"/>
    </row>
    <row r="1002" spans="1:6" x14ac:dyDescent="0.2">
      <c r="A1002" s="1396">
        <v>17</v>
      </c>
      <c r="B1002" s="1396"/>
      <c r="C1002" s="1396"/>
      <c r="D1002" s="1396"/>
      <c r="E1002" s="1396"/>
      <c r="F1002" s="1396"/>
    </row>
    <row r="1003" spans="1:6" x14ac:dyDescent="0.2">
      <c r="A1003" s="415"/>
      <c r="B1003" s="11"/>
      <c r="C1003" s="11"/>
      <c r="D1003" s="11"/>
      <c r="E1003" s="11"/>
    </row>
    <row r="1004" spans="1:6" ht="15" x14ac:dyDescent="0.25">
      <c r="A1004" s="1377" t="s">
        <v>881</v>
      </c>
      <c r="B1004" s="1377"/>
      <c r="C1004" s="1377"/>
      <c r="D1004" s="1377"/>
      <c r="E1004" s="1377"/>
      <c r="F1004" s="16"/>
    </row>
    <row r="1005" spans="1:6" ht="15" x14ac:dyDescent="0.25">
      <c r="A1005" s="202"/>
      <c r="B1005" s="202"/>
      <c r="C1005" s="202"/>
      <c r="D1005" s="202"/>
      <c r="E1005" s="202"/>
      <c r="F1005" s="16"/>
    </row>
    <row r="1006" spans="1:6" ht="15.75" x14ac:dyDescent="0.25">
      <c r="B1006" s="1389" t="s">
        <v>822</v>
      </c>
      <c r="C1006" s="1389"/>
      <c r="D1006" s="1389"/>
      <c r="E1006" s="1389"/>
      <c r="F1006" s="34"/>
    </row>
    <row r="1007" spans="1:6" ht="15.75" x14ac:dyDescent="0.25">
      <c r="B1007" s="18"/>
      <c r="C1007" s="18"/>
      <c r="D1007" s="18"/>
      <c r="E1007" s="18"/>
      <c r="F1007" s="34"/>
    </row>
    <row r="1008" spans="1:6" ht="13.5" thickBot="1" x14ac:dyDescent="0.25">
      <c r="B1008" s="1"/>
      <c r="C1008" s="1"/>
      <c r="D1008" s="1"/>
      <c r="E1008" s="19" t="s">
        <v>876</v>
      </c>
    </row>
    <row r="1009" spans="1:6" ht="13.5" thickBot="1" x14ac:dyDescent="0.25">
      <c r="A1009" s="1397" t="s">
        <v>126</v>
      </c>
      <c r="B1009" s="1399" t="s">
        <v>9</v>
      </c>
      <c r="C1009" s="1401" t="s">
        <v>769</v>
      </c>
      <c r="D1009" s="1402"/>
      <c r="E1009" s="1402"/>
      <c r="F1009" s="1403"/>
    </row>
    <row r="1010" spans="1:6" ht="26.25" thickBot="1" x14ac:dyDescent="0.25">
      <c r="A1010" s="1398"/>
      <c r="B1010" s="1400"/>
      <c r="C1010" s="685" t="s">
        <v>107</v>
      </c>
      <c r="D1010" s="686" t="s">
        <v>108</v>
      </c>
      <c r="E1010" s="685" t="s">
        <v>583</v>
      </c>
      <c r="F1010" s="683" t="s">
        <v>110</v>
      </c>
    </row>
    <row r="1011" spans="1:6" ht="13.5" thickBot="1" x14ac:dyDescent="0.25">
      <c r="A1011" s="691" t="s">
        <v>127</v>
      </c>
      <c r="B1011" s="692" t="s">
        <v>128</v>
      </c>
      <c r="C1011" s="693" t="s">
        <v>129</v>
      </c>
      <c r="D1011" s="694" t="s">
        <v>130</v>
      </c>
      <c r="E1011" s="693" t="s">
        <v>150</v>
      </c>
      <c r="F1011" s="695" t="s">
        <v>175</v>
      </c>
    </row>
    <row r="1012" spans="1:6" x14ac:dyDescent="0.2">
      <c r="A1012" s="192" t="s">
        <v>131</v>
      </c>
      <c r="B1012" s="197" t="s">
        <v>111</v>
      </c>
      <c r="C1012" s="183"/>
      <c r="D1012" s="89"/>
      <c r="E1012" s="183"/>
      <c r="F1012" s="770"/>
    </row>
    <row r="1013" spans="1:6" x14ac:dyDescent="0.2">
      <c r="A1013" s="191" t="s">
        <v>132</v>
      </c>
      <c r="B1013" s="115" t="s">
        <v>345</v>
      </c>
      <c r="C1013" s="405"/>
      <c r="D1013" s="86"/>
      <c r="E1013" s="181"/>
      <c r="F1013" s="771">
        <v>0</v>
      </c>
    </row>
    <row r="1014" spans="1:6" x14ac:dyDescent="0.2">
      <c r="A1014" s="191" t="s">
        <v>133</v>
      </c>
      <c r="B1014" s="128" t="s">
        <v>347</v>
      </c>
      <c r="C1014" s="405"/>
      <c r="D1014" s="86"/>
      <c r="E1014" s="181"/>
      <c r="F1014" s="771">
        <v>0</v>
      </c>
    </row>
    <row r="1015" spans="1:6" x14ac:dyDescent="0.2">
      <c r="A1015" s="191" t="s">
        <v>134</v>
      </c>
      <c r="B1015" s="128" t="s">
        <v>346</v>
      </c>
      <c r="C1015" s="181"/>
      <c r="D1015" s="86"/>
      <c r="E1015" s="181"/>
      <c r="F1015" s="771">
        <v>0</v>
      </c>
    </row>
    <row r="1016" spans="1:6" x14ac:dyDescent="0.2">
      <c r="A1016" s="191" t="s">
        <v>135</v>
      </c>
      <c r="B1016" s="128" t="s">
        <v>348</v>
      </c>
      <c r="C1016" s="181"/>
      <c r="D1016" s="86"/>
      <c r="E1016" s="181"/>
      <c r="F1016" s="771">
        <v>0</v>
      </c>
    </row>
    <row r="1017" spans="1:6" x14ac:dyDescent="0.2">
      <c r="A1017" s="191" t="s">
        <v>136</v>
      </c>
      <c r="B1017" s="128" t="s">
        <v>349</v>
      </c>
      <c r="C1017" s="181"/>
      <c r="D1017" s="86"/>
      <c r="E1017" s="181"/>
      <c r="F1017" s="771">
        <v>0</v>
      </c>
    </row>
    <row r="1018" spans="1:6" x14ac:dyDescent="0.2">
      <c r="A1018" s="191" t="s">
        <v>137</v>
      </c>
      <c r="B1018" s="128" t="s">
        <v>350</v>
      </c>
      <c r="C1018" s="181">
        <v>150000</v>
      </c>
      <c r="D1018" s="181">
        <v>150000</v>
      </c>
      <c r="E1018" s="181">
        <f>E1019+E1020+E1021+E1022+E1023+E1024+E1025</f>
        <v>150000</v>
      </c>
      <c r="F1018" s="771">
        <f>E1018/D1018</f>
        <v>1</v>
      </c>
    </row>
    <row r="1019" spans="1:6" x14ac:dyDescent="0.2">
      <c r="A1019" s="191" t="s">
        <v>138</v>
      </c>
      <c r="B1019" s="128" t="s">
        <v>354</v>
      </c>
      <c r="C1019" s="181"/>
      <c r="D1019" s="86"/>
      <c r="E1019" s="181"/>
      <c r="F1019" s="771">
        <v>0</v>
      </c>
    </row>
    <row r="1020" spans="1:6" x14ac:dyDescent="0.2">
      <c r="A1020" s="191" t="s">
        <v>139</v>
      </c>
      <c r="B1020" s="128" t="s">
        <v>355</v>
      </c>
      <c r="C1020" s="181"/>
      <c r="D1020" s="86"/>
      <c r="E1020" s="405"/>
      <c r="F1020" s="771">
        <v>0</v>
      </c>
    </row>
    <row r="1021" spans="1:6" x14ac:dyDescent="0.2">
      <c r="A1021" s="191" t="s">
        <v>140</v>
      </c>
      <c r="B1021" s="128" t="s">
        <v>356</v>
      </c>
      <c r="C1021" s="181"/>
      <c r="D1021" s="86"/>
      <c r="E1021" s="181"/>
      <c r="F1021" s="771">
        <v>0</v>
      </c>
    </row>
    <row r="1022" spans="1:6" x14ac:dyDescent="0.2">
      <c r="A1022" s="191" t="s">
        <v>141</v>
      </c>
      <c r="B1022" s="198" t="s">
        <v>753</v>
      </c>
      <c r="C1022" s="145">
        <v>150000</v>
      </c>
      <c r="D1022" s="90">
        <v>150000</v>
      </c>
      <c r="E1022" s="181">
        <v>150000</v>
      </c>
      <c r="F1022" s="771">
        <f>E1022/D1022</f>
        <v>1</v>
      </c>
    </row>
    <row r="1023" spans="1:6" x14ac:dyDescent="0.2">
      <c r="A1023" s="191" t="s">
        <v>142</v>
      </c>
      <c r="B1023" s="416" t="s">
        <v>353</v>
      </c>
      <c r="C1023" s="184"/>
      <c r="D1023" s="87"/>
      <c r="E1023" s="181"/>
      <c r="F1023" s="771">
        <v>0</v>
      </c>
    </row>
    <row r="1024" spans="1:6" x14ac:dyDescent="0.2">
      <c r="A1024" s="191" t="s">
        <v>143</v>
      </c>
      <c r="B1024" s="417" t="s">
        <v>882</v>
      </c>
      <c r="C1024" s="184"/>
      <c r="D1024" s="87"/>
      <c r="E1024" s="181"/>
      <c r="F1024" s="771">
        <v>0</v>
      </c>
    </row>
    <row r="1025" spans="1:6" x14ac:dyDescent="0.2">
      <c r="A1025" s="191" t="s">
        <v>144</v>
      </c>
      <c r="B1025" s="73" t="s">
        <v>577</v>
      </c>
      <c r="C1025" s="184"/>
      <c r="D1025" s="87"/>
      <c r="E1025" s="181"/>
      <c r="F1025" s="771">
        <v>0</v>
      </c>
    </row>
    <row r="1026" spans="1:6" ht="13.5" thickBot="1" x14ac:dyDescent="0.25">
      <c r="A1026" s="191" t="s">
        <v>145</v>
      </c>
      <c r="B1026" s="130" t="s">
        <v>358</v>
      </c>
      <c r="C1026" s="182">
        <v>3067200</v>
      </c>
      <c r="D1026" s="91">
        <v>3440984</v>
      </c>
      <c r="E1026" s="181">
        <v>3440984</v>
      </c>
      <c r="F1026" s="771">
        <f>E1026/D1026</f>
        <v>1</v>
      </c>
    </row>
    <row r="1027" spans="1:6" ht="13.5" thickBot="1" x14ac:dyDescent="0.25">
      <c r="A1027" s="308" t="s">
        <v>146</v>
      </c>
      <c r="B1027" s="309" t="s">
        <v>5</v>
      </c>
      <c r="C1027" s="314">
        <f>C1013+C1014+C1015+C1016+C1018+C1026</f>
        <v>3217200</v>
      </c>
      <c r="D1027" s="314">
        <f>D1013+D1014+D1015+D1016+D1018+D1026</f>
        <v>3590984</v>
      </c>
      <c r="E1027" s="314">
        <f>E1013+E1014+E1015+E1016+E1018+E1026</f>
        <v>3590984</v>
      </c>
      <c r="F1027" s="1047">
        <f>E1027/D1027</f>
        <v>1</v>
      </c>
    </row>
    <row r="1028" spans="1:6" ht="13.5" thickTop="1" x14ac:dyDescent="0.2">
      <c r="A1028" s="300"/>
      <c r="B1028" s="197"/>
      <c r="C1028" s="144"/>
      <c r="D1028" s="144"/>
      <c r="E1028" s="687"/>
      <c r="F1028" s="915"/>
    </row>
    <row r="1029" spans="1:6" x14ac:dyDescent="0.2">
      <c r="A1029" s="192" t="s">
        <v>147</v>
      </c>
      <c r="B1029" s="199" t="s">
        <v>112</v>
      </c>
      <c r="C1029" s="183"/>
      <c r="D1029" s="183"/>
      <c r="E1029" s="183"/>
      <c r="F1029" s="770"/>
    </row>
    <row r="1030" spans="1:6" x14ac:dyDescent="0.2">
      <c r="A1030" s="191" t="s">
        <v>148</v>
      </c>
      <c r="B1030" s="128" t="s">
        <v>359</v>
      </c>
      <c r="C1030" s="181"/>
      <c r="D1030" s="181"/>
      <c r="E1030" s="181"/>
      <c r="F1030" s="771">
        <v>0</v>
      </c>
    </row>
    <row r="1031" spans="1:6" x14ac:dyDescent="0.2">
      <c r="A1031" s="191" t="s">
        <v>149</v>
      </c>
      <c r="B1031" s="128" t="s">
        <v>360</v>
      </c>
      <c r="C1031" s="181"/>
      <c r="D1031" s="86"/>
      <c r="E1031" s="181"/>
      <c r="F1031" s="771">
        <v>0</v>
      </c>
    </row>
    <row r="1032" spans="1:6" x14ac:dyDescent="0.2">
      <c r="A1032" s="191" t="s">
        <v>151</v>
      </c>
      <c r="B1032" s="128" t="s">
        <v>361</v>
      </c>
      <c r="C1032" s="145">
        <f>C1033+C1034+C1035+C1036+C1037+C1038+C1039</f>
        <v>0</v>
      </c>
      <c r="D1032" s="145">
        <f>D1033+D1034+D1035+D1036+D1037+D1038+D1039</f>
        <v>0</v>
      </c>
      <c r="E1032" s="145">
        <f>E1033+E1034+E1035+E1036+E1037+E1038+E1039</f>
        <v>0</v>
      </c>
      <c r="F1032" s="771">
        <v>0</v>
      </c>
    </row>
    <row r="1033" spans="1:6" x14ac:dyDescent="0.2">
      <c r="A1033" s="191" t="s">
        <v>152</v>
      </c>
      <c r="B1033" s="198" t="s">
        <v>362</v>
      </c>
      <c r="C1033" s="181"/>
      <c r="D1033" s="86"/>
      <c r="E1033" s="181"/>
      <c r="F1033" s="771">
        <v>0</v>
      </c>
    </row>
    <row r="1034" spans="1:6" x14ac:dyDescent="0.2">
      <c r="A1034" s="191" t="s">
        <v>153</v>
      </c>
      <c r="B1034" s="198" t="s">
        <v>363</v>
      </c>
      <c r="C1034" s="181"/>
      <c r="D1034" s="86"/>
      <c r="E1034" s="181"/>
      <c r="F1034" s="771">
        <v>0</v>
      </c>
    </row>
    <row r="1035" spans="1:6" x14ac:dyDescent="0.2">
      <c r="A1035" s="191" t="s">
        <v>154</v>
      </c>
      <c r="B1035" s="198" t="s">
        <v>364</v>
      </c>
      <c r="C1035" s="181"/>
      <c r="D1035" s="86"/>
      <c r="E1035" s="181"/>
      <c r="F1035" s="771">
        <v>0</v>
      </c>
    </row>
    <row r="1036" spans="1:6" x14ac:dyDescent="0.2">
      <c r="A1036" s="191" t="s">
        <v>155</v>
      </c>
      <c r="B1036" s="198" t="s">
        <v>365</v>
      </c>
      <c r="C1036" s="181">
        <f>ellátottak!C51</f>
        <v>0</v>
      </c>
      <c r="D1036" s="181">
        <f>ellátottak!D51</f>
        <v>0</v>
      </c>
      <c r="E1036" s="181">
        <f>ellátottak!E51</f>
        <v>0</v>
      </c>
      <c r="F1036" s="771">
        <v>0</v>
      </c>
    </row>
    <row r="1037" spans="1:6" x14ac:dyDescent="0.2">
      <c r="A1037" s="191" t="s">
        <v>156</v>
      </c>
      <c r="B1037" s="416" t="s">
        <v>366</v>
      </c>
      <c r="C1037" s="181"/>
      <c r="D1037" s="86"/>
      <c r="E1037" s="181"/>
      <c r="F1037" s="771">
        <v>0</v>
      </c>
    </row>
    <row r="1038" spans="1:6" x14ac:dyDescent="0.2">
      <c r="A1038" s="191" t="s">
        <v>157</v>
      </c>
      <c r="B1038" s="175" t="s">
        <v>367</v>
      </c>
      <c r="C1038" s="181"/>
      <c r="D1038" s="86"/>
      <c r="E1038" s="181"/>
      <c r="F1038" s="771">
        <v>0</v>
      </c>
    </row>
    <row r="1039" spans="1:6" x14ac:dyDescent="0.2">
      <c r="A1039" s="191" t="s">
        <v>158</v>
      </c>
      <c r="B1039" s="543" t="s">
        <v>368</v>
      </c>
      <c r="C1039" s="181">
        <f>-C1016</f>
        <v>0</v>
      </c>
      <c r="D1039" s="181">
        <f>-D1016</f>
        <v>0</v>
      </c>
      <c r="E1039" s="181">
        <f>-E1016</f>
        <v>0</v>
      </c>
      <c r="F1039" s="771">
        <v>0</v>
      </c>
    </row>
    <row r="1040" spans="1:6" x14ac:dyDescent="0.2">
      <c r="A1040" s="191" t="s">
        <v>159</v>
      </c>
      <c r="B1040" s="128"/>
      <c r="C1040" s="181"/>
      <c r="D1040" s="86"/>
      <c r="E1040" s="181"/>
      <c r="F1040" s="771"/>
    </row>
    <row r="1041" spans="1:6" ht="13.5" thickBot="1" x14ac:dyDescent="0.25">
      <c r="A1041" s="191" t="s">
        <v>160</v>
      </c>
      <c r="B1041" s="130"/>
      <c r="C1041" s="184"/>
      <c r="D1041" s="184"/>
      <c r="E1041" s="184"/>
      <c r="F1041" s="1020"/>
    </row>
    <row r="1042" spans="1:6" ht="13.5" thickBot="1" x14ac:dyDescent="0.25">
      <c r="A1042" s="308" t="s">
        <v>578</v>
      </c>
      <c r="B1042" s="309" t="s">
        <v>6</v>
      </c>
      <c r="C1042" s="437">
        <f>C1030+C1031+C1032+C1040+C1041</f>
        <v>0</v>
      </c>
      <c r="D1042" s="437">
        <f>D1030+D1031+D1032+D1040+D1041</f>
        <v>0</v>
      </c>
      <c r="E1042" s="688">
        <f>E1030+E1031+E1032+E1040+E1041</f>
        <v>0</v>
      </c>
      <c r="F1042" s="1047">
        <v>0</v>
      </c>
    </row>
    <row r="1043" spans="1:6" ht="27" thickTop="1" thickBot="1" x14ac:dyDescent="0.25">
      <c r="A1043" s="308" t="s">
        <v>162</v>
      </c>
      <c r="B1043" s="313" t="s">
        <v>248</v>
      </c>
      <c r="C1043" s="436">
        <f>C1027+C1042</f>
        <v>3217200</v>
      </c>
      <c r="D1043" s="436">
        <f>D1027+D1042</f>
        <v>3590984</v>
      </c>
      <c r="E1043" s="689">
        <f>E1027+E1042</f>
        <v>3590984</v>
      </c>
      <c r="F1043" s="1054">
        <f>E1043/D1043</f>
        <v>1</v>
      </c>
    </row>
    <row r="1044" spans="1:6" ht="13.5" thickTop="1" x14ac:dyDescent="0.2">
      <c r="A1044" s="300"/>
      <c r="B1044" s="425"/>
      <c r="C1044" s="94"/>
      <c r="D1044" s="27"/>
      <c r="E1044" s="144"/>
      <c r="F1044" s="915"/>
    </row>
    <row r="1045" spans="1:6" x14ac:dyDescent="0.2">
      <c r="A1045" s="192" t="s">
        <v>163</v>
      </c>
      <c r="B1045" s="256" t="s">
        <v>249</v>
      </c>
      <c r="C1045" s="89"/>
      <c r="D1045" s="95"/>
      <c r="E1045" s="183"/>
      <c r="F1045" s="770"/>
    </row>
    <row r="1046" spans="1:6" x14ac:dyDescent="0.2">
      <c r="A1046" s="191" t="s">
        <v>164</v>
      </c>
      <c r="B1046" s="129" t="s">
        <v>374</v>
      </c>
      <c r="C1046" s="86"/>
      <c r="D1046" s="66"/>
      <c r="E1046" s="181"/>
      <c r="F1046" s="771">
        <v>0</v>
      </c>
    </row>
    <row r="1047" spans="1:6" x14ac:dyDescent="0.2">
      <c r="A1047" s="191" t="s">
        <v>165</v>
      </c>
      <c r="B1047" s="363" t="s">
        <v>372</v>
      </c>
      <c r="C1047" s="86"/>
      <c r="D1047" s="66"/>
      <c r="E1047" s="181"/>
      <c r="F1047" s="771">
        <v>0</v>
      </c>
    </row>
    <row r="1048" spans="1:6" x14ac:dyDescent="0.2">
      <c r="A1048" s="191" t="s">
        <v>166</v>
      </c>
      <c r="B1048" s="363" t="s">
        <v>371</v>
      </c>
      <c r="C1048" s="86"/>
      <c r="D1048" s="66"/>
      <c r="E1048" s="181"/>
      <c r="F1048" s="771">
        <v>0</v>
      </c>
    </row>
    <row r="1049" spans="1:6" x14ac:dyDescent="0.2">
      <c r="A1049" s="191" t="s">
        <v>167</v>
      </c>
      <c r="B1049" s="363" t="s">
        <v>373</v>
      </c>
      <c r="C1049" s="86"/>
      <c r="D1049" s="66"/>
      <c r="E1049" s="181"/>
      <c r="F1049" s="771">
        <v>0</v>
      </c>
    </row>
    <row r="1050" spans="1:6" x14ac:dyDescent="0.2">
      <c r="A1050" s="191" t="s">
        <v>168</v>
      </c>
      <c r="B1050" s="418" t="s">
        <v>375</v>
      </c>
      <c r="C1050" s="86"/>
      <c r="D1050" s="66"/>
      <c r="E1050" s="181"/>
      <c r="F1050" s="771">
        <v>0</v>
      </c>
    </row>
    <row r="1051" spans="1:6" x14ac:dyDescent="0.2">
      <c r="A1051" s="191" t="s">
        <v>169</v>
      </c>
      <c r="B1051" s="419" t="s">
        <v>378</v>
      </c>
      <c r="C1051" s="86"/>
      <c r="D1051" s="66"/>
      <c r="E1051" s="181"/>
      <c r="F1051" s="771">
        <v>0</v>
      </c>
    </row>
    <row r="1052" spans="1:6" x14ac:dyDescent="0.2">
      <c r="A1052" s="191" t="s">
        <v>170</v>
      </c>
      <c r="B1052" s="420" t="s">
        <v>377</v>
      </c>
      <c r="C1052" s="86"/>
      <c r="D1052" s="66"/>
      <c r="E1052" s="181"/>
      <c r="F1052" s="771">
        <v>0</v>
      </c>
    </row>
    <row r="1053" spans="1:6" ht="13.5" thickBot="1" x14ac:dyDescent="0.25">
      <c r="A1053" s="191" t="s">
        <v>171</v>
      </c>
      <c r="B1053" s="200" t="s">
        <v>376</v>
      </c>
      <c r="C1053" s="91"/>
      <c r="D1053" s="67"/>
      <c r="E1053" s="182"/>
      <c r="F1053" s="771">
        <v>0</v>
      </c>
    </row>
    <row r="1054" spans="1:6" ht="13.5" thickBot="1" x14ac:dyDescent="0.25">
      <c r="A1054" s="209" t="s">
        <v>172</v>
      </c>
      <c r="B1054" s="176" t="s">
        <v>379</v>
      </c>
      <c r="C1054" s="93">
        <f>C1046+C1047+C1048+C1049+C1050+C1051+C1052+C1053</f>
        <v>0</v>
      </c>
      <c r="D1054" s="93">
        <f>D1046+D1047+D1048+D1049+D1050+D1051+D1052+D1053</f>
        <v>0</v>
      </c>
      <c r="E1054" s="146">
        <f>E1046+E1047+E1048+E1049+E1050+E1051+E1052+E1053</f>
        <v>0</v>
      </c>
      <c r="F1054" s="802">
        <v>0</v>
      </c>
    </row>
    <row r="1055" spans="1:6" x14ac:dyDescent="0.2">
      <c r="A1055" s="300"/>
      <c r="B1055" s="40"/>
      <c r="C1055" s="94"/>
      <c r="D1055" s="27"/>
      <c r="E1055" s="144"/>
      <c r="F1055" s="945"/>
    </row>
    <row r="1056" spans="1:6" ht="13.5" thickBot="1" x14ac:dyDescent="0.25">
      <c r="A1056" s="240" t="s">
        <v>173</v>
      </c>
      <c r="B1056" s="661" t="s">
        <v>251</v>
      </c>
      <c r="C1056" s="187">
        <f>C1043+C1054</f>
        <v>3217200</v>
      </c>
      <c r="D1056" s="187">
        <f>D1043+D1054</f>
        <v>3590984</v>
      </c>
      <c r="E1056" s="653">
        <f>E1043+E1054</f>
        <v>3590984</v>
      </c>
      <c r="F1056" s="946">
        <f>E1056/D1056</f>
        <v>1</v>
      </c>
    </row>
    <row r="1060" spans="1:6" x14ac:dyDescent="0.2">
      <c r="A1060" s="208"/>
      <c r="B1060" s="381"/>
      <c r="C1060" s="27"/>
      <c r="D1060" s="27"/>
      <c r="E1060" s="27"/>
    </row>
    <row r="1061" spans="1:6" x14ac:dyDescent="0.2">
      <c r="A1061" s="1396">
        <v>18</v>
      </c>
      <c r="B1061" s="1396"/>
      <c r="C1061" s="1396"/>
      <c r="D1061" s="1396"/>
      <c r="E1061" s="1396"/>
      <c r="F1061" s="1396"/>
    </row>
    <row r="1062" spans="1:6" x14ac:dyDescent="0.2">
      <c r="A1062" s="415"/>
      <c r="B1062" s="11"/>
      <c r="C1062" s="11"/>
      <c r="D1062" s="11"/>
      <c r="E1062" s="11"/>
    </row>
    <row r="1063" spans="1:6" ht="15" x14ac:dyDescent="0.25">
      <c r="A1063" s="1377" t="s">
        <v>874</v>
      </c>
      <c r="B1063" s="1377"/>
      <c r="C1063" s="1377"/>
      <c r="D1063" s="1377"/>
      <c r="E1063" s="1377"/>
      <c r="F1063" s="16"/>
    </row>
    <row r="1064" spans="1:6" ht="15" x14ac:dyDescent="0.25">
      <c r="A1064" s="202"/>
      <c r="B1064" s="202"/>
      <c r="C1064" s="202"/>
      <c r="D1064" s="202"/>
      <c r="E1064" s="202"/>
      <c r="F1064" s="16"/>
    </row>
    <row r="1065" spans="1:6" ht="15.75" x14ac:dyDescent="0.25">
      <c r="B1065" s="1389" t="s">
        <v>822</v>
      </c>
      <c r="C1065" s="1389"/>
      <c r="D1065" s="1389"/>
      <c r="E1065" s="1389"/>
      <c r="F1065" s="34"/>
    </row>
    <row r="1066" spans="1:6" ht="15.75" x14ac:dyDescent="0.25">
      <c r="B1066" s="18"/>
      <c r="C1066" s="18"/>
      <c r="D1066" s="18"/>
      <c r="E1066" s="18"/>
      <c r="F1066" s="34"/>
    </row>
    <row r="1067" spans="1:6" ht="13.5" thickBot="1" x14ac:dyDescent="0.25">
      <c r="B1067" s="1"/>
      <c r="C1067" s="1"/>
      <c r="D1067" s="1"/>
      <c r="E1067" s="19" t="s">
        <v>876</v>
      </c>
    </row>
    <row r="1068" spans="1:6" ht="13.5" thickBot="1" x14ac:dyDescent="0.25">
      <c r="A1068" s="1397" t="s">
        <v>126</v>
      </c>
      <c r="B1068" s="1399" t="s">
        <v>9</v>
      </c>
      <c r="C1068" s="1401" t="s">
        <v>771</v>
      </c>
      <c r="D1068" s="1402"/>
      <c r="E1068" s="1402"/>
      <c r="F1068" s="1403"/>
    </row>
    <row r="1069" spans="1:6" ht="26.25" thickBot="1" x14ac:dyDescent="0.25">
      <c r="A1069" s="1398"/>
      <c r="B1069" s="1400"/>
      <c r="C1069" s="685" t="s">
        <v>107</v>
      </c>
      <c r="D1069" s="686" t="s">
        <v>108</v>
      </c>
      <c r="E1069" s="685" t="s">
        <v>583</v>
      </c>
      <c r="F1069" s="683" t="s">
        <v>110</v>
      </c>
    </row>
    <row r="1070" spans="1:6" ht="13.5" thickBot="1" x14ac:dyDescent="0.25">
      <c r="A1070" s="691" t="s">
        <v>127</v>
      </c>
      <c r="B1070" s="692" t="s">
        <v>128</v>
      </c>
      <c r="C1070" s="693" t="s">
        <v>129</v>
      </c>
      <c r="D1070" s="694" t="s">
        <v>130</v>
      </c>
      <c r="E1070" s="693" t="s">
        <v>150</v>
      </c>
      <c r="F1070" s="695" t="s">
        <v>175</v>
      </c>
    </row>
    <row r="1071" spans="1:6" x14ac:dyDescent="0.2">
      <c r="A1071" s="192" t="s">
        <v>131</v>
      </c>
      <c r="B1071" s="197" t="s">
        <v>111</v>
      </c>
      <c r="C1071" s="183"/>
      <c r="D1071" s="89"/>
      <c r="E1071" s="183"/>
      <c r="F1071" s="770"/>
    </row>
    <row r="1072" spans="1:6" x14ac:dyDescent="0.2">
      <c r="A1072" s="191" t="s">
        <v>132</v>
      </c>
      <c r="B1072" s="115" t="s">
        <v>345</v>
      </c>
      <c r="C1072" s="405"/>
      <c r="D1072" s="86"/>
      <c r="E1072" s="181"/>
      <c r="F1072" s="771">
        <v>0</v>
      </c>
    </row>
    <row r="1073" spans="1:6" x14ac:dyDescent="0.2">
      <c r="A1073" s="191" t="s">
        <v>133</v>
      </c>
      <c r="B1073" s="128" t="s">
        <v>347</v>
      </c>
      <c r="C1073" s="405"/>
      <c r="D1073" s="86"/>
      <c r="E1073" s="181"/>
      <c r="F1073" s="771">
        <v>0</v>
      </c>
    </row>
    <row r="1074" spans="1:6" x14ac:dyDescent="0.2">
      <c r="A1074" s="191" t="s">
        <v>134</v>
      </c>
      <c r="B1074" s="128" t="s">
        <v>346</v>
      </c>
      <c r="C1074" s="181"/>
      <c r="D1074" s="86"/>
      <c r="E1074" s="181"/>
      <c r="F1074" s="771">
        <v>0</v>
      </c>
    </row>
    <row r="1075" spans="1:6" x14ac:dyDescent="0.2">
      <c r="A1075" s="191" t="s">
        <v>135</v>
      </c>
      <c r="B1075" s="128" t="s">
        <v>348</v>
      </c>
      <c r="C1075" s="181"/>
      <c r="D1075" s="86"/>
      <c r="E1075" s="181"/>
      <c r="F1075" s="771">
        <v>0</v>
      </c>
    </row>
    <row r="1076" spans="1:6" x14ac:dyDescent="0.2">
      <c r="A1076" s="191" t="s">
        <v>136</v>
      </c>
      <c r="B1076" s="128" t="s">
        <v>349</v>
      </c>
      <c r="C1076" s="181"/>
      <c r="D1076" s="86"/>
      <c r="E1076" s="181"/>
      <c r="F1076" s="771">
        <v>0</v>
      </c>
    </row>
    <row r="1077" spans="1:6" x14ac:dyDescent="0.2">
      <c r="A1077" s="191" t="s">
        <v>137</v>
      </c>
      <c r="B1077" s="128" t="s">
        <v>350</v>
      </c>
      <c r="C1077" s="181">
        <f>C1078+C1079+C1080+C1081+C1082+C1083+C1084</f>
        <v>0</v>
      </c>
      <c r="D1077" s="181">
        <f>D1078+D1079+D1080+D1081+D1082+D1083+D1084</f>
        <v>0</v>
      </c>
      <c r="E1077" s="181">
        <f>E1078+E1079+E1080+E1081+E1082+E1083+E1084</f>
        <v>0</v>
      </c>
      <c r="F1077" s="771">
        <v>0</v>
      </c>
    </row>
    <row r="1078" spans="1:6" x14ac:dyDescent="0.2">
      <c r="A1078" s="191" t="s">
        <v>138</v>
      </c>
      <c r="B1078" s="128" t="s">
        <v>354</v>
      </c>
      <c r="C1078" s="181"/>
      <c r="D1078" s="86"/>
      <c r="E1078" s="181"/>
      <c r="F1078" s="771">
        <v>0</v>
      </c>
    </row>
    <row r="1079" spans="1:6" x14ac:dyDescent="0.2">
      <c r="A1079" s="191" t="s">
        <v>139</v>
      </c>
      <c r="B1079" s="128" t="s">
        <v>355</v>
      </c>
      <c r="C1079" s="181"/>
      <c r="D1079" s="86"/>
      <c r="E1079" s="405"/>
      <c r="F1079" s="771">
        <v>0</v>
      </c>
    </row>
    <row r="1080" spans="1:6" x14ac:dyDescent="0.2">
      <c r="A1080" s="191" t="s">
        <v>140</v>
      </c>
      <c r="B1080" s="128" t="s">
        <v>356</v>
      </c>
      <c r="C1080" s="181"/>
      <c r="D1080" s="86"/>
      <c r="E1080" s="181"/>
      <c r="F1080" s="771">
        <v>0</v>
      </c>
    </row>
    <row r="1081" spans="1:6" x14ac:dyDescent="0.2">
      <c r="A1081" s="191" t="s">
        <v>141</v>
      </c>
      <c r="B1081" s="198" t="s">
        <v>352</v>
      </c>
      <c r="C1081" s="145"/>
      <c r="D1081" s="90"/>
      <c r="E1081" s="181"/>
      <c r="F1081" s="771">
        <v>0</v>
      </c>
    </row>
    <row r="1082" spans="1:6" x14ac:dyDescent="0.2">
      <c r="A1082" s="191" t="s">
        <v>142</v>
      </c>
      <c r="B1082" s="416" t="s">
        <v>353</v>
      </c>
      <c r="C1082" s="184"/>
      <c r="D1082" s="87"/>
      <c r="E1082" s="181"/>
      <c r="F1082" s="771">
        <v>0</v>
      </c>
    </row>
    <row r="1083" spans="1:6" x14ac:dyDescent="0.2">
      <c r="A1083" s="191" t="s">
        <v>143</v>
      </c>
      <c r="B1083" s="417" t="s">
        <v>351</v>
      </c>
      <c r="C1083" s="184"/>
      <c r="D1083" s="87"/>
      <c r="E1083" s="181"/>
      <c r="F1083" s="771">
        <v>0</v>
      </c>
    </row>
    <row r="1084" spans="1:6" x14ac:dyDescent="0.2">
      <c r="A1084" s="191" t="s">
        <v>144</v>
      </c>
      <c r="B1084" s="73" t="s">
        <v>577</v>
      </c>
      <c r="C1084" s="184"/>
      <c r="D1084" s="87"/>
      <c r="E1084" s="181"/>
      <c r="F1084" s="771">
        <v>0</v>
      </c>
    </row>
    <row r="1085" spans="1:6" ht="13.5" thickBot="1" x14ac:dyDescent="0.25">
      <c r="A1085" s="191" t="s">
        <v>145</v>
      </c>
      <c r="B1085" s="130" t="s">
        <v>358</v>
      </c>
      <c r="C1085" s="182"/>
      <c r="D1085" s="91"/>
      <c r="E1085" s="181"/>
      <c r="F1085" s="771">
        <v>0</v>
      </c>
    </row>
    <row r="1086" spans="1:6" ht="13.5" thickBot="1" x14ac:dyDescent="0.25">
      <c r="A1086" s="308" t="s">
        <v>146</v>
      </c>
      <c r="B1086" s="309" t="s">
        <v>5</v>
      </c>
      <c r="C1086" s="314">
        <f>C1072+C1073+C1074+C1075+C1077+C1085</f>
        <v>0</v>
      </c>
      <c r="D1086" s="314">
        <f>D1072+D1073+D1074+D1075+D1077+D1085</f>
        <v>0</v>
      </c>
      <c r="E1086" s="314">
        <f>E1072+E1073+E1074+E1075+E1077+E1085</f>
        <v>0</v>
      </c>
      <c r="F1086" s="1047">
        <v>0</v>
      </c>
    </row>
    <row r="1087" spans="1:6" ht="13.5" thickTop="1" x14ac:dyDescent="0.2">
      <c r="A1087" s="300"/>
      <c r="B1087" s="197"/>
      <c r="C1087" s="144"/>
      <c r="D1087" s="144"/>
      <c r="E1087" s="687"/>
      <c r="F1087" s="915"/>
    </row>
    <row r="1088" spans="1:6" x14ac:dyDescent="0.2">
      <c r="A1088" s="192" t="s">
        <v>147</v>
      </c>
      <c r="B1088" s="199" t="s">
        <v>112</v>
      </c>
      <c r="C1088" s="183"/>
      <c r="D1088" s="183"/>
      <c r="E1088" s="183"/>
      <c r="F1088" s="770"/>
    </row>
    <row r="1089" spans="1:6" x14ac:dyDescent="0.2">
      <c r="A1089" s="191" t="s">
        <v>148</v>
      </c>
      <c r="B1089" s="128" t="s">
        <v>359</v>
      </c>
      <c r="C1089" s="181"/>
      <c r="D1089" s="181"/>
      <c r="E1089" s="181"/>
      <c r="F1089" s="771">
        <v>0</v>
      </c>
    </row>
    <row r="1090" spans="1:6" x14ac:dyDescent="0.2">
      <c r="A1090" s="191" t="s">
        <v>149</v>
      </c>
      <c r="B1090" s="128" t="s">
        <v>360</v>
      </c>
      <c r="C1090" s="181"/>
      <c r="D1090" s="86"/>
      <c r="E1090" s="181"/>
      <c r="F1090" s="771">
        <v>0</v>
      </c>
    </row>
    <row r="1091" spans="1:6" x14ac:dyDescent="0.2">
      <c r="A1091" s="191" t="s">
        <v>151</v>
      </c>
      <c r="B1091" s="128" t="s">
        <v>361</v>
      </c>
      <c r="C1091" s="145">
        <f>C1092+C1093+C1094+C1095+C1096+C1097+C1098</f>
        <v>0</v>
      </c>
      <c r="D1091" s="145">
        <f>D1092+D1093+D1094+D1095+D1096+D1097+D1098</f>
        <v>0</v>
      </c>
      <c r="E1091" s="145">
        <f>E1092+E1093+E1094+E1095+E1096+E1097+E1098</f>
        <v>0</v>
      </c>
      <c r="F1091" s="771">
        <v>0</v>
      </c>
    </row>
    <row r="1092" spans="1:6" x14ac:dyDescent="0.2">
      <c r="A1092" s="191" t="s">
        <v>152</v>
      </c>
      <c r="B1092" s="198" t="s">
        <v>362</v>
      </c>
      <c r="C1092" s="181"/>
      <c r="D1092" s="86"/>
      <c r="E1092" s="181"/>
      <c r="F1092" s="771">
        <v>0</v>
      </c>
    </row>
    <row r="1093" spans="1:6" x14ac:dyDescent="0.2">
      <c r="A1093" s="191" t="s">
        <v>153</v>
      </c>
      <c r="B1093" s="198" t="s">
        <v>363</v>
      </c>
      <c r="C1093" s="181"/>
      <c r="D1093" s="86"/>
      <c r="E1093" s="181"/>
      <c r="F1093" s="771">
        <v>0</v>
      </c>
    </row>
    <row r="1094" spans="1:6" x14ac:dyDescent="0.2">
      <c r="A1094" s="191" t="s">
        <v>154</v>
      </c>
      <c r="B1094" s="198" t="s">
        <v>364</v>
      </c>
      <c r="C1094" s="181"/>
      <c r="D1094" s="86"/>
      <c r="E1094" s="181"/>
      <c r="F1094" s="771">
        <v>0</v>
      </c>
    </row>
    <row r="1095" spans="1:6" x14ac:dyDescent="0.2">
      <c r="A1095" s="191" t="s">
        <v>155</v>
      </c>
      <c r="B1095" s="198" t="s">
        <v>365</v>
      </c>
      <c r="C1095" s="181">
        <f>ellátottak!C110</f>
        <v>0</v>
      </c>
      <c r="D1095" s="181">
        <f>ellátottak!D110</f>
        <v>0</v>
      </c>
      <c r="E1095" s="181">
        <f>ellátottak!E110</f>
        <v>0</v>
      </c>
      <c r="F1095" s="771">
        <v>0</v>
      </c>
    </row>
    <row r="1096" spans="1:6" x14ac:dyDescent="0.2">
      <c r="A1096" s="191" t="s">
        <v>156</v>
      </c>
      <c r="B1096" s="416" t="s">
        <v>366</v>
      </c>
      <c r="C1096" s="181"/>
      <c r="D1096" s="86"/>
      <c r="E1096" s="181"/>
      <c r="F1096" s="771">
        <v>0</v>
      </c>
    </row>
    <row r="1097" spans="1:6" x14ac:dyDescent="0.2">
      <c r="A1097" s="191" t="s">
        <v>157</v>
      </c>
      <c r="B1097" s="175" t="s">
        <v>367</v>
      </c>
      <c r="C1097" s="181"/>
      <c r="D1097" s="86"/>
      <c r="E1097" s="181"/>
      <c r="F1097" s="771">
        <v>0</v>
      </c>
    </row>
    <row r="1098" spans="1:6" x14ac:dyDescent="0.2">
      <c r="A1098" s="191" t="s">
        <v>158</v>
      </c>
      <c r="B1098" s="543" t="s">
        <v>368</v>
      </c>
      <c r="C1098" s="181">
        <f>-C1075</f>
        <v>0</v>
      </c>
      <c r="D1098" s="181">
        <f>-D1075</f>
        <v>0</v>
      </c>
      <c r="E1098" s="181">
        <f>-E1075</f>
        <v>0</v>
      </c>
      <c r="F1098" s="771">
        <v>0</v>
      </c>
    </row>
    <row r="1099" spans="1:6" x14ac:dyDescent="0.2">
      <c r="A1099" s="191" t="s">
        <v>159</v>
      </c>
      <c r="B1099" s="128"/>
      <c r="C1099" s="181"/>
      <c r="D1099" s="86"/>
      <c r="E1099" s="181"/>
      <c r="F1099" s="771"/>
    </row>
    <row r="1100" spans="1:6" ht="13.5" thickBot="1" x14ac:dyDescent="0.25">
      <c r="A1100" s="191" t="s">
        <v>160</v>
      </c>
      <c r="B1100" s="130"/>
      <c r="C1100" s="184"/>
      <c r="D1100" s="184"/>
      <c r="E1100" s="184"/>
      <c r="F1100" s="1020"/>
    </row>
    <row r="1101" spans="1:6" ht="13.5" thickBot="1" x14ac:dyDescent="0.25">
      <c r="A1101" s="308" t="s">
        <v>578</v>
      </c>
      <c r="B1101" s="309" t="s">
        <v>6</v>
      </c>
      <c r="C1101" s="437">
        <f>C1089+C1090+C1091+C1099+C1100</f>
        <v>0</v>
      </c>
      <c r="D1101" s="437">
        <f>D1089+D1090+D1091+D1099+D1100</f>
        <v>0</v>
      </c>
      <c r="E1101" s="688">
        <f>E1089+E1090+E1091+E1099+E1100</f>
        <v>0</v>
      </c>
      <c r="F1101" s="1047">
        <v>0</v>
      </c>
    </row>
    <row r="1102" spans="1:6" ht="27" thickTop="1" thickBot="1" x14ac:dyDescent="0.25">
      <c r="A1102" s="308" t="s">
        <v>162</v>
      </c>
      <c r="B1102" s="313" t="s">
        <v>248</v>
      </c>
      <c r="C1102" s="436">
        <f>C1086+C1101</f>
        <v>0</v>
      </c>
      <c r="D1102" s="436">
        <f>D1086+D1101</f>
        <v>0</v>
      </c>
      <c r="E1102" s="689">
        <f>E1086+E1101</f>
        <v>0</v>
      </c>
      <c r="F1102" s="1054">
        <v>0</v>
      </c>
    </row>
    <row r="1103" spans="1:6" ht="13.5" thickTop="1" x14ac:dyDescent="0.2">
      <c r="A1103" s="300"/>
      <c r="B1103" s="425"/>
      <c r="C1103" s="94"/>
      <c r="D1103" s="27"/>
      <c r="E1103" s="144"/>
      <c r="F1103" s="915"/>
    </row>
    <row r="1104" spans="1:6" x14ac:dyDescent="0.2">
      <c r="A1104" s="192" t="s">
        <v>163</v>
      </c>
      <c r="B1104" s="256" t="s">
        <v>249</v>
      </c>
      <c r="C1104" s="89"/>
      <c r="D1104" s="95"/>
      <c r="E1104" s="183"/>
      <c r="F1104" s="770"/>
    </row>
    <row r="1105" spans="1:6" x14ac:dyDescent="0.2">
      <c r="A1105" s="191" t="s">
        <v>164</v>
      </c>
      <c r="B1105" s="129" t="s">
        <v>374</v>
      </c>
      <c r="C1105" s="86"/>
      <c r="D1105" s="66"/>
      <c r="E1105" s="181"/>
      <c r="F1105" s="771">
        <v>0</v>
      </c>
    </row>
    <row r="1106" spans="1:6" x14ac:dyDescent="0.2">
      <c r="A1106" s="191" t="s">
        <v>165</v>
      </c>
      <c r="B1106" s="363" t="s">
        <v>372</v>
      </c>
      <c r="C1106" s="86"/>
      <c r="D1106" s="66">
        <v>11103200</v>
      </c>
      <c r="E1106" s="181">
        <v>11103180</v>
      </c>
      <c r="F1106" s="771">
        <f>E1106/D1106</f>
        <v>0.99999819871748685</v>
      </c>
    </row>
    <row r="1107" spans="1:6" x14ac:dyDescent="0.2">
      <c r="A1107" s="191" t="s">
        <v>166</v>
      </c>
      <c r="B1107" s="363" t="s">
        <v>371</v>
      </c>
      <c r="C1107" s="86"/>
      <c r="D1107" s="66"/>
      <c r="E1107" s="181"/>
      <c r="F1107" s="771">
        <v>0</v>
      </c>
    </row>
    <row r="1108" spans="1:6" x14ac:dyDescent="0.2">
      <c r="A1108" s="191" t="s">
        <v>167</v>
      </c>
      <c r="B1108" s="363" t="s">
        <v>373</v>
      </c>
      <c r="C1108" s="86"/>
      <c r="D1108" s="66"/>
      <c r="E1108" s="181"/>
      <c r="F1108" s="771">
        <v>0</v>
      </c>
    </row>
    <row r="1109" spans="1:6" x14ac:dyDescent="0.2">
      <c r="A1109" s="191" t="s">
        <v>168</v>
      </c>
      <c r="B1109" s="418" t="s">
        <v>375</v>
      </c>
      <c r="C1109" s="86"/>
      <c r="D1109" s="66"/>
      <c r="E1109" s="181"/>
      <c r="F1109" s="771">
        <v>0</v>
      </c>
    </row>
    <row r="1110" spans="1:6" x14ac:dyDescent="0.2">
      <c r="A1110" s="191" t="s">
        <v>169</v>
      </c>
      <c r="B1110" s="419" t="s">
        <v>378</v>
      </c>
      <c r="C1110" s="86"/>
      <c r="D1110" s="66"/>
      <c r="E1110" s="181"/>
      <c r="F1110" s="771">
        <v>0</v>
      </c>
    </row>
    <row r="1111" spans="1:6" x14ac:dyDescent="0.2">
      <c r="A1111" s="191" t="s">
        <v>170</v>
      </c>
      <c r="B1111" s="420" t="s">
        <v>377</v>
      </c>
      <c r="C1111" s="86"/>
      <c r="D1111" s="66"/>
      <c r="E1111" s="181"/>
      <c r="F1111" s="771">
        <v>0</v>
      </c>
    </row>
    <row r="1112" spans="1:6" ht="13.5" thickBot="1" x14ac:dyDescent="0.25">
      <c r="A1112" s="191" t="s">
        <v>171</v>
      </c>
      <c r="B1112" s="200" t="s">
        <v>376</v>
      </c>
      <c r="C1112" s="91"/>
      <c r="D1112" s="67"/>
      <c r="E1112" s="182"/>
      <c r="F1112" s="771">
        <v>0</v>
      </c>
    </row>
    <row r="1113" spans="1:6" ht="13.5" thickBot="1" x14ac:dyDescent="0.25">
      <c r="A1113" s="209" t="s">
        <v>172</v>
      </c>
      <c r="B1113" s="176" t="s">
        <v>379</v>
      </c>
      <c r="C1113" s="93">
        <f>C1105+C1106+C1107+C1108+C1109+C1110+C1111+C1112</f>
        <v>0</v>
      </c>
      <c r="D1113" s="93">
        <f>D1105+D1106+D1107+D1108+D1109+D1110+D1111+D1112</f>
        <v>11103200</v>
      </c>
      <c r="E1113" s="146">
        <f>E1105+E1106+E1107+E1108+E1109+E1110+E1111+E1112</f>
        <v>11103180</v>
      </c>
      <c r="F1113" s="802">
        <f>E1113/D1113</f>
        <v>0.99999819871748685</v>
      </c>
    </row>
    <row r="1114" spans="1:6" x14ac:dyDescent="0.2">
      <c r="A1114" s="300"/>
      <c r="B1114" s="40"/>
      <c r="C1114" s="94"/>
      <c r="D1114" s="27"/>
      <c r="E1114" s="144"/>
      <c r="F1114" s="945"/>
    </row>
    <row r="1115" spans="1:6" ht="13.5" thickBot="1" x14ac:dyDescent="0.25">
      <c r="A1115" s="240" t="s">
        <v>173</v>
      </c>
      <c r="B1115" s="661" t="s">
        <v>251</v>
      </c>
      <c r="C1115" s="187">
        <f>C1102+C1113</f>
        <v>0</v>
      </c>
      <c r="D1115" s="187">
        <f>D1102+D1113</f>
        <v>11103200</v>
      </c>
      <c r="E1115" s="653">
        <f>E1102+E1113</f>
        <v>11103180</v>
      </c>
      <c r="F1115" s="946">
        <f>E1115/D1115</f>
        <v>0.99999819871748685</v>
      </c>
    </row>
    <row r="1119" spans="1:6" x14ac:dyDescent="0.2">
      <c r="A1119" s="208"/>
      <c r="B1119" s="381"/>
      <c r="C1119" s="27"/>
      <c r="D1119" s="27"/>
      <c r="E1119" s="27"/>
    </row>
    <row r="1120" spans="1:6" x14ac:dyDescent="0.2">
      <c r="A1120" s="1396">
        <v>19</v>
      </c>
      <c r="B1120" s="1396"/>
      <c r="C1120" s="1396"/>
      <c r="D1120" s="1396"/>
      <c r="E1120" s="1396"/>
      <c r="F1120" s="1396"/>
    </row>
    <row r="1121" spans="1:6" x14ac:dyDescent="0.2">
      <c r="A1121" s="415"/>
      <c r="B1121" s="11"/>
      <c r="C1121" s="11"/>
      <c r="D1121" s="11"/>
      <c r="E1121" s="11"/>
    </row>
    <row r="1122" spans="1:6" ht="15" x14ac:dyDescent="0.25">
      <c r="A1122" s="1377" t="s">
        <v>818</v>
      </c>
      <c r="B1122" s="1377"/>
      <c r="C1122" s="1377"/>
      <c r="D1122" s="1377"/>
      <c r="E1122" s="1377"/>
      <c r="F1122" s="16"/>
    </row>
    <row r="1123" spans="1:6" ht="15" x14ac:dyDescent="0.25">
      <c r="A1123" s="202"/>
      <c r="B1123" s="202"/>
      <c r="C1123" s="202"/>
      <c r="D1123" s="202"/>
      <c r="E1123" s="202"/>
      <c r="F1123" s="16"/>
    </row>
    <row r="1124" spans="1:6" ht="15.75" x14ac:dyDescent="0.25">
      <c r="B1124" s="1389" t="s">
        <v>755</v>
      </c>
      <c r="C1124" s="1389"/>
      <c r="D1124" s="1389"/>
      <c r="E1124" s="1389"/>
      <c r="F1124" s="34"/>
    </row>
    <row r="1125" spans="1:6" ht="15.75" x14ac:dyDescent="0.25">
      <c r="B1125" s="18"/>
      <c r="C1125" s="18"/>
      <c r="D1125" s="18"/>
      <c r="E1125" s="18"/>
      <c r="F1125" s="34"/>
    </row>
    <row r="1126" spans="1:6" ht="13.5" thickBot="1" x14ac:dyDescent="0.25">
      <c r="B1126" s="1"/>
      <c r="C1126" s="1"/>
      <c r="D1126" s="1"/>
      <c r="E1126" s="19" t="s">
        <v>7</v>
      </c>
    </row>
    <row r="1127" spans="1:6" ht="13.5" thickBot="1" x14ac:dyDescent="0.25">
      <c r="A1127" s="1397" t="s">
        <v>126</v>
      </c>
      <c r="B1127" s="1399" t="s">
        <v>9</v>
      </c>
      <c r="C1127" s="1401" t="s">
        <v>12</v>
      </c>
      <c r="D1127" s="1402"/>
      <c r="E1127" s="1402"/>
      <c r="F1127" s="1403"/>
    </row>
    <row r="1128" spans="1:6" ht="26.25" thickBot="1" x14ac:dyDescent="0.25">
      <c r="A1128" s="1398"/>
      <c r="B1128" s="1400"/>
      <c r="C1128" s="685" t="s">
        <v>107</v>
      </c>
      <c r="D1128" s="686" t="s">
        <v>108</v>
      </c>
      <c r="E1128" s="685" t="s">
        <v>583</v>
      </c>
      <c r="F1128" s="683" t="s">
        <v>110</v>
      </c>
    </row>
    <row r="1129" spans="1:6" ht="13.5" thickBot="1" x14ac:dyDescent="0.25">
      <c r="A1129" s="691" t="s">
        <v>127</v>
      </c>
      <c r="B1129" s="692" t="s">
        <v>128</v>
      </c>
      <c r="C1129" s="693" t="s">
        <v>129</v>
      </c>
      <c r="D1129" s="694" t="s">
        <v>130</v>
      </c>
      <c r="E1129" s="693" t="s">
        <v>150</v>
      </c>
      <c r="F1129" s="695" t="s">
        <v>175</v>
      </c>
    </row>
    <row r="1130" spans="1:6" x14ac:dyDescent="0.2">
      <c r="A1130" s="192" t="s">
        <v>131</v>
      </c>
      <c r="B1130" s="197" t="s">
        <v>111</v>
      </c>
      <c r="C1130" s="183"/>
      <c r="D1130" s="89"/>
      <c r="E1130" s="183"/>
      <c r="F1130" s="770"/>
    </row>
    <row r="1131" spans="1:6" x14ac:dyDescent="0.2">
      <c r="A1131" s="191" t="s">
        <v>132</v>
      </c>
      <c r="B1131" s="115" t="s">
        <v>345</v>
      </c>
      <c r="C1131" s="405">
        <f t="shared" ref="C1131:C1135" si="0">C10+C70+C130+C188+C246+C306+C365+C424+C482+C541+C600+C659+C718+C777+C836+C895+C954+C1013+C1072</f>
        <v>33970834</v>
      </c>
      <c r="D1131" s="405">
        <v>34363898</v>
      </c>
      <c r="E1131" s="405">
        <f t="shared" ref="C1131:E1144" si="1">E10+E70+E130+E188+E246+E306+E365+E424+E482+E541+E600+E659+E718+E777+E836+E895+E954+E1013</f>
        <v>32726637</v>
      </c>
      <c r="F1131" s="771">
        <f>E1131/D1131</f>
        <v>0.95235520138023921</v>
      </c>
    </row>
    <row r="1132" spans="1:6" x14ac:dyDescent="0.2">
      <c r="A1132" s="191" t="s">
        <v>133</v>
      </c>
      <c r="B1132" s="128" t="s">
        <v>347</v>
      </c>
      <c r="C1132" s="405">
        <f t="shared" si="0"/>
        <v>7057244</v>
      </c>
      <c r="D1132" s="405">
        <f t="shared" si="1"/>
        <v>7158251</v>
      </c>
      <c r="E1132" s="405">
        <f t="shared" si="1"/>
        <v>6897808</v>
      </c>
      <c r="F1132" s="771">
        <f t="shared" ref="F1132:F1144" si="2">E1132/D1132</f>
        <v>0.96361639176944203</v>
      </c>
    </row>
    <row r="1133" spans="1:6" x14ac:dyDescent="0.2">
      <c r="A1133" s="191" t="s">
        <v>134</v>
      </c>
      <c r="B1133" s="128" t="s">
        <v>346</v>
      </c>
      <c r="C1133" s="405">
        <f t="shared" si="0"/>
        <v>50445790</v>
      </c>
      <c r="D1133" s="405">
        <v>57162488</v>
      </c>
      <c r="E1133" s="405">
        <f>E12+E72+E132+E190+E248+E308+E367+E426+E484+E543+E602+E661+E720+E779+E838+E897+E956+E1015</f>
        <v>51245020</v>
      </c>
      <c r="F1133" s="771">
        <f t="shared" si="2"/>
        <v>0.89647987330432499</v>
      </c>
    </row>
    <row r="1134" spans="1:6" x14ac:dyDescent="0.2">
      <c r="A1134" s="191" t="s">
        <v>135</v>
      </c>
      <c r="B1134" s="128" t="s">
        <v>348</v>
      </c>
      <c r="C1134" s="405">
        <f t="shared" si="0"/>
        <v>0</v>
      </c>
      <c r="D1134" s="405">
        <f t="shared" si="1"/>
        <v>0</v>
      </c>
      <c r="E1134" s="405">
        <f t="shared" si="1"/>
        <v>0</v>
      </c>
      <c r="F1134" s="771">
        <v>0</v>
      </c>
    </row>
    <row r="1135" spans="1:6" x14ac:dyDescent="0.2">
      <c r="A1135" s="191" t="s">
        <v>136</v>
      </c>
      <c r="B1135" s="128" t="s">
        <v>349</v>
      </c>
      <c r="C1135" s="405">
        <f t="shared" si="0"/>
        <v>0</v>
      </c>
      <c r="D1135" s="405">
        <f t="shared" si="1"/>
        <v>0</v>
      </c>
      <c r="E1135" s="405">
        <f t="shared" si="1"/>
        <v>0</v>
      </c>
      <c r="F1135" s="771">
        <v>0</v>
      </c>
    </row>
    <row r="1136" spans="1:6" x14ac:dyDescent="0.2">
      <c r="A1136" s="191" t="s">
        <v>137</v>
      </c>
      <c r="B1136" s="128" t="s">
        <v>350</v>
      </c>
      <c r="C1136" s="405">
        <v>7556872</v>
      </c>
      <c r="D1136" s="405">
        <v>14349965</v>
      </c>
      <c r="E1136" s="405">
        <f>E15+E75+E135+E193+E251+E311+E370+E429+E487+E546+E605+E664+E723+E782+E841+E900+E959+E1018</f>
        <v>7192390</v>
      </c>
      <c r="F1136" s="771">
        <f t="shared" si="2"/>
        <v>0.50121306916079589</v>
      </c>
    </row>
    <row r="1137" spans="1:6" x14ac:dyDescent="0.2">
      <c r="A1137" s="191" t="s">
        <v>138</v>
      </c>
      <c r="B1137" s="128" t="s">
        <v>354</v>
      </c>
      <c r="C1137" s="405">
        <v>1948872</v>
      </c>
      <c r="D1137" s="405">
        <v>2218921</v>
      </c>
      <c r="E1137" s="405">
        <f t="shared" si="1"/>
        <v>2218921</v>
      </c>
      <c r="F1137" s="771">
        <f t="shared" si="2"/>
        <v>1</v>
      </c>
    </row>
    <row r="1138" spans="1:6" x14ac:dyDescent="0.2">
      <c r="A1138" s="191" t="s">
        <v>139</v>
      </c>
      <c r="B1138" s="128" t="s">
        <v>355</v>
      </c>
      <c r="C1138" s="405">
        <f t="shared" si="1"/>
        <v>0</v>
      </c>
      <c r="D1138" s="405">
        <f t="shared" si="1"/>
        <v>0</v>
      </c>
      <c r="E1138" s="405">
        <f t="shared" si="1"/>
        <v>0</v>
      </c>
      <c r="F1138" s="771">
        <v>0</v>
      </c>
    </row>
    <row r="1139" spans="1:6" x14ac:dyDescent="0.2">
      <c r="A1139" s="191" t="s">
        <v>140</v>
      </c>
      <c r="B1139" s="128" t="s">
        <v>356</v>
      </c>
      <c r="C1139" s="405">
        <f t="shared" si="1"/>
        <v>0</v>
      </c>
      <c r="D1139" s="405">
        <f t="shared" si="1"/>
        <v>0</v>
      </c>
      <c r="E1139" s="405">
        <f t="shared" si="1"/>
        <v>0</v>
      </c>
      <c r="F1139" s="771">
        <v>0</v>
      </c>
    </row>
    <row r="1140" spans="1:6" x14ac:dyDescent="0.2">
      <c r="A1140" s="191" t="s">
        <v>141</v>
      </c>
      <c r="B1140" s="198" t="s">
        <v>352</v>
      </c>
      <c r="C1140" s="405">
        <f t="shared" si="1"/>
        <v>5600000</v>
      </c>
      <c r="D1140" s="405">
        <f t="shared" si="1"/>
        <v>5600000</v>
      </c>
      <c r="E1140" s="405">
        <f>E19+E79+E139+E197+E255+E315+E374+E433+E491+E550+E609+E668+E727+E786+E845+E904+E963+E1022</f>
        <v>4965500</v>
      </c>
      <c r="F1140" s="771">
        <f t="shared" si="2"/>
        <v>0.88669642857142861</v>
      </c>
    </row>
    <row r="1141" spans="1:6" x14ac:dyDescent="0.2">
      <c r="A1141" s="191" t="s">
        <v>142</v>
      </c>
      <c r="B1141" s="416" t="s">
        <v>353</v>
      </c>
      <c r="C1141" s="405">
        <f t="shared" si="1"/>
        <v>0</v>
      </c>
      <c r="D1141" s="405">
        <f t="shared" si="1"/>
        <v>0</v>
      </c>
      <c r="E1141" s="405">
        <f t="shared" si="1"/>
        <v>0</v>
      </c>
      <c r="F1141" s="771">
        <v>0</v>
      </c>
    </row>
    <row r="1142" spans="1:6" x14ac:dyDescent="0.2">
      <c r="A1142" s="191" t="s">
        <v>143</v>
      </c>
      <c r="B1142" s="417" t="s">
        <v>351</v>
      </c>
      <c r="C1142" s="405">
        <f t="shared" si="1"/>
        <v>0</v>
      </c>
      <c r="D1142" s="405">
        <f t="shared" si="1"/>
        <v>6523075</v>
      </c>
      <c r="E1142" s="405">
        <f t="shared" si="1"/>
        <v>0</v>
      </c>
      <c r="F1142" s="771">
        <v>0</v>
      </c>
    </row>
    <row r="1143" spans="1:6" x14ac:dyDescent="0.2">
      <c r="A1143" s="191" t="s">
        <v>144</v>
      </c>
      <c r="B1143" s="73" t="s">
        <v>577</v>
      </c>
      <c r="C1143" s="405">
        <f t="shared" si="1"/>
        <v>8000</v>
      </c>
      <c r="D1143" s="405">
        <v>7996</v>
      </c>
      <c r="E1143" s="405">
        <f t="shared" si="1"/>
        <v>7969</v>
      </c>
      <c r="F1143" s="771">
        <f t="shared" si="2"/>
        <v>0.99662331165582796</v>
      </c>
    </row>
    <row r="1144" spans="1:6" ht="13.5" thickBot="1" x14ac:dyDescent="0.25">
      <c r="A1144" s="191" t="s">
        <v>145</v>
      </c>
      <c r="B1144" s="130" t="s">
        <v>358</v>
      </c>
      <c r="C1144" s="405">
        <f t="shared" si="1"/>
        <v>3067200</v>
      </c>
      <c r="D1144" s="405">
        <f t="shared" si="1"/>
        <v>3440984</v>
      </c>
      <c r="E1144" s="405">
        <f>E23+E83+E143+E201+E259+E319+E378+E437+E495+E554+E613+E672+E731+E790+E849+E908+E967+E1026</f>
        <v>3440984</v>
      </c>
      <c r="F1144" s="771">
        <f t="shared" si="2"/>
        <v>1</v>
      </c>
    </row>
    <row r="1145" spans="1:6" ht="13.5" thickBot="1" x14ac:dyDescent="0.25">
      <c r="A1145" s="308" t="s">
        <v>146</v>
      </c>
      <c r="B1145" s="309" t="s">
        <v>5</v>
      </c>
      <c r="C1145" s="314">
        <f>C1131+C1132+C1133+C1136+C1144</f>
        <v>102097940</v>
      </c>
      <c r="D1145" s="314">
        <f>D1131+D1132+D1133+D1134+D1136+D1144</f>
        <v>116475586</v>
      </c>
      <c r="E1145" s="314">
        <f>E1131+E1132+E1133+E1134+E1136+E1144</f>
        <v>101502839</v>
      </c>
      <c r="F1145" s="1047">
        <f>E1145/D1145</f>
        <v>0.87145162763980433</v>
      </c>
    </row>
    <row r="1146" spans="1:6" ht="13.5" thickTop="1" x14ac:dyDescent="0.2">
      <c r="A1146" s="300"/>
      <c r="B1146" s="197"/>
      <c r="C1146" s="144"/>
      <c r="D1146" s="144"/>
      <c r="E1146" s="687"/>
      <c r="F1146" s="915"/>
    </row>
    <row r="1147" spans="1:6" x14ac:dyDescent="0.2">
      <c r="A1147" s="192" t="s">
        <v>147</v>
      </c>
      <c r="B1147" s="199" t="s">
        <v>112</v>
      </c>
      <c r="C1147" s="183"/>
      <c r="D1147" s="183"/>
      <c r="E1147" s="183"/>
      <c r="F1147" s="770"/>
    </row>
    <row r="1148" spans="1:6" x14ac:dyDescent="0.2">
      <c r="A1148" s="191" t="s">
        <v>148</v>
      </c>
      <c r="B1148" s="128" t="s">
        <v>359</v>
      </c>
      <c r="C1148" s="405">
        <v>4389819</v>
      </c>
      <c r="D1148" s="405">
        <f t="shared" ref="C1148:E1156" si="3">D27+D87+D147+D205+D263+D323+D382+D441+D499+D558+D617+D676+D735+D794+D853+D912+D971+D1030</f>
        <v>7282377</v>
      </c>
      <c r="E1148" s="405">
        <f t="shared" si="3"/>
        <v>7282377</v>
      </c>
      <c r="F1148" s="771">
        <f>E1148/D1148</f>
        <v>1</v>
      </c>
    </row>
    <row r="1149" spans="1:6" x14ac:dyDescent="0.2">
      <c r="A1149" s="191" t="s">
        <v>149</v>
      </c>
      <c r="B1149" s="128" t="s">
        <v>360</v>
      </c>
      <c r="C1149" s="405">
        <f t="shared" si="3"/>
        <v>0</v>
      </c>
      <c r="D1149" s="405">
        <f t="shared" si="3"/>
        <v>0</v>
      </c>
      <c r="E1149" s="405">
        <f t="shared" si="3"/>
        <v>0</v>
      </c>
      <c r="F1149" s="771" t="e">
        <f>E1149/D1149</f>
        <v>#DIV/0!</v>
      </c>
    </row>
    <row r="1150" spans="1:6" x14ac:dyDescent="0.2">
      <c r="A1150" s="191" t="s">
        <v>151</v>
      </c>
      <c r="B1150" s="128" t="s">
        <v>361</v>
      </c>
      <c r="C1150" s="405">
        <f t="shared" si="3"/>
        <v>19000000</v>
      </c>
      <c r="D1150" s="405">
        <f t="shared" si="3"/>
        <v>19000000</v>
      </c>
      <c r="E1150" s="405">
        <f t="shared" si="3"/>
        <v>19000000</v>
      </c>
      <c r="F1150" s="771">
        <f>E1150/D1150</f>
        <v>1</v>
      </c>
    </row>
    <row r="1151" spans="1:6" x14ac:dyDescent="0.2">
      <c r="A1151" s="191" t="s">
        <v>152</v>
      </c>
      <c r="B1151" s="198" t="s">
        <v>362</v>
      </c>
      <c r="C1151" s="405">
        <f t="shared" si="3"/>
        <v>0</v>
      </c>
      <c r="D1151" s="405">
        <f t="shared" si="3"/>
        <v>0</v>
      </c>
      <c r="E1151" s="405">
        <f t="shared" si="3"/>
        <v>0</v>
      </c>
      <c r="F1151" s="771" t="e">
        <f>E1151/D1151</f>
        <v>#DIV/0!</v>
      </c>
    </row>
    <row r="1152" spans="1:6" x14ac:dyDescent="0.2">
      <c r="A1152" s="191" t="s">
        <v>153</v>
      </c>
      <c r="B1152" s="198" t="s">
        <v>363</v>
      </c>
      <c r="C1152" s="405">
        <f t="shared" si="3"/>
        <v>0</v>
      </c>
      <c r="D1152" s="405">
        <f t="shared" si="3"/>
        <v>0</v>
      </c>
      <c r="E1152" s="405">
        <f t="shared" si="3"/>
        <v>0</v>
      </c>
      <c r="F1152" s="771" t="e">
        <f>E1152/D1152</f>
        <v>#DIV/0!</v>
      </c>
    </row>
    <row r="1153" spans="1:6" x14ac:dyDescent="0.2">
      <c r="A1153" s="191" t="s">
        <v>154</v>
      </c>
      <c r="B1153" s="198" t="s">
        <v>364</v>
      </c>
      <c r="C1153" s="405">
        <f t="shared" si="3"/>
        <v>0</v>
      </c>
      <c r="D1153" s="405">
        <f t="shared" si="3"/>
        <v>0</v>
      </c>
      <c r="E1153" s="405">
        <f t="shared" si="3"/>
        <v>0</v>
      </c>
      <c r="F1153" s="771">
        <v>0</v>
      </c>
    </row>
    <row r="1154" spans="1:6" x14ac:dyDescent="0.2">
      <c r="A1154" s="191" t="s">
        <v>155</v>
      </c>
      <c r="B1154" s="198" t="s">
        <v>365</v>
      </c>
      <c r="C1154" s="405">
        <f t="shared" si="3"/>
        <v>19000000</v>
      </c>
      <c r="D1154" s="405">
        <f t="shared" si="3"/>
        <v>19000000</v>
      </c>
      <c r="E1154" s="405">
        <f t="shared" si="3"/>
        <v>19000000</v>
      </c>
      <c r="F1154" s="771">
        <f>E1154/D1154</f>
        <v>1</v>
      </c>
    </row>
    <row r="1155" spans="1:6" x14ac:dyDescent="0.2">
      <c r="A1155" s="191" t="s">
        <v>156</v>
      </c>
      <c r="B1155" s="416" t="s">
        <v>366</v>
      </c>
      <c r="C1155" s="405">
        <f t="shared" si="3"/>
        <v>0</v>
      </c>
      <c r="D1155" s="405">
        <f t="shared" si="3"/>
        <v>0</v>
      </c>
      <c r="E1155" s="405">
        <f t="shared" si="3"/>
        <v>0</v>
      </c>
      <c r="F1155" s="771">
        <v>0</v>
      </c>
    </row>
    <row r="1156" spans="1:6" x14ac:dyDescent="0.2">
      <c r="A1156" s="191" t="s">
        <v>157</v>
      </c>
      <c r="B1156" s="175" t="s">
        <v>367</v>
      </c>
      <c r="C1156" s="405">
        <f t="shared" si="3"/>
        <v>0</v>
      </c>
      <c r="D1156" s="405">
        <f t="shared" si="3"/>
        <v>0</v>
      </c>
      <c r="E1156" s="405">
        <f t="shared" si="3"/>
        <v>0</v>
      </c>
      <c r="F1156" s="771">
        <v>0</v>
      </c>
    </row>
    <row r="1157" spans="1:6" x14ac:dyDescent="0.2">
      <c r="A1157" s="191" t="s">
        <v>158</v>
      </c>
      <c r="B1157" s="543" t="s">
        <v>368</v>
      </c>
      <c r="C1157" s="181">
        <f>-C1134</f>
        <v>0</v>
      </c>
      <c r="D1157" s="181">
        <f>-D1134</f>
        <v>0</v>
      </c>
      <c r="E1157" s="181">
        <v>0</v>
      </c>
      <c r="F1157" s="771">
        <v>0</v>
      </c>
    </row>
    <row r="1158" spans="1:6" x14ac:dyDescent="0.2">
      <c r="A1158" s="191" t="s">
        <v>159</v>
      </c>
      <c r="B1158" s="128"/>
      <c r="C1158" s="181"/>
      <c r="D1158" s="86"/>
      <c r="E1158" s="181"/>
      <c r="F1158" s="771"/>
    </row>
    <row r="1159" spans="1:6" ht="13.5" thickBot="1" x14ac:dyDescent="0.25">
      <c r="A1159" s="191" t="s">
        <v>160</v>
      </c>
      <c r="B1159" s="130"/>
      <c r="C1159" s="184"/>
      <c r="D1159" s="184"/>
      <c r="E1159" s="184"/>
      <c r="F1159" s="944"/>
    </row>
    <row r="1160" spans="1:6" ht="13.5" thickBot="1" x14ac:dyDescent="0.25">
      <c r="A1160" s="308" t="s">
        <v>578</v>
      </c>
      <c r="B1160" s="309" t="s">
        <v>6</v>
      </c>
      <c r="C1160" s="437">
        <f>C1148+C1149+C1150+C1158+C1159</f>
        <v>23389819</v>
      </c>
      <c r="D1160" s="437">
        <f>D1148+D1149+D1150+D1158+D1159</f>
        <v>26282377</v>
      </c>
      <c r="E1160" s="688">
        <f>E1148+E1149+E1150+E1158+E1159+E1157</f>
        <v>26282377</v>
      </c>
      <c r="F1160" s="1047">
        <f>E1160/D1160</f>
        <v>1</v>
      </c>
    </row>
    <row r="1161" spans="1:6" ht="27" thickTop="1" thickBot="1" x14ac:dyDescent="0.25">
      <c r="A1161" s="308" t="s">
        <v>162</v>
      </c>
      <c r="B1161" s="313" t="s">
        <v>248</v>
      </c>
      <c r="C1161" s="436">
        <f>C1145+C1160</f>
        <v>125487759</v>
      </c>
      <c r="D1161" s="436">
        <f>D1145+D1160</f>
        <v>142757963</v>
      </c>
      <c r="E1161" s="689">
        <f>E1145+E1160</f>
        <v>127785216</v>
      </c>
      <c r="F1161" s="1054">
        <f>E1161/D1161</f>
        <v>0.89511795569680408</v>
      </c>
    </row>
    <row r="1162" spans="1:6" ht="13.5" thickTop="1" x14ac:dyDescent="0.2">
      <c r="A1162" s="300"/>
      <c r="B1162" s="425"/>
      <c r="C1162" s="94"/>
      <c r="D1162" s="27"/>
      <c r="E1162" s="144"/>
      <c r="F1162" s="915"/>
    </row>
    <row r="1163" spans="1:6" x14ac:dyDescent="0.2">
      <c r="A1163" s="192" t="s">
        <v>163</v>
      </c>
      <c r="B1163" s="256" t="s">
        <v>249</v>
      </c>
      <c r="C1163" s="89"/>
      <c r="D1163" s="95"/>
      <c r="E1163" s="183"/>
      <c r="F1163" s="770"/>
    </row>
    <row r="1164" spans="1:6" x14ac:dyDescent="0.2">
      <c r="A1164" s="191" t="s">
        <v>164</v>
      </c>
      <c r="B1164" s="129" t="s">
        <v>374</v>
      </c>
      <c r="C1164" s="405">
        <f t="shared" ref="C1164:E1171" si="4">C43+C103+C163+C221+C279+C339+C398+C457+C515+C574+C633+C692+C751+C810+C869+C928+C987+C1046</f>
        <v>686000</v>
      </c>
      <c r="D1164" s="405">
        <f t="shared" si="4"/>
        <v>686115</v>
      </c>
      <c r="E1164" s="405">
        <f t="shared" si="4"/>
        <v>686115</v>
      </c>
      <c r="F1164" s="771">
        <f>E1164/D1164</f>
        <v>1</v>
      </c>
    </row>
    <row r="1165" spans="1:6" x14ac:dyDescent="0.2">
      <c r="A1165" s="191" t="s">
        <v>165</v>
      </c>
      <c r="B1165" s="363" t="s">
        <v>372</v>
      </c>
      <c r="C1165" s="405">
        <f t="shared" si="4"/>
        <v>0</v>
      </c>
      <c r="D1165" s="405">
        <v>11103200</v>
      </c>
      <c r="E1165" s="405">
        <v>11103180</v>
      </c>
      <c r="F1165" s="771">
        <f>E1165/D1165</f>
        <v>0.99999819871748685</v>
      </c>
    </row>
    <row r="1166" spans="1:6" x14ac:dyDescent="0.2">
      <c r="A1166" s="191" t="s">
        <v>166</v>
      </c>
      <c r="B1166" s="363" t="s">
        <v>371</v>
      </c>
      <c r="C1166" s="405">
        <f t="shared" si="4"/>
        <v>0</v>
      </c>
      <c r="D1166" s="405">
        <f t="shared" si="4"/>
        <v>0</v>
      </c>
      <c r="E1166" s="405">
        <f t="shared" si="4"/>
        <v>0</v>
      </c>
      <c r="F1166" s="771">
        <v>0</v>
      </c>
    </row>
    <row r="1167" spans="1:6" x14ac:dyDescent="0.2">
      <c r="A1167" s="191" t="s">
        <v>167</v>
      </c>
      <c r="B1167" s="363" t="s">
        <v>373</v>
      </c>
      <c r="C1167" s="405">
        <f t="shared" si="4"/>
        <v>0</v>
      </c>
      <c r="D1167" s="405">
        <f t="shared" si="4"/>
        <v>0</v>
      </c>
      <c r="E1167" s="405">
        <f t="shared" si="4"/>
        <v>0</v>
      </c>
      <c r="F1167" s="771">
        <v>0</v>
      </c>
    </row>
    <row r="1168" spans="1:6" x14ac:dyDescent="0.2">
      <c r="A1168" s="191" t="s">
        <v>168</v>
      </c>
      <c r="B1168" s="418" t="s">
        <v>375</v>
      </c>
      <c r="C1168" s="405">
        <f t="shared" si="4"/>
        <v>0</v>
      </c>
      <c r="D1168" s="405">
        <f t="shared" si="4"/>
        <v>0</v>
      </c>
      <c r="E1168" s="405">
        <f t="shared" si="4"/>
        <v>0</v>
      </c>
      <c r="F1168" s="771">
        <v>0</v>
      </c>
    </row>
    <row r="1169" spans="1:6" x14ac:dyDescent="0.2">
      <c r="A1169" s="191" t="s">
        <v>169</v>
      </c>
      <c r="B1169" s="419" t="s">
        <v>378</v>
      </c>
      <c r="C1169" s="405">
        <f t="shared" si="4"/>
        <v>0</v>
      </c>
      <c r="D1169" s="405">
        <f t="shared" si="4"/>
        <v>0</v>
      </c>
      <c r="E1169" s="405">
        <f t="shared" si="4"/>
        <v>0</v>
      </c>
      <c r="F1169" s="771">
        <v>0</v>
      </c>
    </row>
    <row r="1170" spans="1:6" x14ac:dyDescent="0.2">
      <c r="A1170" s="191" t="s">
        <v>170</v>
      </c>
      <c r="B1170" s="420" t="s">
        <v>377</v>
      </c>
      <c r="C1170" s="405">
        <f t="shared" si="4"/>
        <v>0</v>
      </c>
      <c r="D1170" s="405">
        <f t="shared" si="4"/>
        <v>0</v>
      </c>
      <c r="E1170" s="405">
        <f t="shared" si="4"/>
        <v>0</v>
      </c>
      <c r="F1170" s="771">
        <v>0</v>
      </c>
    </row>
    <row r="1171" spans="1:6" ht="13.5" thickBot="1" x14ac:dyDescent="0.25">
      <c r="A1171" s="191" t="s">
        <v>171</v>
      </c>
      <c r="B1171" s="200" t="s">
        <v>376</v>
      </c>
      <c r="C1171" s="405">
        <f t="shared" si="4"/>
        <v>0</v>
      </c>
      <c r="D1171" s="405">
        <f t="shared" si="4"/>
        <v>0</v>
      </c>
      <c r="E1171" s="405">
        <f t="shared" si="4"/>
        <v>0</v>
      </c>
      <c r="F1171" s="944">
        <v>0</v>
      </c>
    </row>
    <row r="1172" spans="1:6" ht="13.5" thickBot="1" x14ac:dyDescent="0.25">
      <c r="A1172" s="209" t="s">
        <v>172</v>
      </c>
      <c r="B1172" s="176" t="s">
        <v>379</v>
      </c>
      <c r="C1172" s="93">
        <f>C1164+C1165+C1166+C1167+C1168+C1169+C1170+C1171</f>
        <v>686000</v>
      </c>
      <c r="D1172" s="93">
        <f>D1164+D1165+D1166+D1167+D1168+D1169+D1170+D1171</f>
        <v>11789315</v>
      </c>
      <c r="E1172" s="146">
        <f>E1164+E1165+E1166+E1167+E1168+E1169+E1170+E1171</f>
        <v>11789295</v>
      </c>
      <c r="F1172" s="802">
        <f>E1172/D1172</f>
        <v>0.99999830354859465</v>
      </c>
    </row>
    <row r="1173" spans="1:6" x14ac:dyDescent="0.2">
      <c r="A1173" s="300"/>
      <c r="B1173" s="40"/>
      <c r="C1173" s="94"/>
      <c r="D1173" s="27"/>
      <c r="E1173" s="144"/>
      <c r="F1173" s="945"/>
    </row>
    <row r="1174" spans="1:6" ht="13.5" thickBot="1" x14ac:dyDescent="0.25">
      <c r="A1174" s="240" t="s">
        <v>173</v>
      </c>
      <c r="B1174" s="661" t="s">
        <v>251</v>
      </c>
      <c r="C1174" s="187">
        <f>C1161+C1172</f>
        <v>126173759</v>
      </c>
      <c r="D1174" s="187">
        <f>D1161+D1172</f>
        <v>154547278</v>
      </c>
      <c r="E1174" s="653">
        <f>E1161+E1172</f>
        <v>139574511</v>
      </c>
      <c r="F1174" s="946">
        <f>E1174/D1174</f>
        <v>0.90311853308733137</v>
      </c>
    </row>
    <row r="1175" spans="1:6" x14ac:dyDescent="0.2">
      <c r="F1175" s="14"/>
    </row>
    <row r="1179" spans="1:6" x14ac:dyDescent="0.2">
      <c r="A1179" s="1390">
        <v>20</v>
      </c>
      <c r="B1179" s="1390"/>
      <c r="C1179" s="1390"/>
      <c r="D1179" s="1390"/>
      <c r="E1179" s="1390"/>
      <c r="F1179" s="1390"/>
    </row>
  </sheetData>
  <mergeCells count="120">
    <mergeCell ref="A1179:F1179"/>
    <mergeCell ref="A471:F471"/>
    <mergeCell ref="A530:F530"/>
    <mergeCell ref="A589:F589"/>
    <mergeCell ref="A648:F648"/>
    <mergeCell ref="A707:F707"/>
    <mergeCell ref="A766:F766"/>
    <mergeCell ref="A1122:E1122"/>
    <mergeCell ref="B1124:E1124"/>
    <mergeCell ref="A1127:A1128"/>
    <mergeCell ref="B1127:B1128"/>
    <mergeCell ref="C1127:F1127"/>
    <mergeCell ref="A1061:F1061"/>
    <mergeCell ref="A1004:E1004"/>
    <mergeCell ref="B1006:E1006"/>
    <mergeCell ref="A1009:A1010"/>
    <mergeCell ref="B1009:B1010"/>
    <mergeCell ref="C1009:F1009"/>
    <mergeCell ref="A1063:E1063"/>
    <mergeCell ref="B1065:E1065"/>
    <mergeCell ref="A943:F943"/>
    <mergeCell ref="A886:E886"/>
    <mergeCell ref="B888:E888"/>
    <mergeCell ref="A891:A892"/>
    <mergeCell ref="A236:F236"/>
    <mergeCell ref="A295:F295"/>
    <mergeCell ref="A354:F354"/>
    <mergeCell ref="C126:F126"/>
    <mergeCell ref="A184:A185"/>
    <mergeCell ref="B184:B185"/>
    <mergeCell ref="C184:F184"/>
    <mergeCell ref="A237:E237"/>
    <mergeCell ref="B239:E239"/>
    <mergeCell ref="A302:A303"/>
    <mergeCell ref="B302:B303"/>
    <mergeCell ref="C302:F302"/>
    <mergeCell ref="B891:B892"/>
    <mergeCell ref="C891:F891"/>
    <mergeCell ref="A1002:F1002"/>
    <mergeCell ref="A945:E945"/>
    <mergeCell ref="B947:E947"/>
    <mergeCell ref="A950:A951"/>
    <mergeCell ref="B950:B951"/>
    <mergeCell ref="C950:F950"/>
    <mergeCell ref="A825:F825"/>
    <mergeCell ref="A768:E768"/>
    <mergeCell ref="B770:E770"/>
    <mergeCell ref="A773:A774"/>
    <mergeCell ref="B773:B774"/>
    <mergeCell ref="C773:F773"/>
    <mergeCell ref="A884:F884"/>
    <mergeCell ref="A827:E827"/>
    <mergeCell ref="B829:E829"/>
    <mergeCell ref="A832:A833"/>
    <mergeCell ref="B832:B833"/>
    <mergeCell ref="C832:F832"/>
    <mergeCell ref="C478:F478"/>
    <mergeCell ref="A537:A538"/>
    <mergeCell ref="B537:B538"/>
    <mergeCell ref="C537:F537"/>
    <mergeCell ref="A532:E532"/>
    <mergeCell ref="B534:E534"/>
    <mergeCell ref="A709:E709"/>
    <mergeCell ref="B711:E711"/>
    <mergeCell ref="A714:A715"/>
    <mergeCell ref="B714:B715"/>
    <mergeCell ref="C714:F714"/>
    <mergeCell ref="A650:E650"/>
    <mergeCell ref="B652:E652"/>
    <mergeCell ref="A655:A656"/>
    <mergeCell ref="B655:B656"/>
    <mergeCell ref="C655:F655"/>
    <mergeCell ref="A1:E1"/>
    <mergeCell ref="B3:E3"/>
    <mergeCell ref="A6:A7"/>
    <mergeCell ref="B6:B7"/>
    <mergeCell ref="C6:F6"/>
    <mergeCell ref="A60:F60"/>
    <mergeCell ref="A120:F120"/>
    <mergeCell ref="A1068:A1069"/>
    <mergeCell ref="B1068:B1069"/>
    <mergeCell ref="C1068:F1068"/>
    <mergeCell ref="B420:B421"/>
    <mergeCell ref="C420:F420"/>
    <mergeCell ref="B417:E417"/>
    <mergeCell ref="A66:A67"/>
    <mergeCell ref="A121:E121"/>
    <mergeCell ref="B123:E123"/>
    <mergeCell ref="A61:E61"/>
    <mergeCell ref="B63:E63"/>
    <mergeCell ref="B66:B67"/>
    <mergeCell ref="C66:F66"/>
    <mergeCell ref="A591:E591"/>
    <mergeCell ref="B593:E593"/>
    <mergeCell ref="A596:A597"/>
    <mergeCell ref="B596:B597"/>
    <mergeCell ref="A1120:F1120"/>
    <mergeCell ref="A126:A127"/>
    <mergeCell ref="B126:B127"/>
    <mergeCell ref="A473:E473"/>
    <mergeCell ref="B475:E475"/>
    <mergeCell ref="A356:E356"/>
    <mergeCell ref="A420:A421"/>
    <mergeCell ref="A179:E179"/>
    <mergeCell ref="B181:E181"/>
    <mergeCell ref="A178:F178"/>
    <mergeCell ref="A413:F413"/>
    <mergeCell ref="A297:E297"/>
    <mergeCell ref="B299:E299"/>
    <mergeCell ref="A242:A243"/>
    <mergeCell ref="B242:B243"/>
    <mergeCell ref="C242:F242"/>
    <mergeCell ref="A361:A362"/>
    <mergeCell ref="B361:B362"/>
    <mergeCell ref="C361:F361"/>
    <mergeCell ref="A415:E415"/>
    <mergeCell ref="B358:E358"/>
    <mergeCell ref="C596:F596"/>
    <mergeCell ref="A478:A479"/>
    <mergeCell ref="B478:B479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7"/>
  <sheetViews>
    <sheetView workbookViewId="0">
      <selection activeCell="M8" sqref="M8"/>
    </sheetView>
  </sheetViews>
  <sheetFormatPr defaultRowHeight="12.75" x14ac:dyDescent="0.2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 x14ac:dyDescent="0.2">
      <c r="A1" s="1377" t="s">
        <v>823</v>
      </c>
      <c r="B1" s="1377"/>
      <c r="C1" s="1377"/>
      <c r="D1" s="1377"/>
      <c r="E1" s="1377"/>
      <c r="F1" s="1377"/>
    </row>
    <row r="2" spans="1:66" x14ac:dyDescent="0.2">
      <c r="B2" s="19"/>
      <c r="C2" s="19"/>
      <c r="D2" s="19"/>
      <c r="E2" s="19"/>
      <c r="F2" s="19"/>
    </row>
    <row r="3" spans="1:66" ht="15" customHeight="1" x14ac:dyDescent="0.25">
      <c r="A3" s="1389" t="s">
        <v>380</v>
      </c>
      <c r="B3" s="1390"/>
      <c r="C3" s="1390"/>
      <c r="D3" s="1390"/>
      <c r="E3" s="1390"/>
      <c r="F3" s="1390"/>
    </row>
    <row r="4" spans="1:66" ht="13.5" thickBot="1" x14ac:dyDescent="0.25">
      <c r="B4" s="1404" t="s">
        <v>883</v>
      </c>
      <c r="C4" s="1404"/>
      <c r="D4" s="1404"/>
      <c r="E4" s="1404"/>
      <c r="F4" s="1404"/>
    </row>
    <row r="5" spans="1:66" ht="27" customHeight="1" thickBot="1" x14ac:dyDescent="0.25">
      <c r="A5" s="210" t="s">
        <v>126</v>
      </c>
      <c r="B5" s="106" t="s">
        <v>10</v>
      </c>
      <c r="C5" s="738" t="s">
        <v>107</v>
      </c>
      <c r="D5" s="207" t="s">
        <v>108</v>
      </c>
      <c r="E5" s="218" t="s">
        <v>583</v>
      </c>
      <c r="F5" s="193" t="s">
        <v>110</v>
      </c>
    </row>
    <row r="6" spans="1:66" ht="14.25" customHeight="1" x14ac:dyDescent="0.2">
      <c r="A6" s="203" t="s">
        <v>127</v>
      </c>
      <c r="B6" s="214" t="s">
        <v>128</v>
      </c>
      <c r="C6" s="332" t="s">
        <v>129</v>
      </c>
      <c r="D6" s="214" t="s">
        <v>130</v>
      </c>
      <c r="E6" s="332" t="s">
        <v>150</v>
      </c>
      <c r="F6" s="331" t="s">
        <v>175</v>
      </c>
    </row>
    <row r="7" spans="1:66" ht="14.25" customHeight="1" thickBot="1" x14ac:dyDescent="0.25">
      <c r="A7" s="192" t="s">
        <v>131</v>
      </c>
      <c r="B7" s="726" t="s">
        <v>15</v>
      </c>
      <c r="C7" s="335"/>
      <c r="D7" s="195"/>
      <c r="E7" s="335"/>
      <c r="F7" s="733"/>
    </row>
    <row r="8" spans="1:66" s="36" customFormat="1" ht="26.25" thickBot="1" x14ac:dyDescent="0.25">
      <c r="A8" s="192" t="s">
        <v>132</v>
      </c>
      <c r="B8" s="730" t="s">
        <v>227</v>
      </c>
      <c r="C8" s="729">
        <v>317534</v>
      </c>
      <c r="D8" s="727">
        <v>587583</v>
      </c>
      <c r="E8" s="494">
        <v>587583</v>
      </c>
      <c r="F8" s="737">
        <f>E8/D8</f>
        <v>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</row>
    <row r="9" spans="1:66" ht="25.5" x14ac:dyDescent="0.2">
      <c r="A9" s="192" t="s">
        <v>133</v>
      </c>
      <c r="B9" s="730" t="s">
        <v>701</v>
      </c>
      <c r="C9" s="728">
        <v>1631338</v>
      </c>
      <c r="D9" s="101">
        <v>1631338</v>
      </c>
      <c r="E9" s="333">
        <v>1631338</v>
      </c>
      <c r="F9" s="737">
        <f>E9/D9</f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6" x14ac:dyDescent="0.2">
      <c r="A10" s="192" t="s">
        <v>134</v>
      </c>
      <c r="B10" s="1027"/>
      <c r="C10" s="1028"/>
      <c r="D10" s="1029"/>
      <c r="E10" s="333"/>
      <c r="F10" s="73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6" x14ac:dyDescent="0.2">
      <c r="A11" s="192" t="s">
        <v>135</v>
      </c>
      <c r="B11" s="846"/>
      <c r="C11" s="333"/>
      <c r="D11" s="279"/>
      <c r="E11" s="333"/>
      <c r="F11" s="737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6" ht="13.5" thickBot="1" x14ac:dyDescent="0.25">
      <c r="A12" s="192" t="s">
        <v>136</v>
      </c>
      <c r="B12" s="731"/>
      <c r="C12" s="754"/>
      <c r="D12" s="215"/>
      <c r="E12" s="754"/>
      <c r="F12" s="73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6" ht="13.5" thickBot="1" x14ac:dyDescent="0.25">
      <c r="A13" s="192" t="s">
        <v>137</v>
      </c>
      <c r="B13" s="732" t="s">
        <v>29</v>
      </c>
      <c r="C13" s="179">
        <f>SUM(C8:C10)</f>
        <v>1948872</v>
      </c>
      <c r="D13" s="179">
        <f>SUM(D8:D12)</f>
        <v>2218921</v>
      </c>
      <c r="E13" s="179">
        <f>SUM(E8:E12)</f>
        <v>2218921</v>
      </c>
      <c r="F13" s="735">
        <f>E13/D13</f>
        <v>1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6" ht="13.5" thickBot="1" x14ac:dyDescent="0.25">
      <c r="A14" s="192" t="s">
        <v>138</v>
      </c>
      <c r="B14" s="730"/>
      <c r="C14" s="728"/>
      <c r="D14" s="101"/>
      <c r="E14" s="729"/>
      <c r="F14" s="73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6" s="14" customFormat="1" ht="13.5" thickBot="1" x14ac:dyDescent="0.25">
      <c r="A15" s="192" t="s">
        <v>139</v>
      </c>
      <c r="B15" s="176" t="s">
        <v>13</v>
      </c>
      <c r="C15" s="179">
        <f>C13</f>
        <v>1948872</v>
      </c>
      <c r="D15" s="179">
        <f>D13</f>
        <v>2218921</v>
      </c>
      <c r="E15" s="179">
        <f>E13</f>
        <v>2218921</v>
      </c>
      <c r="F15" s="736">
        <f>E15/D15</f>
        <v>1</v>
      </c>
    </row>
    <row r="16" spans="1:66" s="14" customFormat="1" x14ac:dyDescent="0.2">
      <c r="A16" s="208"/>
      <c r="B16" s="40"/>
      <c r="C16" s="220"/>
      <c r="D16" s="220"/>
      <c r="E16" s="220"/>
      <c r="F16" s="220"/>
    </row>
    <row r="17" spans="1:6" s="14" customFormat="1" x14ac:dyDescent="0.2">
      <c r="A17" s="1377" t="s">
        <v>886</v>
      </c>
      <c r="B17" s="1377"/>
      <c r="C17" s="1377"/>
      <c r="D17" s="1377"/>
      <c r="E17" s="1377"/>
      <c r="F17" s="1377"/>
    </row>
    <row r="18" spans="1:6" s="14" customFormat="1" x14ac:dyDescent="0.2">
      <c r="A18" s="208"/>
      <c r="B18" s="40"/>
      <c r="C18" s="220"/>
      <c r="D18" s="220"/>
      <c r="E18" s="220"/>
      <c r="F18" s="220"/>
    </row>
    <row r="19" spans="1:6" s="14" customFormat="1" ht="15.75" x14ac:dyDescent="0.25">
      <c r="A19" s="1389" t="s">
        <v>575</v>
      </c>
      <c r="B19" s="1390"/>
      <c r="C19" s="1390"/>
      <c r="D19" s="1390"/>
      <c r="E19" s="1390"/>
      <c r="F19" s="1390"/>
    </row>
    <row r="20" spans="1:6" s="14" customFormat="1" ht="13.5" thickBot="1" x14ac:dyDescent="0.25">
      <c r="A20"/>
      <c r="B20" s="1404" t="s">
        <v>607</v>
      </c>
      <c r="C20" s="1404"/>
      <c r="D20" s="1404"/>
      <c r="E20" s="1404"/>
      <c r="F20" s="1404"/>
    </row>
    <row r="21" spans="1:6" s="14" customFormat="1" ht="34.5" thickBot="1" x14ac:dyDescent="0.25">
      <c r="A21" s="210" t="s">
        <v>126</v>
      </c>
      <c r="B21" s="106" t="s">
        <v>10</v>
      </c>
      <c r="C21" s="738" t="s">
        <v>107</v>
      </c>
      <c r="D21" s="207" t="s">
        <v>108</v>
      </c>
      <c r="E21" s="218" t="s">
        <v>583</v>
      </c>
      <c r="F21" s="193" t="s">
        <v>110</v>
      </c>
    </row>
    <row r="22" spans="1:6" s="14" customFormat="1" x14ac:dyDescent="0.2">
      <c r="A22" s="203" t="s">
        <v>127</v>
      </c>
      <c r="B22" s="581" t="s">
        <v>128</v>
      </c>
      <c r="C22" s="581" t="s">
        <v>129</v>
      </c>
      <c r="D22" s="332" t="s">
        <v>130</v>
      </c>
      <c r="E22" s="331" t="s">
        <v>150</v>
      </c>
      <c r="F22" s="331" t="s">
        <v>175</v>
      </c>
    </row>
    <row r="23" spans="1:6" s="14" customFormat="1" x14ac:dyDescent="0.2">
      <c r="A23" s="192" t="s">
        <v>131</v>
      </c>
      <c r="B23" s="726" t="s">
        <v>15</v>
      </c>
      <c r="C23" s="339"/>
      <c r="D23" s="335"/>
      <c r="E23" s="334"/>
      <c r="F23" s="733"/>
    </row>
    <row r="24" spans="1:6" s="14" customFormat="1" x14ac:dyDescent="0.2">
      <c r="A24" s="192" t="s">
        <v>132</v>
      </c>
      <c r="B24" s="739" t="s">
        <v>884</v>
      </c>
      <c r="C24" s="280">
        <v>0</v>
      </c>
      <c r="D24" s="333"/>
      <c r="E24" s="432"/>
      <c r="F24" s="746" t="e">
        <f>E24/D24</f>
        <v>#DIV/0!</v>
      </c>
    </row>
    <row r="25" spans="1:6" s="14" customFormat="1" x14ac:dyDescent="0.2">
      <c r="A25" s="192" t="s">
        <v>133</v>
      </c>
      <c r="B25" s="740" t="s">
        <v>885</v>
      </c>
      <c r="C25" s="280">
        <v>8000</v>
      </c>
      <c r="D25" s="333">
        <v>7969</v>
      </c>
      <c r="E25" s="432">
        <v>7969</v>
      </c>
      <c r="F25" s="746">
        <v>0</v>
      </c>
    </row>
    <row r="26" spans="1:6" s="14" customFormat="1" ht="13.5" thickBot="1" x14ac:dyDescent="0.25">
      <c r="A26" s="192" t="s">
        <v>134</v>
      </c>
      <c r="B26" s="741"/>
      <c r="C26" s="750"/>
      <c r="D26" s="461"/>
      <c r="E26" s="435"/>
      <c r="F26" s="747"/>
    </row>
    <row r="27" spans="1:6" s="14" customFormat="1" ht="13.5" thickBot="1" x14ac:dyDescent="0.25">
      <c r="A27" s="192" t="s">
        <v>135</v>
      </c>
      <c r="B27" s="742" t="s">
        <v>12</v>
      </c>
      <c r="C27" s="751">
        <f>SUM(C24:C26)</f>
        <v>8000</v>
      </c>
      <c r="D27" s="751">
        <f>SUM(D24:D26)</f>
        <v>7969</v>
      </c>
      <c r="E27" s="751">
        <f>SUM(E24:E26)</f>
        <v>7969</v>
      </c>
      <c r="F27" s="1072">
        <f>E27/D27</f>
        <v>1</v>
      </c>
    </row>
    <row r="28" spans="1:6" s="14" customFormat="1" x14ac:dyDescent="0.2">
      <c r="A28" s="192" t="s">
        <v>136</v>
      </c>
      <c r="B28" s="743"/>
      <c r="C28" s="752"/>
      <c r="D28" s="754"/>
      <c r="E28" s="433"/>
      <c r="F28" s="748"/>
    </row>
    <row r="29" spans="1:6" s="14" customFormat="1" ht="13.5" thickBot="1" x14ac:dyDescent="0.25">
      <c r="A29" s="192" t="s">
        <v>137</v>
      </c>
      <c r="B29" s="744"/>
      <c r="C29" s="753"/>
      <c r="D29" s="755"/>
      <c r="E29" s="292"/>
      <c r="F29" s="749"/>
    </row>
    <row r="30" spans="1:6" s="14" customFormat="1" ht="13.5" thickBot="1" x14ac:dyDescent="0.25">
      <c r="A30" s="192" t="s">
        <v>138</v>
      </c>
      <c r="B30" s="745" t="s">
        <v>576</v>
      </c>
      <c r="C30" s="594">
        <f>C27</f>
        <v>8000</v>
      </c>
      <c r="D30" s="594">
        <f>D27</f>
        <v>7969</v>
      </c>
      <c r="E30" s="594">
        <f>E27</f>
        <v>7969</v>
      </c>
      <c r="F30" s="736">
        <f>F27</f>
        <v>1</v>
      </c>
    </row>
    <row r="31" spans="1:6" s="14" customFormat="1" x14ac:dyDescent="0.2">
      <c r="A31" s="208"/>
      <c r="B31" s="40"/>
      <c r="C31" s="220"/>
      <c r="D31" s="220"/>
      <c r="E31" s="220"/>
      <c r="F31" s="220"/>
    </row>
    <row r="32" spans="1:6" x14ac:dyDescent="0.2">
      <c r="A32" s="208"/>
      <c r="B32" s="40"/>
      <c r="C32" s="220"/>
      <c r="D32" s="220"/>
      <c r="E32" s="220"/>
      <c r="F32" s="220"/>
    </row>
    <row r="33" spans="1:6" x14ac:dyDescent="0.2">
      <c r="A33" s="1377" t="s">
        <v>887</v>
      </c>
      <c r="B33" s="1377"/>
      <c r="C33" s="1377"/>
      <c r="D33" s="1377"/>
      <c r="E33" s="1377"/>
      <c r="F33" s="1377"/>
    </row>
    <row r="34" spans="1:6" ht="15.75" customHeight="1" x14ac:dyDescent="0.2">
      <c r="B34" s="19"/>
      <c r="C34" s="19"/>
      <c r="D34" s="19"/>
      <c r="E34" s="19"/>
      <c r="F34" s="19"/>
    </row>
    <row r="35" spans="1:6" ht="15.75" customHeight="1" x14ac:dyDescent="0.25">
      <c r="B35" s="1389" t="s">
        <v>381</v>
      </c>
      <c r="C35" s="1389"/>
      <c r="D35" s="1389"/>
      <c r="E35" s="1389"/>
      <c r="F35" s="1389"/>
    </row>
    <row r="36" spans="1:6" ht="15.75" customHeight="1" x14ac:dyDescent="0.2">
      <c r="B36" s="1"/>
      <c r="C36" s="1"/>
      <c r="D36" s="1"/>
      <c r="E36" s="1"/>
      <c r="F36" s="1"/>
    </row>
    <row r="37" spans="1:6" ht="13.5" thickBot="1" x14ac:dyDescent="0.25">
      <c r="B37" s="1404" t="s">
        <v>607</v>
      </c>
      <c r="C37" s="1404"/>
      <c r="D37" s="1404"/>
      <c r="E37" s="1404"/>
      <c r="F37" s="1404"/>
    </row>
    <row r="38" spans="1:6" ht="34.5" thickBot="1" x14ac:dyDescent="0.25">
      <c r="A38" s="210" t="s">
        <v>126</v>
      </c>
      <c r="B38" s="222" t="s">
        <v>10</v>
      </c>
      <c r="C38" s="207" t="s">
        <v>107</v>
      </c>
      <c r="D38" s="205" t="s">
        <v>108</v>
      </c>
      <c r="E38" s="218" t="s">
        <v>583</v>
      </c>
      <c r="F38" s="193" t="s">
        <v>110</v>
      </c>
    </row>
    <row r="39" spans="1:6" ht="15.75" customHeight="1" x14ac:dyDescent="0.2">
      <c r="A39" s="203" t="s">
        <v>127</v>
      </c>
      <c r="B39" s="339" t="s">
        <v>128</v>
      </c>
      <c r="C39" s="332" t="s">
        <v>129</v>
      </c>
      <c r="D39" s="195" t="s">
        <v>130</v>
      </c>
      <c r="E39" s="335" t="s">
        <v>150</v>
      </c>
      <c r="F39" s="334" t="s">
        <v>175</v>
      </c>
    </row>
    <row r="40" spans="1:6" ht="15.75" customHeight="1" x14ac:dyDescent="0.2">
      <c r="A40" s="192" t="s">
        <v>131</v>
      </c>
      <c r="B40" s="726" t="s">
        <v>15</v>
      </c>
      <c r="C40" s="335"/>
      <c r="D40" s="334"/>
      <c r="E40" s="334"/>
      <c r="F40" s="733"/>
    </row>
    <row r="41" spans="1:6" x14ac:dyDescent="0.2">
      <c r="A41" s="192" t="s">
        <v>132</v>
      </c>
      <c r="B41" s="379" t="s">
        <v>702</v>
      </c>
      <c r="C41" s="153">
        <v>450000</v>
      </c>
      <c r="D41" s="26">
        <v>450000</v>
      </c>
      <c r="E41" s="153">
        <v>250000</v>
      </c>
      <c r="F41" s="758">
        <f>E41/D41</f>
        <v>0.55555555555555558</v>
      </c>
    </row>
    <row r="42" spans="1:6" x14ac:dyDescent="0.2">
      <c r="A42" s="192" t="s">
        <v>133</v>
      </c>
      <c r="B42" s="379" t="s">
        <v>703</v>
      </c>
      <c r="C42" s="153">
        <v>150000</v>
      </c>
      <c r="D42" s="26">
        <v>150000</v>
      </c>
      <c r="E42" s="153">
        <v>150000</v>
      </c>
      <c r="F42" s="758">
        <f>E42/D42</f>
        <v>1</v>
      </c>
    </row>
    <row r="43" spans="1:6" ht="13.5" customHeight="1" x14ac:dyDescent="0.2">
      <c r="A43" s="192" t="s">
        <v>134</v>
      </c>
      <c r="B43" s="379" t="s">
        <v>704</v>
      </c>
      <c r="C43" s="153">
        <v>5000000</v>
      </c>
      <c r="D43" s="26">
        <v>5000000</v>
      </c>
      <c r="E43" s="153">
        <v>4565500</v>
      </c>
      <c r="F43" s="758">
        <f>E43/D43</f>
        <v>0.91310000000000002</v>
      </c>
    </row>
    <row r="44" spans="1:6" ht="15" customHeight="1" x14ac:dyDescent="0.2">
      <c r="A44" s="192" t="s">
        <v>135</v>
      </c>
      <c r="B44" s="379"/>
      <c r="C44" s="153"/>
      <c r="D44" s="26"/>
      <c r="E44" s="153"/>
      <c r="F44" s="758"/>
    </row>
    <row r="45" spans="1:6" ht="13.5" customHeight="1" thickBot="1" x14ac:dyDescent="0.25">
      <c r="A45" s="192" t="s">
        <v>136</v>
      </c>
      <c r="B45" s="379"/>
      <c r="C45" s="153"/>
      <c r="D45" s="26"/>
      <c r="E45" s="153"/>
      <c r="F45" s="758"/>
    </row>
    <row r="46" spans="1:6" s="14" customFormat="1" ht="39" thickBot="1" x14ac:dyDescent="0.25">
      <c r="A46" s="192" t="s">
        <v>137</v>
      </c>
      <c r="B46" s="756" t="s">
        <v>586</v>
      </c>
      <c r="C46" s="93">
        <f>SUM(C41:C45)</f>
        <v>5600000</v>
      </c>
      <c r="D46" s="757">
        <f>SUM(D41:D45)</f>
        <v>5600000</v>
      </c>
      <c r="E46" s="93">
        <f>SUM(E41:E45)</f>
        <v>4965500</v>
      </c>
      <c r="F46" s="762">
        <f>E46/D46</f>
        <v>0.88669642857142861</v>
      </c>
    </row>
    <row r="47" spans="1:6" x14ac:dyDescent="0.2">
      <c r="B47" s="1"/>
      <c r="C47" s="1"/>
      <c r="D47" s="1"/>
      <c r="E47" s="1"/>
      <c r="F47" s="1"/>
    </row>
    <row r="48" spans="1:6" x14ac:dyDescent="0.2">
      <c r="B48" s="1"/>
      <c r="C48" s="1"/>
      <c r="D48" s="1"/>
      <c r="E48" s="1"/>
      <c r="F48" s="1"/>
    </row>
    <row r="49" spans="1:6" x14ac:dyDescent="0.2">
      <c r="B49" s="1"/>
      <c r="C49" s="1"/>
      <c r="D49" s="1"/>
      <c r="E49" s="1"/>
      <c r="F49" s="1"/>
    </row>
    <row r="50" spans="1:6" x14ac:dyDescent="0.2">
      <c r="B50" s="1"/>
      <c r="C50" s="1"/>
      <c r="D50" s="1"/>
      <c r="E50" s="1"/>
      <c r="F50" s="1"/>
    </row>
    <row r="51" spans="1:6" x14ac:dyDescent="0.2">
      <c r="B51" s="1"/>
      <c r="C51" s="1"/>
      <c r="D51" s="1"/>
      <c r="E51" s="1"/>
      <c r="F51" s="1"/>
    </row>
    <row r="52" spans="1:6" x14ac:dyDescent="0.2">
      <c r="B52" s="1"/>
      <c r="C52" s="1"/>
      <c r="D52" s="1"/>
      <c r="E52" s="1"/>
      <c r="F52" s="1"/>
    </row>
    <row r="53" spans="1:6" x14ac:dyDescent="0.2">
      <c r="B53" s="1"/>
      <c r="C53" s="1"/>
      <c r="D53" s="1"/>
      <c r="E53" s="1"/>
      <c r="F53" s="1"/>
    </row>
    <row r="54" spans="1:6" x14ac:dyDescent="0.2">
      <c r="B54" s="1"/>
      <c r="C54" s="1"/>
      <c r="D54" s="1"/>
      <c r="E54" s="1"/>
      <c r="F54" s="1"/>
    </row>
    <row r="55" spans="1:6" x14ac:dyDescent="0.2">
      <c r="A55" s="14"/>
      <c r="B55" s="1"/>
      <c r="C55" s="1"/>
      <c r="D55" s="1"/>
      <c r="E55" s="1"/>
      <c r="F55" s="1"/>
    </row>
    <row r="56" spans="1:6" x14ac:dyDescent="0.2">
      <c r="B56" s="1"/>
      <c r="C56" s="1"/>
      <c r="D56" s="1"/>
      <c r="E56" s="1"/>
      <c r="F56" s="1"/>
    </row>
    <row r="57" spans="1:6" x14ac:dyDescent="0.2">
      <c r="B57" s="1"/>
      <c r="C57" s="1"/>
      <c r="D57" s="1"/>
      <c r="E57" s="1"/>
      <c r="F57" s="1"/>
    </row>
    <row r="58" spans="1:6" x14ac:dyDescent="0.2">
      <c r="B58" s="1"/>
      <c r="C58" s="1"/>
      <c r="D58" s="1"/>
      <c r="E58" s="1"/>
      <c r="F58" s="1"/>
    </row>
    <row r="59" spans="1:6" x14ac:dyDescent="0.2">
      <c r="B59" s="1"/>
      <c r="C59" s="1"/>
      <c r="D59" s="1"/>
      <c r="E59" s="1"/>
      <c r="F59" s="1"/>
    </row>
    <row r="60" spans="1:6" x14ac:dyDescent="0.2">
      <c r="B60" s="1"/>
      <c r="C60" s="1"/>
      <c r="D60" s="1"/>
      <c r="E60" s="1"/>
      <c r="F60" s="1"/>
    </row>
    <row r="61" spans="1:6" x14ac:dyDescent="0.2">
      <c r="B61" s="1"/>
      <c r="C61" s="1"/>
      <c r="D61" s="1"/>
      <c r="E61" s="1"/>
      <c r="F61" s="1"/>
    </row>
    <row r="62" spans="1:6" x14ac:dyDescent="0.2">
      <c r="B62" s="1"/>
      <c r="C62" s="1"/>
      <c r="D62" s="1"/>
      <c r="E62" s="1"/>
      <c r="F62" s="1"/>
    </row>
    <row r="63" spans="1:6" x14ac:dyDescent="0.2">
      <c r="B63" s="1"/>
      <c r="C63" s="1"/>
      <c r="D63" s="1"/>
      <c r="E63" s="1"/>
      <c r="F63" s="1"/>
    </row>
    <row r="64" spans="1:6" x14ac:dyDescent="0.2">
      <c r="B64" s="1"/>
      <c r="C64" s="1"/>
      <c r="D64" s="1"/>
      <c r="E64" s="1"/>
      <c r="F64" s="1"/>
    </row>
    <row r="65" spans="2:6" x14ac:dyDescent="0.2">
      <c r="B65" s="1"/>
      <c r="C65" s="1"/>
      <c r="D65" s="1"/>
      <c r="E65" s="1"/>
      <c r="F65" s="1"/>
    </row>
    <row r="66" spans="2:6" x14ac:dyDescent="0.2">
      <c r="B66" s="1"/>
      <c r="C66" s="1"/>
      <c r="D66" s="1"/>
      <c r="E66" s="1"/>
      <c r="F66" s="1"/>
    </row>
    <row r="67" spans="2:6" x14ac:dyDescent="0.2">
      <c r="B67" s="1"/>
      <c r="C67" s="1"/>
      <c r="D67" s="1"/>
      <c r="E67" s="1"/>
      <c r="F67" s="1"/>
    </row>
    <row r="68" spans="2:6" x14ac:dyDescent="0.2">
      <c r="B68" s="1"/>
      <c r="C68" s="1"/>
      <c r="D68" s="1"/>
      <c r="E68" s="1"/>
      <c r="F68" s="1"/>
    </row>
    <row r="69" spans="2:6" x14ac:dyDescent="0.2">
      <c r="B69" s="1"/>
      <c r="C69" s="1"/>
      <c r="D69" s="1"/>
      <c r="E69" s="1"/>
      <c r="F69" s="1"/>
    </row>
    <row r="70" spans="2:6" x14ac:dyDescent="0.2">
      <c r="B70" s="1"/>
      <c r="C70" s="1"/>
      <c r="D70" s="1"/>
      <c r="E70" s="1"/>
      <c r="F70" s="1"/>
    </row>
    <row r="71" spans="2:6" x14ac:dyDescent="0.2">
      <c r="B71" s="1"/>
      <c r="C71" s="1"/>
      <c r="D71" s="1"/>
      <c r="E71" s="1"/>
      <c r="F71" s="1"/>
    </row>
    <row r="72" spans="2:6" x14ac:dyDescent="0.2">
      <c r="B72" s="1"/>
      <c r="C72" s="1"/>
      <c r="D72" s="1"/>
      <c r="E72" s="1"/>
      <c r="F72" s="1"/>
    </row>
    <row r="73" spans="2:6" x14ac:dyDescent="0.2">
      <c r="B73" s="1"/>
      <c r="C73" s="1"/>
      <c r="D73" s="1"/>
      <c r="E73" s="1"/>
      <c r="F73" s="1"/>
    </row>
    <row r="74" spans="2:6" x14ac:dyDescent="0.2">
      <c r="B74" s="1"/>
      <c r="C74" s="1"/>
      <c r="D74" s="1"/>
      <c r="E74" s="1"/>
      <c r="F74" s="1"/>
    </row>
    <row r="75" spans="2:6" x14ac:dyDescent="0.2">
      <c r="B75" s="1"/>
      <c r="C75" s="1"/>
      <c r="D75" s="1"/>
      <c r="E75" s="1"/>
      <c r="F75" s="1"/>
    </row>
    <row r="76" spans="2:6" x14ac:dyDescent="0.2">
      <c r="B76" s="1"/>
      <c r="C76" s="1"/>
      <c r="D76" s="1"/>
      <c r="E76" s="1"/>
      <c r="F76" s="1"/>
    </row>
    <row r="77" spans="2:6" x14ac:dyDescent="0.2">
      <c r="B77" s="1"/>
      <c r="C77" s="1"/>
      <c r="D77" s="1"/>
      <c r="E77" s="1"/>
      <c r="F77" s="1"/>
    </row>
    <row r="78" spans="2:6" x14ac:dyDescent="0.2">
      <c r="B78" s="1"/>
      <c r="C78" s="1"/>
      <c r="D78" s="1"/>
      <c r="E78" s="1"/>
      <c r="F78" s="1"/>
    </row>
    <row r="79" spans="2:6" x14ac:dyDescent="0.2">
      <c r="B79" s="1"/>
      <c r="C79" s="1"/>
      <c r="D79" s="1"/>
      <c r="E79" s="1"/>
      <c r="F79" s="1"/>
    </row>
    <row r="80" spans="2:6" x14ac:dyDescent="0.2">
      <c r="B80" s="1"/>
      <c r="C80" s="1"/>
      <c r="D80" s="1"/>
      <c r="E80" s="1"/>
      <c r="F80" s="1"/>
    </row>
    <row r="81" spans="2:6" x14ac:dyDescent="0.2">
      <c r="B81" s="1"/>
      <c r="C81" s="1"/>
      <c r="D81" s="1"/>
      <c r="E81" s="1"/>
      <c r="F81" s="1"/>
    </row>
    <row r="82" spans="2:6" x14ac:dyDescent="0.2">
      <c r="B82" s="1"/>
      <c r="C82" s="1"/>
      <c r="D82" s="1"/>
      <c r="E82" s="1"/>
      <c r="F82" s="1"/>
    </row>
    <row r="83" spans="2:6" x14ac:dyDescent="0.2">
      <c r="B83" s="1"/>
      <c r="C83" s="1"/>
      <c r="D83" s="1"/>
      <c r="E83" s="1"/>
      <c r="F83" s="1"/>
    </row>
    <row r="84" spans="2:6" x14ac:dyDescent="0.2">
      <c r="B84" s="1"/>
      <c r="C84" s="1"/>
      <c r="D84" s="1"/>
      <c r="E84" s="1"/>
      <c r="F84" s="1"/>
    </row>
    <row r="85" spans="2:6" x14ac:dyDescent="0.2">
      <c r="B85" s="1"/>
      <c r="C85" s="1"/>
      <c r="D85" s="1"/>
      <c r="E85" s="1"/>
      <c r="F85" s="1"/>
    </row>
    <row r="86" spans="2:6" x14ac:dyDescent="0.2">
      <c r="B86" s="1"/>
      <c r="C86" s="1"/>
      <c r="D86" s="1"/>
      <c r="E86" s="1"/>
      <c r="F86" s="1"/>
    </row>
    <row r="87" spans="2:6" x14ac:dyDescent="0.2">
      <c r="B87" s="1"/>
      <c r="C87" s="1"/>
      <c r="D87" s="1"/>
      <c r="E87" s="1"/>
      <c r="F87" s="1"/>
    </row>
    <row r="88" spans="2:6" x14ac:dyDescent="0.2">
      <c r="B88" s="1"/>
      <c r="C88" s="1"/>
      <c r="D88" s="1"/>
      <c r="E88" s="1"/>
      <c r="F88" s="1"/>
    </row>
    <row r="89" spans="2:6" x14ac:dyDescent="0.2">
      <c r="B89" s="1"/>
      <c r="C89" s="1"/>
      <c r="D89" s="1"/>
      <c r="E89" s="1"/>
      <c r="F89" s="1"/>
    </row>
    <row r="90" spans="2:6" x14ac:dyDescent="0.2">
      <c r="B90" s="1"/>
      <c r="C90" s="1"/>
      <c r="D90" s="1"/>
      <c r="E90" s="1"/>
      <c r="F90" s="1"/>
    </row>
    <row r="91" spans="2:6" x14ac:dyDescent="0.2">
      <c r="B91" s="1"/>
      <c r="C91" s="1"/>
      <c r="D91" s="1"/>
      <c r="E91" s="1"/>
      <c r="F91" s="1"/>
    </row>
    <row r="92" spans="2:6" x14ac:dyDescent="0.2">
      <c r="B92" s="1"/>
      <c r="C92" s="1"/>
      <c r="D92" s="1"/>
      <c r="E92" s="1"/>
      <c r="F92" s="1"/>
    </row>
    <row r="93" spans="2:6" x14ac:dyDescent="0.2">
      <c r="B93" s="1"/>
      <c r="C93" s="1"/>
      <c r="D93" s="1"/>
      <c r="E93" s="1"/>
      <c r="F93" s="1"/>
    </row>
    <row r="94" spans="2:6" x14ac:dyDescent="0.2">
      <c r="B94" s="1"/>
      <c r="C94" s="1"/>
      <c r="D94" s="1"/>
      <c r="E94" s="1"/>
      <c r="F94" s="1"/>
    </row>
    <row r="95" spans="2:6" x14ac:dyDescent="0.2">
      <c r="B95" s="1"/>
      <c r="C95" s="1"/>
      <c r="D95" s="1"/>
      <c r="E95" s="1"/>
      <c r="F95" s="1"/>
    </row>
    <row r="96" spans="2:6" x14ac:dyDescent="0.2">
      <c r="B96" s="1"/>
      <c r="C96" s="1"/>
      <c r="D96" s="1"/>
      <c r="E96" s="1"/>
      <c r="F96" s="1"/>
    </row>
    <row r="97" spans="2:6" x14ac:dyDescent="0.2">
      <c r="B97" s="1"/>
      <c r="C97" s="1"/>
      <c r="D97" s="1"/>
      <c r="E97" s="1"/>
      <c r="F97" s="1"/>
    </row>
    <row r="98" spans="2:6" x14ac:dyDescent="0.2">
      <c r="B98" s="1"/>
      <c r="C98" s="1"/>
      <c r="D98" s="1"/>
      <c r="E98" s="1"/>
      <c r="F98" s="1"/>
    </row>
    <row r="99" spans="2:6" x14ac:dyDescent="0.2">
      <c r="B99" s="1"/>
      <c r="C99" s="1"/>
      <c r="D99" s="1"/>
      <c r="E99" s="1"/>
      <c r="F99" s="1"/>
    </row>
    <row r="100" spans="2:6" x14ac:dyDescent="0.2">
      <c r="B100" s="1"/>
      <c r="C100" s="1"/>
      <c r="D100" s="1"/>
      <c r="E100" s="1"/>
      <c r="F100" s="1"/>
    </row>
    <row r="101" spans="2:6" x14ac:dyDescent="0.2">
      <c r="B101" s="1"/>
      <c r="C101" s="1"/>
      <c r="D101" s="1"/>
      <c r="E101" s="1"/>
      <c r="F101" s="1"/>
    </row>
    <row r="102" spans="2:6" x14ac:dyDescent="0.2">
      <c r="B102" s="1"/>
      <c r="C102" s="1"/>
      <c r="D102" s="1"/>
      <c r="E102" s="1"/>
      <c r="F102" s="1"/>
    </row>
    <row r="103" spans="2:6" x14ac:dyDescent="0.2">
      <c r="B103" s="1"/>
      <c r="C103" s="1"/>
      <c r="D103" s="1"/>
      <c r="E103" s="1"/>
      <c r="F103" s="1"/>
    </row>
    <row r="104" spans="2:6" x14ac:dyDescent="0.2">
      <c r="B104" s="1"/>
      <c r="C104" s="1"/>
      <c r="D104" s="1"/>
      <c r="E104" s="1"/>
      <c r="F104" s="1"/>
    </row>
    <row r="105" spans="2:6" x14ac:dyDescent="0.2">
      <c r="B105" s="1"/>
      <c r="C105" s="1"/>
      <c r="D105" s="1"/>
      <c r="E105" s="1"/>
      <c r="F105" s="1"/>
    </row>
    <row r="106" spans="2:6" x14ac:dyDescent="0.2">
      <c r="B106" s="1"/>
      <c r="C106" s="1"/>
      <c r="D106" s="1"/>
      <c r="E106" s="1"/>
      <c r="F106" s="1"/>
    </row>
    <row r="107" spans="2:6" x14ac:dyDescent="0.2">
      <c r="B107" s="1"/>
      <c r="C107" s="1"/>
      <c r="D107" s="1"/>
      <c r="E107" s="1"/>
      <c r="F107" s="1"/>
    </row>
    <row r="108" spans="2:6" x14ac:dyDescent="0.2">
      <c r="B108" s="1"/>
      <c r="C108" s="1"/>
      <c r="D108" s="1"/>
      <c r="E108" s="1"/>
      <c r="F108" s="1"/>
    </row>
    <row r="109" spans="2:6" x14ac:dyDescent="0.2">
      <c r="B109" s="1"/>
      <c r="C109" s="1"/>
      <c r="D109" s="1"/>
      <c r="E109" s="1"/>
      <c r="F109" s="1"/>
    </row>
    <row r="110" spans="2:6" x14ac:dyDescent="0.2">
      <c r="B110" s="1"/>
      <c r="C110" s="1"/>
      <c r="D110" s="1"/>
      <c r="E110" s="1"/>
      <c r="F110" s="1"/>
    </row>
    <row r="111" spans="2:6" x14ac:dyDescent="0.2">
      <c r="B111" s="1"/>
      <c r="C111" s="1"/>
      <c r="D111" s="1"/>
      <c r="E111" s="1"/>
      <c r="F111" s="1"/>
    </row>
    <row r="112" spans="2:6" x14ac:dyDescent="0.2">
      <c r="B112" s="1"/>
      <c r="C112" s="1"/>
      <c r="D112" s="1"/>
      <c r="E112" s="1"/>
      <c r="F112" s="1"/>
    </row>
    <row r="113" spans="2:6" x14ac:dyDescent="0.2">
      <c r="B113" s="1"/>
      <c r="C113" s="1"/>
      <c r="D113" s="1"/>
      <c r="E113" s="1"/>
      <c r="F113" s="1"/>
    </row>
    <row r="114" spans="2:6" x14ac:dyDescent="0.2">
      <c r="B114" s="1"/>
      <c r="C114" s="1"/>
      <c r="D114" s="1"/>
      <c r="E114" s="1"/>
      <c r="F114" s="1"/>
    </row>
    <row r="115" spans="2:6" x14ac:dyDescent="0.2">
      <c r="B115" s="1"/>
      <c r="C115" s="1"/>
      <c r="D115" s="1"/>
      <c r="E115" s="1"/>
      <c r="F115" s="1"/>
    </row>
    <row r="116" spans="2:6" x14ac:dyDescent="0.2">
      <c r="B116" s="1"/>
      <c r="C116" s="1"/>
      <c r="D116" s="1"/>
      <c r="E116" s="1"/>
      <c r="F116" s="1"/>
    </row>
    <row r="117" spans="2:6" x14ac:dyDescent="0.2">
      <c r="B117" s="1"/>
      <c r="C117" s="1"/>
      <c r="D117" s="1"/>
      <c r="E117" s="1"/>
      <c r="F117" s="1"/>
    </row>
    <row r="118" spans="2:6" x14ac:dyDescent="0.2">
      <c r="B118" s="1"/>
      <c r="C118" s="1"/>
      <c r="D118" s="1"/>
      <c r="E118" s="1"/>
      <c r="F118" s="1"/>
    </row>
    <row r="119" spans="2:6" x14ac:dyDescent="0.2">
      <c r="B119" s="1"/>
      <c r="C119" s="1"/>
      <c r="D119" s="1"/>
      <c r="E119" s="1"/>
      <c r="F119" s="1"/>
    </row>
    <row r="120" spans="2:6" x14ac:dyDescent="0.2">
      <c r="B120" s="1"/>
      <c r="C120" s="1"/>
      <c r="D120" s="1"/>
      <c r="E120" s="1"/>
      <c r="F120" s="1"/>
    </row>
    <row r="121" spans="2:6" x14ac:dyDescent="0.2">
      <c r="B121" s="1"/>
      <c r="C121" s="1"/>
      <c r="D121" s="1"/>
      <c r="E121" s="1"/>
      <c r="F121" s="1"/>
    </row>
    <row r="122" spans="2:6" x14ac:dyDescent="0.2">
      <c r="B122" s="1"/>
      <c r="C122" s="1"/>
      <c r="D122" s="1"/>
      <c r="E122" s="1"/>
      <c r="F122" s="1"/>
    </row>
    <row r="123" spans="2:6" x14ac:dyDescent="0.2">
      <c r="B123" s="1"/>
      <c r="C123" s="1"/>
      <c r="D123" s="1"/>
      <c r="E123" s="1"/>
      <c r="F123" s="1"/>
    </row>
    <row r="124" spans="2:6" x14ac:dyDescent="0.2">
      <c r="B124" s="1"/>
      <c r="C124" s="1"/>
      <c r="D124" s="1"/>
      <c r="E124" s="1"/>
      <c r="F124" s="1"/>
    </row>
    <row r="125" spans="2:6" x14ac:dyDescent="0.2">
      <c r="B125" s="1"/>
      <c r="C125" s="1"/>
      <c r="D125" s="1"/>
      <c r="E125" s="1"/>
      <c r="F125" s="1"/>
    </row>
    <row r="126" spans="2:6" x14ac:dyDescent="0.2">
      <c r="B126" s="1"/>
      <c r="C126" s="1"/>
      <c r="D126" s="1"/>
      <c r="E126" s="1"/>
      <c r="F126" s="1"/>
    </row>
    <row r="127" spans="2:6" x14ac:dyDescent="0.2">
      <c r="B127" s="1"/>
      <c r="C127" s="1"/>
      <c r="D127" s="1"/>
      <c r="E127" s="1"/>
      <c r="F127" s="1"/>
    </row>
    <row r="128" spans="2:6" x14ac:dyDescent="0.2">
      <c r="B128" s="1"/>
      <c r="C128" s="1"/>
      <c r="D128" s="1"/>
      <c r="E128" s="1"/>
      <c r="F128" s="1"/>
    </row>
    <row r="129" spans="2:6" x14ac:dyDescent="0.2">
      <c r="B129" s="1"/>
      <c r="C129" s="1"/>
      <c r="D129" s="1"/>
      <c r="E129" s="1"/>
      <c r="F129" s="1"/>
    </row>
    <row r="130" spans="2:6" x14ac:dyDescent="0.2">
      <c r="B130" s="1"/>
      <c r="C130" s="1"/>
      <c r="D130" s="1"/>
      <c r="E130" s="1"/>
      <c r="F130" s="1"/>
    </row>
    <row r="131" spans="2:6" x14ac:dyDescent="0.2">
      <c r="B131" s="1"/>
      <c r="C131" s="1"/>
      <c r="D131" s="1"/>
      <c r="E131" s="1"/>
      <c r="F131" s="1"/>
    </row>
    <row r="132" spans="2:6" x14ac:dyDescent="0.2">
      <c r="B132" s="1"/>
      <c r="C132" s="1"/>
      <c r="D132" s="1"/>
      <c r="E132" s="1"/>
      <c r="F132" s="1"/>
    </row>
    <row r="133" spans="2:6" x14ac:dyDescent="0.2">
      <c r="B133" s="1"/>
      <c r="C133" s="1"/>
      <c r="D133" s="1"/>
      <c r="E133" s="1"/>
      <c r="F133" s="1"/>
    </row>
    <row r="134" spans="2:6" x14ac:dyDescent="0.2">
      <c r="B134" s="1"/>
      <c r="C134" s="1"/>
      <c r="D134" s="1"/>
      <c r="E134" s="1"/>
      <c r="F134" s="1"/>
    </row>
    <row r="135" spans="2:6" x14ac:dyDescent="0.2">
      <c r="B135" s="1"/>
      <c r="C135" s="1"/>
      <c r="D135" s="1"/>
      <c r="E135" s="1"/>
      <c r="F135" s="1"/>
    </row>
    <row r="136" spans="2:6" x14ac:dyDescent="0.2">
      <c r="B136" s="1"/>
      <c r="C136" s="1"/>
      <c r="D136" s="1"/>
      <c r="E136" s="1"/>
      <c r="F136" s="1"/>
    </row>
    <row r="137" spans="2:6" x14ac:dyDescent="0.2">
      <c r="B137" s="1"/>
      <c r="C137" s="1"/>
      <c r="D137" s="1"/>
      <c r="E137" s="1"/>
      <c r="F137" s="1"/>
    </row>
    <row r="138" spans="2:6" x14ac:dyDescent="0.2">
      <c r="B138" s="1"/>
      <c r="C138" s="1"/>
      <c r="D138" s="1"/>
      <c r="E138" s="1"/>
      <c r="F138" s="1"/>
    </row>
    <row r="139" spans="2:6" x14ac:dyDescent="0.2">
      <c r="B139" s="1"/>
      <c r="C139" s="1"/>
      <c r="D139" s="1"/>
      <c r="E139" s="1"/>
      <c r="F139" s="1"/>
    </row>
    <row r="140" spans="2:6" x14ac:dyDescent="0.2">
      <c r="B140" s="1"/>
      <c r="C140" s="1"/>
      <c r="D140" s="1"/>
      <c r="E140" s="1"/>
      <c r="F140" s="1"/>
    </row>
    <row r="141" spans="2:6" x14ac:dyDescent="0.2">
      <c r="B141" s="1"/>
      <c r="C141" s="1"/>
      <c r="D141" s="1"/>
      <c r="E141" s="1"/>
      <c r="F141" s="1"/>
    </row>
    <row r="142" spans="2:6" x14ac:dyDescent="0.2">
      <c r="B142" s="1"/>
      <c r="C142" s="1"/>
      <c r="D142" s="1"/>
      <c r="E142" s="1"/>
      <c r="F142" s="1"/>
    </row>
    <row r="143" spans="2:6" x14ac:dyDescent="0.2">
      <c r="B143" s="1"/>
      <c r="C143" s="1"/>
      <c r="D143" s="1"/>
      <c r="E143" s="1"/>
      <c r="F143" s="1"/>
    </row>
    <row r="144" spans="2:6" x14ac:dyDescent="0.2">
      <c r="B144" s="1"/>
      <c r="C144" s="1"/>
      <c r="D144" s="1"/>
      <c r="E144" s="1"/>
      <c r="F144" s="1"/>
    </row>
    <row r="145" spans="2:6" x14ac:dyDescent="0.2">
      <c r="B145" s="1"/>
      <c r="C145" s="1"/>
      <c r="D145" s="1"/>
      <c r="E145" s="1"/>
      <c r="F145" s="1"/>
    </row>
    <row r="146" spans="2:6" x14ac:dyDescent="0.2">
      <c r="B146" s="1"/>
      <c r="C146" s="1"/>
      <c r="D146" s="1"/>
      <c r="E146" s="1"/>
      <c r="F146" s="1"/>
    </row>
    <row r="147" spans="2:6" x14ac:dyDescent="0.2">
      <c r="B147" s="1"/>
      <c r="C147" s="1"/>
      <c r="D147" s="1"/>
      <c r="E147" s="1"/>
      <c r="F147" s="1"/>
    </row>
  </sheetData>
  <mergeCells count="9">
    <mergeCell ref="A1:F1"/>
    <mergeCell ref="A33:F33"/>
    <mergeCell ref="B4:F4"/>
    <mergeCell ref="B35:F35"/>
    <mergeCell ref="B37:F37"/>
    <mergeCell ref="A19:F19"/>
    <mergeCell ref="B20:F20"/>
    <mergeCell ref="A17:F17"/>
    <mergeCell ref="A3:F3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20" workbookViewId="0">
      <selection activeCell="G46" sqref="G46"/>
    </sheetView>
  </sheetViews>
  <sheetFormatPr defaultRowHeight="12.75" x14ac:dyDescent="0.2"/>
  <cols>
    <col min="1" max="1" width="4.28515625" customWidth="1"/>
    <col min="2" max="2" width="38" customWidth="1"/>
    <col min="3" max="5" width="13.28515625" customWidth="1"/>
    <col min="6" max="6" width="11.28515625" customWidth="1"/>
  </cols>
  <sheetData>
    <row r="1" spans="1:6" x14ac:dyDescent="0.2">
      <c r="A1" s="1377" t="s">
        <v>890</v>
      </c>
      <c r="B1" s="1377"/>
      <c r="C1" s="1377"/>
      <c r="D1" s="1377"/>
      <c r="E1" s="1377"/>
      <c r="F1" s="1377"/>
    </row>
    <row r="2" spans="1:6" ht="15.75" x14ac:dyDescent="0.25">
      <c r="B2" s="1389" t="s">
        <v>824</v>
      </c>
      <c r="C2" s="1389"/>
      <c r="D2" s="1389"/>
      <c r="E2" s="1389"/>
      <c r="F2" s="1389"/>
    </row>
    <row r="3" spans="1:6" ht="13.5" thickBot="1" x14ac:dyDescent="0.25">
      <c r="B3" s="1404" t="s">
        <v>883</v>
      </c>
      <c r="C3" s="1404"/>
      <c r="D3" s="1404"/>
      <c r="E3" s="1404"/>
      <c r="F3" s="1404"/>
    </row>
    <row r="4" spans="1:6" ht="26.25" thickBot="1" x14ac:dyDescent="0.25">
      <c r="A4" s="206" t="s">
        <v>126</v>
      </c>
      <c r="B4" s="77" t="s">
        <v>3</v>
      </c>
      <c r="C4" s="207" t="s">
        <v>107</v>
      </c>
      <c r="D4" s="205" t="s">
        <v>108</v>
      </c>
      <c r="E4" s="218" t="s">
        <v>583</v>
      </c>
      <c r="F4" s="193" t="s">
        <v>110</v>
      </c>
    </row>
    <row r="5" spans="1:6" x14ac:dyDescent="0.2">
      <c r="A5" s="213" t="s">
        <v>127</v>
      </c>
      <c r="B5" s="339" t="s">
        <v>128</v>
      </c>
      <c r="C5" s="332" t="s">
        <v>129</v>
      </c>
      <c r="D5" s="195" t="s">
        <v>130</v>
      </c>
      <c r="E5" s="335"/>
      <c r="F5" s="334" t="s">
        <v>150</v>
      </c>
    </row>
    <row r="6" spans="1:6" x14ac:dyDescent="0.2">
      <c r="A6" s="723"/>
      <c r="B6" s="339" t="s">
        <v>15</v>
      </c>
      <c r="C6" s="335"/>
      <c r="D6" s="195"/>
      <c r="E6" s="335"/>
      <c r="F6" s="733"/>
    </row>
    <row r="7" spans="1:6" x14ac:dyDescent="0.2">
      <c r="A7" s="221" t="s">
        <v>131</v>
      </c>
      <c r="B7" s="96" t="s">
        <v>384</v>
      </c>
      <c r="C7" s="86"/>
      <c r="D7" s="86"/>
      <c r="E7" s="86"/>
      <c r="F7" s="760"/>
    </row>
    <row r="8" spans="1:6" x14ac:dyDescent="0.2">
      <c r="A8" s="221" t="s">
        <v>132</v>
      </c>
      <c r="B8" s="96" t="s">
        <v>385</v>
      </c>
      <c r="C8" s="86"/>
      <c r="D8" s="86"/>
      <c r="E8" s="86"/>
      <c r="F8" s="760" t="e">
        <f>E8/D8</f>
        <v>#DIV/0!</v>
      </c>
    </row>
    <row r="9" spans="1:6" x14ac:dyDescent="0.2">
      <c r="A9" s="221" t="s">
        <v>133</v>
      </c>
      <c r="B9" s="96" t="s">
        <v>386</v>
      </c>
      <c r="C9" s="86">
        <v>0</v>
      </c>
      <c r="D9" s="86"/>
      <c r="E9" s="86"/>
      <c r="F9" s="760">
        <v>0</v>
      </c>
    </row>
    <row r="10" spans="1:6" x14ac:dyDescent="0.2">
      <c r="A10" s="221" t="s">
        <v>134</v>
      </c>
      <c r="B10" s="96" t="s">
        <v>383</v>
      </c>
      <c r="C10" s="86"/>
      <c r="D10" s="86"/>
      <c r="E10" s="86"/>
      <c r="F10" s="760" t="e">
        <f>E10/D10</f>
        <v>#DIV/0!</v>
      </c>
    </row>
    <row r="11" spans="1:6" x14ac:dyDescent="0.2">
      <c r="A11" s="221" t="s">
        <v>135</v>
      </c>
      <c r="B11" s="96" t="s">
        <v>113</v>
      </c>
      <c r="C11" s="86"/>
      <c r="D11" s="86"/>
      <c r="E11" s="86"/>
      <c r="F11" s="760">
        <v>0</v>
      </c>
    </row>
    <row r="12" spans="1:6" x14ac:dyDescent="0.2">
      <c r="A12" s="221" t="s">
        <v>136</v>
      </c>
      <c r="B12" s="96" t="s">
        <v>888</v>
      </c>
      <c r="C12" s="86"/>
      <c r="D12" s="86">
        <v>1299665</v>
      </c>
      <c r="E12" s="86">
        <v>1299665</v>
      </c>
      <c r="F12" s="760">
        <f>E12/D12</f>
        <v>1</v>
      </c>
    </row>
    <row r="13" spans="1:6" x14ac:dyDescent="0.2">
      <c r="A13" s="221" t="s">
        <v>137</v>
      </c>
      <c r="B13" s="96" t="s">
        <v>389</v>
      </c>
      <c r="C13" s="86">
        <v>197200</v>
      </c>
      <c r="D13" s="86">
        <v>197200</v>
      </c>
      <c r="E13" s="86">
        <v>133400</v>
      </c>
      <c r="F13" s="760"/>
    </row>
    <row r="14" spans="1:6" x14ac:dyDescent="0.2">
      <c r="A14" s="221" t="s">
        <v>138</v>
      </c>
      <c r="B14" s="96" t="s">
        <v>390</v>
      </c>
      <c r="C14" s="86"/>
      <c r="D14" s="86"/>
      <c r="E14" s="86"/>
      <c r="F14" s="760"/>
    </row>
    <row r="15" spans="1:6" x14ac:dyDescent="0.2">
      <c r="A15" s="223" t="s">
        <v>139</v>
      </c>
      <c r="B15" s="582" t="s">
        <v>382</v>
      </c>
      <c r="C15" s="91"/>
      <c r="D15" s="91"/>
      <c r="E15" s="91"/>
      <c r="F15" s="760"/>
    </row>
    <row r="16" spans="1:6" x14ac:dyDescent="0.2">
      <c r="A16" s="221" t="s">
        <v>140</v>
      </c>
      <c r="B16" s="96" t="s">
        <v>387</v>
      </c>
      <c r="C16" s="86"/>
      <c r="D16" s="86"/>
      <c r="E16" s="86"/>
      <c r="F16" s="760" t="e">
        <f>E16/D16</f>
        <v>#DIV/0!</v>
      </c>
    </row>
    <row r="17" spans="1:6" x14ac:dyDescent="0.2">
      <c r="A17" s="223" t="s">
        <v>141</v>
      </c>
      <c r="B17" s="96" t="s">
        <v>388</v>
      </c>
      <c r="C17" s="86">
        <v>120000</v>
      </c>
      <c r="D17" s="86">
        <v>120000</v>
      </c>
      <c r="E17" s="86">
        <v>80000</v>
      </c>
      <c r="F17" s="760">
        <f>E17/D17</f>
        <v>0.66666666666666663</v>
      </c>
    </row>
    <row r="18" spans="1:6" x14ac:dyDescent="0.2">
      <c r="A18" s="221" t="s">
        <v>142</v>
      </c>
      <c r="B18" s="96" t="s">
        <v>391</v>
      </c>
      <c r="C18" s="86"/>
      <c r="D18" s="86"/>
      <c r="E18" s="86"/>
      <c r="F18" s="760" t="e">
        <f>E18/D18</f>
        <v>#DIV/0!</v>
      </c>
    </row>
    <row r="19" spans="1:6" x14ac:dyDescent="0.2">
      <c r="A19" s="223" t="s">
        <v>143</v>
      </c>
      <c r="B19" s="96" t="s">
        <v>114</v>
      </c>
      <c r="C19" s="86"/>
      <c r="D19" s="86"/>
      <c r="E19" s="86"/>
      <c r="F19" s="760"/>
    </row>
    <row r="20" spans="1:6" x14ac:dyDescent="0.2">
      <c r="A20" s="221" t="s">
        <v>144</v>
      </c>
      <c r="B20" s="96" t="s">
        <v>392</v>
      </c>
      <c r="C20" s="86"/>
      <c r="D20" s="86"/>
      <c r="E20" s="86"/>
      <c r="F20" s="760"/>
    </row>
    <row r="21" spans="1:6" x14ac:dyDescent="0.2">
      <c r="A21" s="223" t="s">
        <v>145</v>
      </c>
      <c r="B21" s="96" t="s">
        <v>393</v>
      </c>
      <c r="C21" s="86"/>
      <c r="D21" s="86"/>
      <c r="E21" s="86"/>
      <c r="F21" s="760"/>
    </row>
    <row r="22" spans="1:6" x14ac:dyDescent="0.2">
      <c r="A22" s="221" t="s">
        <v>146</v>
      </c>
      <c r="B22" s="96" t="s">
        <v>394</v>
      </c>
      <c r="C22" s="86"/>
      <c r="D22" s="86"/>
      <c r="E22" s="86"/>
      <c r="F22" s="760"/>
    </row>
    <row r="23" spans="1:6" x14ac:dyDescent="0.2">
      <c r="A23" s="223" t="s">
        <v>147</v>
      </c>
      <c r="B23" s="96" t="s">
        <v>395</v>
      </c>
      <c r="C23" s="86"/>
      <c r="D23" s="86"/>
      <c r="E23" s="86"/>
      <c r="F23" s="760"/>
    </row>
    <row r="24" spans="1:6" x14ac:dyDescent="0.2">
      <c r="A24" s="221" t="s">
        <v>148</v>
      </c>
      <c r="B24" s="96" t="s">
        <v>889</v>
      </c>
      <c r="C24" s="406">
        <v>500000</v>
      </c>
      <c r="D24" s="406">
        <v>873784</v>
      </c>
      <c r="E24" s="406">
        <v>712470</v>
      </c>
      <c r="F24" s="760"/>
    </row>
    <row r="25" spans="1:6" x14ac:dyDescent="0.2">
      <c r="A25" s="223" t="s">
        <v>149</v>
      </c>
      <c r="B25" s="96" t="s">
        <v>396</v>
      </c>
      <c r="C25" s="86">
        <v>250000</v>
      </c>
      <c r="D25" s="86"/>
      <c r="E25" s="86"/>
      <c r="F25" s="760" t="e">
        <f>E25/D25</f>
        <v>#DIV/0!</v>
      </c>
    </row>
    <row r="26" spans="1:6" x14ac:dyDescent="0.2">
      <c r="A26" s="221" t="s">
        <v>151</v>
      </c>
      <c r="B26" s="340" t="s">
        <v>397</v>
      </c>
      <c r="C26" s="406"/>
      <c r="D26" s="406"/>
      <c r="E26" s="406"/>
      <c r="F26" s="760"/>
    </row>
    <row r="27" spans="1:6" ht="13.5" thickBot="1" x14ac:dyDescent="0.25">
      <c r="A27" s="223" t="s">
        <v>152</v>
      </c>
      <c r="B27" s="582" t="s">
        <v>928</v>
      </c>
      <c r="C27" s="429">
        <v>2000000</v>
      </c>
      <c r="D27" s="429">
        <v>1215449</v>
      </c>
      <c r="E27" s="479">
        <v>1215449</v>
      </c>
      <c r="F27" s="763">
        <f>E27/D27</f>
        <v>1</v>
      </c>
    </row>
    <row r="28" spans="1:6" ht="13.5" thickBot="1" x14ac:dyDescent="0.25">
      <c r="A28" s="263" t="s">
        <v>156</v>
      </c>
      <c r="B28" s="765" t="s">
        <v>29</v>
      </c>
      <c r="C28" s="93">
        <f>SUM(C8:C27)</f>
        <v>3067200</v>
      </c>
      <c r="D28" s="93">
        <f>SUM(D8:D27)</f>
        <v>3706098</v>
      </c>
      <c r="E28" s="93">
        <f>SUM(E8:E27)</f>
        <v>3440984</v>
      </c>
      <c r="F28" s="766">
        <f>E28/D28</f>
        <v>0.92846546421600296</v>
      </c>
    </row>
    <row r="29" spans="1:6" ht="11.25" customHeight="1" x14ac:dyDescent="0.25">
      <c r="B29" s="104"/>
      <c r="C29" s="18"/>
      <c r="D29" s="18"/>
      <c r="E29" s="18"/>
      <c r="F29" s="18"/>
    </row>
    <row r="30" spans="1:6" ht="11.25" customHeight="1" x14ac:dyDescent="0.25">
      <c r="B30" s="104"/>
      <c r="C30" s="18"/>
      <c r="D30" s="18"/>
      <c r="E30" s="18"/>
      <c r="F30" s="18"/>
    </row>
    <row r="31" spans="1:6" x14ac:dyDescent="0.2">
      <c r="A31" s="1377" t="s">
        <v>871</v>
      </c>
      <c r="B31" s="1377"/>
      <c r="C31" s="1377"/>
      <c r="D31" s="1377"/>
      <c r="E31" s="1377"/>
      <c r="F31" s="1377"/>
    </row>
    <row r="32" spans="1:6" ht="15.75" x14ac:dyDescent="0.25">
      <c r="B32" s="1389" t="s">
        <v>398</v>
      </c>
      <c r="C32" s="1389"/>
      <c r="D32" s="1389"/>
      <c r="E32" s="1389"/>
      <c r="F32" s="1389"/>
    </row>
    <row r="33" spans="1:6" ht="13.5" thickBot="1" x14ac:dyDescent="0.25">
      <c r="B33" s="1404" t="s">
        <v>883</v>
      </c>
      <c r="C33" s="1404"/>
      <c r="D33" s="1404"/>
      <c r="E33" s="1404"/>
      <c r="F33" s="1404"/>
    </row>
    <row r="34" spans="1:6" ht="26.25" thickBot="1" x14ac:dyDescent="0.25">
      <c r="A34" s="206" t="s">
        <v>126</v>
      </c>
      <c r="B34" s="77" t="s">
        <v>10</v>
      </c>
      <c r="C34" s="207" t="s">
        <v>107</v>
      </c>
      <c r="D34" s="205" t="s">
        <v>108</v>
      </c>
      <c r="E34" s="218" t="s">
        <v>583</v>
      </c>
      <c r="F34" s="193" t="s">
        <v>110</v>
      </c>
    </row>
    <row r="35" spans="1:6" x14ac:dyDescent="0.2">
      <c r="A35" s="213" t="s">
        <v>127</v>
      </c>
      <c r="B35" s="339" t="s">
        <v>128</v>
      </c>
      <c r="C35" s="332" t="s">
        <v>129</v>
      </c>
      <c r="D35" s="195" t="s">
        <v>130</v>
      </c>
      <c r="E35" s="335" t="s">
        <v>150</v>
      </c>
      <c r="F35" s="334" t="s">
        <v>175</v>
      </c>
    </row>
    <row r="36" spans="1:6" x14ac:dyDescent="0.2">
      <c r="A36" s="221" t="s">
        <v>131</v>
      </c>
      <c r="B36" s="96" t="s">
        <v>798</v>
      </c>
      <c r="C36" s="86">
        <v>0</v>
      </c>
      <c r="D36" s="66"/>
      <c r="E36" s="86"/>
      <c r="F36" s="760" t="e">
        <f>E36/D36</f>
        <v>#DIV/0!</v>
      </c>
    </row>
    <row r="37" spans="1:6" ht="13.5" thickBot="1" x14ac:dyDescent="0.25">
      <c r="A37" s="221" t="s">
        <v>132</v>
      </c>
      <c r="B37" s="96"/>
      <c r="C37" s="73"/>
      <c r="D37" s="100"/>
      <c r="E37" s="73"/>
      <c r="F37" s="760"/>
    </row>
    <row r="38" spans="1:6" ht="13.5" thickBot="1" x14ac:dyDescent="0.25">
      <c r="A38" s="221" t="s">
        <v>133</v>
      </c>
      <c r="B38" s="77" t="s">
        <v>115</v>
      </c>
      <c r="C38" s="338">
        <f>SUM(C36:C37)</f>
        <v>0</v>
      </c>
      <c r="D38" s="1317">
        <f>SUM(D36:D37)</f>
        <v>0</v>
      </c>
      <c r="E38" s="88">
        <f>SUM(E36:E37)</f>
        <v>0</v>
      </c>
      <c r="F38" s="766" t="e">
        <f>E38/D38</f>
        <v>#DIV/0!</v>
      </c>
    </row>
    <row r="39" spans="1:6" x14ac:dyDescent="0.2">
      <c r="A39" s="208"/>
      <c r="B39" s="40"/>
      <c r="C39" s="33"/>
      <c r="D39" s="40"/>
      <c r="E39" s="40"/>
      <c r="F39" s="40"/>
    </row>
    <row r="40" spans="1:6" x14ac:dyDescent="0.2">
      <c r="A40" s="208"/>
      <c r="B40" s="40"/>
      <c r="C40" s="33"/>
      <c r="D40" s="40"/>
      <c r="E40" s="40"/>
      <c r="F40" s="40"/>
    </row>
    <row r="41" spans="1:6" x14ac:dyDescent="0.2">
      <c r="A41" s="1377" t="s">
        <v>891</v>
      </c>
      <c r="B41" s="1377"/>
      <c r="C41" s="1377"/>
      <c r="D41" s="1377"/>
      <c r="E41" s="1377"/>
      <c r="F41" s="1377"/>
    </row>
    <row r="42" spans="1:6" ht="15.75" x14ac:dyDescent="0.25">
      <c r="B42" s="1389" t="s">
        <v>775</v>
      </c>
      <c r="C42" s="1389"/>
      <c r="D42" s="1389"/>
      <c r="E42" s="1389"/>
      <c r="F42" s="1389"/>
    </row>
    <row r="43" spans="1:6" ht="13.5" thickBot="1" x14ac:dyDescent="0.25">
      <c r="B43" s="1404" t="s">
        <v>883</v>
      </c>
      <c r="C43" s="1404"/>
      <c r="D43" s="1404"/>
      <c r="E43" s="1404"/>
      <c r="F43" s="1404"/>
    </row>
    <row r="44" spans="1:6" ht="26.25" thickBot="1" x14ac:dyDescent="0.25">
      <c r="A44" s="206" t="s">
        <v>126</v>
      </c>
      <c r="B44" s="106" t="s">
        <v>10</v>
      </c>
      <c r="C44" s="207" t="s">
        <v>107</v>
      </c>
      <c r="D44" s="205" t="s">
        <v>108</v>
      </c>
      <c r="E44" s="218" t="s">
        <v>583</v>
      </c>
      <c r="F44" s="193" t="s">
        <v>110</v>
      </c>
    </row>
    <row r="45" spans="1:6" x14ac:dyDescent="0.2">
      <c r="A45" s="213" t="s">
        <v>127</v>
      </c>
      <c r="B45" s="339" t="s">
        <v>128</v>
      </c>
      <c r="C45" s="581" t="s">
        <v>129</v>
      </c>
      <c r="D45" s="332" t="s">
        <v>130</v>
      </c>
      <c r="E45" s="335" t="s">
        <v>150</v>
      </c>
      <c r="F45" s="196" t="s">
        <v>175</v>
      </c>
    </row>
    <row r="46" spans="1:6" x14ac:dyDescent="0.2">
      <c r="A46" s="382" t="s">
        <v>131</v>
      </c>
      <c r="B46" s="767" t="s">
        <v>15</v>
      </c>
      <c r="C46" s="767"/>
      <c r="D46" s="768"/>
      <c r="E46" s="768"/>
      <c r="F46" s="769"/>
    </row>
    <row r="47" spans="1:6" x14ac:dyDescent="0.2">
      <c r="A47" s="382" t="s">
        <v>132</v>
      </c>
      <c r="B47" s="68" t="s">
        <v>776</v>
      </c>
      <c r="C47" s="459">
        <v>19000000</v>
      </c>
      <c r="D47" s="89">
        <v>19000000</v>
      </c>
      <c r="E47" s="89">
        <v>19000000</v>
      </c>
      <c r="F47" s="770">
        <f>E47/D47</f>
        <v>1</v>
      </c>
    </row>
    <row r="48" spans="1:6" x14ac:dyDescent="0.2">
      <c r="A48" s="382" t="s">
        <v>133</v>
      </c>
      <c r="B48" s="68"/>
      <c r="C48" s="89"/>
      <c r="D48" s="89"/>
      <c r="E48" s="89"/>
      <c r="F48" s="771"/>
    </row>
    <row r="49" spans="1:6" x14ac:dyDescent="0.2">
      <c r="A49" s="382" t="s">
        <v>134</v>
      </c>
      <c r="B49" s="68"/>
      <c r="C49" s="406"/>
      <c r="D49" s="406"/>
      <c r="E49" s="406"/>
      <c r="F49" s="771"/>
    </row>
    <row r="50" spans="1:6" x14ac:dyDescent="0.2">
      <c r="A50" s="382" t="s">
        <v>135</v>
      </c>
      <c r="B50" s="157"/>
      <c r="C50" s="406"/>
      <c r="D50" s="406"/>
      <c r="E50" s="406"/>
      <c r="F50" s="771"/>
    </row>
    <row r="51" spans="1:6" x14ac:dyDescent="0.2">
      <c r="A51" s="382" t="s">
        <v>136</v>
      </c>
      <c r="B51" s="1032"/>
      <c r="C51" s="1033"/>
      <c r="D51" s="1033"/>
      <c r="E51" s="1033"/>
      <c r="F51" s="771"/>
    </row>
    <row r="52" spans="1:6" ht="13.5" thickBot="1" x14ac:dyDescent="0.25">
      <c r="A52" s="456" t="s">
        <v>137</v>
      </c>
      <c r="B52" s="1030"/>
      <c r="C52" s="1031"/>
      <c r="D52" s="370"/>
      <c r="E52" s="515"/>
      <c r="F52" s="771"/>
    </row>
    <row r="53" spans="1:6" ht="13.5" thickBot="1" x14ac:dyDescent="0.25">
      <c r="A53" s="209" t="s">
        <v>138</v>
      </c>
      <c r="B53" s="77" t="s">
        <v>777</v>
      </c>
      <c r="C53" s="146">
        <f>SUM(C47:C52)</f>
        <v>19000000</v>
      </c>
      <c r="D53" s="146">
        <f>SUM(D47:D52)</f>
        <v>19000000</v>
      </c>
      <c r="E53" s="93">
        <f>SUM(E47:E52)</f>
        <v>19000000</v>
      </c>
      <c r="F53" s="766">
        <f>E53/D53</f>
        <v>1</v>
      </c>
    </row>
    <row r="54" spans="1:6" x14ac:dyDescent="0.2">
      <c r="F54" t="s">
        <v>18</v>
      </c>
    </row>
  </sheetData>
  <mergeCells count="9">
    <mergeCell ref="A1:F1"/>
    <mergeCell ref="A31:F31"/>
    <mergeCell ref="A41:F41"/>
    <mergeCell ref="B42:F42"/>
    <mergeCell ref="B43:F43"/>
    <mergeCell ref="B2:F2"/>
    <mergeCell ref="B3:F3"/>
    <mergeCell ref="B32:F32"/>
    <mergeCell ref="B33:F33"/>
  </mergeCells>
  <pageMargins left="0.51181102362204722" right="0.31496062992125984" top="0.3937007874015748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4" workbookViewId="0">
      <selection activeCell="G20" sqref="G20"/>
    </sheetView>
  </sheetViews>
  <sheetFormatPr defaultRowHeight="12.75" x14ac:dyDescent="0.2"/>
  <cols>
    <col min="1" max="1" width="4.7109375" customWidth="1"/>
    <col min="2" max="2" width="39" customWidth="1"/>
    <col min="3" max="3" width="13.28515625" customWidth="1"/>
    <col min="4" max="4" width="12.85546875" customWidth="1"/>
    <col min="5" max="5" width="10.28515625" customWidth="1"/>
  </cols>
  <sheetData>
    <row r="1" spans="1:6" x14ac:dyDescent="0.2">
      <c r="A1" s="202"/>
      <c r="B1" s="1360" t="s">
        <v>892</v>
      </c>
      <c r="C1" s="1360"/>
      <c r="D1" s="202"/>
      <c r="E1" s="202"/>
    </row>
    <row r="2" spans="1:6" x14ac:dyDescent="0.2">
      <c r="B2" s="1"/>
      <c r="C2" s="1"/>
    </row>
    <row r="3" spans="1:6" ht="15.75" x14ac:dyDescent="0.25">
      <c r="A3" s="1389" t="s">
        <v>825</v>
      </c>
      <c r="B3" s="1405"/>
      <c r="C3" s="1405"/>
      <c r="D3" s="1405"/>
      <c r="E3" s="1405"/>
      <c r="F3" s="1405"/>
    </row>
    <row r="4" spans="1:6" ht="13.5" thickBot="1" x14ac:dyDescent="0.25">
      <c r="B4" s="1"/>
      <c r="C4" s="1"/>
      <c r="E4" s="1"/>
      <c r="F4" t="s">
        <v>607</v>
      </c>
    </row>
    <row r="5" spans="1:6" ht="27" thickBot="1" x14ac:dyDescent="0.3">
      <c r="A5" s="206" t="s">
        <v>126</v>
      </c>
      <c r="B5" s="231" t="s">
        <v>14</v>
      </c>
      <c r="C5" s="207" t="s">
        <v>107</v>
      </c>
      <c r="D5" s="205" t="s">
        <v>108</v>
      </c>
      <c r="E5" s="218" t="s">
        <v>583</v>
      </c>
      <c r="F5" s="193" t="s">
        <v>110</v>
      </c>
    </row>
    <row r="6" spans="1:6" ht="13.5" thickBot="1" x14ac:dyDescent="0.25">
      <c r="A6" s="782" t="s">
        <v>127</v>
      </c>
      <c r="B6" s="783" t="s">
        <v>128</v>
      </c>
      <c r="C6" s="252" t="s">
        <v>129</v>
      </c>
      <c r="D6" s="780" t="s">
        <v>130</v>
      </c>
      <c r="E6" s="724" t="s">
        <v>150</v>
      </c>
      <c r="F6" s="561" t="s">
        <v>175</v>
      </c>
    </row>
    <row r="7" spans="1:6" ht="13.5" thickBot="1" x14ac:dyDescent="0.25">
      <c r="A7" s="347" t="s">
        <v>131</v>
      </c>
      <c r="B7" s="33"/>
      <c r="C7" s="76"/>
      <c r="D7" s="278"/>
      <c r="E7" s="407"/>
      <c r="F7" s="872"/>
    </row>
    <row r="8" spans="1:6" ht="13.5" thickBot="1" x14ac:dyDescent="0.25">
      <c r="A8" s="342" t="s">
        <v>132</v>
      </c>
      <c r="B8" s="344" t="s">
        <v>16</v>
      </c>
      <c r="C8" s="776">
        <v>0</v>
      </c>
      <c r="D8" s="150"/>
      <c r="E8" s="88"/>
      <c r="F8" s="864"/>
    </row>
    <row r="9" spans="1:6" ht="13.5" thickBot="1" x14ac:dyDescent="0.25">
      <c r="A9" s="345" t="s">
        <v>133</v>
      </c>
      <c r="B9" s="249"/>
      <c r="C9" s="777"/>
      <c r="D9" s="144"/>
      <c r="E9" s="94"/>
      <c r="F9" s="761"/>
    </row>
    <row r="10" spans="1:6" ht="13.5" thickBot="1" x14ac:dyDescent="0.25">
      <c r="A10" s="346" t="s">
        <v>134</v>
      </c>
      <c r="B10" s="176" t="s">
        <v>585</v>
      </c>
      <c r="C10" s="77">
        <v>0</v>
      </c>
      <c r="D10" s="150"/>
      <c r="E10" s="88"/>
      <c r="F10" s="864"/>
    </row>
    <row r="11" spans="1:6" x14ac:dyDescent="0.2">
      <c r="A11" s="343" t="s">
        <v>135</v>
      </c>
      <c r="B11" s="129"/>
      <c r="C11" s="68"/>
      <c r="D11" s="183"/>
      <c r="E11" s="89"/>
      <c r="F11" s="764"/>
    </row>
    <row r="12" spans="1:6" x14ac:dyDescent="0.2">
      <c r="A12" s="341" t="s">
        <v>136</v>
      </c>
      <c r="B12" s="4" t="s">
        <v>224</v>
      </c>
      <c r="C12" s="75"/>
      <c r="D12" s="181"/>
      <c r="E12" s="86"/>
      <c r="F12" s="760"/>
    </row>
    <row r="13" spans="1:6" x14ac:dyDescent="0.2">
      <c r="A13" s="341" t="s">
        <v>137</v>
      </c>
      <c r="B13" s="4"/>
      <c r="C13" s="142"/>
      <c r="D13" s="181"/>
      <c r="E13" s="86"/>
      <c r="F13" s="760"/>
    </row>
    <row r="14" spans="1:6" ht="13.5" thickBot="1" x14ac:dyDescent="0.25">
      <c r="A14" s="341" t="s">
        <v>138</v>
      </c>
      <c r="B14" s="190"/>
      <c r="C14" s="148">
        <v>0</v>
      </c>
      <c r="D14" s="182"/>
      <c r="E14" s="91"/>
      <c r="F14" s="763"/>
    </row>
    <row r="15" spans="1:6" ht="13.5" thickBot="1" x14ac:dyDescent="0.25">
      <c r="A15" s="243" t="s">
        <v>139</v>
      </c>
      <c r="B15" s="219" t="s">
        <v>29</v>
      </c>
      <c r="C15" s="778">
        <f>C13+C14</f>
        <v>0</v>
      </c>
      <c r="D15" s="778">
        <f>D13+D14</f>
        <v>0</v>
      </c>
      <c r="E15" s="93">
        <f>E13+E14</f>
        <v>0</v>
      </c>
      <c r="F15" s="766"/>
    </row>
    <row r="16" spans="1:6" ht="13.5" thickBot="1" x14ac:dyDescent="0.25">
      <c r="A16" s="243" t="s">
        <v>140</v>
      </c>
      <c r="B16" s="224" t="s">
        <v>225</v>
      </c>
      <c r="C16" s="779">
        <f>C8+C15+C10</f>
        <v>0</v>
      </c>
      <c r="D16" s="779">
        <f>D8+D15+D10</f>
        <v>0</v>
      </c>
      <c r="E16" s="93">
        <f>E8+E15+E10</f>
        <v>0</v>
      </c>
      <c r="F16" s="1086"/>
    </row>
    <row r="17" spans="1:6" x14ac:dyDescent="0.2">
      <c r="B17" s="1"/>
      <c r="C17" s="1"/>
    </row>
    <row r="18" spans="1:6" x14ac:dyDescent="0.2">
      <c r="A18" s="202"/>
      <c r="B18" s="1360" t="s">
        <v>893</v>
      </c>
      <c r="C18" s="1360"/>
      <c r="D18" s="202"/>
      <c r="E18" s="202"/>
    </row>
    <row r="19" spans="1:6" x14ac:dyDescent="0.2">
      <c r="A19" s="202"/>
      <c r="B19" s="202"/>
      <c r="C19" s="202"/>
      <c r="D19" s="202"/>
      <c r="E19" s="202"/>
    </row>
    <row r="20" spans="1:6" ht="15.75" x14ac:dyDescent="0.25">
      <c r="B20" s="1389" t="s">
        <v>826</v>
      </c>
      <c r="C20" s="1389"/>
      <c r="D20" s="1405"/>
      <c r="E20" s="1405"/>
      <c r="F20" s="1405"/>
    </row>
    <row r="21" spans="1:6" ht="13.5" thickBot="1" x14ac:dyDescent="0.25">
      <c r="B21" s="1"/>
      <c r="C21" s="19"/>
      <c r="E21" s="1"/>
      <c r="F21" t="s">
        <v>607</v>
      </c>
    </row>
    <row r="22" spans="1:6" ht="27" thickBot="1" x14ac:dyDescent="0.3">
      <c r="A22" s="206" t="s">
        <v>126</v>
      </c>
      <c r="B22" s="230" t="s">
        <v>14</v>
      </c>
      <c r="C22" s="207" t="s">
        <v>107</v>
      </c>
      <c r="D22" s="205" t="s">
        <v>108</v>
      </c>
      <c r="E22" s="218" t="s">
        <v>583</v>
      </c>
      <c r="F22" s="193" t="s">
        <v>110</v>
      </c>
    </row>
    <row r="23" spans="1:6" ht="13.5" thickBot="1" x14ac:dyDescent="0.25">
      <c r="A23" s="725" t="s">
        <v>127</v>
      </c>
      <c r="B23" s="120" t="s">
        <v>128</v>
      </c>
      <c r="C23" s="252" t="s">
        <v>129</v>
      </c>
      <c r="D23" s="252" t="s">
        <v>130</v>
      </c>
      <c r="E23" s="252" t="s">
        <v>150</v>
      </c>
      <c r="F23" s="247" t="s">
        <v>175</v>
      </c>
    </row>
    <row r="24" spans="1:6" x14ac:dyDescent="0.2">
      <c r="A24" s="382" t="s">
        <v>131</v>
      </c>
      <c r="B24" s="772" t="s">
        <v>402</v>
      </c>
      <c r="C24" s="727"/>
      <c r="D24" s="302"/>
      <c r="E24" s="842"/>
      <c r="F24" s="721"/>
    </row>
    <row r="25" spans="1:6" ht="26.25" customHeight="1" x14ac:dyDescent="0.2">
      <c r="A25" s="383" t="s">
        <v>132</v>
      </c>
      <c r="B25" s="458" t="s">
        <v>399</v>
      </c>
      <c r="C25" s="793">
        <v>0</v>
      </c>
      <c r="D25" s="86"/>
      <c r="E25" s="81"/>
      <c r="F25" s="760" t="e">
        <f>E25/D25</f>
        <v>#DIV/0!</v>
      </c>
    </row>
    <row r="26" spans="1:6" ht="27" customHeight="1" x14ac:dyDescent="0.2">
      <c r="A26" s="382" t="s">
        <v>133</v>
      </c>
      <c r="B26" s="458" t="s">
        <v>400</v>
      </c>
      <c r="C26" s="793">
        <v>0</v>
      </c>
      <c r="D26" s="86"/>
      <c r="E26" s="81"/>
      <c r="F26" s="760"/>
    </row>
    <row r="27" spans="1:6" ht="25.5" customHeight="1" x14ac:dyDescent="0.2">
      <c r="A27" s="383" t="s">
        <v>134</v>
      </c>
      <c r="B27" s="458" t="s">
        <v>401</v>
      </c>
      <c r="C27" s="793">
        <f>C28+C29</f>
        <v>0</v>
      </c>
      <c r="D27" s="86"/>
      <c r="E27" s="81"/>
      <c r="F27" s="760"/>
    </row>
    <row r="28" spans="1:6" ht="24" customHeight="1" x14ac:dyDescent="0.2">
      <c r="A28" s="382" t="s">
        <v>135</v>
      </c>
      <c r="B28" s="458" t="s">
        <v>587</v>
      </c>
      <c r="C28" s="102">
        <v>0</v>
      </c>
      <c r="D28" s="86"/>
      <c r="E28" s="81"/>
      <c r="F28" s="760"/>
    </row>
    <row r="29" spans="1:6" ht="26.25" thickBot="1" x14ac:dyDescent="0.25">
      <c r="A29" s="383" t="s">
        <v>136</v>
      </c>
      <c r="B29" s="773" t="s">
        <v>588</v>
      </c>
      <c r="C29" s="794">
        <v>0</v>
      </c>
      <c r="D29" s="91"/>
      <c r="E29" s="1044"/>
      <c r="F29" s="763"/>
    </row>
    <row r="30" spans="1:6" ht="26.25" thickBot="1" x14ac:dyDescent="0.25">
      <c r="A30" s="382" t="s">
        <v>137</v>
      </c>
      <c r="B30" s="239" t="s">
        <v>256</v>
      </c>
      <c r="C30" s="217">
        <f>C25+C26+C27</f>
        <v>0</v>
      </c>
      <c r="D30" s="88"/>
      <c r="E30" s="544"/>
      <c r="F30" s="864"/>
    </row>
    <row r="31" spans="1:6" x14ac:dyDescent="0.2">
      <c r="A31" s="383" t="s">
        <v>138</v>
      </c>
      <c r="B31" s="774"/>
      <c r="C31" s="795"/>
      <c r="D31" s="89"/>
      <c r="E31" s="82"/>
      <c r="F31" s="764"/>
    </row>
    <row r="32" spans="1:6" x14ac:dyDescent="0.2">
      <c r="A32" s="382" t="s">
        <v>139</v>
      </c>
      <c r="B32" s="775" t="s">
        <v>403</v>
      </c>
      <c r="C32" s="793"/>
      <c r="D32" s="86"/>
      <c r="E32" s="81"/>
      <c r="F32" s="760"/>
    </row>
    <row r="33" spans="1:6" x14ac:dyDescent="0.2">
      <c r="A33" s="383" t="s">
        <v>140</v>
      </c>
      <c r="B33" s="458"/>
      <c r="C33" s="279"/>
      <c r="D33" s="86"/>
      <c r="E33" s="81"/>
      <c r="F33" s="760"/>
    </row>
    <row r="34" spans="1:6" ht="26.25" customHeight="1" x14ac:dyDescent="0.2">
      <c r="A34" s="382" t="s">
        <v>141</v>
      </c>
      <c r="B34" s="458" t="s">
        <v>404</v>
      </c>
      <c r="C34" s="279">
        <v>0</v>
      </c>
      <c r="D34" s="86"/>
      <c r="E34" s="81"/>
      <c r="F34" s="760"/>
    </row>
    <row r="35" spans="1:6" ht="25.5" x14ac:dyDescent="0.2">
      <c r="A35" s="383" t="s">
        <v>142</v>
      </c>
      <c r="B35" s="458" t="s">
        <v>405</v>
      </c>
      <c r="C35" s="279">
        <v>0</v>
      </c>
      <c r="D35" s="86"/>
      <c r="E35" s="81"/>
      <c r="F35" s="760"/>
    </row>
    <row r="36" spans="1:6" ht="26.25" customHeight="1" x14ac:dyDescent="0.2">
      <c r="A36" s="382" t="s">
        <v>143</v>
      </c>
      <c r="B36" s="458" t="s">
        <v>406</v>
      </c>
      <c r="C36" s="279"/>
      <c r="D36" s="729"/>
      <c r="E36" s="729"/>
      <c r="F36" s="760"/>
    </row>
    <row r="37" spans="1:6" ht="24.75" customHeight="1" x14ac:dyDescent="0.2">
      <c r="A37" s="383" t="s">
        <v>144</v>
      </c>
      <c r="B37" s="458" t="s">
        <v>252</v>
      </c>
      <c r="C37" s="279"/>
      <c r="D37" s="89"/>
      <c r="E37" s="82"/>
      <c r="F37" s="760"/>
    </row>
    <row r="38" spans="1:6" ht="14.25" customHeight="1" x14ac:dyDescent="0.2">
      <c r="A38" s="382" t="s">
        <v>145</v>
      </c>
      <c r="B38" s="773" t="s">
        <v>253</v>
      </c>
      <c r="C38" s="796"/>
      <c r="D38" s="86"/>
      <c r="E38" s="81"/>
      <c r="F38" s="760"/>
    </row>
    <row r="39" spans="1:6" ht="14.25" customHeight="1" x14ac:dyDescent="0.2">
      <c r="A39" s="383" t="s">
        <v>146</v>
      </c>
      <c r="B39" s="773" t="s">
        <v>600</v>
      </c>
      <c r="C39" s="796"/>
      <c r="D39" s="91"/>
      <c r="E39" s="1044"/>
      <c r="F39" s="763"/>
    </row>
    <row r="40" spans="1:6" ht="30.75" customHeight="1" thickBot="1" x14ac:dyDescent="0.25">
      <c r="A40" s="382" t="s">
        <v>147</v>
      </c>
      <c r="B40" s="773" t="s">
        <v>599</v>
      </c>
      <c r="C40" s="796"/>
      <c r="D40" s="91"/>
      <c r="E40" s="1044"/>
      <c r="F40" s="763"/>
    </row>
    <row r="41" spans="1:6" ht="26.25" thickBot="1" x14ac:dyDescent="0.25">
      <c r="A41" s="383" t="s">
        <v>148</v>
      </c>
      <c r="B41" s="239" t="s">
        <v>255</v>
      </c>
      <c r="C41" s="594">
        <f>C34+C35+C36</f>
        <v>0</v>
      </c>
      <c r="D41" s="179">
        <f>D34+D35+D36</f>
        <v>0</v>
      </c>
      <c r="E41" s="434">
        <f>E34+E35+E36</f>
        <v>0</v>
      </c>
      <c r="F41" s="802"/>
    </row>
    <row r="42" spans="1:6" ht="13.5" thickBot="1" x14ac:dyDescent="0.25">
      <c r="A42" s="382" t="s">
        <v>149</v>
      </c>
      <c r="B42" s="774"/>
      <c r="C42" s="215"/>
      <c r="D42" s="94"/>
      <c r="E42" s="85"/>
      <c r="F42" s="1071"/>
    </row>
    <row r="43" spans="1:6" ht="28.5" customHeight="1" thickBot="1" x14ac:dyDescent="0.25">
      <c r="A43" s="383" t="s">
        <v>151</v>
      </c>
      <c r="B43" s="239" t="s">
        <v>254</v>
      </c>
      <c r="C43" s="594">
        <f>C41+C30</f>
        <v>0</v>
      </c>
      <c r="D43" s="179">
        <f>D41+D30</f>
        <v>0</v>
      </c>
      <c r="E43" s="434">
        <f>E41+E30</f>
        <v>0</v>
      </c>
      <c r="F43" s="802"/>
    </row>
    <row r="44" spans="1:6" x14ac:dyDescent="0.2">
      <c r="B44" s="1"/>
      <c r="C44" s="1"/>
    </row>
    <row r="45" spans="1:6" x14ac:dyDescent="0.2">
      <c r="B45" s="1"/>
      <c r="C45" s="1"/>
    </row>
    <row r="46" spans="1:6" x14ac:dyDescent="0.2">
      <c r="B46" s="1"/>
      <c r="C46" s="1"/>
    </row>
    <row r="47" spans="1:6" x14ac:dyDescent="0.2">
      <c r="B47" s="1"/>
      <c r="C47" s="1"/>
    </row>
    <row r="48" spans="1:6" x14ac:dyDescent="0.2">
      <c r="B48" s="1"/>
      <c r="C48" s="1"/>
    </row>
    <row r="49" spans="2:3" x14ac:dyDescent="0.2">
      <c r="B49" s="1"/>
      <c r="C49" s="1"/>
    </row>
    <row r="50" spans="2:3" x14ac:dyDescent="0.2">
      <c r="B50" s="1"/>
      <c r="C50" s="1"/>
    </row>
    <row r="51" spans="2:3" x14ac:dyDescent="0.2">
      <c r="B51" s="1"/>
      <c r="C51" s="1"/>
    </row>
    <row r="52" spans="2:3" x14ac:dyDescent="0.2">
      <c r="B52" s="1"/>
      <c r="C52" s="1"/>
    </row>
    <row r="53" spans="2:3" x14ac:dyDescent="0.2">
      <c r="B53" s="1"/>
      <c r="C53" s="1"/>
    </row>
    <row r="54" spans="2:3" x14ac:dyDescent="0.2">
      <c r="B54" s="1"/>
      <c r="C54" s="1"/>
    </row>
    <row r="55" spans="2:3" x14ac:dyDescent="0.2">
      <c r="B55" s="1"/>
      <c r="C55" s="1"/>
    </row>
    <row r="56" spans="2:3" x14ac:dyDescent="0.2">
      <c r="B56" s="1"/>
      <c r="C56" s="1"/>
    </row>
    <row r="57" spans="2:3" x14ac:dyDescent="0.2">
      <c r="B57" s="1"/>
      <c r="C57" s="1"/>
    </row>
    <row r="58" spans="2:3" x14ac:dyDescent="0.2">
      <c r="B58" s="1"/>
      <c r="C58" s="1"/>
    </row>
    <row r="59" spans="2:3" x14ac:dyDescent="0.2">
      <c r="B59" s="1"/>
      <c r="C59" s="1"/>
    </row>
    <row r="61" spans="2:3" ht="30.75" customHeight="1" x14ac:dyDescent="0.2"/>
  </sheetData>
  <mergeCells count="2">
    <mergeCell ref="A3:F3"/>
    <mergeCell ref="B20:F20"/>
  </mergeCells>
  <pageMargins left="0.55118110236220474" right="0.55118110236220474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8" workbookViewId="0">
      <selection activeCell="G46" sqref="G46"/>
    </sheetView>
  </sheetViews>
  <sheetFormatPr defaultRowHeight="12.75" x14ac:dyDescent="0.2"/>
  <cols>
    <col min="1" max="1" width="4.85546875" customWidth="1"/>
    <col min="2" max="2" width="36.7109375" customWidth="1"/>
    <col min="3" max="3" width="14.42578125" customWidth="1"/>
    <col min="4" max="4" width="13.42578125" customWidth="1"/>
    <col min="5" max="5" width="13.5703125" customWidth="1"/>
    <col min="6" max="6" width="12.7109375" customWidth="1"/>
    <col min="10" max="10" width="14.140625" customWidth="1"/>
  </cols>
  <sheetData>
    <row r="1" spans="1:8" ht="12.75" customHeight="1" x14ac:dyDescent="0.2">
      <c r="A1" s="1377" t="s">
        <v>894</v>
      </c>
      <c r="B1" s="1377"/>
      <c r="C1" s="1377"/>
      <c r="D1" s="1377"/>
      <c r="E1" s="1377"/>
    </row>
    <row r="2" spans="1:8" ht="15.75" x14ac:dyDescent="0.25">
      <c r="B2" s="1389" t="s">
        <v>827</v>
      </c>
      <c r="C2" s="1389"/>
      <c r="D2" s="1389"/>
      <c r="E2" s="1389"/>
      <c r="F2" s="1405"/>
    </row>
    <row r="3" spans="1:8" ht="12.75" customHeight="1" thickBot="1" x14ac:dyDescent="0.25">
      <c r="B3" s="1"/>
      <c r="C3" s="1"/>
      <c r="D3" s="1"/>
      <c r="E3" s="19"/>
      <c r="F3" s="19" t="s">
        <v>883</v>
      </c>
    </row>
    <row r="4" spans="1:8" ht="15.75" customHeight="1" thickBot="1" x14ac:dyDescent="0.3">
      <c r="A4" s="1406" t="s">
        <v>126</v>
      </c>
      <c r="B4" s="160" t="s">
        <v>17</v>
      </c>
      <c r="C4" s="1391"/>
      <c r="D4" s="1392"/>
      <c r="E4" s="1392"/>
      <c r="F4" s="1393"/>
    </row>
    <row r="5" spans="1:8" ht="24" customHeight="1" thickBot="1" x14ac:dyDescent="0.25">
      <c r="A5" s="1406"/>
      <c r="B5" s="161"/>
      <c r="C5" s="681" t="s">
        <v>107</v>
      </c>
      <c r="D5" s="682" t="s">
        <v>108</v>
      </c>
      <c r="E5" s="682" t="s">
        <v>583</v>
      </c>
      <c r="F5" s="683" t="s">
        <v>110</v>
      </c>
    </row>
    <row r="6" spans="1:8" ht="13.5" thickBot="1" x14ac:dyDescent="0.25">
      <c r="A6" s="267" t="s">
        <v>127</v>
      </c>
      <c r="B6" s="348" t="s">
        <v>128</v>
      </c>
      <c r="C6" s="349" t="s">
        <v>129</v>
      </c>
      <c r="D6" s="350" t="s">
        <v>130</v>
      </c>
      <c r="E6" s="350" t="s">
        <v>150</v>
      </c>
      <c r="F6" s="351" t="s">
        <v>175</v>
      </c>
    </row>
    <row r="7" spans="1:8" ht="13.5" thickBot="1" x14ac:dyDescent="0.25">
      <c r="A7" s="267" t="s">
        <v>131</v>
      </c>
      <c r="B7" s="162" t="s">
        <v>485</v>
      </c>
      <c r="C7" s="51">
        <v>102783940</v>
      </c>
      <c r="D7" s="51">
        <v>114175928</v>
      </c>
      <c r="E7" s="51">
        <v>107726170</v>
      </c>
      <c r="F7" s="797">
        <f>E7/D7</f>
        <v>0.94351035184929699</v>
      </c>
    </row>
    <row r="8" spans="1:8" ht="13.5" thickBot="1" x14ac:dyDescent="0.25">
      <c r="A8" s="267" t="s">
        <v>132</v>
      </c>
      <c r="B8" s="163" t="s">
        <v>498</v>
      </c>
      <c r="C8" s="32">
        <v>16735600</v>
      </c>
      <c r="D8" s="32">
        <v>21469008</v>
      </c>
      <c r="E8" s="32">
        <v>21444632</v>
      </c>
      <c r="F8" s="798">
        <f>E8/D8</f>
        <v>0.99886459588631205</v>
      </c>
    </row>
    <row r="9" spans="1:8" s="13" customFormat="1" ht="13.5" thickBot="1" x14ac:dyDescent="0.25">
      <c r="A9" s="267" t="s">
        <v>133</v>
      </c>
      <c r="B9" s="164" t="s">
        <v>443</v>
      </c>
      <c r="C9" s="352">
        <v>20951200</v>
      </c>
      <c r="D9" s="352">
        <v>30561970</v>
      </c>
      <c r="E9" s="352">
        <v>28220612</v>
      </c>
      <c r="F9" s="1306">
        <f>E9/D9</f>
        <v>0.92338982074781173</v>
      </c>
    </row>
    <row r="10" spans="1:8" s="13" customFormat="1" x14ac:dyDescent="0.2">
      <c r="A10" s="353" t="s">
        <v>134</v>
      </c>
      <c r="B10" s="441" t="s">
        <v>445</v>
      </c>
      <c r="C10" s="303"/>
      <c r="D10" s="238"/>
      <c r="E10" s="238"/>
      <c r="F10" s="799"/>
    </row>
    <row r="11" spans="1:8" s="13" customFormat="1" x14ac:dyDescent="0.2">
      <c r="A11" s="109" t="s">
        <v>135</v>
      </c>
      <c r="B11" s="442" t="s">
        <v>444</v>
      </c>
      <c r="C11" s="440"/>
      <c r="D11" s="438"/>
      <c r="E11" s="438"/>
      <c r="F11" s="799"/>
    </row>
    <row r="12" spans="1:8" s="13" customFormat="1" x14ac:dyDescent="0.2">
      <c r="A12" s="109" t="s">
        <v>136</v>
      </c>
      <c r="B12" s="165" t="s">
        <v>446</v>
      </c>
      <c r="C12" s="440">
        <v>20951200</v>
      </c>
      <c r="D12" s="438">
        <v>30341970</v>
      </c>
      <c r="E12" s="438">
        <v>28054364</v>
      </c>
      <c r="F12" s="799">
        <f t="shared" ref="F12:F17" si="0">E12/D12</f>
        <v>0.92460588419275347</v>
      </c>
    </row>
    <row r="13" spans="1:8" ht="12.75" customHeight="1" thickBot="1" x14ac:dyDescent="0.25">
      <c r="A13" s="108" t="s">
        <v>137</v>
      </c>
      <c r="B13" s="573" t="s">
        <v>447</v>
      </c>
      <c r="C13" s="25">
        <v>0</v>
      </c>
      <c r="D13" s="132">
        <v>220000</v>
      </c>
      <c r="E13" s="132">
        <v>166248</v>
      </c>
      <c r="F13" s="799">
        <f t="shared" si="0"/>
        <v>0.75567272727272727</v>
      </c>
    </row>
    <row r="14" spans="1:8" ht="13.5" thickBot="1" x14ac:dyDescent="0.25">
      <c r="A14" s="267" t="s">
        <v>138</v>
      </c>
      <c r="B14" s="575" t="s">
        <v>484</v>
      </c>
      <c r="C14" s="576">
        <v>65097140</v>
      </c>
      <c r="D14" s="1299">
        <v>62144950</v>
      </c>
      <c r="E14" s="1300">
        <v>58060926</v>
      </c>
      <c r="F14" s="1296">
        <f t="shared" si="0"/>
        <v>0.9342822868149383</v>
      </c>
    </row>
    <row r="15" spans="1:8" ht="12.75" customHeight="1" x14ac:dyDescent="0.2">
      <c r="A15" s="431" t="s">
        <v>139</v>
      </c>
      <c r="B15" s="574" t="s">
        <v>436</v>
      </c>
      <c r="C15" s="354">
        <v>31836376</v>
      </c>
      <c r="D15" s="141">
        <v>21643088</v>
      </c>
      <c r="E15" s="141">
        <v>21643088</v>
      </c>
      <c r="F15" s="1297">
        <f t="shared" si="0"/>
        <v>1</v>
      </c>
      <c r="H15" s="52"/>
    </row>
    <row r="16" spans="1:8" ht="12.75" customHeight="1" x14ac:dyDescent="0.2">
      <c r="A16" s="431" t="s">
        <v>140</v>
      </c>
      <c r="B16" s="553" t="s">
        <v>437</v>
      </c>
      <c r="C16" s="153">
        <v>17862470</v>
      </c>
      <c r="D16" s="229">
        <v>18379715</v>
      </c>
      <c r="E16" s="229">
        <v>18379715</v>
      </c>
      <c r="F16" s="1298">
        <f t="shared" si="0"/>
        <v>1</v>
      </c>
      <c r="H16" s="52"/>
    </row>
    <row r="17" spans="1:10" ht="12.75" customHeight="1" x14ac:dyDescent="0.2">
      <c r="A17" s="431" t="s">
        <v>141</v>
      </c>
      <c r="B17" s="554" t="s">
        <v>778</v>
      </c>
      <c r="C17" s="26">
        <v>13973906</v>
      </c>
      <c r="D17" s="86">
        <v>3152653</v>
      </c>
      <c r="E17" s="81">
        <v>3152653</v>
      </c>
      <c r="F17" s="1298">
        <f t="shared" si="0"/>
        <v>1</v>
      </c>
      <c r="H17" s="52"/>
    </row>
    <row r="18" spans="1:10" ht="12.75" customHeight="1" x14ac:dyDescent="0.2">
      <c r="A18" s="431" t="s">
        <v>142</v>
      </c>
      <c r="B18" s="554" t="s">
        <v>895</v>
      </c>
      <c r="C18" s="26">
        <v>0</v>
      </c>
      <c r="D18" s="86">
        <v>110720</v>
      </c>
      <c r="E18" s="81">
        <v>110720</v>
      </c>
      <c r="F18" s="1298">
        <v>0</v>
      </c>
      <c r="H18" s="52"/>
    </row>
    <row r="19" spans="1:10" ht="12.75" customHeight="1" x14ac:dyDescent="0.2">
      <c r="A19" s="431" t="s">
        <v>143</v>
      </c>
      <c r="B19" s="555" t="s">
        <v>438</v>
      </c>
      <c r="C19" s="26"/>
      <c r="D19" s="154"/>
      <c r="E19" s="229"/>
      <c r="F19" s="758"/>
      <c r="H19" s="52"/>
    </row>
    <row r="20" spans="1:10" ht="12.75" customHeight="1" x14ac:dyDescent="0.2">
      <c r="A20" s="431" t="s">
        <v>144</v>
      </c>
      <c r="B20" s="556" t="s">
        <v>439</v>
      </c>
      <c r="C20" s="28"/>
      <c r="D20" s="110"/>
      <c r="E20" s="26"/>
      <c r="F20" s="800"/>
    </row>
    <row r="21" spans="1:10" ht="12.75" customHeight="1" x14ac:dyDescent="0.2">
      <c r="A21" s="431" t="s">
        <v>145</v>
      </c>
      <c r="B21" s="557" t="s">
        <v>440</v>
      </c>
      <c r="C21" s="26">
        <v>33260764</v>
      </c>
      <c r="D21" s="153">
        <v>40501862</v>
      </c>
      <c r="E21" s="26">
        <v>36417838</v>
      </c>
      <c r="F21" s="800">
        <f>E21/D21</f>
        <v>0.89916453717609324</v>
      </c>
      <c r="J21" s="473"/>
    </row>
    <row r="22" spans="1:10" ht="13.5" thickBot="1" x14ac:dyDescent="0.25">
      <c r="A22" s="431" t="s">
        <v>146</v>
      </c>
      <c r="B22" s="571" t="s">
        <v>482</v>
      </c>
      <c r="C22" s="27"/>
      <c r="D22" s="255"/>
      <c r="E22" s="27"/>
      <c r="F22" s="801"/>
    </row>
    <row r="23" spans="1:10" ht="13.5" thickBot="1" x14ac:dyDescent="0.25">
      <c r="A23" s="267" t="s">
        <v>147</v>
      </c>
      <c r="B23" s="572" t="s">
        <v>483</v>
      </c>
      <c r="C23" s="93">
        <f>C24+C25</f>
        <v>0</v>
      </c>
      <c r="D23" s="93">
        <f>D24+D25</f>
        <v>0</v>
      </c>
      <c r="E23" s="93">
        <f>E24+E25</f>
        <v>0</v>
      </c>
      <c r="F23" s="802">
        <v>0</v>
      </c>
    </row>
    <row r="24" spans="1:10" x14ac:dyDescent="0.2">
      <c r="A24" s="353" t="s">
        <v>148</v>
      </c>
      <c r="B24" s="577" t="s">
        <v>511</v>
      </c>
      <c r="C24" s="578"/>
      <c r="D24" s="354"/>
      <c r="E24" s="578"/>
      <c r="F24" s="803"/>
    </row>
    <row r="25" spans="1:10" ht="13.5" thickBot="1" x14ac:dyDescent="0.25">
      <c r="A25" s="369" t="s">
        <v>149</v>
      </c>
      <c r="B25" s="579" t="s">
        <v>512</v>
      </c>
      <c r="C25" s="1264"/>
      <c r="D25" s="255"/>
      <c r="E25" s="1265"/>
      <c r="F25" s="804"/>
    </row>
    <row r="26" spans="1:10" ht="5.25" customHeight="1" thickBot="1" x14ac:dyDescent="0.25">
      <c r="A26" s="369"/>
      <c r="B26" s="550"/>
      <c r="C26" s="25"/>
      <c r="D26" s="132"/>
      <c r="E26" s="132"/>
      <c r="F26" s="801"/>
    </row>
    <row r="27" spans="1:10" ht="15" customHeight="1" thickBot="1" x14ac:dyDescent="0.25">
      <c r="A27" s="267" t="s">
        <v>151</v>
      </c>
      <c r="B27" s="140" t="s">
        <v>497</v>
      </c>
      <c r="C27" s="93">
        <v>23389819</v>
      </c>
      <c r="D27" s="93">
        <v>25696500</v>
      </c>
      <c r="E27" s="462">
        <v>25696500</v>
      </c>
      <c r="F27" s="766">
        <v>0</v>
      </c>
    </row>
    <row r="28" spans="1:10" ht="12.75" customHeight="1" x14ac:dyDescent="0.2">
      <c r="A28" s="353" t="s">
        <v>152</v>
      </c>
      <c r="B28" s="78" t="s">
        <v>470</v>
      </c>
      <c r="C28" s="354"/>
      <c r="D28" s="355"/>
      <c r="E28" s="355">
        <v>130000</v>
      </c>
      <c r="F28" s="805">
        <v>1</v>
      </c>
    </row>
    <row r="29" spans="1:10" ht="12.75" customHeight="1" x14ac:dyDescent="0.2">
      <c r="A29" s="109" t="s">
        <v>153</v>
      </c>
      <c r="B29" s="75" t="s">
        <v>471</v>
      </c>
      <c r="C29" s="111"/>
      <c r="D29" s="229"/>
      <c r="E29" s="111"/>
      <c r="F29" s="759">
        <v>0</v>
      </c>
    </row>
    <row r="30" spans="1:10" ht="12.75" customHeight="1" x14ac:dyDescent="0.2">
      <c r="A30" s="109" t="s">
        <v>154</v>
      </c>
      <c r="B30" s="157" t="s">
        <v>472</v>
      </c>
      <c r="C30" s="111"/>
      <c r="D30" s="86">
        <v>130000</v>
      </c>
      <c r="E30" s="111">
        <v>130000</v>
      </c>
      <c r="F30" s="759"/>
    </row>
    <row r="31" spans="1:10" ht="11.25" customHeight="1" x14ac:dyDescent="0.2">
      <c r="A31" s="109" t="s">
        <v>155</v>
      </c>
      <c r="B31" s="356" t="s">
        <v>473</v>
      </c>
      <c r="C31" s="111"/>
      <c r="D31" s="153"/>
      <c r="E31" s="111"/>
      <c r="F31" s="759"/>
    </row>
    <row r="32" spans="1:10" ht="11.25" customHeight="1" x14ac:dyDescent="0.2">
      <c r="A32" s="109" t="s">
        <v>156</v>
      </c>
      <c r="B32" s="356" t="s">
        <v>474</v>
      </c>
      <c r="C32" s="111"/>
      <c r="D32" s="229"/>
      <c r="E32" s="111"/>
      <c r="F32" s="759"/>
    </row>
    <row r="33" spans="1:6" s="13" customFormat="1" ht="12.75" customHeight="1" x14ac:dyDescent="0.2">
      <c r="A33" s="109" t="s">
        <v>157</v>
      </c>
      <c r="B33" s="159" t="s">
        <v>475</v>
      </c>
      <c r="C33" s="111"/>
      <c r="D33" s="229"/>
      <c r="E33" s="111"/>
      <c r="F33" s="759"/>
    </row>
    <row r="34" spans="1:6" s="14" customFormat="1" ht="12.75" customHeight="1" x14ac:dyDescent="0.2">
      <c r="A34" s="109" t="s">
        <v>158</v>
      </c>
      <c r="B34" s="446" t="s">
        <v>476</v>
      </c>
      <c r="C34" s="97">
        <v>23389819</v>
      </c>
      <c r="D34" s="463">
        <v>25566500</v>
      </c>
      <c r="E34" s="463">
        <v>25566500</v>
      </c>
      <c r="F34" s="806">
        <f>E34/D34</f>
        <v>1</v>
      </c>
    </row>
    <row r="35" spans="1:6" ht="12.75" customHeight="1" x14ac:dyDescent="0.2">
      <c r="A35" s="109" t="s">
        <v>159</v>
      </c>
      <c r="B35" s="357" t="s">
        <v>477</v>
      </c>
      <c r="C35" s="94">
        <v>0</v>
      </c>
      <c r="D35" s="85"/>
      <c r="E35" s="94"/>
      <c r="F35" s="806">
        <v>0</v>
      </c>
    </row>
    <row r="36" spans="1:6" ht="12.75" customHeight="1" x14ac:dyDescent="0.2">
      <c r="A36" s="109" t="s">
        <v>160</v>
      </c>
      <c r="B36" s="445" t="s">
        <v>479</v>
      </c>
      <c r="C36" s="358"/>
      <c r="D36" s="464"/>
      <c r="E36" s="358"/>
      <c r="F36" s="806"/>
    </row>
    <row r="37" spans="1:6" ht="12.75" customHeight="1" x14ac:dyDescent="0.2">
      <c r="A37" s="109" t="s">
        <v>161</v>
      </c>
      <c r="B37" s="447" t="s">
        <v>478</v>
      </c>
      <c r="C37" s="359">
        <v>19000000</v>
      </c>
      <c r="D37" s="465">
        <v>19000000</v>
      </c>
      <c r="E37" s="359">
        <v>19000000</v>
      </c>
      <c r="F37" s="806"/>
    </row>
    <row r="38" spans="1:6" ht="12.75" customHeight="1" x14ac:dyDescent="0.2">
      <c r="A38" s="109" t="s">
        <v>162</v>
      </c>
      <c r="B38" s="75" t="s">
        <v>480</v>
      </c>
      <c r="C38" s="111">
        <v>4389819</v>
      </c>
      <c r="D38" s="143">
        <v>6566500</v>
      </c>
      <c r="E38" s="110">
        <v>6566500</v>
      </c>
      <c r="F38" s="806">
        <f>E38/D38</f>
        <v>1</v>
      </c>
    </row>
    <row r="39" spans="1:6" ht="12.75" customHeight="1" x14ac:dyDescent="0.2">
      <c r="A39" s="109" t="s">
        <v>163</v>
      </c>
      <c r="B39" s="78" t="s">
        <v>481</v>
      </c>
      <c r="C39" s="154">
        <f>C40+C41</f>
        <v>0</v>
      </c>
      <c r="D39" s="154"/>
      <c r="E39" s="154"/>
      <c r="F39" s="806">
        <v>0</v>
      </c>
    </row>
    <row r="40" spans="1:6" ht="12.75" customHeight="1" x14ac:dyDescent="0.2">
      <c r="A40" s="109" t="s">
        <v>164</v>
      </c>
      <c r="B40" s="447" t="s">
        <v>521</v>
      </c>
      <c r="C40" s="111"/>
      <c r="D40" s="111"/>
      <c r="E40" s="154"/>
      <c r="F40" s="759"/>
    </row>
    <row r="41" spans="1:6" ht="12.75" customHeight="1" thickBot="1" x14ac:dyDescent="0.25">
      <c r="A41" s="109" t="s">
        <v>165</v>
      </c>
      <c r="B41" s="75" t="s">
        <v>779</v>
      </c>
      <c r="C41" s="372">
        <v>0</v>
      </c>
      <c r="D41" s="255"/>
      <c r="E41" s="372"/>
      <c r="F41" s="759">
        <v>0</v>
      </c>
    </row>
    <row r="42" spans="1:6" s="14" customFormat="1" ht="26.25" customHeight="1" thickBot="1" x14ac:dyDescent="0.25">
      <c r="A42" s="267" t="s">
        <v>166</v>
      </c>
      <c r="B42" s="79" t="s">
        <v>257</v>
      </c>
      <c r="C42" s="360">
        <f>C7+C27</f>
        <v>126173759</v>
      </c>
      <c r="D42" s="360">
        <f>D7+D27</f>
        <v>139872428</v>
      </c>
      <c r="E42" s="360">
        <f>E7+E27</f>
        <v>133422670</v>
      </c>
      <c r="F42" s="1375">
        <v>0</v>
      </c>
    </row>
    <row r="43" spans="1:6" ht="6" customHeight="1" thickBot="1" x14ac:dyDescent="0.25">
      <c r="A43" s="267"/>
      <c r="B43" s="76"/>
      <c r="C43" s="25"/>
      <c r="D43" s="166"/>
      <c r="E43" s="166"/>
      <c r="F43" s="801"/>
    </row>
    <row r="44" spans="1:6" ht="13.5" thickBot="1" x14ac:dyDescent="0.25">
      <c r="A44" s="267" t="s">
        <v>167</v>
      </c>
      <c r="B44" s="77" t="s">
        <v>496</v>
      </c>
      <c r="C44" s="168"/>
      <c r="D44" s="168"/>
      <c r="E44" s="168"/>
      <c r="F44" s="807"/>
    </row>
    <row r="45" spans="1:6" ht="12.75" customHeight="1" x14ac:dyDescent="0.2">
      <c r="A45" s="353" t="s">
        <v>168</v>
      </c>
      <c r="B45" s="158" t="s">
        <v>487</v>
      </c>
      <c r="C45" s="167"/>
      <c r="D45" s="138"/>
      <c r="E45" s="138"/>
      <c r="F45" s="808"/>
    </row>
    <row r="46" spans="1:6" ht="12.75" customHeight="1" x14ac:dyDescent="0.2">
      <c r="A46" s="109" t="s">
        <v>169</v>
      </c>
      <c r="B46" s="299" t="s">
        <v>486</v>
      </c>
      <c r="C46" s="65"/>
      <c r="D46" s="137"/>
      <c r="E46" s="137"/>
      <c r="F46" s="808"/>
    </row>
    <row r="47" spans="1:6" ht="12.75" customHeight="1" x14ac:dyDescent="0.2">
      <c r="A47" s="109" t="s">
        <v>170</v>
      </c>
      <c r="B47" s="299" t="s">
        <v>488</v>
      </c>
      <c r="C47" s="65"/>
      <c r="D47" s="137"/>
      <c r="E47" s="137"/>
      <c r="F47" s="808"/>
    </row>
    <row r="48" spans="1:6" ht="12.75" customHeight="1" x14ac:dyDescent="0.2">
      <c r="A48" s="109" t="s">
        <v>171</v>
      </c>
      <c r="B48" s="299" t="s">
        <v>489</v>
      </c>
      <c r="C48" s="65"/>
      <c r="D48" s="137"/>
      <c r="E48" s="137"/>
      <c r="F48" s="808"/>
    </row>
    <row r="49" spans="1:6" ht="12.75" customHeight="1" x14ac:dyDescent="0.2">
      <c r="A49" s="109" t="s">
        <v>172</v>
      </c>
      <c r="B49" s="418" t="s">
        <v>490</v>
      </c>
      <c r="C49" s="65"/>
      <c r="D49" s="137">
        <v>14674850</v>
      </c>
      <c r="E49" s="137">
        <v>14674850</v>
      </c>
      <c r="F49" s="808">
        <f>E49/D49</f>
        <v>1</v>
      </c>
    </row>
    <row r="50" spans="1:6" ht="12.75" customHeight="1" x14ac:dyDescent="0.2">
      <c r="A50" s="109" t="s">
        <v>173</v>
      </c>
      <c r="B50" s="419" t="s">
        <v>491</v>
      </c>
      <c r="C50" s="65"/>
      <c r="D50" s="137"/>
      <c r="E50" s="137"/>
      <c r="F50" s="808"/>
    </row>
    <row r="51" spans="1:6" ht="12.75" customHeight="1" x14ac:dyDescent="0.2">
      <c r="A51" s="109" t="s">
        <v>174</v>
      </c>
      <c r="B51" s="420" t="s">
        <v>492</v>
      </c>
      <c r="C51" s="65"/>
      <c r="D51" s="137"/>
      <c r="E51" s="137">
        <v>713793</v>
      </c>
      <c r="F51" s="808">
        <v>0</v>
      </c>
    </row>
    <row r="52" spans="1:6" ht="12.75" customHeight="1" x14ac:dyDescent="0.2">
      <c r="A52" s="109" t="s">
        <v>177</v>
      </c>
      <c r="B52" s="420" t="s">
        <v>493</v>
      </c>
      <c r="C52" s="65"/>
      <c r="D52" s="65"/>
      <c r="E52" s="65"/>
      <c r="F52" s="808"/>
    </row>
    <row r="53" spans="1:6" ht="12.75" customHeight="1" x14ac:dyDescent="0.2">
      <c r="A53" s="109" t="s">
        <v>178</v>
      </c>
      <c r="B53" s="420" t="s">
        <v>494</v>
      </c>
      <c r="C53" s="65"/>
      <c r="D53" s="137"/>
      <c r="E53" s="137"/>
      <c r="F53" s="808"/>
    </row>
    <row r="54" spans="1:6" ht="12.75" customHeight="1" thickBot="1" x14ac:dyDescent="0.25">
      <c r="A54" s="109" t="s">
        <v>179</v>
      </c>
      <c r="B54" s="200" t="s">
        <v>495</v>
      </c>
      <c r="C54" s="25"/>
      <c r="D54" s="132"/>
      <c r="E54" s="132"/>
      <c r="F54" s="808"/>
    </row>
    <row r="55" spans="1:6" ht="12.75" customHeight="1" thickBot="1" x14ac:dyDescent="0.25">
      <c r="A55" s="109" t="s">
        <v>180</v>
      </c>
      <c r="B55" s="444" t="s">
        <v>259</v>
      </c>
      <c r="C55" s="63">
        <f>SUM(C45:C54)</f>
        <v>0</v>
      </c>
      <c r="D55" s="63">
        <f>SUM(D45:D54)</f>
        <v>14674850</v>
      </c>
      <c r="E55" s="63">
        <f>SUM(E45:E54)</f>
        <v>15388643</v>
      </c>
      <c r="F55" s="809">
        <f>E55/D55</f>
        <v>1.0486405653209403</v>
      </c>
    </row>
    <row r="56" spans="1:6" ht="21.75" customHeight="1" thickBot="1" x14ac:dyDescent="0.25">
      <c r="A56" s="267" t="s">
        <v>181</v>
      </c>
      <c r="B56" s="448" t="s">
        <v>258</v>
      </c>
      <c r="C56" s="449">
        <f>C42+C55</f>
        <v>126173759</v>
      </c>
      <c r="D56" s="449">
        <f>D42+D55</f>
        <v>154547278</v>
      </c>
      <c r="E56" s="449">
        <f>E42+E55</f>
        <v>148811313</v>
      </c>
      <c r="F56" s="810">
        <f>E56/D56</f>
        <v>0.96288537026190779</v>
      </c>
    </row>
    <row r="57" spans="1:6" ht="27" customHeight="1" x14ac:dyDescent="0.2"/>
    <row r="63" spans="1:6" ht="16.5" customHeight="1" x14ac:dyDescent="0.2"/>
  </sheetData>
  <mergeCells count="4">
    <mergeCell ref="C4:F4"/>
    <mergeCell ref="A1:E1"/>
    <mergeCell ref="B2:F2"/>
    <mergeCell ref="A4:A5"/>
  </mergeCells>
  <pageMargins left="0.39370078740157483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42" zoomScaleNormal="100" workbookViewId="0">
      <selection activeCell="F49" sqref="F49"/>
    </sheetView>
  </sheetViews>
  <sheetFormatPr defaultRowHeight="12.75" x14ac:dyDescent="0.2"/>
  <cols>
    <col min="1" max="1" width="4" customWidth="1"/>
    <col min="2" max="2" width="42.42578125" customWidth="1"/>
    <col min="3" max="3" width="11.5703125" customWidth="1"/>
    <col min="4" max="4" width="13" customWidth="1"/>
    <col min="5" max="5" width="11.7109375" customWidth="1"/>
    <col min="6" max="6" width="10.140625" customWidth="1"/>
  </cols>
  <sheetData>
    <row r="1" spans="1:6" x14ac:dyDescent="0.2">
      <c r="A1" s="1377" t="s">
        <v>896</v>
      </c>
      <c r="B1" s="1377"/>
      <c r="C1" s="1377"/>
      <c r="D1" s="1377"/>
      <c r="E1" s="1377"/>
      <c r="F1" s="1377"/>
    </row>
    <row r="2" spans="1:6" ht="13.5" customHeight="1" x14ac:dyDescent="0.25">
      <c r="B2" s="1"/>
      <c r="C2" s="1"/>
      <c r="D2" s="17"/>
      <c r="E2" s="17"/>
      <c r="F2" s="169" t="s">
        <v>18</v>
      </c>
    </row>
    <row r="3" spans="1:6" ht="15.75" x14ac:dyDescent="0.25">
      <c r="B3" s="1389" t="s">
        <v>828</v>
      </c>
      <c r="C3" s="1389"/>
      <c r="D3" s="1389"/>
      <c r="E3" s="1389"/>
      <c r="F3" s="1389"/>
    </row>
    <row r="4" spans="1:6" ht="13.5" thickBot="1" x14ac:dyDescent="0.25">
      <c r="B4" s="1"/>
      <c r="C4" s="1"/>
      <c r="D4" s="1"/>
      <c r="E4" s="1"/>
      <c r="F4" s="19" t="s">
        <v>883</v>
      </c>
    </row>
    <row r="5" spans="1:6" ht="41.25" customHeight="1" thickBot="1" x14ac:dyDescent="0.3">
      <c r="A5" s="206" t="s">
        <v>126</v>
      </c>
      <c r="B5" s="172" t="s">
        <v>17</v>
      </c>
      <c r="C5" s="487" t="s">
        <v>107</v>
      </c>
      <c r="D5" s="713" t="s">
        <v>108</v>
      </c>
      <c r="E5" s="713" t="s">
        <v>583</v>
      </c>
      <c r="F5" s="193" t="s">
        <v>110</v>
      </c>
    </row>
    <row r="6" spans="1:6" ht="13.5" thickBot="1" x14ac:dyDescent="0.25">
      <c r="A6" s="811" t="s">
        <v>127</v>
      </c>
      <c r="B6" s="812" t="s">
        <v>128</v>
      </c>
      <c r="C6" s="812" t="s">
        <v>129</v>
      </c>
      <c r="D6" s="780" t="s">
        <v>130</v>
      </c>
      <c r="E6" s="813" t="s">
        <v>150</v>
      </c>
      <c r="F6" s="813" t="s">
        <v>175</v>
      </c>
    </row>
    <row r="7" spans="1:6" x14ac:dyDescent="0.2">
      <c r="A7" s="592" t="s">
        <v>131</v>
      </c>
      <c r="B7" s="332" t="s">
        <v>15</v>
      </c>
      <c r="C7" s="581"/>
      <c r="D7" s="581"/>
      <c r="E7" s="684"/>
      <c r="F7" s="818"/>
    </row>
    <row r="8" spans="1:6" x14ac:dyDescent="0.2">
      <c r="A8" s="383" t="s">
        <v>132</v>
      </c>
      <c r="B8" s="73" t="s">
        <v>499</v>
      </c>
      <c r="C8" s="405">
        <v>0</v>
      </c>
      <c r="D8" s="405">
        <v>0</v>
      </c>
      <c r="E8" s="406">
        <v>0</v>
      </c>
      <c r="F8" s="806">
        <v>0</v>
      </c>
    </row>
    <row r="9" spans="1:6" x14ac:dyDescent="0.2">
      <c r="A9" s="383" t="s">
        <v>133</v>
      </c>
      <c r="B9" s="73" t="s">
        <v>500</v>
      </c>
      <c r="C9" s="405"/>
      <c r="D9" s="405"/>
      <c r="E9" s="406">
        <v>3010809</v>
      </c>
      <c r="F9" s="806" t="e">
        <f>E9/D9</f>
        <v>#DIV/0!</v>
      </c>
    </row>
    <row r="10" spans="1:6" x14ac:dyDescent="0.2">
      <c r="A10" s="383" t="s">
        <v>134</v>
      </c>
      <c r="B10" s="815" t="s">
        <v>501</v>
      </c>
      <c r="C10" s="405"/>
      <c r="D10" s="405"/>
      <c r="E10" s="406">
        <v>1155115</v>
      </c>
      <c r="F10" s="806" t="e">
        <f>E10/D10</f>
        <v>#DIV/0!</v>
      </c>
    </row>
    <row r="11" spans="1:6" x14ac:dyDescent="0.2">
      <c r="A11" s="383" t="s">
        <v>135</v>
      </c>
      <c r="B11" s="815" t="s">
        <v>502</v>
      </c>
      <c r="C11" s="405">
        <v>0</v>
      </c>
      <c r="D11" s="405"/>
      <c r="E11" s="406">
        <v>0</v>
      </c>
      <c r="F11" s="806">
        <v>0</v>
      </c>
    </row>
    <row r="12" spans="1:6" x14ac:dyDescent="0.2">
      <c r="A12" s="383" t="s">
        <v>136</v>
      </c>
      <c r="B12" s="815" t="s">
        <v>572</v>
      </c>
      <c r="C12" s="405"/>
      <c r="D12" s="405"/>
      <c r="E12" s="406"/>
      <c r="F12" s="806"/>
    </row>
    <row r="13" spans="1:6" x14ac:dyDescent="0.2">
      <c r="A13" s="383" t="s">
        <v>137</v>
      </c>
      <c r="B13" s="815" t="s">
        <v>503</v>
      </c>
      <c r="C13" s="405"/>
      <c r="D13" s="405"/>
      <c r="E13" s="406">
        <v>17170596</v>
      </c>
      <c r="F13" s="806" t="e">
        <f>E13/D13</f>
        <v>#DIV/0!</v>
      </c>
    </row>
    <row r="14" spans="1:6" x14ac:dyDescent="0.2">
      <c r="A14" s="383" t="s">
        <v>138</v>
      </c>
      <c r="B14" s="815" t="s">
        <v>504</v>
      </c>
      <c r="C14" s="405">
        <v>0</v>
      </c>
      <c r="D14" s="405">
        <v>0</v>
      </c>
      <c r="E14" s="406">
        <v>0</v>
      </c>
      <c r="F14" s="806">
        <v>0</v>
      </c>
    </row>
    <row r="15" spans="1:6" x14ac:dyDescent="0.2">
      <c r="A15" s="383" t="s">
        <v>139</v>
      </c>
      <c r="B15" s="815" t="s">
        <v>505</v>
      </c>
      <c r="C15" s="405">
        <v>0</v>
      </c>
      <c r="D15" s="405">
        <v>0</v>
      </c>
      <c r="E15" s="406">
        <v>0</v>
      </c>
      <c r="F15" s="806">
        <v>0</v>
      </c>
    </row>
    <row r="16" spans="1:6" x14ac:dyDescent="0.2">
      <c r="A16" s="383" t="s">
        <v>140</v>
      </c>
      <c r="B16" s="815" t="s">
        <v>573</v>
      </c>
      <c r="C16" s="405"/>
      <c r="D16" s="405"/>
      <c r="E16" s="406">
        <v>0</v>
      </c>
      <c r="F16" s="806"/>
    </row>
    <row r="17" spans="1:6" x14ac:dyDescent="0.2">
      <c r="A17" s="383" t="s">
        <v>141</v>
      </c>
      <c r="B17" s="815" t="s">
        <v>506</v>
      </c>
      <c r="C17" s="405"/>
      <c r="D17" s="405"/>
      <c r="E17" s="406">
        <v>108107</v>
      </c>
      <c r="F17" s="806" t="e">
        <f>E17/D17</f>
        <v>#DIV/0!</v>
      </c>
    </row>
    <row r="18" spans="1:6" x14ac:dyDescent="0.2">
      <c r="A18" s="383" t="s">
        <v>142</v>
      </c>
      <c r="B18" s="815" t="s">
        <v>574</v>
      </c>
      <c r="C18" s="405"/>
      <c r="D18" s="405"/>
      <c r="E18" s="406"/>
      <c r="F18" s="806"/>
    </row>
    <row r="19" spans="1:6" x14ac:dyDescent="0.2">
      <c r="A19" s="383" t="s">
        <v>143</v>
      </c>
      <c r="B19" s="815" t="s">
        <v>507</v>
      </c>
      <c r="C19" s="405">
        <v>0</v>
      </c>
      <c r="D19" s="405">
        <v>0</v>
      </c>
      <c r="E19" s="406">
        <v>0</v>
      </c>
      <c r="F19" s="806">
        <v>0</v>
      </c>
    </row>
    <row r="20" spans="1:6" ht="13.5" thickBot="1" x14ac:dyDescent="0.25">
      <c r="A20" s="384" t="s">
        <v>144</v>
      </c>
      <c r="B20" s="816" t="s">
        <v>897</v>
      </c>
      <c r="C20" s="405"/>
      <c r="D20" s="405"/>
      <c r="E20" s="1034">
        <v>5</v>
      </c>
      <c r="F20" s="806">
        <v>0</v>
      </c>
    </row>
    <row r="21" spans="1:6" ht="13.5" thickBot="1" x14ac:dyDescent="0.25">
      <c r="A21" s="216" t="s">
        <v>145</v>
      </c>
      <c r="B21" s="106" t="s">
        <v>705</v>
      </c>
      <c r="C21" s="439">
        <f>SUM(C8:C20)</f>
        <v>0</v>
      </c>
      <c r="D21" s="360">
        <f>SUM(D8:D20)</f>
        <v>0</v>
      </c>
      <c r="E21" s="814">
        <f>SUM(E8:E20)-E12-E16-E18</f>
        <v>21444632</v>
      </c>
      <c r="F21" s="819" t="e">
        <f>E21/D21</f>
        <v>#DIV/0!</v>
      </c>
    </row>
    <row r="22" spans="1:6" x14ac:dyDescent="0.2">
      <c r="A22" s="208"/>
      <c r="B22" s="40"/>
      <c r="C22" s="362"/>
      <c r="D22" s="362"/>
      <c r="E22" s="362"/>
      <c r="F22" s="362"/>
    </row>
    <row r="23" spans="1:6" x14ac:dyDescent="0.2">
      <c r="A23" s="208"/>
      <c r="B23" s="40"/>
      <c r="C23" s="362"/>
      <c r="D23" s="362"/>
      <c r="E23" s="362"/>
      <c r="F23" s="362"/>
    </row>
    <row r="24" spans="1:6" x14ac:dyDescent="0.2">
      <c r="A24" s="208"/>
      <c r="B24" s="40"/>
      <c r="C24" s="362"/>
      <c r="D24" s="362"/>
      <c r="E24" s="362"/>
      <c r="F24" s="362"/>
    </row>
    <row r="25" spans="1:6" x14ac:dyDescent="0.2">
      <c r="A25" s="208"/>
      <c r="B25" s="40"/>
      <c r="C25" s="362"/>
      <c r="D25" s="362"/>
      <c r="E25" s="362"/>
      <c r="F25" s="362"/>
    </row>
    <row r="26" spans="1:6" x14ac:dyDescent="0.2">
      <c r="A26" s="208"/>
      <c r="B26" s="40"/>
      <c r="C26" s="362"/>
      <c r="D26" s="362"/>
      <c r="E26" s="362"/>
      <c r="F26" s="362"/>
    </row>
    <row r="27" spans="1:6" x14ac:dyDescent="0.2">
      <c r="A27" s="208"/>
      <c r="B27" s="40"/>
      <c r="C27" s="362"/>
      <c r="D27" s="362"/>
      <c r="E27" s="362"/>
      <c r="F27" s="362"/>
    </row>
    <row r="28" spans="1:6" x14ac:dyDescent="0.2">
      <c r="A28" s="1407"/>
      <c r="B28" s="1390"/>
      <c r="C28" s="1390"/>
      <c r="D28" s="1390"/>
      <c r="E28" s="1390"/>
      <c r="F28" s="1390"/>
    </row>
    <row r="29" spans="1:6" ht="15" x14ac:dyDescent="0.25">
      <c r="B29" s="40"/>
      <c r="C29" s="33"/>
      <c r="D29" s="16"/>
      <c r="E29" s="16"/>
      <c r="F29" s="16"/>
    </row>
    <row r="30" spans="1:6" x14ac:dyDescent="0.2">
      <c r="A30" s="1377" t="s">
        <v>898</v>
      </c>
      <c r="B30" s="1377"/>
      <c r="C30" s="1377"/>
      <c r="D30" s="1377"/>
      <c r="E30" s="1377"/>
      <c r="F30" s="1377"/>
    </row>
    <row r="31" spans="1:6" x14ac:dyDescent="0.2">
      <c r="A31" s="202"/>
      <c r="B31" s="202"/>
      <c r="C31" s="202"/>
      <c r="D31" s="202"/>
      <c r="E31" s="202"/>
      <c r="F31" s="202"/>
    </row>
    <row r="32" spans="1:6" ht="15.75" x14ac:dyDescent="0.25">
      <c r="A32" s="1389" t="s">
        <v>829</v>
      </c>
      <c r="B32" s="1390"/>
      <c r="C32" s="1390"/>
      <c r="D32" s="1390"/>
      <c r="E32" s="1405"/>
      <c r="F32" s="1405"/>
    </row>
    <row r="33" spans="1:6" ht="15.75" thickBot="1" x14ac:dyDescent="0.3">
      <c r="B33" s="40"/>
      <c r="C33" s="72"/>
      <c r="D33" s="116"/>
      <c r="E33" s="116"/>
      <c r="F33" s="72" t="s">
        <v>876</v>
      </c>
    </row>
    <row r="34" spans="1:6" s="13" customFormat="1" ht="33" customHeight="1" thickBot="1" x14ac:dyDescent="0.3">
      <c r="A34" s="206" t="s">
        <v>126</v>
      </c>
      <c r="B34" s="820" t="s">
        <v>17</v>
      </c>
      <c r="C34" s="487" t="s">
        <v>107</v>
      </c>
      <c r="D34" s="713" t="s">
        <v>108</v>
      </c>
      <c r="E34" s="821" t="s">
        <v>583</v>
      </c>
      <c r="F34" s="193" t="s">
        <v>110</v>
      </c>
    </row>
    <row r="35" spans="1:6" s="13" customFormat="1" ht="13.5" thickBot="1" x14ac:dyDescent="0.25">
      <c r="A35" s="241" t="s">
        <v>127</v>
      </c>
      <c r="B35" s="244" t="s">
        <v>128</v>
      </c>
      <c r="C35" s="251" t="s">
        <v>129</v>
      </c>
      <c r="D35" s="252" t="s">
        <v>130</v>
      </c>
      <c r="E35" s="207" t="s">
        <v>150</v>
      </c>
      <c r="F35" s="205" t="s">
        <v>175</v>
      </c>
    </row>
    <row r="36" spans="1:6" x14ac:dyDescent="0.2">
      <c r="A36" s="192" t="s">
        <v>131</v>
      </c>
      <c r="B36" s="8" t="s">
        <v>445</v>
      </c>
      <c r="C36" s="822">
        <f t="shared" ref="C36:E37" si="0">C37</f>
        <v>0</v>
      </c>
      <c r="D36" s="822">
        <f t="shared" si="0"/>
        <v>0</v>
      </c>
      <c r="E36" s="822">
        <f t="shared" si="0"/>
        <v>0</v>
      </c>
      <c r="F36" s="916">
        <v>0</v>
      </c>
    </row>
    <row r="37" spans="1:6" x14ac:dyDescent="0.2">
      <c r="A37" s="191" t="s">
        <v>132</v>
      </c>
      <c r="B37" s="31" t="s">
        <v>455</v>
      </c>
      <c r="C37" s="133">
        <f t="shared" si="0"/>
        <v>0</v>
      </c>
      <c r="D37" s="133">
        <f t="shared" si="0"/>
        <v>0</v>
      </c>
      <c r="E37" s="133">
        <f t="shared" si="0"/>
        <v>0</v>
      </c>
      <c r="F37" s="771">
        <v>0</v>
      </c>
    </row>
    <row r="38" spans="1:6" ht="24" customHeight="1" x14ac:dyDescent="0.2">
      <c r="A38" s="191" t="s">
        <v>133</v>
      </c>
      <c r="B38" s="380" t="s">
        <v>456</v>
      </c>
      <c r="C38" s="133"/>
      <c r="D38" s="181"/>
      <c r="E38" s="181"/>
      <c r="F38" s="771"/>
    </row>
    <row r="39" spans="1:6" ht="9" customHeight="1" x14ac:dyDescent="0.2">
      <c r="A39" s="191" t="s">
        <v>134</v>
      </c>
      <c r="B39" s="568"/>
      <c r="C39" s="133"/>
      <c r="D39" s="181"/>
      <c r="E39" s="181"/>
      <c r="F39" s="771"/>
    </row>
    <row r="40" spans="1:6" ht="11.25" customHeight="1" x14ac:dyDescent="0.2">
      <c r="A40" s="191" t="s">
        <v>135</v>
      </c>
      <c r="B40" s="569" t="s">
        <v>457</v>
      </c>
      <c r="C40" s="822">
        <f>C41+C42+C43+C44</f>
        <v>0</v>
      </c>
      <c r="D40" s="822">
        <f>D41+D42+D43+D44</f>
        <v>0</v>
      </c>
      <c r="E40" s="147">
        <f>E41+E42+E43+E44</f>
        <v>0</v>
      </c>
      <c r="F40" s="943">
        <v>0</v>
      </c>
    </row>
    <row r="41" spans="1:6" ht="11.25" customHeight="1" x14ac:dyDescent="0.2">
      <c r="A41" s="191" t="s">
        <v>136</v>
      </c>
      <c r="B41" s="568" t="s">
        <v>458</v>
      </c>
      <c r="C41" s="133"/>
      <c r="D41" s="181"/>
      <c r="E41" s="181"/>
      <c r="F41" s="771"/>
    </row>
    <row r="42" spans="1:6" ht="11.25" customHeight="1" x14ac:dyDescent="0.2">
      <c r="A42" s="191" t="s">
        <v>137</v>
      </c>
      <c r="B42" s="568" t="s">
        <v>459</v>
      </c>
      <c r="C42" s="133"/>
      <c r="D42" s="181"/>
      <c r="E42" s="181"/>
      <c r="F42" s="771"/>
    </row>
    <row r="43" spans="1:6" ht="11.25" customHeight="1" x14ac:dyDescent="0.2">
      <c r="A43" s="191" t="s">
        <v>138</v>
      </c>
      <c r="B43" s="568" t="s">
        <v>460</v>
      </c>
      <c r="C43" s="133"/>
      <c r="D43" s="181"/>
      <c r="E43" s="181"/>
      <c r="F43" s="771"/>
    </row>
    <row r="44" spans="1:6" ht="11.25" customHeight="1" x14ac:dyDescent="0.2">
      <c r="A44" s="191" t="s">
        <v>139</v>
      </c>
      <c r="B44" s="568" t="s">
        <v>461</v>
      </c>
      <c r="C44" s="133"/>
      <c r="D44" s="181"/>
      <c r="E44" s="181"/>
      <c r="F44" s="771"/>
    </row>
    <row r="45" spans="1:6" ht="11.25" customHeight="1" x14ac:dyDescent="0.2">
      <c r="A45" s="191" t="s">
        <v>140</v>
      </c>
      <c r="B45" s="568"/>
      <c r="C45" s="133"/>
      <c r="D45" s="181"/>
      <c r="E45" s="181"/>
      <c r="F45" s="771"/>
    </row>
    <row r="46" spans="1:6" ht="11.25" customHeight="1" x14ac:dyDescent="0.2">
      <c r="A46" s="191" t="s">
        <v>141</v>
      </c>
      <c r="B46" s="569" t="s">
        <v>446</v>
      </c>
      <c r="C46" s="822">
        <f>C47+C50+C51</f>
        <v>22052400</v>
      </c>
      <c r="D46" s="822">
        <f>D47+D50+D51</f>
        <v>31443170</v>
      </c>
      <c r="E46" s="145">
        <f>E47+E50+E51</f>
        <v>28054364</v>
      </c>
      <c r="F46" s="943">
        <f>E46/D46</f>
        <v>0.89222441630408134</v>
      </c>
    </row>
    <row r="47" spans="1:6" ht="11.25" customHeight="1" x14ac:dyDescent="0.2">
      <c r="A47" s="191" t="s">
        <v>142</v>
      </c>
      <c r="B47" s="568" t="s">
        <v>462</v>
      </c>
      <c r="C47" s="133">
        <v>20951200</v>
      </c>
      <c r="D47" s="133">
        <v>30341970</v>
      </c>
      <c r="E47" s="133">
        <f>E49+E48</f>
        <v>27020772</v>
      </c>
      <c r="F47" s="771">
        <f>E47/D47</f>
        <v>0.89054112175313604</v>
      </c>
    </row>
    <row r="48" spans="1:6" ht="25.5" x14ac:dyDescent="0.2">
      <c r="A48" s="191" t="s">
        <v>143</v>
      </c>
      <c r="B48" s="171" t="s">
        <v>463</v>
      </c>
      <c r="C48" s="30"/>
      <c r="D48" s="181"/>
      <c r="E48" s="181"/>
      <c r="F48" s="771" t="e">
        <f t="shared" ref="F48:F53" si="1">E48/D48</f>
        <v>#DIV/0!</v>
      </c>
    </row>
    <row r="49" spans="1:6" ht="25.5" x14ac:dyDescent="0.2">
      <c r="A49" s="191" t="s">
        <v>144</v>
      </c>
      <c r="B49" s="171" t="s">
        <v>464</v>
      </c>
      <c r="C49" s="30">
        <v>19850000</v>
      </c>
      <c r="D49" s="186">
        <v>29240770</v>
      </c>
      <c r="E49" s="186">
        <v>27020772</v>
      </c>
      <c r="F49" s="771">
        <v>0</v>
      </c>
    </row>
    <row r="50" spans="1:6" x14ac:dyDescent="0.2">
      <c r="A50" s="191" t="s">
        <v>145</v>
      </c>
      <c r="B50" s="171" t="s">
        <v>465</v>
      </c>
      <c r="C50" s="450">
        <v>1101200</v>
      </c>
      <c r="D50" s="186">
        <v>1101200</v>
      </c>
      <c r="E50" s="186">
        <v>1033592</v>
      </c>
      <c r="F50" s="771">
        <f t="shared" si="1"/>
        <v>0.93860515800944422</v>
      </c>
    </row>
    <row r="51" spans="1:6" ht="15" customHeight="1" x14ac:dyDescent="0.2">
      <c r="A51" s="191" t="s">
        <v>146</v>
      </c>
      <c r="B51" s="171" t="s">
        <v>466</v>
      </c>
      <c r="C51" s="137"/>
      <c r="D51" s="137"/>
      <c r="E51" s="137"/>
      <c r="F51" s="771">
        <v>0</v>
      </c>
    </row>
    <row r="52" spans="1:6" x14ac:dyDescent="0.2">
      <c r="A52" s="191" t="s">
        <v>147</v>
      </c>
      <c r="B52" s="171" t="s">
        <v>467</v>
      </c>
      <c r="C52" s="137">
        <v>0</v>
      </c>
      <c r="D52" s="186">
        <v>0</v>
      </c>
      <c r="E52" s="186">
        <v>0</v>
      </c>
      <c r="F52" s="771">
        <v>0</v>
      </c>
    </row>
    <row r="53" spans="1:6" x14ac:dyDescent="0.2">
      <c r="A53" s="191" t="s">
        <v>148</v>
      </c>
      <c r="B53" s="171" t="s">
        <v>468</v>
      </c>
      <c r="C53" s="137"/>
      <c r="D53" s="186"/>
      <c r="E53" s="186"/>
      <c r="F53" s="771" t="e">
        <f t="shared" si="1"/>
        <v>#DIV/0!</v>
      </c>
    </row>
    <row r="54" spans="1:6" ht="26.25" thickBot="1" x14ac:dyDescent="0.25">
      <c r="A54" s="201" t="s">
        <v>149</v>
      </c>
      <c r="B54" s="570" t="s">
        <v>469</v>
      </c>
      <c r="C54" s="652"/>
      <c r="D54" s="823"/>
      <c r="E54" s="823"/>
      <c r="F54" s="1083"/>
    </row>
    <row r="55" spans="1:6" x14ac:dyDescent="0.2">
      <c r="B55" s="173"/>
      <c r="C55" s="33"/>
      <c r="D55" s="33"/>
      <c r="E55" s="33"/>
      <c r="F55" s="33"/>
    </row>
    <row r="56" spans="1:6" x14ac:dyDescent="0.2">
      <c r="A56" s="1377" t="s">
        <v>899</v>
      </c>
      <c r="B56" s="1377"/>
      <c r="C56" s="1377"/>
      <c r="D56" s="1377"/>
      <c r="E56" s="1377"/>
      <c r="F56" s="1377"/>
    </row>
    <row r="57" spans="1:6" x14ac:dyDescent="0.2">
      <c r="A57" s="202"/>
      <c r="B57" s="202"/>
      <c r="C57" s="202"/>
      <c r="D57" s="202"/>
      <c r="E57" s="202"/>
      <c r="F57" s="202"/>
    </row>
    <row r="58" spans="1:6" ht="15.75" x14ac:dyDescent="0.25">
      <c r="A58" s="1389" t="s">
        <v>830</v>
      </c>
      <c r="B58" s="1390"/>
      <c r="C58" s="1390"/>
      <c r="D58" s="1390"/>
      <c r="E58" s="1405"/>
      <c r="F58" s="1405"/>
    </row>
    <row r="59" spans="1:6" ht="13.5" customHeight="1" x14ac:dyDescent="0.25">
      <c r="B59" s="40"/>
      <c r="C59" s="33"/>
      <c r="D59" s="116"/>
      <c r="E59" s="116"/>
      <c r="F59" s="116"/>
    </row>
    <row r="60" spans="1:6" ht="15.75" customHeight="1" thickBot="1" x14ac:dyDescent="0.3">
      <c r="B60" s="40"/>
      <c r="C60" s="72"/>
      <c r="D60" s="116"/>
      <c r="E60" s="116"/>
      <c r="F60" s="72" t="s">
        <v>876</v>
      </c>
    </row>
    <row r="61" spans="1:6" ht="30.75" customHeight="1" thickBot="1" x14ac:dyDescent="0.3">
      <c r="A61" s="206" t="s">
        <v>126</v>
      </c>
      <c r="B61" s="204" t="s">
        <v>17</v>
      </c>
      <c r="C61" s="487" t="s">
        <v>107</v>
      </c>
      <c r="D61" s="713" t="s">
        <v>108</v>
      </c>
      <c r="E61" s="821" t="s">
        <v>583</v>
      </c>
      <c r="F61" s="193" t="s">
        <v>110</v>
      </c>
    </row>
    <row r="62" spans="1:6" ht="12" customHeight="1" thickBot="1" x14ac:dyDescent="0.25">
      <c r="A62" s="563" t="s">
        <v>127</v>
      </c>
      <c r="B62" s="564" t="s">
        <v>128</v>
      </c>
      <c r="C62" s="251" t="s">
        <v>129</v>
      </c>
      <c r="D62" s="780" t="s">
        <v>130</v>
      </c>
      <c r="E62" s="817" t="s">
        <v>150</v>
      </c>
      <c r="F62" s="813" t="s">
        <v>175</v>
      </c>
    </row>
    <row r="63" spans="1:6" ht="12" customHeight="1" x14ac:dyDescent="0.2">
      <c r="A63" s="261" t="s">
        <v>131</v>
      </c>
      <c r="B63" s="565" t="s">
        <v>448</v>
      </c>
      <c r="C63" s="824"/>
      <c r="D63" s="654"/>
      <c r="E63" s="320"/>
      <c r="F63" s="856"/>
    </row>
    <row r="64" spans="1:6" ht="12" customHeight="1" x14ac:dyDescent="0.2">
      <c r="A64" s="191" t="s">
        <v>132</v>
      </c>
      <c r="B64" s="562" t="s">
        <v>449</v>
      </c>
      <c r="C64" s="825"/>
      <c r="D64" s="181"/>
      <c r="E64" s="86"/>
      <c r="F64" s="760"/>
    </row>
    <row r="65" spans="1:6" x14ac:dyDescent="0.2">
      <c r="A65" s="191" t="s">
        <v>133</v>
      </c>
      <c r="B65" s="129" t="s">
        <v>450</v>
      </c>
      <c r="C65" s="826"/>
      <c r="D65" s="181"/>
      <c r="E65" s="86"/>
      <c r="F65" s="760"/>
    </row>
    <row r="66" spans="1:6" x14ac:dyDescent="0.2">
      <c r="A66" s="191" t="s">
        <v>134</v>
      </c>
      <c r="B66" s="566" t="s">
        <v>451</v>
      </c>
      <c r="C66" s="827"/>
      <c r="D66" s="181"/>
      <c r="E66" s="86"/>
      <c r="F66" s="760"/>
    </row>
    <row r="67" spans="1:6" ht="24" x14ac:dyDescent="0.2">
      <c r="A67" s="191" t="s">
        <v>135</v>
      </c>
      <c r="B67" s="567" t="s">
        <v>452</v>
      </c>
      <c r="C67" s="828"/>
      <c r="D67" s="181"/>
      <c r="E67" s="406"/>
      <c r="F67" s="760"/>
    </row>
    <row r="68" spans="1:6" x14ac:dyDescent="0.2">
      <c r="A68" s="191" t="s">
        <v>136</v>
      </c>
      <c r="B68" s="567" t="s">
        <v>453</v>
      </c>
      <c r="C68" s="135">
        <v>0</v>
      </c>
      <c r="D68" s="182">
        <v>220000</v>
      </c>
      <c r="E68" s="91">
        <v>166248</v>
      </c>
      <c r="F68" s="760">
        <f>E68/D68</f>
        <v>0.75567272727272727</v>
      </c>
    </row>
    <row r="69" spans="1:6" ht="13.5" thickBot="1" x14ac:dyDescent="0.25">
      <c r="A69" s="191" t="s">
        <v>137</v>
      </c>
      <c r="B69" s="567" t="s">
        <v>606</v>
      </c>
      <c r="C69" s="135"/>
      <c r="D69" s="182"/>
      <c r="E69" s="91"/>
      <c r="F69" s="760"/>
    </row>
    <row r="70" spans="1:6" ht="13.5" thickBot="1" x14ac:dyDescent="0.25">
      <c r="A70" s="209" t="s">
        <v>138</v>
      </c>
      <c r="B70" s="443" t="s">
        <v>454</v>
      </c>
      <c r="C70" s="330">
        <f>SUM(C65:C69)</f>
        <v>0</v>
      </c>
      <c r="D70" s="330">
        <f>SUM(D65:D69)</f>
        <v>220000</v>
      </c>
      <c r="E70" s="225">
        <f>SUM(E64:E69)</f>
        <v>166248</v>
      </c>
      <c r="F70" s="819">
        <f>E70/D70</f>
        <v>0.75567272727272727</v>
      </c>
    </row>
    <row r="71" spans="1:6" x14ac:dyDescent="0.2">
      <c r="B71" s="1"/>
      <c r="C71" s="1"/>
      <c r="D71" s="33"/>
      <c r="E71" s="33"/>
      <c r="F71" s="33"/>
    </row>
    <row r="72" spans="1:6" x14ac:dyDescent="0.2">
      <c r="B72" s="1"/>
      <c r="C72" s="1"/>
      <c r="D72" s="1"/>
      <c r="E72" s="1"/>
      <c r="F72" s="1"/>
    </row>
    <row r="73" spans="1:6" x14ac:dyDescent="0.2">
      <c r="B73" s="1"/>
      <c r="C73" s="1"/>
      <c r="D73" s="1"/>
      <c r="E73" s="1"/>
      <c r="F73" s="1"/>
    </row>
  </sheetData>
  <mergeCells count="7">
    <mergeCell ref="A28:F28"/>
    <mergeCell ref="A58:F58"/>
    <mergeCell ref="A32:F32"/>
    <mergeCell ref="B3:F3"/>
    <mergeCell ref="A1:F1"/>
    <mergeCell ref="A30:F30"/>
    <mergeCell ref="A56:F56"/>
  </mergeCells>
  <pageMargins left="0.59055118110236227" right="0.39370078740157483" top="0.59055118110236227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1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3.7109375" customWidth="1"/>
    <col min="2" max="2" width="46.140625" customWidth="1"/>
    <col min="3" max="3" width="10.7109375" customWidth="1"/>
    <col min="4" max="5" width="9.85546875" bestFit="1" customWidth="1"/>
    <col min="6" max="6" width="8" customWidth="1"/>
  </cols>
  <sheetData>
    <row r="1" spans="1:8" x14ac:dyDescent="0.2">
      <c r="A1" s="202"/>
      <c r="B1" s="1364" t="s">
        <v>900</v>
      </c>
      <c r="C1" s="1364"/>
      <c r="D1" s="202"/>
      <c r="E1" s="202"/>
    </row>
    <row r="2" spans="1:8" ht="15.75" x14ac:dyDescent="0.25">
      <c r="A2" s="1389" t="s">
        <v>901</v>
      </c>
      <c r="B2" s="1405"/>
      <c r="C2" s="1405"/>
      <c r="D2" s="1405"/>
      <c r="E2" s="1405"/>
      <c r="F2" s="1405"/>
    </row>
    <row r="3" spans="1:8" ht="13.5" thickBot="1" x14ac:dyDescent="0.25">
      <c r="B3" s="1"/>
      <c r="C3" s="39"/>
      <c r="E3" s="61" t="s">
        <v>883</v>
      </c>
    </row>
    <row r="4" spans="1:8" ht="29.25" customHeight="1" thickBot="1" x14ac:dyDescent="0.25">
      <c r="A4" s="206" t="s">
        <v>126</v>
      </c>
      <c r="B4" s="482" t="s">
        <v>19</v>
      </c>
      <c r="C4" s="487" t="s">
        <v>107</v>
      </c>
      <c r="D4" s="713" t="s">
        <v>108</v>
      </c>
      <c r="E4" s="821" t="s">
        <v>583</v>
      </c>
      <c r="F4" s="193" t="s">
        <v>110</v>
      </c>
    </row>
    <row r="5" spans="1:8" ht="12.75" customHeight="1" thickBot="1" x14ac:dyDescent="0.25">
      <c r="A5" s="241" t="s">
        <v>127</v>
      </c>
      <c r="B5" s="212" t="s">
        <v>128</v>
      </c>
      <c r="C5" s="251" t="s">
        <v>129</v>
      </c>
      <c r="D5" s="780" t="s">
        <v>130</v>
      </c>
      <c r="E5" s="817" t="s">
        <v>150</v>
      </c>
      <c r="F5" s="813" t="s">
        <v>175</v>
      </c>
    </row>
    <row r="6" spans="1:8" ht="22.5" customHeight="1" x14ac:dyDescent="0.2">
      <c r="A6" s="343" t="s">
        <v>131</v>
      </c>
      <c r="B6" s="829" t="s">
        <v>287</v>
      </c>
      <c r="C6" s="832">
        <v>6282703</v>
      </c>
      <c r="D6" s="838">
        <v>6282703</v>
      </c>
      <c r="E6" s="1366">
        <v>6282703</v>
      </c>
      <c r="F6" s="837">
        <v>1</v>
      </c>
    </row>
    <row r="7" spans="1:8" ht="12.75" customHeight="1" x14ac:dyDescent="0.2">
      <c r="A7" s="341" t="s">
        <v>132</v>
      </c>
      <c r="B7" s="481" t="s">
        <v>232</v>
      </c>
      <c r="C7" s="833"/>
      <c r="D7" s="181"/>
      <c r="E7" s="86"/>
      <c r="F7" s="760">
        <v>0</v>
      </c>
    </row>
    <row r="8" spans="1:8" s="14" customFormat="1" ht="12.75" customHeight="1" x14ac:dyDescent="0.2">
      <c r="A8" s="1318" t="s">
        <v>133</v>
      </c>
      <c r="B8" s="485" t="s">
        <v>231</v>
      </c>
      <c r="C8" s="1319">
        <v>6207047</v>
      </c>
      <c r="D8" s="1319">
        <v>6207047</v>
      </c>
      <c r="E8" s="1320">
        <v>6207047</v>
      </c>
      <c r="F8" s="1321">
        <f>E8/D8</f>
        <v>1</v>
      </c>
    </row>
    <row r="9" spans="1:8" ht="12.75" customHeight="1" x14ac:dyDescent="0.2">
      <c r="A9" s="341" t="s">
        <v>134</v>
      </c>
      <c r="B9" s="481" t="s">
        <v>233</v>
      </c>
      <c r="C9" s="833">
        <v>2276830</v>
      </c>
      <c r="D9" s="181">
        <v>2276830</v>
      </c>
      <c r="E9" s="86">
        <v>2276830</v>
      </c>
      <c r="F9" s="760">
        <f t="shared" ref="F9:F16" si="0">E9/D9</f>
        <v>1</v>
      </c>
      <c r="G9" s="455"/>
      <c r="H9" s="12"/>
    </row>
    <row r="10" spans="1:8" ht="12.75" customHeight="1" x14ac:dyDescent="0.2">
      <c r="A10" s="341" t="s">
        <v>135</v>
      </c>
      <c r="B10" s="481" t="s">
        <v>234</v>
      </c>
      <c r="C10" s="833">
        <v>2272000</v>
      </c>
      <c r="D10" s="181">
        <v>2272000</v>
      </c>
      <c r="E10" s="86">
        <v>2272000</v>
      </c>
      <c r="F10" s="760">
        <f t="shared" si="0"/>
        <v>1</v>
      </c>
    </row>
    <row r="11" spans="1:8" ht="12.75" customHeight="1" x14ac:dyDescent="0.2">
      <c r="A11" s="341" t="s">
        <v>136</v>
      </c>
      <c r="B11" s="481" t="s">
        <v>235</v>
      </c>
      <c r="C11" s="833">
        <v>609477</v>
      </c>
      <c r="D11" s="181">
        <v>609477</v>
      </c>
      <c r="E11" s="86">
        <v>609477</v>
      </c>
      <c r="F11" s="760">
        <f t="shared" si="0"/>
        <v>1</v>
      </c>
    </row>
    <row r="12" spans="1:8" ht="12.75" customHeight="1" x14ac:dyDescent="0.2">
      <c r="A12" s="341" t="s">
        <v>137</v>
      </c>
      <c r="B12" s="481" t="s">
        <v>236</v>
      </c>
      <c r="C12" s="833">
        <v>1048740</v>
      </c>
      <c r="D12" s="181">
        <v>1048740</v>
      </c>
      <c r="E12" s="86">
        <v>1048740</v>
      </c>
      <c r="F12" s="760">
        <f t="shared" si="0"/>
        <v>1</v>
      </c>
    </row>
    <row r="13" spans="1:8" ht="12.75" customHeight="1" x14ac:dyDescent="0.2">
      <c r="A13" s="341" t="s">
        <v>138</v>
      </c>
      <c r="B13" s="481" t="s">
        <v>261</v>
      </c>
      <c r="C13" s="833">
        <v>5000000</v>
      </c>
      <c r="D13" s="181">
        <v>5000000</v>
      </c>
      <c r="E13" s="86">
        <v>5000000</v>
      </c>
      <c r="F13" s="760">
        <f t="shared" si="0"/>
        <v>1</v>
      </c>
    </row>
    <row r="14" spans="1:8" ht="12.75" customHeight="1" x14ac:dyDescent="0.2">
      <c r="A14" s="341" t="s">
        <v>139</v>
      </c>
      <c r="B14" s="481" t="s">
        <v>905</v>
      </c>
      <c r="C14" s="833">
        <v>28900</v>
      </c>
      <c r="D14" s="181">
        <v>28900</v>
      </c>
      <c r="E14" s="86">
        <v>28900</v>
      </c>
      <c r="F14" s="760">
        <v>1</v>
      </c>
    </row>
    <row r="15" spans="1:8" ht="11.25" customHeight="1" x14ac:dyDescent="0.2">
      <c r="A15" s="341" t="s">
        <v>140</v>
      </c>
      <c r="B15" s="481" t="s">
        <v>903</v>
      </c>
      <c r="C15" s="833">
        <v>41656</v>
      </c>
      <c r="D15" s="181">
        <v>41656</v>
      </c>
      <c r="E15" s="86">
        <v>41656</v>
      </c>
      <c r="F15" s="760">
        <f t="shared" si="0"/>
        <v>1</v>
      </c>
    </row>
    <row r="16" spans="1:8" ht="13.5" customHeight="1" x14ac:dyDescent="0.2">
      <c r="A16" s="341" t="s">
        <v>141</v>
      </c>
      <c r="B16" s="481" t="s">
        <v>780</v>
      </c>
      <c r="C16" s="833">
        <v>5100</v>
      </c>
      <c r="D16" s="181">
        <v>5100</v>
      </c>
      <c r="E16" s="86">
        <v>5100</v>
      </c>
      <c r="F16" s="760">
        <f t="shared" si="0"/>
        <v>1</v>
      </c>
    </row>
    <row r="17" spans="1:10" ht="12.75" customHeight="1" x14ac:dyDescent="0.2">
      <c r="A17" s="341" t="s">
        <v>142</v>
      </c>
      <c r="B17" s="481" t="s">
        <v>904</v>
      </c>
      <c r="C17" s="833"/>
      <c r="D17" s="181"/>
      <c r="E17" s="86"/>
      <c r="F17" s="760"/>
    </row>
    <row r="18" spans="1:10" ht="14.25" customHeight="1" x14ac:dyDescent="0.2">
      <c r="A18" s="341" t="s">
        <v>143</v>
      </c>
      <c r="B18" s="481" t="s">
        <v>18</v>
      </c>
      <c r="C18" s="833"/>
      <c r="D18" s="181"/>
      <c r="E18" s="86"/>
      <c r="F18" s="760"/>
    </row>
    <row r="19" spans="1:10" ht="24" customHeight="1" x14ac:dyDescent="0.2">
      <c r="A19" s="341" t="s">
        <v>144</v>
      </c>
      <c r="B19" s="483" t="s">
        <v>281</v>
      </c>
      <c r="C19" s="834"/>
      <c r="D19" s="181"/>
      <c r="E19" s="86"/>
      <c r="F19" s="760"/>
    </row>
    <row r="20" spans="1:10" ht="12.75" customHeight="1" x14ac:dyDescent="0.2">
      <c r="A20" s="341" t="s">
        <v>145</v>
      </c>
      <c r="B20" s="484" t="s">
        <v>237</v>
      </c>
      <c r="C20" s="833"/>
      <c r="D20" s="181"/>
      <c r="E20" s="86"/>
      <c r="F20" s="760"/>
    </row>
    <row r="21" spans="1:10" ht="12.75" customHeight="1" x14ac:dyDescent="0.2">
      <c r="A21" s="341" t="s">
        <v>146</v>
      </c>
      <c r="B21" s="830" t="s">
        <v>238</v>
      </c>
      <c r="C21" s="833"/>
      <c r="D21" s="181"/>
      <c r="E21" s="86"/>
      <c r="F21" s="760"/>
    </row>
    <row r="22" spans="1:10" ht="12.75" customHeight="1" x14ac:dyDescent="0.2">
      <c r="A22" s="341" t="s">
        <v>147</v>
      </c>
      <c r="B22" s="484" t="s">
        <v>239</v>
      </c>
      <c r="C22" s="833"/>
      <c r="D22" s="181"/>
      <c r="E22" s="86"/>
      <c r="F22" s="760"/>
    </row>
    <row r="23" spans="1:10" ht="15" customHeight="1" x14ac:dyDescent="0.2">
      <c r="A23" s="341" t="s">
        <v>148</v>
      </c>
      <c r="B23" s="484" t="s">
        <v>601</v>
      </c>
      <c r="C23" s="833"/>
      <c r="D23" s="181"/>
      <c r="E23" s="86"/>
      <c r="F23" s="760"/>
    </row>
    <row r="24" spans="1:10" ht="12.75" customHeight="1" x14ac:dyDescent="0.2">
      <c r="A24" s="341" t="s">
        <v>149</v>
      </c>
      <c r="B24" s="830" t="s">
        <v>240</v>
      </c>
      <c r="C24" s="833"/>
      <c r="D24" s="181"/>
      <c r="E24" s="86"/>
      <c r="F24" s="760"/>
    </row>
    <row r="25" spans="1:10" ht="12.75" customHeight="1" x14ac:dyDescent="0.2">
      <c r="A25" s="341" t="s">
        <v>151</v>
      </c>
      <c r="B25" s="481" t="s">
        <v>241</v>
      </c>
      <c r="C25" s="833"/>
      <c r="D25" s="181"/>
      <c r="E25" s="86"/>
      <c r="F25" s="760"/>
    </row>
    <row r="26" spans="1:10" ht="12.75" customHeight="1" x14ac:dyDescent="0.2">
      <c r="A26" s="341" t="s">
        <v>152</v>
      </c>
      <c r="B26" s="481" t="s">
        <v>242</v>
      </c>
      <c r="C26" s="833"/>
      <c r="D26" s="181"/>
      <c r="E26" s="86"/>
      <c r="F26" s="760"/>
    </row>
    <row r="27" spans="1:10" ht="25.5" customHeight="1" x14ac:dyDescent="0.2">
      <c r="A27" s="341" t="s">
        <v>156</v>
      </c>
      <c r="B27" s="485" t="s">
        <v>282</v>
      </c>
      <c r="C27" s="1319">
        <v>10099347</v>
      </c>
      <c r="D27" s="1319">
        <v>10972668</v>
      </c>
      <c r="E27" s="1320">
        <v>10972668</v>
      </c>
      <c r="F27" s="1321">
        <f>E27/D27</f>
        <v>1</v>
      </c>
    </row>
    <row r="28" spans="1:10" ht="12.75" customHeight="1" x14ac:dyDescent="0.2">
      <c r="A28" s="341" t="s">
        <v>157</v>
      </c>
      <c r="B28" s="481" t="s">
        <v>243</v>
      </c>
      <c r="C28" s="833">
        <v>2821531</v>
      </c>
      <c r="D28" s="181">
        <v>2897097</v>
      </c>
      <c r="E28" s="86">
        <v>2897097</v>
      </c>
      <c r="F28" s="760">
        <f>E28/D28</f>
        <v>1</v>
      </c>
      <c r="H28" s="12"/>
      <c r="I28" s="12"/>
      <c r="J28" s="12"/>
    </row>
    <row r="29" spans="1:10" ht="12.75" customHeight="1" x14ac:dyDescent="0.2">
      <c r="A29" s="341" t="s">
        <v>158</v>
      </c>
      <c r="B29" s="481" t="s">
        <v>265</v>
      </c>
      <c r="C29" s="833">
        <v>0</v>
      </c>
      <c r="D29" s="181">
        <v>0</v>
      </c>
      <c r="E29" s="86">
        <v>0</v>
      </c>
      <c r="F29" s="760">
        <v>0</v>
      </c>
      <c r="H29" s="12"/>
      <c r="I29" s="12"/>
      <c r="J29" s="12"/>
    </row>
    <row r="30" spans="1:10" ht="24.75" customHeight="1" x14ac:dyDescent="0.2">
      <c r="A30" s="341" t="s">
        <v>159</v>
      </c>
      <c r="B30" s="481" t="s">
        <v>266</v>
      </c>
      <c r="C30" s="833"/>
      <c r="D30" s="181"/>
      <c r="E30" s="86"/>
      <c r="F30" s="760"/>
      <c r="H30" s="12"/>
      <c r="I30" s="12"/>
      <c r="J30" s="12"/>
    </row>
    <row r="31" spans="1:10" ht="12.75" customHeight="1" x14ac:dyDescent="0.2">
      <c r="A31" s="341" t="s">
        <v>160</v>
      </c>
      <c r="B31" s="481" t="s">
        <v>267</v>
      </c>
      <c r="C31" s="833"/>
      <c r="D31" s="181"/>
      <c r="E31" s="86"/>
      <c r="F31" s="760"/>
    </row>
    <row r="32" spans="1:10" ht="24" customHeight="1" x14ac:dyDescent="0.2">
      <c r="A32" s="341" t="s">
        <v>161</v>
      </c>
      <c r="B32" s="481" t="s">
        <v>268</v>
      </c>
      <c r="C32" s="833"/>
      <c r="D32" s="181"/>
      <c r="E32" s="86"/>
      <c r="F32" s="760"/>
    </row>
    <row r="33" spans="1:9" ht="12.75" customHeight="1" x14ac:dyDescent="0.2">
      <c r="A33" s="341" t="s">
        <v>162</v>
      </c>
      <c r="B33" s="481" t="s">
        <v>244</v>
      </c>
      <c r="C33" s="833">
        <v>3875200</v>
      </c>
      <c r="D33" s="181">
        <v>4318080</v>
      </c>
      <c r="E33" s="86">
        <v>4318080</v>
      </c>
      <c r="F33" s="760">
        <f>E33/D33</f>
        <v>1</v>
      </c>
    </row>
    <row r="34" spans="1:9" ht="12.75" customHeight="1" x14ac:dyDescent="0.2">
      <c r="A34" s="341" t="s">
        <v>163</v>
      </c>
      <c r="B34" s="481" t="s">
        <v>262</v>
      </c>
      <c r="C34" s="833"/>
      <c r="D34" s="181"/>
      <c r="E34" s="86"/>
      <c r="F34" s="760"/>
    </row>
    <row r="35" spans="1:9" ht="12.75" customHeight="1" x14ac:dyDescent="0.2">
      <c r="A35" s="341" t="s">
        <v>164</v>
      </c>
      <c r="B35" s="481" t="s">
        <v>263</v>
      </c>
      <c r="C35" s="833"/>
      <c r="D35" s="181"/>
      <c r="E35" s="86"/>
      <c r="F35" s="760"/>
    </row>
    <row r="36" spans="1:9" ht="25.5" customHeight="1" x14ac:dyDescent="0.2">
      <c r="A36" s="341" t="s">
        <v>165</v>
      </c>
      <c r="B36" s="481" t="s">
        <v>271</v>
      </c>
      <c r="C36" s="833"/>
      <c r="D36" s="181"/>
      <c r="E36" s="86"/>
      <c r="F36" s="760"/>
    </row>
    <row r="37" spans="1:9" ht="23.25" customHeight="1" x14ac:dyDescent="0.2">
      <c r="A37" s="341" t="s">
        <v>166</v>
      </c>
      <c r="B37" s="481" t="s">
        <v>273</v>
      </c>
      <c r="C37" s="833"/>
      <c r="D37" s="181"/>
      <c r="E37" s="86"/>
      <c r="F37" s="760"/>
    </row>
    <row r="38" spans="1:9" ht="24" customHeight="1" x14ac:dyDescent="0.2">
      <c r="A38" s="341" t="s">
        <v>167</v>
      </c>
      <c r="B38" s="481" t="s">
        <v>272</v>
      </c>
      <c r="C38" s="833"/>
      <c r="D38" s="181"/>
      <c r="E38" s="86"/>
      <c r="F38" s="760"/>
    </row>
    <row r="39" spans="1:9" ht="12.75" customHeight="1" x14ac:dyDescent="0.2">
      <c r="A39" s="341" t="s">
        <v>168</v>
      </c>
      <c r="B39" s="481" t="s">
        <v>264</v>
      </c>
      <c r="C39" s="833"/>
      <c r="D39" s="181"/>
      <c r="E39" s="86"/>
      <c r="F39" s="760"/>
    </row>
    <row r="40" spans="1:9" ht="24" customHeight="1" x14ac:dyDescent="0.2">
      <c r="A40" s="341" t="s">
        <v>169</v>
      </c>
      <c r="B40" s="481" t="s">
        <v>269</v>
      </c>
      <c r="C40" s="833"/>
      <c r="D40" s="181"/>
      <c r="E40" s="86"/>
      <c r="F40" s="760"/>
    </row>
    <row r="41" spans="1:9" ht="24" customHeight="1" x14ac:dyDescent="0.2">
      <c r="A41" s="341" t="s">
        <v>170</v>
      </c>
      <c r="B41" s="481" t="s">
        <v>270</v>
      </c>
      <c r="C41" s="833"/>
      <c r="D41" s="181"/>
      <c r="E41" s="86"/>
      <c r="F41" s="760"/>
    </row>
    <row r="42" spans="1:9" ht="25.5" customHeight="1" x14ac:dyDescent="0.2">
      <c r="A42" s="341" t="s">
        <v>171</v>
      </c>
      <c r="B42" s="481" t="s">
        <v>274</v>
      </c>
      <c r="C42" s="833">
        <v>1632000</v>
      </c>
      <c r="D42" s="181">
        <v>1697280</v>
      </c>
      <c r="E42" s="86">
        <v>1697280</v>
      </c>
      <c r="F42" s="760">
        <f t="shared" ref="F42:F47" si="1">E42/D42</f>
        <v>1</v>
      </c>
    </row>
    <row r="43" spans="1:9" ht="22.5" customHeight="1" x14ac:dyDescent="0.2">
      <c r="A43" s="341" t="s">
        <v>172</v>
      </c>
      <c r="B43" s="516" t="s">
        <v>275</v>
      </c>
      <c r="C43" s="834">
        <v>1770616</v>
      </c>
      <c r="D43" s="181">
        <v>2060211</v>
      </c>
      <c r="E43" s="86">
        <v>2060211</v>
      </c>
      <c r="F43" s="760">
        <f t="shared" si="1"/>
        <v>1</v>
      </c>
    </row>
    <row r="44" spans="1:9" ht="15.75" customHeight="1" x14ac:dyDescent="0.2">
      <c r="A44" s="341" t="s">
        <v>173</v>
      </c>
      <c r="B44" s="516"/>
      <c r="C44" s="834"/>
      <c r="D44" s="181"/>
      <c r="E44" s="86"/>
      <c r="F44" s="760" t="e">
        <f t="shared" si="1"/>
        <v>#DIV/0!</v>
      </c>
    </row>
    <row r="45" spans="1:9" ht="18.75" customHeight="1" x14ac:dyDescent="0.2">
      <c r="A45" s="341" t="s">
        <v>174</v>
      </c>
      <c r="B45" s="516" t="s">
        <v>783</v>
      </c>
      <c r="C45" s="834"/>
      <c r="D45" s="181"/>
      <c r="E45" s="86"/>
      <c r="F45" s="760" t="e">
        <f t="shared" si="1"/>
        <v>#DIV/0!</v>
      </c>
      <c r="I45" s="12"/>
    </row>
    <row r="46" spans="1:9" ht="22.5" customHeight="1" x14ac:dyDescent="0.2">
      <c r="A46" s="341" t="s">
        <v>174</v>
      </c>
      <c r="B46" s="485" t="s">
        <v>283</v>
      </c>
      <c r="C46" s="1319">
        <v>1200000</v>
      </c>
      <c r="D46" s="1319">
        <v>1200000</v>
      </c>
      <c r="E46" s="1320">
        <v>1200000</v>
      </c>
      <c r="F46" s="1321">
        <f t="shared" si="1"/>
        <v>1</v>
      </c>
      <c r="H46" s="12"/>
    </row>
    <row r="47" spans="1:9" ht="27" customHeight="1" x14ac:dyDescent="0.2">
      <c r="A47" s="341" t="s">
        <v>177</v>
      </c>
      <c r="B47" s="831" t="s">
        <v>245</v>
      </c>
      <c r="C47" s="835">
        <v>1200000</v>
      </c>
      <c r="D47" s="181">
        <v>1200000</v>
      </c>
      <c r="E47" s="86">
        <v>1200000</v>
      </c>
      <c r="F47" s="760">
        <f t="shared" si="1"/>
        <v>1</v>
      </c>
      <c r="H47" s="12"/>
    </row>
    <row r="48" spans="1:9" ht="15" customHeight="1" thickBot="1" x14ac:dyDescent="0.25">
      <c r="A48" s="486" t="s">
        <v>178</v>
      </c>
      <c r="B48" s="516" t="s">
        <v>246</v>
      </c>
      <c r="C48" s="834"/>
      <c r="D48" s="182"/>
      <c r="E48" s="91"/>
      <c r="F48" s="760"/>
    </row>
    <row r="49" spans="1:6" ht="16.5" customHeight="1" thickBot="1" x14ac:dyDescent="0.25">
      <c r="A49" s="243" t="s">
        <v>179</v>
      </c>
      <c r="B49" s="560" t="s">
        <v>288</v>
      </c>
      <c r="C49" s="836">
        <v>17582050</v>
      </c>
      <c r="D49" s="836">
        <f>D8+D27+D46</f>
        <v>18379715</v>
      </c>
      <c r="E49" s="1035">
        <f>E8+E27+E46</f>
        <v>18379715</v>
      </c>
      <c r="F49" s="766">
        <f>E49/D49</f>
        <v>1</v>
      </c>
    </row>
    <row r="50" spans="1:6" ht="12.75" customHeight="1" x14ac:dyDescent="0.2"/>
    <row r="51" spans="1:6" ht="12.75" customHeight="1" x14ac:dyDescent="0.2">
      <c r="A51" s="1377" t="s">
        <v>902</v>
      </c>
      <c r="B51" s="1377"/>
      <c r="C51" s="1377"/>
    </row>
    <row r="52" spans="1:6" ht="12.75" customHeight="1" x14ac:dyDescent="0.2">
      <c r="A52" s="202">
        <v>7</v>
      </c>
      <c r="B52" s="202"/>
      <c r="C52" s="202"/>
    </row>
    <row r="53" spans="1:6" ht="12.75" customHeight="1" x14ac:dyDescent="0.2">
      <c r="A53" s="202"/>
      <c r="B53" s="202"/>
      <c r="C53" s="202"/>
    </row>
    <row r="54" spans="1:6" ht="12.75" customHeight="1" x14ac:dyDescent="0.2">
      <c r="A54" s="1408" t="s">
        <v>441</v>
      </c>
      <c r="B54" s="1405"/>
      <c r="C54" s="1405"/>
      <c r="D54" s="1405"/>
      <c r="E54" s="1405"/>
      <c r="F54" s="1405"/>
    </row>
    <row r="55" spans="1:6" ht="12.75" customHeight="1" x14ac:dyDescent="0.2">
      <c r="A55" s="34"/>
      <c r="B55" s="99"/>
      <c r="C55" s="99"/>
    </row>
    <row r="56" spans="1:6" ht="12.75" customHeight="1" thickBot="1" x14ac:dyDescent="0.25">
      <c r="B56" s="1"/>
      <c r="C56" s="39"/>
      <c r="E56" s="39" t="s">
        <v>883</v>
      </c>
    </row>
    <row r="57" spans="1:6" ht="30.75" customHeight="1" thickBot="1" x14ac:dyDescent="0.25">
      <c r="A57" s="242" t="s">
        <v>126</v>
      </c>
      <c r="B57" s="393" t="s">
        <v>19</v>
      </c>
      <c r="C57" s="738" t="s">
        <v>107</v>
      </c>
      <c r="D57" s="843" t="s">
        <v>108</v>
      </c>
      <c r="E57" s="188" t="s">
        <v>583</v>
      </c>
      <c r="F57" s="193" t="s">
        <v>110</v>
      </c>
    </row>
    <row r="58" spans="1:6" s="452" customFormat="1" ht="12.75" customHeight="1" thickBot="1" x14ac:dyDescent="0.25">
      <c r="A58" s="241" t="s">
        <v>127</v>
      </c>
      <c r="B58" s="451" t="s">
        <v>128</v>
      </c>
      <c r="C58" s="251" t="s">
        <v>129</v>
      </c>
      <c r="D58" s="780" t="s">
        <v>130</v>
      </c>
      <c r="E58" s="817" t="s">
        <v>150</v>
      </c>
      <c r="F58" s="813" t="s">
        <v>175</v>
      </c>
    </row>
    <row r="59" spans="1:6" ht="14.25" customHeight="1" x14ac:dyDescent="0.2">
      <c r="A59" s="394" t="s">
        <v>131</v>
      </c>
      <c r="B59" s="558"/>
      <c r="C59" s="533"/>
      <c r="D59" s="716"/>
      <c r="E59" s="302"/>
      <c r="F59" s="842"/>
    </row>
    <row r="60" spans="1:6" ht="12.75" customHeight="1" x14ac:dyDescent="0.2">
      <c r="A60" s="343" t="s">
        <v>132</v>
      </c>
      <c r="B60" s="483"/>
      <c r="C60" s="781"/>
      <c r="D60" s="717"/>
      <c r="E60" s="488"/>
      <c r="F60" s="715"/>
    </row>
    <row r="61" spans="1:6" ht="12.75" customHeight="1" x14ac:dyDescent="0.2">
      <c r="A61" s="343" t="s">
        <v>133</v>
      </c>
      <c r="B61" s="480"/>
      <c r="C61" s="833"/>
      <c r="D61" s="717"/>
      <c r="E61" s="488"/>
      <c r="F61" s="715"/>
    </row>
    <row r="62" spans="1:6" ht="12.75" customHeight="1" x14ac:dyDescent="0.2">
      <c r="A62" s="341" t="s">
        <v>134</v>
      </c>
      <c r="B62" s="480"/>
      <c r="C62" s="833"/>
      <c r="D62" s="717"/>
      <c r="E62" s="488"/>
      <c r="F62" s="715"/>
    </row>
    <row r="63" spans="1:6" ht="12.75" customHeight="1" x14ac:dyDescent="0.2">
      <c r="A63" s="341" t="s">
        <v>135</v>
      </c>
      <c r="B63" s="480"/>
      <c r="C63" s="833"/>
      <c r="D63" s="717"/>
      <c r="E63" s="488"/>
      <c r="F63" s="715"/>
    </row>
    <row r="64" spans="1:6" ht="12.75" customHeight="1" x14ac:dyDescent="0.2">
      <c r="A64" s="341" t="s">
        <v>136</v>
      </c>
      <c r="B64" s="480"/>
      <c r="C64" s="834"/>
      <c r="D64" s="717"/>
      <c r="E64" s="488"/>
      <c r="F64" s="715"/>
    </row>
    <row r="65" spans="1:6" ht="12.75" customHeight="1" x14ac:dyDescent="0.2">
      <c r="A65" s="341" t="s">
        <v>137</v>
      </c>
      <c r="B65" s="480"/>
      <c r="C65" s="833"/>
      <c r="D65" s="717"/>
      <c r="E65" s="488"/>
      <c r="F65" s="715"/>
    </row>
    <row r="66" spans="1:6" ht="12.75" customHeight="1" thickBot="1" x14ac:dyDescent="0.25">
      <c r="A66" s="347" t="s">
        <v>138</v>
      </c>
      <c r="B66" s="559"/>
      <c r="C66" s="840"/>
      <c r="D66" s="718"/>
      <c r="E66" s="489"/>
      <c r="F66" s="715"/>
    </row>
    <row r="67" spans="1:6" ht="26.25" customHeight="1" thickBot="1" x14ac:dyDescent="0.25">
      <c r="A67" s="243" t="s">
        <v>139</v>
      </c>
      <c r="B67" s="560" t="s">
        <v>442</v>
      </c>
      <c r="C67" s="146">
        <f>SUM(C61:C66)</f>
        <v>0</v>
      </c>
      <c r="D67" s="719"/>
      <c r="E67" s="295"/>
      <c r="F67" s="841"/>
    </row>
    <row r="68" spans="1:6" ht="12.75" customHeight="1" x14ac:dyDescent="0.2"/>
    <row r="69" spans="1:6" ht="12.75" customHeight="1" x14ac:dyDescent="0.2"/>
    <row r="70" spans="1:6" ht="12.75" customHeight="1" x14ac:dyDescent="0.2"/>
    <row r="71" spans="1:6" ht="12.75" customHeight="1" x14ac:dyDescent="0.2">
      <c r="C71" s="52"/>
    </row>
    <row r="72" spans="1:6" ht="12.75" customHeight="1" x14ac:dyDescent="0.2"/>
    <row r="73" spans="1:6" ht="12.75" customHeight="1" x14ac:dyDescent="0.2"/>
    <row r="74" spans="1:6" ht="12.75" customHeight="1" x14ac:dyDescent="0.2"/>
    <row r="75" spans="1:6" ht="12.75" customHeight="1" x14ac:dyDescent="0.2"/>
    <row r="76" spans="1:6" ht="12.75" customHeight="1" x14ac:dyDescent="0.2"/>
    <row r="77" spans="1:6" ht="12.75" customHeight="1" x14ac:dyDescent="0.2"/>
    <row r="78" spans="1:6" ht="12.75" customHeight="1" x14ac:dyDescent="0.2"/>
    <row r="79" spans="1:6" ht="12.75" customHeight="1" x14ac:dyDescent="0.2"/>
    <row r="80" spans="1:6" ht="12.75" customHeight="1" x14ac:dyDescent="0.2">
      <c r="B80" s="1"/>
      <c r="C80" s="1"/>
    </row>
    <row r="81" spans="2:5" ht="12.75" customHeight="1" x14ac:dyDescent="0.2">
      <c r="B81" s="1"/>
      <c r="C81" s="1"/>
    </row>
    <row r="82" spans="2:5" ht="12.75" customHeight="1" x14ac:dyDescent="0.2">
      <c r="B82" s="1"/>
      <c r="C82" s="1"/>
    </row>
    <row r="83" spans="2:5" x14ac:dyDescent="0.2">
      <c r="B83" s="1"/>
      <c r="C83" s="1"/>
      <c r="D83" s="202"/>
      <c r="E83" s="202"/>
    </row>
    <row r="84" spans="2:5" x14ac:dyDescent="0.2">
      <c r="B84" s="1"/>
      <c r="C84" s="1"/>
    </row>
    <row r="85" spans="2:5" x14ac:dyDescent="0.2">
      <c r="B85" s="1"/>
      <c r="C85" s="1"/>
    </row>
    <row r="86" spans="2:5" x14ac:dyDescent="0.2">
      <c r="B86" s="1"/>
      <c r="C86" s="1"/>
    </row>
    <row r="87" spans="2:5" x14ac:dyDescent="0.2">
      <c r="B87" s="1"/>
      <c r="C87" s="1"/>
    </row>
    <row r="88" spans="2:5" x14ac:dyDescent="0.2">
      <c r="B88" s="1"/>
      <c r="C88" s="1"/>
    </row>
    <row r="89" spans="2:5" ht="12.75" customHeight="1" x14ac:dyDescent="0.2">
      <c r="B89" s="1"/>
      <c r="C89" s="1"/>
    </row>
    <row r="90" spans="2:5" ht="12.75" customHeight="1" x14ac:dyDescent="0.2">
      <c r="B90" s="1"/>
      <c r="C90" s="1"/>
    </row>
    <row r="91" spans="2:5" ht="12.75" customHeight="1" x14ac:dyDescent="0.2">
      <c r="B91" s="1"/>
      <c r="C91" s="1"/>
    </row>
    <row r="92" spans="2:5" ht="12.75" customHeight="1" x14ac:dyDescent="0.2">
      <c r="B92" s="1"/>
      <c r="C92" s="1"/>
    </row>
    <row r="93" spans="2:5" ht="12.75" customHeight="1" x14ac:dyDescent="0.2">
      <c r="B93" s="1"/>
      <c r="C93" s="1"/>
    </row>
    <row r="94" spans="2:5" ht="12.75" customHeight="1" x14ac:dyDescent="0.2">
      <c r="B94" s="1"/>
      <c r="C94" s="1"/>
    </row>
    <row r="95" spans="2:5" ht="12.75" customHeight="1" x14ac:dyDescent="0.2">
      <c r="B95" s="1"/>
      <c r="C95" s="1"/>
    </row>
    <row r="96" spans="2:5" ht="12.75" customHeight="1" x14ac:dyDescent="0.2">
      <c r="B96" s="1"/>
      <c r="C96" s="1"/>
    </row>
    <row r="97" spans="2:3" ht="12.75" customHeight="1" x14ac:dyDescent="0.2">
      <c r="B97" s="1"/>
      <c r="C97" s="1"/>
    </row>
    <row r="98" spans="2:3" ht="12.75" customHeight="1" x14ac:dyDescent="0.2">
      <c r="B98" s="1"/>
      <c r="C98" s="1"/>
    </row>
    <row r="99" spans="2:3" ht="12.75" customHeight="1" x14ac:dyDescent="0.2">
      <c r="B99" s="1"/>
      <c r="C99" s="1"/>
    </row>
    <row r="100" spans="2:3" ht="12.75" customHeight="1" x14ac:dyDescent="0.2">
      <c r="B100" s="1"/>
      <c r="C100" s="1"/>
    </row>
    <row r="101" spans="2:3" ht="12.75" customHeight="1" x14ac:dyDescent="0.2">
      <c r="B101" s="1"/>
      <c r="C101" s="1"/>
    </row>
    <row r="102" spans="2:3" ht="12.75" customHeight="1" x14ac:dyDescent="0.2">
      <c r="B102" s="1"/>
      <c r="C102" s="1"/>
    </row>
    <row r="103" spans="2:3" ht="12.75" customHeight="1" x14ac:dyDescent="0.2">
      <c r="B103" s="1"/>
      <c r="C103" s="1"/>
    </row>
    <row r="104" spans="2:3" ht="12.75" customHeight="1" x14ac:dyDescent="0.2">
      <c r="B104" s="1"/>
      <c r="C104" s="1"/>
    </row>
    <row r="105" spans="2:3" ht="12.75" customHeight="1" x14ac:dyDescent="0.2">
      <c r="B105" s="1"/>
      <c r="C105" s="1"/>
    </row>
    <row r="106" spans="2:3" ht="12.75" customHeight="1" x14ac:dyDescent="0.2">
      <c r="B106" s="1"/>
      <c r="C106" s="1"/>
    </row>
    <row r="107" spans="2:3" ht="12.75" customHeight="1" x14ac:dyDescent="0.2">
      <c r="B107" s="1"/>
      <c r="C107" s="1"/>
    </row>
    <row r="108" spans="2:3" ht="12.75" customHeight="1" x14ac:dyDescent="0.2">
      <c r="B108" s="1"/>
      <c r="C108" s="1"/>
    </row>
    <row r="109" spans="2:3" ht="12.75" customHeight="1" x14ac:dyDescent="0.2">
      <c r="B109" s="1"/>
      <c r="C109" s="1"/>
    </row>
    <row r="110" spans="2:3" ht="12.75" customHeight="1" x14ac:dyDescent="0.2">
      <c r="B110" s="1"/>
      <c r="C110" s="1"/>
    </row>
    <row r="111" spans="2:3" ht="9.75" customHeight="1" x14ac:dyDescent="0.2">
      <c r="B111" s="1"/>
      <c r="C111" s="1"/>
    </row>
    <row r="112" spans="2:3" ht="12.75" customHeight="1" x14ac:dyDescent="0.2">
      <c r="B112" s="1"/>
      <c r="C112" s="1"/>
    </row>
    <row r="113" spans="2:5" ht="12.75" customHeight="1" x14ac:dyDescent="0.2">
      <c r="B113" s="1"/>
      <c r="C113" s="1"/>
    </row>
    <row r="114" spans="2:5" ht="12.75" customHeight="1" x14ac:dyDescent="0.2">
      <c r="B114" s="1"/>
      <c r="C114" s="1"/>
    </row>
    <row r="115" spans="2:5" ht="12.75" customHeight="1" x14ac:dyDescent="0.2">
      <c r="B115" s="1"/>
      <c r="C115" s="1"/>
    </row>
    <row r="116" spans="2:5" ht="12.75" customHeight="1" x14ac:dyDescent="0.2">
      <c r="B116" s="1"/>
      <c r="C116" s="1"/>
    </row>
    <row r="117" spans="2:5" ht="12.75" customHeight="1" x14ac:dyDescent="0.2">
      <c r="B117" s="1"/>
      <c r="C117" s="1"/>
    </row>
    <row r="118" spans="2:5" ht="12.75" customHeight="1" x14ac:dyDescent="0.2">
      <c r="B118" s="1"/>
      <c r="C118" s="1"/>
    </row>
    <row r="119" spans="2:5" ht="12.75" customHeight="1" x14ac:dyDescent="0.2">
      <c r="B119" s="1"/>
      <c r="C119" s="1"/>
    </row>
    <row r="120" spans="2:5" ht="12.75" customHeight="1" x14ac:dyDescent="0.2">
      <c r="B120" s="1"/>
      <c r="C120" s="1"/>
    </row>
    <row r="121" spans="2:5" ht="12.75" customHeight="1" x14ac:dyDescent="0.2">
      <c r="B121" s="1"/>
      <c r="C121" s="1"/>
    </row>
    <row r="122" spans="2:5" ht="12.75" customHeight="1" x14ac:dyDescent="0.2">
      <c r="B122" s="1"/>
      <c r="C122" s="1"/>
    </row>
    <row r="123" spans="2:5" ht="12.75" customHeight="1" x14ac:dyDescent="0.2">
      <c r="B123" s="1"/>
      <c r="C123" s="1"/>
    </row>
    <row r="124" spans="2:5" ht="12.75" customHeight="1" x14ac:dyDescent="0.2">
      <c r="B124" s="1"/>
      <c r="C124" s="1"/>
    </row>
    <row r="125" spans="2:5" ht="12.75" customHeight="1" x14ac:dyDescent="0.2">
      <c r="B125" s="1"/>
      <c r="C125" s="1"/>
    </row>
    <row r="126" spans="2:5" ht="12.75" customHeight="1" x14ac:dyDescent="0.2">
      <c r="B126" s="1"/>
      <c r="C126" s="1"/>
    </row>
    <row r="127" spans="2:5" ht="12.75" customHeight="1" x14ac:dyDescent="0.2">
      <c r="B127" s="1"/>
      <c r="C127" s="1"/>
    </row>
    <row r="128" spans="2:5" ht="12.75" customHeight="1" x14ac:dyDescent="0.2">
      <c r="B128" s="1"/>
      <c r="C128" s="1"/>
      <c r="D128" s="259"/>
      <c r="E128" s="259"/>
    </row>
    <row r="129" spans="2:5" ht="12.75" customHeight="1" x14ac:dyDescent="0.2">
      <c r="B129" s="1"/>
      <c r="C129" s="1"/>
    </row>
    <row r="130" spans="2:5" ht="12.75" customHeight="1" x14ac:dyDescent="0.2">
      <c r="B130" s="1"/>
      <c r="C130" s="1"/>
    </row>
    <row r="131" spans="2:5" ht="12.75" customHeight="1" x14ac:dyDescent="0.2">
      <c r="B131" s="1"/>
      <c r="C131" s="1"/>
    </row>
    <row r="132" spans="2:5" ht="12.75" customHeight="1" x14ac:dyDescent="0.2">
      <c r="B132" s="1"/>
      <c r="C132" s="1"/>
    </row>
    <row r="133" spans="2:5" ht="12.75" customHeight="1" x14ac:dyDescent="0.2">
      <c r="B133" s="1"/>
      <c r="C133" s="1"/>
    </row>
    <row r="134" spans="2:5" ht="12.75" customHeight="1" x14ac:dyDescent="0.2">
      <c r="B134" s="1"/>
      <c r="C134" s="1"/>
    </row>
    <row r="135" spans="2:5" ht="12.75" customHeight="1" x14ac:dyDescent="0.2">
      <c r="B135" s="1"/>
      <c r="C135" s="1"/>
    </row>
    <row r="136" spans="2:5" ht="12.75" customHeight="1" x14ac:dyDescent="0.2">
      <c r="B136" s="1"/>
      <c r="C136" s="1"/>
    </row>
    <row r="137" spans="2:5" ht="12.75" customHeight="1" x14ac:dyDescent="0.2">
      <c r="B137" s="1"/>
      <c r="C137" s="1"/>
    </row>
    <row r="138" spans="2:5" ht="12.75" customHeight="1" x14ac:dyDescent="0.2">
      <c r="B138" s="1"/>
      <c r="C138" s="1"/>
    </row>
    <row r="139" spans="2:5" ht="12.75" customHeight="1" x14ac:dyDescent="0.2">
      <c r="B139" s="1"/>
      <c r="C139" s="1"/>
    </row>
    <row r="140" spans="2:5" x14ac:dyDescent="0.2">
      <c r="B140" s="1"/>
      <c r="C140" s="1"/>
    </row>
    <row r="141" spans="2:5" x14ac:dyDescent="0.2">
      <c r="B141" s="1"/>
      <c r="C141" s="1"/>
      <c r="D141" s="52"/>
      <c r="E141" t="s">
        <v>229</v>
      </c>
    </row>
    <row r="142" spans="2:5" x14ac:dyDescent="0.2">
      <c r="B142" s="1"/>
      <c r="C142" s="1"/>
      <c r="D142" s="52"/>
    </row>
    <row r="143" spans="2:5" x14ac:dyDescent="0.2">
      <c r="B143" s="1"/>
      <c r="C143" s="1"/>
      <c r="D143" s="52"/>
    </row>
    <row r="144" spans="2:5" x14ac:dyDescent="0.2">
      <c r="B144" s="1"/>
      <c r="C144" s="1"/>
      <c r="D144" s="52"/>
    </row>
    <row r="145" spans="2:4" x14ac:dyDescent="0.2">
      <c r="B145" s="1"/>
      <c r="C145" s="1"/>
      <c r="D145" s="52"/>
    </row>
    <row r="146" spans="2:4" x14ac:dyDescent="0.2">
      <c r="B146" s="1"/>
      <c r="C146" s="1"/>
      <c r="D146" s="52"/>
    </row>
    <row r="147" spans="2:4" x14ac:dyDescent="0.2">
      <c r="B147" s="1"/>
      <c r="C147" s="1"/>
      <c r="D147" s="52"/>
    </row>
    <row r="148" spans="2:4" x14ac:dyDescent="0.2">
      <c r="B148" s="1"/>
      <c r="C148" s="1"/>
      <c r="D148" s="52"/>
    </row>
    <row r="149" spans="2:4" x14ac:dyDescent="0.2">
      <c r="B149" s="1"/>
      <c r="C149" s="1"/>
      <c r="D149" s="52"/>
    </row>
    <row r="150" spans="2:4" x14ac:dyDescent="0.2">
      <c r="B150" s="1"/>
      <c r="C150" s="1"/>
      <c r="D150" s="52"/>
    </row>
    <row r="151" spans="2:4" x14ac:dyDescent="0.2">
      <c r="B151" s="1"/>
      <c r="C151" s="1"/>
      <c r="D151" s="52"/>
    </row>
    <row r="152" spans="2:4" x14ac:dyDescent="0.2">
      <c r="B152" s="1"/>
      <c r="C152" s="1"/>
      <c r="D152" s="52"/>
    </row>
    <row r="153" spans="2:4" x14ac:dyDescent="0.2">
      <c r="B153" s="1"/>
      <c r="C153" s="1"/>
      <c r="D153" s="52"/>
    </row>
    <row r="154" spans="2:4" x14ac:dyDescent="0.2">
      <c r="B154" s="1"/>
      <c r="C154" s="1"/>
      <c r="D154" s="52"/>
    </row>
    <row r="155" spans="2:4" x14ac:dyDescent="0.2">
      <c r="B155" s="1"/>
      <c r="C155" s="1"/>
    </row>
    <row r="156" spans="2:4" x14ac:dyDescent="0.2">
      <c r="B156" s="1"/>
      <c r="C156" s="1"/>
    </row>
    <row r="157" spans="2:4" x14ac:dyDescent="0.2">
      <c r="B157" s="1"/>
      <c r="C157" s="1"/>
    </row>
    <row r="158" spans="2:4" x14ac:dyDescent="0.2">
      <c r="B158" s="1"/>
      <c r="C158" s="1"/>
    </row>
    <row r="159" spans="2:4" x14ac:dyDescent="0.2">
      <c r="B159" s="1"/>
      <c r="C159" s="1"/>
    </row>
    <row r="160" spans="2:4" x14ac:dyDescent="0.2">
      <c r="B160" s="1"/>
      <c r="C160" s="1"/>
    </row>
    <row r="161" spans="2:5" x14ac:dyDescent="0.2">
      <c r="B161" s="1"/>
      <c r="C161" s="1"/>
    </row>
    <row r="162" spans="2:5" x14ac:dyDescent="0.2">
      <c r="B162" s="1"/>
      <c r="C162" s="1"/>
    </row>
    <row r="163" spans="2:5" x14ac:dyDescent="0.2">
      <c r="B163" s="1"/>
      <c r="C163" s="1"/>
    </row>
    <row r="164" spans="2:5" x14ac:dyDescent="0.2">
      <c r="B164" s="1"/>
      <c r="C164" s="1"/>
    </row>
    <row r="165" spans="2:5" x14ac:dyDescent="0.2">
      <c r="B165" s="1"/>
      <c r="C165" s="1"/>
    </row>
    <row r="166" spans="2:5" x14ac:dyDescent="0.2">
      <c r="B166" s="1"/>
      <c r="C166" s="1"/>
    </row>
    <row r="169" spans="2:5" x14ac:dyDescent="0.2">
      <c r="E169" s="52"/>
    </row>
    <row r="171" spans="2:5" x14ac:dyDescent="0.2">
      <c r="E171" s="52"/>
    </row>
  </sheetData>
  <mergeCells count="3">
    <mergeCell ref="A51:C51"/>
    <mergeCell ref="A54:F54"/>
    <mergeCell ref="A2:F2"/>
  </mergeCells>
  <pageMargins left="0.70866141732283472" right="0.51181102362204722" top="0.15748031496062992" bottom="0.15748031496062992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27</vt:i4>
      </vt:variant>
    </vt:vector>
  </HeadingPairs>
  <TitlesOfParts>
    <vt:vector size="27" baseType="lpstr">
      <vt:lpstr>1.mérleg</vt:lpstr>
      <vt:lpstr>kiadási eik</vt:lpstr>
      <vt:lpstr>cofog kiadás</vt:lpstr>
      <vt:lpstr>műk.tám kiadás</vt:lpstr>
      <vt:lpstr>ellátottak</vt:lpstr>
      <vt:lpstr>kölcsön nyújtás</vt:lpstr>
      <vt:lpstr>bevételi ei</vt:lpstr>
      <vt:lpstr>közhat bev.</vt:lpstr>
      <vt:lpstr>köt szám</vt:lpstr>
      <vt:lpstr>közp.tám</vt:lpstr>
      <vt:lpstr>tul.bev</vt:lpstr>
      <vt:lpstr>felh önk.tám</vt:lpstr>
      <vt:lpstr>felh.bev</vt:lpstr>
      <vt:lpstr>kölcsön visszat</vt:lpstr>
      <vt:lpstr>felúj</vt:lpstr>
      <vt:lpstr>létszám</vt:lpstr>
      <vt:lpstr>műk-felh-mérleg</vt:lpstr>
      <vt:lpstr>adósságot kel ügy</vt:lpstr>
      <vt:lpstr>EIütemt</vt:lpstr>
      <vt:lpstr>hitel1</vt:lpstr>
      <vt:lpstr>hitel2</vt:lpstr>
      <vt:lpstr>3év</vt:lpstr>
      <vt:lpstr>elszámolás</vt:lpstr>
      <vt:lpstr>Pe vált</vt:lpstr>
      <vt:lpstr>mérleg</vt:lpstr>
      <vt:lpstr>maradvány</vt:lpstr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CSOPVEZ</cp:lastModifiedBy>
  <cp:lastPrinted>2017-05-25T10:02:44Z</cp:lastPrinted>
  <dcterms:created xsi:type="dcterms:W3CDTF">2011-01-18T10:18:13Z</dcterms:created>
  <dcterms:modified xsi:type="dcterms:W3CDTF">2017-05-25T10:03:56Z</dcterms:modified>
</cp:coreProperties>
</file>