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9435" windowHeight="3270" tabRatio="863" activeTab="2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 sz. m óvoda" sheetId="6" r:id="rId6"/>
    <sheet name="6 .sz.m. Létszám (2)" sheetId="7" r:id="rId7"/>
    <sheet name="7.sz.m.Dologi kiadás (2)" sheetId="8" r:id="rId8"/>
    <sheet name="8.sz.m.szociális kiadások" sheetId="9" r:id="rId9"/>
    <sheet name="9.sz.m.átadott pe (2)" sheetId="10" r:id="rId10"/>
    <sheet name="10.sz.m.fejlesztés (2)" sheetId="11" r:id="rId11"/>
    <sheet name="11. sz.m. előir felh terv" sheetId="12" r:id="rId12"/>
    <sheet name="12.sz.m. . saját bevételek" sheetId="13" r:id="rId13"/>
    <sheet name="13.sz.m. állami támogatás " sheetId="14" r:id="rId14"/>
    <sheet name="14. sz.m. közvetett tám." sheetId="15" r:id="rId15"/>
    <sheet name="15.sz.m. tartozás" sheetId="16" r:id="rId16"/>
  </sheets>
  <definedNames>
    <definedName name="_xlnm.Print_Area" localSheetId="1">'1 .sz.m.önk.össz.kiad.'!$A$2:$AM$70</definedName>
    <definedName name="_xlnm.Print_Area" localSheetId="0">'1.sz.m-önk.össze.bev'!$A$1:$AG$61</definedName>
    <definedName name="_xlnm.Print_Area" localSheetId="10">'10.sz.m.fejlesztés (2)'!$A$1:$W$31</definedName>
    <definedName name="_xlnm.Print_Area" localSheetId="11">'11. sz.m. előir felh terv'!$A$1:$O$22</definedName>
    <definedName name="_xlnm.Print_Area" localSheetId="2">'2.sz.m.összehasonlító'!$A$1:$T$34</definedName>
    <definedName name="_xlnm.Print_Area" localSheetId="3">'3.sz.m Önk  bev.'!$A$1:$AF$61</definedName>
    <definedName name="_xlnm.Print_Area" localSheetId="4">'4.sz.m.ÖNK kiadás'!$A$1:$AG$39</definedName>
    <definedName name="_xlnm.Print_Area" localSheetId="5">'5. sz. m óvoda'!$A$1:$Y$47</definedName>
    <definedName name="_xlnm.Print_Area" localSheetId="6">'6 .sz.m. Létszám (2)'!$A$1:$K$15</definedName>
    <definedName name="_xlnm.Print_Area" localSheetId="7">'7.sz.m.Dologi kiadás (2)'!$A$1:$AD$21</definedName>
    <definedName name="_xlnm.Print_Area" localSheetId="8">'8.sz.m.szociális kiadások'!$A$1:$Z$45</definedName>
    <definedName name="_xlnm.Print_Area" localSheetId="9">'9.sz.m.átadott pe (2)'!$A$1:$AG$50</definedName>
  </definedNames>
  <calcPr fullCalcOnLoad="1"/>
</workbook>
</file>

<file path=xl/sharedStrings.xml><?xml version="1.0" encoding="utf-8"?>
<sst xmlns="http://schemas.openxmlformats.org/spreadsheetml/2006/main" count="1337" uniqueCount="581">
  <si>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</si>
  <si>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</si>
  <si>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</si>
  <si>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</si>
  <si>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</si>
  <si>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</si>
  <si>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</si>
  <si>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</si>
  <si>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</si>
  <si>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</si>
  <si>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</si>
  <si>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</si>
  <si>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</si>
  <si>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</si>
  <si>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</si>
  <si>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Közvilágítási feladatok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</si>
  <si>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</si>
  <si>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</si>
  <si>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</si>
  <si>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</si>
  <si>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</si>
  <si>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</si>
  <si>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</si>
  <si>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Szociális ellátások</t>
  </si>
  <si>
    <t>Saját erő</t>
  </si>
  <si>
    <t>1.</t>
  </si>
  <si>
    <t>2.</t>
  </si>
  <si>
    <t>Helyi adók</t>
  </si>
  <si>
    <t>Szakmai tev. ellátók</t>
  </si>
  <si>
    <t>EU támogatás</t>
  </si>
  <si>
    <t>Társadalombiztosítás pénzügyi alapjából átvett pénzeszköz</t>
  </si>
  <si>
    <t>Egyéb működési célú támogatásértékű bevétel</t>
  </si>
  <si>
    <t>Temetési segély 46. §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</si>
  <si>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</si>
  <si>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</si>
  <si>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</si>
  <si>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</si>
  <si>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</si>
  <si>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</si>
  <si>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</si>
  <si>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</si>
  <si>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</si>
  <si>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</si>
  <si>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</si>
  <si>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7.1</t>
  </si>
  <si>
    <t>8.1</t>
  </si>
  <si>
    <t>8.2</t>
  </si>
  <si>
    <t>Lakásfenntartási támogatás normatív Szt.38 § a)</t>
  </si>
  <si>
    <t>Kiegészítő  gyermekvédelmi tám. Gyvt.20/B.§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</si>
  <si>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</si>
  <si>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</si>
  <si>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</si>
  <si>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</si>
  <si>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</si>
  <si>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</si>
  <si>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3. számú melléklet</t>
  </si>
  <si>
    <t>4. számú melléklet</t>
  </si>
  <si>
    <t xml:space="preserve">Ezer forintban </t>
  </si>
  <si>
    <t>7.2</t>
  </si>
  <si>
    <t>8.</t>
  </si>
  <si>
    <t>9.</t>
  </si>
  <si>
    <t>10.</t>
  </si>
  <si>
    <t>11.</t>
  </si>
  <si>
    <t>12.</t>
  </si>
  <si>
    <t>4. számú melléklet 2.1 sorának részletezése</t>
  </si>
  <si>
    <t>4. számú melléklet 2.2 sorának részletezése</t>
  </si>
  <si>
    <t>4. számú melléklet 1.4 sorának részletezése</t>
  </si>
  <si>
    <t>Kötelező feladat</t>
  </si>
  <si>
    <t>Önként vállalt feladat</t>
  </si>
  <si>
    <t xml:space="preserve">Kötelező </t>
  </si>
  <si>
    <t>Önként vállalt</t>
  </si>
  <si>
    <t>kötelező</t>
  </si>
  <si>
    <t>önként vállalt</t>
  </si>
  <si>
    <t>Eredeti</t>
  </si>
  <si>
    <t>Aktív korúak ellátása - rendszeres szociális  Szt. 37 §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</si>
  <si>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</si>
  <si>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</si>
  <si>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</si>
  <si>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</si>
  <si>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</si>
  <si>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</si>
  <si>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</si>
  <si>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</si>
  <si>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</si>
  <si>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</si>
  <si>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</si>
  <si>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</si>
  <si>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</si>
  <si>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</si>
  <si>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</si>
  <si>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</si>
  <si>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</si>
  <si>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</si>
  <si>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</si>
  <si>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</si>
  <si>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</si>
  <si>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</si>
  <si>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</si>
  <si>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</si>
  <si>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</si>
  <si>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</si>
  <si>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</si>
  <si>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</si>
  <si>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</si>
  <si>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</si>
  <si>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</si>
  <si>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</si>
  <si>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</si>
  <si>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</si>
  <si>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</si>
  <si>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</si>
  <si>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</si>
  <si>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</si>
  <si>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</si>
  <si>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</si>
  <si>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</si>
  <si>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</si>
  <si>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</si>
  <si>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</si>
  <si>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1.1.</t>
  </si>
  <si>
    <t>1.2.</t>
  </si>
  <si>
    <t>1.3.</t>
  </si>
  <si>
    <t>1.4.</t>
  </si>
  <si>
    <t>II. Átvett pénzeszközök  államháztartáson belülről (2.1.+2.4.)</t>
  </si>
  <si>
    <t xml:space="preserve"> - ebből EU támogatás</t>
  </si>
  <si>
    <t>III. Átvett pénzeszköz államháztartáson kívülről (3.1.+3.2.)</t>
  </si>
  <si>
    <t>Működési célú pénzeszközök átvétele államháztartáson kívülről</t>
  </si>
  <si>
    <t>Felhalmozási célú pénzeszközök átvétele államháztartáson kívülről</t>
  </si>
  <si>
    <t>Költségvetési maradvány igénybevétele</t>
  </si>
  <si>
    <t>Vállalkozási maradvány igénybevétele</t>
  </si>
  <si>
    <t>VI. Függő, átfutó, kiegyenlítő bevételek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</si>
  <si>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</si>
  <si>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</si>
  <si>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</si>
  <si>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</si>
  <si>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</si>
  <si>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</si>
  <si>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</si>
  <si>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</si>
  <si>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</si>
  <si>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</si>
  <si>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</si>
  <si>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Éves engedélyezett létszám előirányzat (fő)</t>
  </si>
  <si>
    <t>Közfoglalkoztatottak létszáma (fő)</t>
  </si>
  <si>
    <t>* Az intézmény csak kötelező feladatokat lát el.</t>
  </si>
  <si>
    <t>4. sz. táblázat</t>
  </si>
  <si>
    <t>5. sz. táblázat</t>
  </si>
  <si>
    <t>Finanszírozási müveletek egyenlege (1.1.-1.2.)+/-</t>
  </si>
  <si>
    <t>Hiány belső finanszírozása (pénzmaravány)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</si>
  <si>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</si>
  <si>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</si>
  <si>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</si>
  <si>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</si>
  <si>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</si>
  <si>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</si>
  <si>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</si>
  <si>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</si>
  <si>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</si>
  <si>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</si>
  <si>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</si>
  <si>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</si>
  <si>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</si>
  <si>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</si>
  <si>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</si>
  <si>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</si>
  <si>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</si>
  <si>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</si>
  <si>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</si>
  <si>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</si>
  <si>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</si>
  <si>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</si>
  <si>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</si>
  <si>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</si>
  <si>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</si>
  <si>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</si>
  <si>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>Működési célú finanszírozási kiadások</t>
  </si>
  <si>
    <t>4. számú melléklet 1.3 sorának részletezése</t>
  </si>
  <si>
    <t>4. számú melléklet 1.5.2 és 2.3.1 sorainak részletezése</t>
  </si>
  <si>
    <t>6. sz. táblázat</t>
  </si>
  <si>
    <t>6. számú melléklet</t>
  </si>
  <si>
    <t>8. számú melléklet</t>
  </si>
  <si>
    <t>9. számú melléklet</t>
  </si>
  <si>
    <t>Működési célú bevételek és kiadások mérlege</t>
  </si>
  <si>
    <t>felhalmozási célú bevételek és kiadások mérlege</t>
  </si>
  <si>
    <t>Üzemeltetési tev. ellátók</t>
  </si>
  <si>
    <t>Rehabilitációs foglalkoztatott *</t>
  </si>
  <si>
    <t>Kötelező/     önként vállalt</t>
  </si>
  <si>
    <t>Ö</t>
  </si>
  <si>
    <t>K</t>
  </si>
  <si>
    <t>2.3.4</t>
  </si>
  <si>
    <t>Befektetési célú részesedések</t>
  </si>
  <si>
    <t>V. Finanszírozási kiadások</t>
  </si>
  <si>
    <t>Önkormányzat</t>
  </si>
  <si>
    <t>Város- és községgazdálkodás</t>
  </si>
  <si>
    <t>Ifjúság-, egészségügyi gondozás</t>
  </si>
  <si>
    <t>Köztemető fenntartása</t>
  </si>
  <si>
    <t xml:space="preserve">Átmeneti segély Szt. 45. §                      </t>
  </si>
  <si>
    <t>Móvár Nagytérségi Hulladékgazd.</t>
  </si>
  <si>
    <t>Arany János Program</t>
  </si>
  <si>
    <t>Szociális ösztöndíj - BURSA</t>
  </si>
  <si>
    <t>Első lakáshoz jutók támogatása</t>
  </si>
  <si>
    <t>Civil szervezetek támogatása</t>
  </si>
  <si>
    <t>Államháztartáson belülre</t>
  </si>
  <si>
    <t>4. számú melléklet 1.5.3 és 2.3.2 sorainak részletezése</t>
  </si>
  <si>
    <t>Dénesfa Község Önkormányzata</t>
  </si>
  <si>
    <t>Rábakecöl Község Önkormányzata</t>
  </si>
  <si>
    <t>Orvosi ügyelet</t>
  </si>
  <si>
    <t>KÖSZ</t>
  </si>
  <si>
    <t>TÖOSZ</t>
  </si>
  <si>
    <t>Területfejlesztési Tanács</t>
  </si>
  <si>
    <t>mód. I.</t>
  </si>
  <si>
    <t>Mód. I.</t>
  </si>
  <si>
    <t>eredeti</t>
  </si>
  <si>
    <t>Pannon-Víz</t>
  </si>
  <si>
    <t>Eredeti ei.</t>
  </si>
  <si>
    <t>Mód. II.</t>
  </si>
  <si>
    <t>mód. II.</t>
  </si>
  <si>
    <t>Mód. I., II.</t>
  </si>
  <si>
    <t>mód. II:</t>
  </si>
  <si>
    <t>Beledi Szociális és Gyermekjóléti Társulás</t>
  </si>
  <si>
    <t>Mód. II-</t>
  </si>
  <si>
    <t>Mód. III.</t>
  </si>
  <si>
    <t>mód. III.</t>
  </si>
  <si>
    <t>Mód.III.</t>
  </si>
  <si>
    <t>12. számú melléklet</t>
  </si>
  <si>
    <t>Teljesítés</t>
  </si>
  <si>
    <t>Telj. %</t>
  </si>
  <si>
    <t xml:space="preserve">Központi támogatás 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</si>
  <si>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</si>
  <si>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</si>
  <si>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</si>
  <si>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</si>
  <si>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Telj.%</t>
  </si>
  <si>
    <t>Ápolási díj (áthúzódó 2012. évről)</t>
  </si>
  <si>
    <t>Kózgyógyellátás</t>
  </si>
  <si>
    <t>Rábaköz Vidékfejlesztési Egyesület tagdíj</t>
  </si>
  <si>
    <t>DRÖTT átvezetés</t>
  </si>
  <si>
    <t>Árvíz során keletkezett károk helyreállítása</t>
  </si>
  <si>
    <t>Móvár Nagytérségi Hulladékgazd. Témamenedzselés</t>
  </si>
  <si>
    <t xml:space="preserve"> </t>
  </si>
  <si>
    <t>Függő, átfutó, kiegyenlítő bevételelk</t>
  </si>
  <si>
    <t>mód. II, III.</t>
  </si>
  <si>
    <t>Mód. IV.</t>
  </si>
  <si>
    <t>Mód IV.</t>
  </si>
  <si>
    <t>mód. IV.</t>
  </si>
  <si>
    <t>2013. július 1.</t>
  </si>
  <si>
    <t>mód. II, III., IV.</t>
  </si>
  <si>
    <t>Ezer forintban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</si>
  <si>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</si>
  <si>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</si>
  <si>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</si>
  <si>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</si>
  <si>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</si>
  <si>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</si>
  <si>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</si>
  <si>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</si>
  <si>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</si>
  <si>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</si>
  <si>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</si>
  <si>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</si>
  <si>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</si>
  <si>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</si>
  <si>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Intézményi működési bevételek</t>
  </si>
  <si>
    <t>Átvett pénzeszközök államháztatráson kívülről</t>
  </si>
  <si>
    <t>Felhalmozási célú bevételek</t>
  </si>
  <si>
    <t>Finanszírozási bevételek</t>
  </si>
  <si>
    <t>Bevételek összesen:</t>
  </si>
  <si>
    <t>Folyó működési kiadások</t>
  </si>
  <si>
    <t>13.</t>
  </si>
  <si>
    <t>15.</t>
  </si>
  <si>
    <t>Tartalékok felhasználása</t>
  </si>
  <si>
    <t>17.</t>
  </si>
  <si>
    <t>Kiadások összesen:</t>
  </si>
  <si>
    <t>18.</t>
  </si>
  <si>
    <t>Egyenleg</t>
  </si>
  <si>
    <t>Mód V.</t>
  </si>
  <si>
    <t>Mód. V.</t>
  </si>
  <si>
    <t>mód. V.</t>
  </si>
  <si>
    <t>Mód. III., IV., V.</t>
  </si>
  <si>
    <t>mód.I V.</t>
  </si>
  <si>
    <t>Jogcím</t>
  </si>
  <si>
    <t xml:space="preserve"> támogatási  összeg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</si>
  <si>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</si>
  <si>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</si>
  <si>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</si>
  <si>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</si>
  <si>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</si>
  <si>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</si>
  <si>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 xml:space="preserve">II.1 Óvodapedagógusok  és a nevelőmunkát közvetlenül támogatók bértámogatása </t>
  </si>
  <si>
    <t>II.2 Óvodaműködtetési támogatás</t>
  </si>
  <si>
    <t>Lakott külterület támogatás</t>
  </si>
  <si>
    <t>Prémium évek program (3. sz. melléklet)</t>
  </si>
  <si>
    <t>Bérkompenzáció</t>
  </si>
  <si>
    <t>Vis maior</t>
  </si>
  <si>
    <t>Közművelődési érdekeltségnövelő támogatás</t>
  </si>
  <si>
    <t>Nyári gyermekétkeztetés</t>
  </si>
  <si>
    <t>mód. II., III., IV.</t>
  </si>
  <si>
    <t>Könyvtári érdekeltségnövelő támogatá</t>
  </si>
  <si>
    <t>Szerkezetátalakítási tartalékból foly.támogatás d)</t>
  </si>
  <si>
    <t>K/Ö</t>
  </si>
  <si>
    <t>Támogatás</t>
  </si>
  <si>
    <t>2015.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</si>
  <si>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</si>
  <si>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</si>
  <si>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2013. évi I. mód.</t>
  </si>
  <si>
    <t>Díjak, pótlékok, bírságok</t>
  </si>
  <si>
    <t>Az önkormányzati vagyon és az önkormányzatot megillető vagyoni értékű jog értékesítéséből és hasznosításából származó 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</si>
  <si>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</si>
  <si>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</si>
  <si>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</si>
  <si>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</t>
  </si>
  <si>
    <t>14. számú melléklet</t>
  </si>
  <si>
    <t>Adatszolgáltatás</t>
  </si>
  <si>
    <t>az elismert tartozásállományról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</si>
  <si>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</si>
  <si>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</si>
  <si>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</si>
  <si>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</si>
  <si>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</si>
  <si>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15-30 nap közötti állomány</t>
  </si>
  <si>
    <t>30-60 nap közötti állomány</t>
  </si>
  <si>
    <t>60 napon 
túli állomány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</si>
  <si>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</si>
  <si>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</si>
  <si>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</si>
  <si>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</si>
  <si>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</si>
  <si>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</si>
  <si>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......................, 2014. .......................... hó ..... nap</t>
  </si>
  <si>
    <t>költségvetési szerv vezetője</t>
  </si>
  <si>
    <t>15. számú melléklet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</si>
  <si>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</si>
  <si>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</si>
  <si>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</si>
  <si>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</si>
  <si>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</si>
  <si>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</si>
  <si>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</si>
  <si>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</si>
  <si>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</si>
  <si>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Telekadó</t>
  </si>
  <si>
    <t>Iparűzési adó</t>
  </si>
  <si>
    <t>Gépjármű adó</t>
  </si>
  <si>
    <t>Magánszemélyek kommunális adója</t>
  </si>
  <si>
    <t>Talajterhelési díj</t>
  </si>
  <si>
    <t>Ellátottak térítési díjának kedvezménye</t>
  </si>
  <si>
    <t>2.4</t>
  </si>
  <si>
    <t>Költségvetési bevételek összesen (1+…+3)</t>
  </si>
  <si>
    <t>V. Finanszírozási bevételek (5.1.+…+5.3.)</t>
  </si>
  <si>
    <t>Iríányítószervi (önkormányzati) támogatás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</si>
  <si>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</si>
  <si>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</si>
  <si>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</si>
  <si>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</si>
  <si>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</si>
  <si>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</si>
  <si>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Hosszú lejáratú hitelek, kölcsönök törlesztése</t>
  </si>
  <si>
    <t>Likviditási célú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</si>
  <si>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</si>
  <si>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</si>
  <si>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</si>
  <si>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</si>
  <si>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</si>
  <si>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</si>
  <si>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</si>
  <si>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</si>
  <si>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</si>
  <si>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</si>
  <si>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</si>
  <si>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</si>
  <si>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</si>
  <si>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</si>
  <si>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</si>
  <si>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</si>
  <si>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</si>
  <si>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</si>
  <si>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</si>
  <si>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</si>
  <si>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</si>
  <si>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</si>
  <si>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</si>
  <si>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</si>
  <si>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</si>
  <si>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</si>
  <si>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</si>
  <si>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</si>
  <si>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</si>
  <si>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</si>
  <si>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</si>
  <si>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Működési célú központosított előirányzatok</t>
  </si>
  <si>
    <t>Helyi önkormányzatok kiegészítő támogatásai</t>
  </si>
  <si>
    <t>Egyéb működési célú támogatás államháztartáson belülről</t>
  </si>
  <si>
    <t>3.4.1</t>
  </si>
  <si>
    <t>3.4.2</t>
  </si>
  <si>
    <t>3.4.3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</si>
  <si>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</si>
  <si>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</si>
  <si>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</si>
  <si>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</si>
  <si>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</si>
  <si>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</si>
  <si>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</si>
  <si>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</si>
  <si>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</si>
  <si>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</si>
  <si>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</si>
  <si>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</si>
  <si>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</si>
  <si>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</si>
  <si>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</si>
  <si>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Likviditási célú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</si>
  <si>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</si>
  <si>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</si>
  <si>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</si>
  <si>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</si>
  <si>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</si>
  <si>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</si>
  <si>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</si>
  <si>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</si>
  <si>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>I. Intézményi működési bevételek</t>
  </si>
  <si>
    <t>Egyéb szárazföldi személyszállítás</t>
  </si>
  <si>
    <t xml:space="preserve">Más pénzbeli támogatás Szt. 26.§ </t>
  </si>
  <si>
    <t>Kaouvári Többcélú Kistérség</t>
  </si>
  <si>
    <t>01. Helyi önkormányzatok működésének általnos támogatása</t>
  </si>
  <si>
    <t>02. Települési önkormányzatok egyes köznevelési feladatainak támogatása</t>
  </si>
  <si>
    <t>III.5. Gyermekétkeztetés támogatása</t>
  </si>
  <si>
    <t>III. 5. b üzemeltetési támogatás</t>
  </si>
  <si>
    <t>III. 5. a elismert dologzók bértámogatása</t>
  </si>
  <si>
    <t>Napköziotthonos Óvoda</t>
  </si>
  <si>
    <t>Nem veszélyes hulladék kezelése, ártalmatlanítása</t>
  </si>
  <si>
    <t>Közutak, hídak, alagutak  üzemeltetése, fenntartása</t>
  </si>
  <si>
    <t>Területfejl. és területrendezési helyi feladatok</t>
  </si>
  <si>
    <t>Tűz- és katasztrófavédelmi tevékenységek</t>
  </si>
  <si>
    <t>Háziorvosi alapellátás</t>
  </si>
  <si>
    <t>Könyvtári szolgáltatások</t>
  </si>
  <si>
    <t>Sportlétesítmények, edzőtáborok működtetése és fejlesztése</t>
  </si>
  <si>
    <t>védőnő utiköltség hozzájár.</t>
  </si>
  <si>
    <t>SAJÁT BEVÉTELEK 50 %-A</t>
  </si>
  <si>
    <t xml:space="preserve">IV.1. Közművelődési feladatok </t>
  </si>
  <si>
    <t>Napköziotthonos Óvoda Rábakecöl</t>
  </si>
  <si>
    <t>1. számú melléklet</t>
  </si>
  <si>
    <t>5. számú melléklet</t>
  </si>
  <si>
    <t>7. számú melléklet</t>
  </si>
  <si>
    <t>13. számú melléklet</t>
  </si>
  <si>
    <t>Étkezési díj /óvoda/</t>
  </si>
  <si>
    <t>Étkezési díj /iskola/</t>
  </si>
  <si>
    <t>Államig. Feladat</t>
  </si>
  <si>
    <t>Rovat</t>
  </si>
  <si>
    <t>B3</t>
  </si>
  <si>
    <t>B34</t>
  </si>
  <si>
    <t>B354</t>
  </si>
  <si>
    <t>B351</t>
  </si>
  <si>
    <t>B355</t>
  </si>
  <si>
    <t>B36</t>
  </si>
  <si>
    <t>B1</t>
  </si>
  <si>
    <t>B4</t>
  </si>
  <si>
    <t>B402</t>
  </si>
  <si>
    <t>B403</t>
  </si>
  <si>
    <t>B404</t>
  </si>
  <si>
    <t>B408</t>
  </si>
  <si>
    <t>B410</t>
  </si>
  <si>
    <t>B11</t>
  </si>
  <si>
    <t>B16</t>
  </si>
  <si>
    <t>B2</t>
  </si>
  <si>
    <t>B21</t>
  </si>
  <si>
    <t>B25</t>
  </si>
  <si>
    <t>B6</t>
  </si>
  <si>
    <t>B7</t>
  </si>
  <si>
    <t>B5</t>
  </si>
  <si>
    <t>B52</t>
  </si>
  <si>
    <t>B54</t>
  </si>
  <si>
    <t>B8111</t>
  </si>
  <si>
    <t>B8113</t>
  </si>
  <si>
    <t>B8131</t>
  </si>
  <si>
    <t>Költségvetési hiány, többlet ( költségvetési bevételek 7. sor - költségvetési kiadások 5. sor) (+/-)</t>
  </si>
  <si>
    <t>2015. ÉV</t>
  </si>
  <si>
    <t>Költségvetési hiány</t>
  </si>
  <si>
    <t>Tárgyévi hiány</t>
  </si>
  <si>
    <t>Költségvetési többlet</t>
  </si>
  <si>
    <t>Tárgyévi többlet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</si>
  <si>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</si>
  <si>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</si>
  <si>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</si>
  <si>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</si>
  <si>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</si>
  <si>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</si>
  <si>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</si>
  <si>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</si>
  <si>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</si>
  <si>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512</t>
  </si>
  <si>
    <t>Irányító szervi támogatások folyósítása (int.finansz.)</t>
  </si>
  <si>
    <t>K506</t>
  </si>
  <si>
    <t>K511</t>
  </si>
  <si>
    <t>K501-503</t>
  </si>
  <si>
    <t>K911</t>
  </si>
  <si>
    <t>K9112</t>
  </si>
  <si>
    <t>K915</t>
  </si>
  <si>
    <t>B65</t>
  </si>
  <si>
    <t>B72</t>
  </si>
  <si>
    <t>B816</t>
  </si>
  <si>
    <t>B8132</t>
  </si>
  <si>
    <t>2015. év</t>
  </si>
  <si>
    <t>Zöldterület kezelés</t>
  </si>
  <si>
    <t>2015. évi előirányzat</t>
  </si>
  <si>
    <t>Települési támogatás Szt. 45 §.(1)</t>
  </si>
  <si>
    <t>Rendkivüli települési támogatás Szt. 45.§.(4)</t>
  </si>
  <si>
    <t>Köztemetés Szt. 48. §.</t>
  </si>
  <si>
    <t>Aktív korúak ellátása  - foglalkoztatást helyettesítő támogatás -  Szt. 35.§</t>
  </si>
  <si>
    <t>Gyermekjóléti ellátások</t>
  </si>
  <si>
    <t>Pótlék rendszeres gyermekvédelmi kedvezményez Gyvt. 20/B.§.</t>
  </si>
  <si>
    <t>Természetbei támiogatás Gyvt. 20/a §.</t>
  </si>
  <si>
    <t>Óvodáztatási támogatás Gyvt. 20/C §.</t>
  </si>
  <si>
    <t>11 számú melléklet</t>
  </si>
  <si>
    <t>Előirányzat-felhasználási terv
2015. évre</t>
  </si>
  <si>
    <t>61-67</t>
  </si>
  <si>
    <t>Közvilágítás bővítés</t>
  </si>
  <si>
    <t>1 db fűnyírókasza</t>
  </si>
  <si>
    <t>1 db monitor könyvtárba</t>
  </si>
  <si>
    <t>1 db fénymásoló könyvtárba</t>
  </si>
  <si>
    <t>1 db laptop</t>
  </si>
  <si>
    <t>71-74</t>
  </si>
  <si>
    <t>IKSZT energetikai felújítás</t>
  </si>
  <si>
    <t>A 2015 évi általános működés és ágazati feladatok támogatásának alakulása jogcímenként</t>
  </si>
  <si>
    <t>I.1.c.)Egyéb önkormányzati feladatok támogatása</t>
  </si>
  <si>
    <t xml:space="preserve">           Beszámítás</t>
  </si>
  <si>
    <t xml:space="preserve">          Beszámítás utáni egyéb önkormányzati feladatok támogatása</t>
  </si>
  <si>
    <t>I.1.d) Lakott külterülettel kapcs. Feladatok támogatása</t>
  </si>
  <si>
    <t>III.2. Települési önkorm. Szoc.feladatainak támogatása</t>
  </si>
  <si>
    <t xml:space="preserve">Működési tám. ÁH belülről </t>
  </si>
  <si>
    <t>Felhalm. tám. ÁH.belülről</t>
  </si>
  <si>
    <t>Felhalmozási célú kiadások</t>
  </si>
  <si>
    <t>adatok: forintban</t>
  </si>
  <si>
    <t>10. számu melléklet</t>
  </si>
  <si>
    <t>Rábakecöl Önkormányzat 2015. évi bevételi előirányzatai</t>
  </si>
  <si>
    <t>Rábakecöl  Önkormányzat 2015. évi kiadási előirányzatai</t>
  </si>
  <si>
    <t>Rábakecöl Önkormányzat bevételek és kiadások mérlege</t>
  </si>
  <si>
    <t>Rábakecöl Önkormányzat 2015. évi kiadási előirányzatai</t>
  </si>
  <si>
    <t>Rábakecöl Önkormányzat költségvetési szerveinek 2015. évi létszámkerete</t>
  </si>
  <si>
    <t>Rábakecöl Önkormányzat dologi kiadásai</t>
  </si>
  <si>
    <t xml:space="preserve">Rábakecöl Önkormányzat beruházási és felújítási kiadásai  </t>
  </si>
  <si>
    <t xml:space="preserve">Egyéb pénzbeli támogatás  </t>
  </si>
  <si>
    <t>Módosítás I.</t>
  </si>
  <si>
    <t>Egyéb áruhasználati és szolgáltatási adók bevételei</t>
  </si>
  <si>
    <t xml:space="preserve">Mód. I. </t>
  </si>
  <si>
    <t>Költségvetési kiadások felhalm. összesen</t>
  </si>
  <si>
    <t>KTGVETÉSI ÉS FINANSZ. BEV. ÖSSZESEN</t>
  </si>
  <si>
    <t>Mód.I.</t>
  </si>
  <si>
    <t>mód.I.</t>
  </si>
  <si>
    <t>Intézményi beruházások</t>
  </si>
  <si>
    <t>mód.I</t>
  </si>
  <si>
    <t xml:space="preserve">Mód.I. </t>
  </si>
  <si>
    <t>7.3</t>
  </si>
  <si>
    <t>Állami tám. megelőlegzés</t>
  </si>
  <si>
    <t>Állami támogatás megelőlegzés</t>
  </si>
  <si>
    <t>5.4</t>
  </si>
  <si>
    <t>2015. január 1.</t>
  </si>
  <si>
    <t>Rendőrség támogatása</t>
  </si>
  <si>
    <t>16.</t>
  </si>
  <si>
    <t>Állami tám. Megelőlegzés</t>
  </si>
  <si>
    <t>I.6.  2014. évi bérkompenzáció</t>
  </si>
  <si>
    <t>III.1. Pénzbeli szoc.ellátás kieg.</t>
  </si>
  <si>
    <t>Működési célú központosított előir.</t>
  </si>
  <si>
    <t>_ 2015. évi bérkompenzáció</t>
  </si>
  <si>
    <t>64-67</t>
  </si>
  <si>
    <t>Eszköz vásárlás /óvoda konyha</t>
  </si>
  <si>
    <t>Óvoda konyha felújítás</t>
  </si>
  <si>
    <t>Módosítás II.</t>
  </si>
  <si>
    <t>Mód.II</t>
  </si>
  <si>
    <t>Mód.II.</t>
  </si>
  <si>
    <t>mód.II.</t>
  </si>
  <si>
    <t>mód.II</t>
  </si>
  <si>
    <t xml:space="preserve"> mód.I.</t>
  </si>
  <si>
    <t>Háztartások tám. /képv. Felajánlás/</t>
  </si>
  <si>
    <t>Módosítás III.</t>
  </si>
  <si>
    <t>Módosítás III,</t>
  </si>
  <si>
    <t>mód.III.</t>
  </si>
  <si>
    <t>bursa</t>
  </si>
  <si>
    <t>Természetb.ellát.- szociális tűzifa</t>
  </si>
  <si>
    <t>Önkorm. Beled - lakásfenntart.tám.</t>
  </si>
  <si>
    <t>mód.III</t>
  </si>
  <si>
    <t xml:space="preserve">járdafelújítás pályázati terv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</si>
</sst>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\ &quot; fő&quot;"/>
    <numFmt numFmtId="165" formatCode="#,###"/>
    <numFmt numFmtId="166" formatCode="#,##0_ ;\-#,##0\ "/>
  </numFmts>
  <fonts count="109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Algerian"/>
      <family val="5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0"/>
      <color indexed="10"/>
      <name val="Arial CE"/>
      <family val="0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14"/>
      <name val="Algerian"/>
      <family val="5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i/>
      <sz val="12"/>
      <name val="Times New Roman CE"/>
      <family val="0"/>
    </font>
    <font>
      <b/>
      <i/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MS Sans Serif"/>
      <family val="2"/>
    </font>
    <font>
      <b/>
      <sz val="14"/>
      <name val="Times New Roman CE"/>
      <family val="1"/>
    </font>
    <font>
      <sz val="12"/>
      <name val="Algerian"/>
      <family val="5"/>
    </font>
    <font>
      <b/>
      <sz val="13"/>
      <name val="Arial"/>
      <family val="2"/>
    </font>
    <font>
      <b/>
      <sz val="10"/>
      <name val="Arial"/>
      <family val="2"/>
    </font>
    <font>
      <b/>
      <sz val="8.5"/>
      <name val="MS Sans Serif"/>
      <family val="2"/>
    </font>
    <font>
      <b/>
      <sz val="11"/>
      <name val="Algerian"/>
      <family val="5"/>
    </font>
    <font>
      <sz val="8.5"/>
      <name val="MS Sans Serif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name val="Times New Roman CE"/>
      <family val="0"/>
    </font>
    <font>
      <sz val="8"/>
      <name val="MS Sans Serif"/>
      <family val="0"/>
    </font>
    <font>
      <b/>
      <sz val="14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double"/>
      <bottom style="thin"/>
    </border>
    <border>
      <left style="medium"/>
      <right/>
      <top style="double"/>
      <bottom style="thin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double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thin"/>
      <right style="medium"/>
      <top style="double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hair"/>
      <bottom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thin"/>
      <bottom style="medium"/>
    </border>
    <border>
      <left style="double"/>
      <right style="double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double"/>
      <bottom style="medium"/>
    </border>
    <border>
      <left style="medium"/>
      <right style="thin"/>
      <top style="double"/>
      <bottom style="thin"/>
    </border>
    <border>
      <left style="medium"/>
      <right style="thin"/>
      <top style="double"/>
      <bottom style="medium"/>
    </border>
    <border>
      <left style="thin"/>
      <right/>
      <top style="double"/>
      <bottom style="thin"/>
    </border>
    <border>
      <left style="medium"/>
      <right style="medium"/>
      <top style="double"/>
      <bottom/>
    </border>
    <border>
      <left style="medium"/>
      <right style="thin"/>
      <top style="double"/>
      <bottom/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medium"/>
    </border>
    <border>
      <left/>
      <right/>
      <top style="double"/>
      <bottom style="thin"/>
    </border>
    <border>
      <left/>
      <right style="thin"/>
      <top style="double"/>
      <bottom style="medium"/>
    </border>
    <border>
      <left style="thin"/>
      <right style="thick"/>
      <top style="thin"/>
      <bottom style="thin"/>
    </border>
    <border>
      <left style="thin"/>
      <right style="thick"/>
      <top/>
      <bottom style="thin"/>
    </border>
    <border>
      <left style="thin"/>
      <right style="thick"/>
      <top style="thin"/>
      <bottom/>
    </border>
    <border>
      <left style="thin"/>
      <right style="thick"/>
      <top style="double"/>
      <bottom style="medium"/>
    </border>
    <border>
      <left/>
      <right style="medium"/>
      <top/>
      <bottom/>
    </border>
    <border>
      <left/>
      <right style="medium"/>
      <top/>
      <bottom style="double"/>
    </border>
    <border>
      <left style="thin"/>
      <right style="medium"/>
      <top style="double"/>
      <bottom style="thin"/>
    </border>
    <border>
      <left style="thin"/>
      <right/>
      <top style="double"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double"/>
    </border>
    <border>
      <left/>
      <right style="medium"/>
      <top/>
      <bottom style="medium"/>
    </border>
    <border>
      <left style="medium"/>
      <right style="medium"/>
      <top style="double"/>
      <bottom style="medium"/>
    </border>
    <border>
      <left>
        <color indexed="63"/>
      </left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medium"/>
      <right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thick"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ck"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08" fillId="6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8" borderId="0" applyNumberFormat="0" applyBorder="0" applyAlignment="0" applyProtection="0"/>
    <xf numFmtId="0" fontId="108" fillId="6" borderId="0" applyNumberFormat="0" applyBorder="0" applyAlignment="0" applyProtection="0"/>
    <xf numFmtId="0" fontId="108" fillId="3" borderId="0" applyNumberFormat="0" applyBorder="0" applyAlignment="0" applyProtection="0"/>
    <xf numFmtId="0" fontId="108" fillId="11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8" fillId="14" borderId="0" applyNumberFormat="0" applyBorder="0" applyAlignment="0" applyProtection="0"/>
    <xf numFmtId="0" fontId="100" fillId="15" borderId="0" applyNumberFormat="0" applyBorder="0" applyAlignment="0" applyProtection="0"/>
    <xf numFmtId="0" fontId="104" fillId="16" borderId="1" applyNumberFormat="0" applyAlignment="0" applyProtection="0"/>
    <xf numFmtId="0" fontId="106" fillId="17" borderId="2" applyNumberFormat="0" applyAlignment="0" applyProtection="0"/>
    <xf numFmtId="0" fontId="10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9" fillId="6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2" fillId="7" borderId="1" applyNumberFormat="0" applyAlignment="0" applyProtection="0"/>
    <xf numFmtId="0" fontId="105" fillId="0" borderId="6" applyNumberFormat="0" applyFill="0" applyAlignment="0" applyProtection="0"/>
    <xf numFmtId="0" fontId="101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4" borderId="7" applyNumberFormat="0" applyFont="0" applyAlignment="0" applyProtection="0"/>
    <xf numFmtId="0" fontId="103" fillId="16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18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56">
      <alignment/>
      <protection/>
    </xf>
    <xf numFmtId="0" fontId="17" fillId="0" borderId="0" xfId="56" applyFont="1" applyAlignment="1">
      <alignment horizontal="center"/>
      <protection/>
    </xf>
    <xf numFmtId="0" fontId="19" fillId="0" borderId="0" xfId="58">
      <alignment/>
      <protection/>
    </xf>
    <xf numFmtId="0" fontId="11" fillId="0" borderId="0" xfId="56" applyAlignment="1">
      <alignment vertical="center"/>
      <protection/>
    </xf>
    <xf numFmtId="0" fontId="15" fillId="0" borderId="0" xfId="56" applyFont="1">
      <alignment/>
      <protection/>
    </xf>
    <xf numFmtId="0" fontId="13" fillId="0" borderId="0" xfId="56" applyFont="1">
      <alignment/>
      <protection/>
    </xf>
    <xf numFmtId="0" fontId="11" fillId="0" borderId="0" xfId="56" applyFont="1">
      <alignment/>
      <protection/>
    </xf>
    <xf numFmtId="0" fontId="11" fillId="0" borderId="0" xfId="56" applyFont="1" applyFill="1">
      <alignment/>
      <protection/>
    </xf>
    <xf numFmtId="0" fontId="0" fillId="0" borderId="0" xfId="0" applyFont="1" applyAlignment="1">
      <alignment wrapText="1"/>
    </xf>
    <xf numFmtId="0" fontId="41" fillId="0" borderId="0" xfId="57" applyFont="1" applyAlignment="1">
      <alignment horizontal="center" vertical="center"/>
      <protection/>
    </xf>
    <xf numFmtId="0" fontId="33" fillId="0" borderId="10" xfId="57" applyFont="1" applyBorder="1" applyAlignment="1">
      <alignment horizontal="left" vertical="center" wrapText="1"/>
      <protection/>
    </xf>
    <xf numFmtId="0" fontId="16" fillId="18" borderId="11" xfId="56" applyFont="1" applyFill="1" applyBorder="1" applyAlignment="1">
      <alignment horizontal="center" vertical="center"/>
      <protection/>
    </xf>
    <xf numFmtId="3" fontId="40" fillId="0" borderId="12" xfId="56" applyNumberFormat="1" applyFont="1" applyBorder="1" applyAlignment="1">
      <alignment horizontal="right" vertical="center" wrapText="1"/>
      <protection/>
    </xf>
    <xf numFmtId="0" fontId="44" fillId="0" borderId="13" xfId="57" applyFont="1" applyBorder="1" applyAlignment="1">
      <alignment horizontal="center" vertical="center" wrapText="1"/>
      <protection/>
    </xf>
    <xf numFmtId="0" fontId="44" fillId="0" borderId="14" xfId="57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3" fontId="11" fillId="0" borderId="0" xfId="56" applyNumberFormat="1" applyAlignment="1">
      <alignment vertical="center"/>
      <protection/>
    </xf>
    <xf numFmtId="0" fontId="11" fillId="0" borderId="0" xfId="56" applyFont="1" applyAlignment="1">
      <alignment vertical="center"/>
      <protection/>
    </xf>
    <xf numFmtId="0" fontId="19" fillId="0" borderId="0" xfId="57" applyFont="1" applyAlignment="1">
      <alignment horizontal="left" vertical="center" wrapText="1"/>
      <protection/>
    </xf>
    <xf numFmtId="0" fontId="23" fillId="0" borderId="0" xfId="56" applyFont="1">
      <alignment/>
      <protection/>
    </xf>
    <xf numFmtId="0" fontId="32" fillId="0" borderId="0" xfId="56" applyFont="1" applyAlignment="1">
      <alignment vertical="center"/>
      <protection/>
    </xf>
    <xf numFmtId="0" fontId="50" fillId="0" borderId="0" xfId="56" applyFont="1" applyAlignment="1">
      <alignment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5" fillId="0" borderId="0" xfId="56" applyFont="1" applyAlignment="1">
      <alignment wrapText="1"/>
      <protection/>
    </xf>
    <xf numFmtId="3" fontId="5" fillId="0" borderId="0" xfId="0" applyNumberFormat="1" applyFont="1" applyFill="1" applyAlignment="1">
      <alignment horizontal="right"/>
    </xf>
    <xf numFmtId="0" fontId="12" fillId="0" borderId="0" xfId="56" applyFont="1" applyBorder="1" applyAlignment="1">
      <alignment horizontal="center" vertical="center"/>
      <protection/>
    </xf>
    <xf numFmtId="0" fontId="16" fillId="0" borderId="0" xfId="56" applyFont="1" applyBorder="1" applyAlignment="1">
      <alignment horizontal="center" vertical="center"/>
      <protection/>
    </xf>
    <xf numFmtId="3" fontId="12" fillId="0" borderId="0" xfId="56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56" applyFont="1" applyBorder="1" applyAlignment="1">
      <alignment horizontal="right" vertical="center"/>
      <protection/>
    </xf>
    <xf numFmtId="0" fontId="26" fillId="0" borderId="0" xfId="56" applyFont="1" applyAlignment="1">
      <alignment horizontal="center" vertical="center"/>
      <protection/>
    </xf>
    <xf numFmtId="0" fontId="11" fillId="0" borderId="15" xfId="56" applyFont="1" applyBorder="1" applyAlignment="1">
      <alignment vertical="center"/>
      <protection/>
    </xf>
    <xf numFmtId="3" fontId="12" fillId="0" borderId="0" xfId="56" applyNumberFormat="1" applyFont="1" applyBorder="1" applyAlignment="1">
      <alignment horizontal="center" vertical="center"/>
      <protection/>
    </xf>
    <xf numFmtId="0" fontId="13" fillId="0" borderId="0" xfId="56" applyFont="1" applyAlignment="1">
      <alignment vertical="center"/>
      <protection/>
    </xf>
    <xf numFmtId="0" fontId="11" fillId="0" borderId="0" xfId="56" applyFont="1" applyAlignment="1">
      <alignment horizontal="center" vertical="center"/>
      <protection/>
    </xf>
    <xf numFmtId="3" fontId="11" fillId="0" borderId="0" xfId="56" applyNumberFormat="1" applyFont="1" applyAlignment="1">
      <alignment vertical="center"/>
      <protection/>
    </xf>
    <xf numFmtId="3" fontId="3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1" fillId="0" borderId="0" xfId="56" applyNumberFormat="1">
      <alignment/>
      <protection/>
    </xf>
    <xf numFmtId="0" fontId="22" fillId="0" borderId="16" xfId="0" applyFont="1" applyBorder="1" applyAlignment="1">
      <alignment vertical="center" wrapText="1"/>
    </xf>
    <xf numFmtId="3" fontId="27" fillId="0" borderId="0" xfId="56" applyNumberFormat="1" applyFont="1" applyFill="1" applyBorder="1" applyAlignment="1">
      <alignment horizontal="center" vertical="center" wrapText="1"/>
      <protection/>
    </xf>
    <xf numFmtId="3" fontId="46" fillId="0" borderId="0" xfId="56" applyNumberFormat="1" applyFont="1" applyFill="1" applyBorder="1" applyAlignment="1">
      <alignment horizontal="right" vertical="center" wrapText="1"/>
      <protection/>
    </xf>
    <xf numFmtId="0" fontId="11" fillId="0" borderId="0" xfId="56" applyFill="1" applyAlignment="1">
      <alignment vertical="center"/>
      <protection/>
    </xf>
    <xf numFmtId="0" fontId="22" fillId="0" borderId="16" xfId="0" applyFont="1" applyFill="1" applyBorder="1" applyAlignment="1">
      <alignment vertical="center" wrapText="1"/>
    </xf>
    <xf numFmtId="3" fontId="40" fillId="0" borderId="12" xfId="56" applyNumberFormat="1" applyFont="1" applyFill="1" applyBorder="1" applyAlignment="1">
      <alignment horizontal="right" vertical="center" wrapText="1"/>
      <protection/>
    </xf>
    <xf numFmtId="0" fontId="22" fillId="0" borderId="17" xfId="0" applyFont="1" applyFill="1" applyBorder="1" applyAlignment="1">
      <alignment vertical="center" wrapText="1"/>
    </xf>
    <xf numFmtId="3" fontId="40" fillId="0" borderId="12" xfId="56" applyNumberFormat="1" applyFont="1" applyFill="1" applyBorder="1" applyAlignment="1">
      <alignment vertical="center"/>
      <protection/>
    </xf>
    <xf numFmtId="3" fontId="17" fillId="0" borderId="0" xfId="56" applyNumberFormat="1" applyFont="1" applyAlignment="1">
      <alignment horizontal="right" vertical="center"/>
      <protection/>
    </xf>
    <xf numFmtId="3" fontId="27" fillId="5" borderId="18" xfId="56" applyNumberFormat="1" applyFont="1" applyFill="1" applyBorder="1" applyAlignment="1">
      <alignment horizontal="center" vertical="center" wrapText="1"/>
      <protection/>
    </xf>
    <xf numFmtId="3" fontId="46" fillId="5" borderId="19" xfId="56" applyNumberFormat="1" applyFont="1" applyFill="1" applyBorder="1" applyAlignment="1">
      <alignment horizontal="right" vertical="center" wrapText="1"/>
      <protection/>
    </xf>
    <xf numFmtId="0" fontId="3" fillId="0" borderId="2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23" fillId="0" borderId="0" xfId="56" applyFont="1" applyAlignment="1">
      <alignment horizontal="right"/>
      <protection/>
    </xf>
    <xf numFmtId="0" fontId="2" fillId="0" borderId="0" xfId="0" applyFont="1" applyAlignment="1">
      <alignment horizontal="center" vertical="center" wrapText="1"/>
    </xf>
    <xf numFmtId="49" fontId="7" fillId="0" borderId="16" xfId="0" applyNumberFormat="1" applyFont="1" applyBorder="1" applyAlignment="1">
      <alignment horizontal="left" vertical="center"/>
    </xf>
    <xf numFmtId="49" fontId="57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58" fillId="0" borderId="0" xfId="0" applyFont="1" applyAlignment="1">
      <alignment wrapText="1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49" fontId="7" fillId="0" borderId="23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0" fillId="0" borderId="24" xfId="0" applyNumberFormat="1" applyFont="1" applyBorder="1" applyAlignment="1">
      <alignment horizontal="left"/>
    </xf>
    <xf numFmtId="49" fontId="7" fillId="0" borderId="25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7" fillId="0" borderId="23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/>
    </xf>
    <xf numFmtId="3" fontId="3" fillId="0" borderId="11" xfId="0" applyNumberFormat="1" applyFont="1" applyFill="1" applyBorder="1" applyAlignment="1">
      <alignment horizontal="right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16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24" xfId="0" applyNumberFormat="1" applyFont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3" fontId="7" fillId="0" borderId="27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3" fontId="30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3" fillId="0" borderId="28" xfId="56" applyFont="1" applyBorder="1" applyAlignment="1">
      <alignment horizontal="center" vertical="center" wrapText="1"/>
      <protection/>
    </xf>
    <xf numFmtId="0" fontId="11" fillId="0" borderId="0" xfId="56" applyAlignment="1">
      <alignment vertical="center" wrapText="1"/>
      <protection/>
    </xf>
    <xf numFmtId="0" fontId="46" fillId="0" borderId="29" xfId="57" applyFont="1" applyBorder="1" applyAlignment="1">
      <alignment horizontal="left" vertical="center" wrapText="1"/>
      <protection/>
    </xf>
    <xf numFmtId="0" fontId="33" fillId="0" borderId="30" xfId="0" applyFont="1" applyBorder="1" applyAlignment="1">
      <alignment vertical="center" wrapText="1"/>
    </xf>
    <xf numFmtId="2" fontId="45" fillId="0" borderId="12" xfId="57" applyNumberFormat="1" applyFont="1" applyFill="1" applyBorder="1" applyAlignment="1">
      <alignment horizontal="center" vertical="center" wrapText="1"/>
      <protection/>
    </xf>
    <xf numFmtId="2" fontId="45" fillId="0" borderId="31" xfId="57" applyNumberFormat="1" applyFont="1" applyFill="1" applyBorder="1" applyAlignment="1">
      <alignment horizontal="center" vertical="center" wrapText="1"/>
      <protection/>
    </xf>
    <xf numFmtId="2" fontId="45" fillId="0" borderId="13" xfId="57" applyNumberFormat="1" applyFont="1" applyFill="1" applyBorder="1" applyAlignment="1">
      <alignment horizontal="center" vertical="center" wrapText="1"/>
      <protection/>
    </xf>
    <xf numFmtId="165" fontId="38" fillId="0" borderId="0" xfId="0" applyNumberFormat="1" applyFont="1" applyFill="1" applyAlignment="1" applyProtection="1">
      <alignment horizontal="left" vertical="center" wrapText="1"/>
      <protection/>
    </xf>
    <xf numFmtId="165" fontId="38" fillId="0" borderId="0" xfId="0" applyNumberFormat="1" applyFont="1" applyFill="1" applyAlignment="1" applyProtection="1">
      <alignment vertical="center" wrapText="1"/>
      <protection/>
    </xf>
    <xf numFmtId="165" fontId="59" fillId="0" borderId="0" xfId="0" applyNumberFormat="1" applyFont="1" applyFill="1" applyAlignment="1" applyProtection="1">
      <alignment vertical="center" wrapText="1"/>
      <protection locked="0"/>
    </xf>
    <xf numFmtId="0" fontId="60" fillId="0" borderId="0" xfId="0" applyFont="1" applyAlignment="1" applyProtection="1">
      <alignment horizontal="right" vertical="top"/>
      <protection locked="0"/>
    </xf>
    <xf numFmtId="165" fontId="38" fillId="0" borderId="0" xfId="0" applyNumberFormat="1" applyFont="1" applyFill="1" applyAlignment="1">
      <alignment vertical="center" wrapText="1"/>
    </xf>
    <xf numFmtId="0" fontId="61" fillId="0" borderId="0" xfId="0" applyFont="1" applyAlignment="1" applyProtection="1">
      <alignment horizontal="right" vertical="top"/>
      <protection locked="0"/>
    </xf>
    <xf numFmtId="0" fontId="55" fillId="0" borderId="0" xfId="0" applyFont="1" applyFill="1" applyAlignment="1">
      <alignment vertical="center"/>
    </xf>
    <xf numFmtId="0" fontId="59" fillId="0" borderId="0" xfId="0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right"/>
      <protection/>
    </xf>
    <xf numFmtId="0" fontId="35" fillId="0" borderId="0" xfId="0" applyFont="1" applyFill="1" applyAlignment="1">
      <alignment vertical="center"/>
    </xf>
    <xf numFmtId="0" fontId="59" fillId="0" borderId="32" xfId="0" applyFont="1" applyFill="1" applyBorder="1" applyAlignment="1" applyProtection="1">
      <alignment horizontal="center" vertical="center" wrapText="1"/>
      <protection/>
    </xf>
    <xf numFmtId="0" fontId="62" fillId="0" borderId="28" xfId="0" applyFont="1" applyFill="1" applyBorder="1" applyAlignment="1" applyProtection="1">
      <alignment horizontal="center" vertical="center" wrapText="1"/>
      <protection/>
    </xf>
    <xf numFmtId="0" fontId="62" fillId="0" borderId="11" xfId="0" applyFont="1" applyFill="1" applyBorder="1" applyAlignment="1" applyProtection="1">
      <alignment horizontal="center" vertical="center" wrapText="1"/>
      <protection/>
    </xf>
    <xf numFmtId="0" fontId="62" fillId="0" borderId="33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Alignment="1">
      <alignment horizontal="center" vertical="center" wrapText="1"/>
    </xf>
    <xf numFmtId="0" fontId="59" fillId="0" borderId="24" xfId="0" applyFont="1" applyFill="1" applyBorder="1" applyAlignment="1" applyProtection="1">
      <alignment horizontal="center" vertical="center" wrapText="1"/>
      <protection/>
    </xf>
    <xf numFmtId="0" fontId="59" fillId="0" borderId="25" xfId="0" applyFont="1" applyFill="1" applyBorder="1" applyAlignment="1" applyProtection="1">
      <alignment horizontal="center" vertical="center" wrapText="1"/>
      <protection/>
    </xf>
    <xf numFmtId="0" fontId="53" fillId="0" borderId="11" xfId="0" applyFont="1" applyFill="1" applyBorder="1" applyAlignment="1" applyProtection="1">
      <alignment horizontal="center" vertical="center" wrapText="1"/>
      <protection/>
    </xf>
    <xf numFmtId="165" fontId="62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52" fillId="0" borderId="0" xfId="0" applyFont="1" applyFill="1" applyAlignment="1">
      <alignment vertical="center" wrapText="1"/>
    </xf>
    <xf numFmtId="0" fontId="62" fillId="0" borderId="34" xfId="0" applyFont="1" applyFill="1" applyBorder="1" applyAlignment="1" applyProtection="1">
      <alignment horizontal="center" vertical="center" wrapText="1"/>
      <protection/>
    </xf>
    <xf numFmtId="49" fontId="54" fillId="0" borderId="12" xfId="0" applyNumberFormat="1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165" fontId="54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0" xfId="0" applyFont="1" applyFill="1" applyAlignment="1">
      <alignment vertical="center" wrapText="1"/>
    </xf>
    <xf numFmtId="0" fontId="62" fillId="0" borderId="28" xfId="0" applyFont="1" applyFill="1" applyBorder="1" applyAlignment="1" applyProtection="1">
      <alignment horizontal="center" vertical="center" wrapText="1"/>
      <protection/>
    </xf>
    <xf numFmtId="0" fontId="62" fillId="0" borderId="11" xfId="59" applyFont="1" applyFill="1" applyBorder="1" applyAlignment="1" applyProtection="1">
      <alignment horizontal="left" vertical="center" wrapText="1" indent="1"/>
      <protection/>
    </xf>
    <xf numFmtId="0" fontId="62" fillId="0" borderId="34" xfId="0" applyFont="1" applyFill="1" applyBorder="1" applyAlignment="1" applyProtection="1">
      <alignment horizontal="center" vertical="center" wrapText="1"/>
      <protection/>
    </xf>
    <xf numFmtId="49" fontId="54" fillId="0" borderId="36" xfId="0" applyNumberFormat="1" applyFont="1" applyFill="1" applyBorder="1" applyAlignment="1" applyProtection="1">
      <alignment horizontal="center" vertical="center" wrapText="1"/>
      <protection/>
    </xf>
    <xf numFmtId="165" fontId="54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62" fillId="0" borderId="29" xfId="0" applyFont="1" applyFill="1" applyBorder="1" applyAlignment="1" applyProtection="1">
      <alignment horizontal="center" vertical="center" wrapText="1"/>
      <protection/>
    </xf>
    <xf numFmtId="49" fontId="54" fillId="0" borderId="31" xfId="0" applyNumberFormat="1" applyFont="1" applyFill="1" applyBorder="1" applyAlignment="1" applyProtection="1">
      <alignment horizontal="center" vertical="center" wrapText="1"/>
      <protection/>
    </xf>
    <xf numFmtId="165" fontId="6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49" fontId="62" fillId="0" borderId="11" xfId="59" applyNumberFormat="1" applyFont="1" applyFill="1" applyBorder="1" applyAlignment="1" applyProtection="1">
      <alignment horizontal="left" vertical="center" wrapText="1" indent="1"/>
      <protection/>
    </xf>
    <xf numFmtId="0" fontId="63" fillId="0" borderId="38" xfId="0" applyFont="1" applyBorder="1" applyAlignment="1" applyProtection="1">
      <alignment horizontal="center" vertical="center" wrapText="1"/>
      <protection/>
    </xf>
    <xf numFmtId="0" fontId="52" fillId="0" borderId="0" xfId="0" applyFont="1" applyFill="1" applyAlignment="1" applyProtection="1">
      <alignment vertical="center" wrapText="1"/>
      <protection/>
    </xf>
    <xf numFmtId="49" fontId="54" fillId="0" borderId="36" xfId="59" applyNumberFormat="1" applyFont="1" applyFill="1" applyBorder="1" applyAlignment="1" applyProtection="1">
      <alignment horizontal="left" vertical="center" wrapText="1" indent="1"/>
      <protection/>
    </xf>
    <xf numFmtId="0" fontId="36" fillId="0" borderId="39" xfId="0" applyFont="1" applyFill="1" applyBorder="1" applyAlignment="1" applyProtection="1">
      <alignment vertical="center" wrapText="1"/>
      <protection/>
    </xf>
    <xf numFmtId="49" fontId="54" fillId="0" borderId="13" xfId="59" applyNumberFormat="1" applyFont="1" applyFill="1" applyBorder="1" applyAlignment="1" applyProtection="1">
      <alignment horizontal="left" vertical="center" wrapText="1" indent="1"/>
      <protection/>
    </xf>
    <xf numFmtId="165" fontId="5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63" fillId="0" borderId="28" xfId="0" applyFont="1" applyBorder="1" applyAlignment="1" applyProtection="1">
      <alignment horizontal="center" vertical="center" wrapText="1"/>
      <protection/>
    </xf>
    <xf numFmtId="0" fontId="64" fillId="0" borderId="0" xfId="0" applyFont="1" applyFill="1" applyAlignment="1">
      <alignment vertical="center" wrapText="1"/>
    </xf>
    <xf numFmtId="0" fontId="62" fillId="0" borderId="20" xfId="0" applyFont="1" applyFill="1" applyBorder="1" applyAlignment="1" applyProtection="1">
      <alignment horizontal="center" vertical="center" wrapText="1"/>
      <protection/>
    </xf>
    <xf numFmtId="0" fontId="62" fillId="0" borderId="26" xfId="0" applyFont="1" applyFill="1" applyBorder="1" applyAlignment="1" applyProtection="1">
      <alignment horizontal="center" vertical="center" wrapText="1"/>
      <protection/>
    </xf>
    <xf numFmtId="0" fontId="59" fillId="0" borderId="26" xfId="0" applyFont="1" applyFill="1" applyBorder="1" applyAlignment="1" applyProtection="1">
      <alignment horizontal="center" vertical="center" wrapText="1"/>
      <protection/>
    </xf>
    <xf numFmtId="0" fontId="62" fillId="0" borderId="11" xfId="59" applyFont="1" applyFill="1" applyBorder="1" applyAlignment="1" applyProtection="1">
      <alignment horizontal="left" vertical="center" wrapText="1" indent="1"/>
      <protection/>
    </xf>
    <xf numFmtId="0" fontId="62" fillId="0" borderId="40" xfId="0" applyFont="1" applyFill="1" applyBorder="1" applyAlignment="1" applyProtection="1">
      <alignment horizontal="center" vertical="center" wrapText="1"/>
      <protection/>
    </xf>
    <xf numFmtId="49" fontId="54" fillId="0" borderId="31" xfId="59" applyNumberFormat="1" applyFont="1" applyFill="1" applyBorder="1" applyAlignment="1" applyProtection="1">
      <alignment horizontal="left" vertical="center" wrapText="1" indent="1"/>
      <protection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49" fontId="54" fillId="0" borderId="12" xfId="59" applyNumberFormat="1" applyFont="1" applyFill="1" applyBorder="1" applyAlignment="1" applyProtection="1">
      <alignment horizontal="left" vertical="center" wrapText="1" indent="1"/>
      <protection/>
    </xf>
    <xf numFmtId="165" fontId="54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11" xfId="0" applyFont="1" applyFill="1" applyBorder="1" applyAlignment="1" applyProtection="1">
      <alignment horizontal="center" vertical="center" wrapText="1"/>
      <protection/>
    </xf>
    <xf numFmtId="165" fontId="62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35" fillId="0" borderId="28" xfId="0" applyFont="1" applyFill="1" applyBorder="1" applyAlignment="1" applyProtection="1">
      <alignment horizontal="left" vertical="center"/>
      <protection/>
    </xf>
    <xf numFmtId="0" fontId="65" fillId="0" borderId="26" xfId="0" applyFont="1" applyFill="1" applyBorder="1" applyAlignment="1" applyProtection="1">
      <alignment vertical="center" wrapText="1"/>
      <protection/>
    </xf>
    <xf numFmtId="165" fontId="62" fillId="0" borderId="11" xfId="0" applyNumberFormat="1" applyFont="1" applyFill="1" applyBorder="1" applyAlignment="1" applyProtection="1">
      <alignment horizontal="right" vertical="center" wrapText="1" indent="1"/>
      <protection/>
    </xf>
    <xf numFmtId="165" fontId="5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32" xfId="0" applyNumberFormat="1" applyFont="1" applyFill="1" applyBorder="1" applyAlignment="1" applyProtection="1">
      <alignment horizontal="right" vertical="center" wrapText="1" indent="1"/>
      <protection/>
    </xf>
    <xf numFmtId="165" fontId="5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11" xfId="0" applyNumberFormat="1" applyFont="1" applyFill="1" applyBorder="1" applyAlignment="1" applyProtection="1">
      <alignment horizontal="right" vertical="center" wrapText="1" indent="1"/>
      <protection/>
    </xf>
    <xf numFmtId="165" fontId="5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0" xfId="59" applyFill="1">
      <alignment/>
      <protection/>
    </xf>
    <xf numFmtId="3" fontId="54" fillId="0" borderId="0" xfId="59" applyNumberFormat="1" applyFont="1" applyFill="1" applyBorder="1">
      <alignment/>
      <protection/>
    </xf>
    <xf numFmtId="165" fontId="54" fillId="0" borderId="0" xfId="59" applyNumberFormat="1" applyFont="1" applyFill="1" applyBorder="1">
      <alignment/>
      <protection/>
    </xf>
    <xf numFmtId="0" fontId="62" fillId="0" borderId="28" xfId="59" applyFont="1" applyFill="1" applyBorder="1" applyAlignment="1" applyProtection="1">
      <alignment horizontal="left" vertical="center" wrapText="1" indent="1"/>
      <protection/>
    </xf>
    <xf numFmtId="0" fontId="67" fillId="0" borderId="0" xfId="59" applyFont="1" applyFill="1">
      <alignment/>
      <protection/>
    </xf>
    <xf numFmtId="49" fontId="54" fillId="0" borderId="0" xfId="59" applyNumberFormat="1" applyFont="1" applyFill="1" applyBorder="1" applyAlignment="1" applyProtection="1">
      <alignment horizontal="left" vertical="center" wrapText="1" indent="1"/>
      <protection/>
    </xf>
    <xf numFmtId="0" fontId="54" fillId="0" borderId="0" xfId="59" applyFont="1" applyFill="1" applyBorder="1" applyAlignment="1" applyProtection="1">
      <alignment horizontal="left" indent="5"/>
      <protection/>
    </xf>
    <xf numFmtId="3" fontId="54" fillId="0" borderId="0" xfId="59" applyNumberFormat="1" applyFont="1" applyFill="1" applyBorder="1" applyAlignment="1" applyProtection="1">
      <alignment horizontal="right" vertical="center" wrapText="1"/>
      <protection/>
    </xf>
    <xf numFmtId="0" fontId="55" fillId="0" borderId="0" xfId="59" applyFont="1" applyFill="1" applyAlignment="1">
      <alignment horizontal="center" wrapText="1"/>
      <protection/>
    </xf>
    <xf numFmtId="3" fontId="54" fillId="0" borderId="0" xfId="59" applyNumberFormat="1" applyFont="1" applyFill="1">
      <alignment/>
      <protection/>
    </xf>
    <xf numFmtId="0" fontId="54" fillId="0" borderId="0" xfId="59" applyFont="1" applyFill="1">
      <alignment/>
      <protection/>
    </xf>
    <xf numFmtId="49" fontId="20" fillId="0" borderId="0" xfId="0" applyNumberFormat="1" applyFont="1" applyAlignment="1">
      <alignment vertical="center"/>
    </xf>
    <xf numFmtId="0" fontId="49" fillId="0" borderId="0" xfId="0" applyFont="1" applyBorder="1" applyAlignment="1">
      <alignment vertical="center"/>
    </xf>
    <xf numFmtId="49" fontId="7" fillId="0" borderId="42" xfId="0" applyNumberFormat="1" applyFont="1" applyFill="1" applyBorder="1" applyAlignment="1">
      <alignment horizontal="left" vertical="center" wrapText="1"/>
    </xf>
    <xf numFmtId="0" fontId="11" fillId="0" borderId="28" xfId="56" applyFont="1" applyBorder="1" applyAlignment="1">
      <alignment horizontal="center" vertical="center"/>
      <protection/>
    </xf>
    <xf numFmtId="0" fontId="7" fillId="0" borderId="21" xfId="0" applyFont="1" applyBorder="1" applyAlignment="1">
      <alignment horizontal="left" vertical="center" wrapText="1"/>
    </xf>
    <xf numFmtId="0" fontId="62" fillId="0" borderId="34" xfId="59" applyFont="1" applyFill="1" applyBorder="1" applyAlignment="1" applyProtection="1">
      <alignment horizontal="left" vertical="center" wrapText="1" indent="1"/>
      <protection/>
    </xf>
    <xf numFmtId="49" fontId="62" fillId="0" borderId="10" xfId="59" applyNumberFormat="1" applyFont="1" applyFill="1" applyBorder="1" applyAlignment="1" applyProtection="1">
      <alignment horizontal="left" vertical="center" wrapText="1" indent="1"/>
      <protection/>
    </xf>
    <xf numFmtId="49" fontId="62" fillId="0" borderId="39" xfId="59" applyNumberFormat="1" applyFont="1" applyFill="1" applyBorder="1" applyAlignment="1" applyProtection="1">
      <alignment horizontal="left" vertical="center" wrapText="1" indent="1"/>
      <protection/>
    </xf>
    <xf numFmtId="165" fontId="38" fillId="0" borderId="0" xfId="0" applyNumberFormat="1" applyFont="1" applyFill="1" applyBorder="1" applyAlignment="1" applyProtection="1">
      <alignment horizontal="left" vertical="center" wrapText="1"/>
      <protection/>
    </xf>
    <xf numFmtId="2" fontId="43" fillId="0" borderId="41" xfId="57" applyNumberFormat="1" applyFont="1" applyBorder="1" applyAlignment="1">
      <alignment horizontal="center" vertical="center"/>
      <protection/>
    </xf>
    <xf numFmtId="165" fontId="34" fillId="0" borderId="11" xfId="59" applyNumberFormat="1" applyFont="1" applyFill="1" applyBorder="1" applyAlignment="1" applyProtection="1">
      <alignment horizontal="right" vertical="center" wrapText="1"/>
      <protection/>
    </xf>
    <xf numFmtId="165" fontId="51" fillId="0" borderId="15" xfId="59" applyNumberFormat="1" applyFont="1" applyFill="1" applyBorder="1" applyAlignment="1" applyProtection="1">
      <alignment horizontal="left" vertical="center"/>
      <protection/>
    </xf>
    <xf numFmtId="3" fontId="34" fillId="0" borderId="36" xfId="59" applyNumberFormat="1" applyFont="1" applyFill="1" applyBorder="1" applyAlignment="1" applyProtection="1">
      <alignment horizontal="right" vertical="center" wrapText="1"/>
      <protection/>
    </xf>
    <xf numFmtId="3" fontId="34" fillId="0" borderId="12" xfId="59" applyNumberFormat="1" applyFont="1" applyFill="1" applyBorder="1" applyAlignment="1" applyProtection="1">
      <alignment horizontal="right" vertical="center" wrapText="1"/>
      <protection/>
    </xf>
    <xf numFmtId="3" fontId="34" fillId="0" borderId="13" xfId="59" applyNumberFormat="1" applyFont="1" applyFill="1" applyBorder="1" applyAlignment="1" applyProtection="1">
      <alignment horizontal="right" vertical="center" wrapText="1"/>
      <protection/>
    </xf>
    <xf numFmtId="0" fontId="34" fillId="0" borderId="34" xfId="59" applyFont="1" applyFill="1" applyBorder="1" applyAlignment="1">
      <alignment horizontal="center"/>
      <protection/>
    </xf>
    <xf numFmtId="3" fontId="34" fillId="0" borderId="36" xfId="59" applyNumberFormat="1" applyFont="1" applyFill="1" applyBorder="1">
      <alignment/>
      <protection/>
    </xf>
    <xf numFmtId="3" fontId="36" fillId="0" borderId="12" xfId="59" applyNumberFormat="1" applyFont="1" applyFill="1" applyBorder="1">
      <alignment/>
      <protection/>
    </xf>
    <xf numFmtId="165" fontId="36" fillId="0" borderId="12" xfId="59" applyNumberFormat="1" applyFont="1" applyFill="1" applyBorder="1">
      <alignment/>
      <protection/>
    </xf>
    <xf numFmtId="3" fontId="36" fillId="0" borderId="13" xfId="59" applyNumberFormat="1" applyFont="1" applyFill="1" applyBorder="1">
      <alignment/>
      <protection/>
    </xf>
    <xf numFmtId="165" fontId="34" fillId="0" borderId="41" xfId="59" applyNumberFormat="1" applyFont="1" applyFill="1" applyBorder="1" applyAlignment="1" applyProtection="1">
      <alignment horizontal="right" vertical="center" wrapText="1"/>
      <protection/>
    </xf>
    <xf numFmtId="165" fontId="34" fillId="0" borderId="36" xfId="59" applyNumberFormat="1" applyFont="1" applyFill="1" applyBorder="1" applyAlignment="1" applyProtection="1">
      <alignment horizontal="right" vertical="center" wrapText="1"/>
      <protection/>
    </xf>
    <xf numFmtId="165" fontId="34" fillId="0" borderId="12" xfId="59" applyNumberFormat="1" applyFont="1" applyFill="1" applyBorder="1" applyAlignment="1" applyProtection="1">
      <alignment horizontal="right" vertical="center" wrapText="1"/>
      <protection/>
    </xf>
    <xf numFmtId="3" fontId="27" fillId="5" borderId="19" xfId="56" applyNumberFormat="1" applyFont="1" applyFill="1" applyBorder="1" applyAlignment="1">
      <alignment horizontal="center" vertical="center" wrapText="1"/>
      <protection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5" fontId="59" fillId="0" borderId="32" xfId="0" applyNumberFormat="1" applyFont="1" applyFill="1" applyBorder="1" applyAlignment="1" applyProtection="1">
      <alignment horizontal="center" vertical="center" wrapText="1"/>
      <protection/>
    </xf>
    <xf numFmtId="165" fontId="59" fillId="0" borderId="44" xfId="0" applyNumberFormat="1" applyFont="1" applyFill="1" applyBorder="1" applyAlignment="1" applyProtection="1">
      <alignment horizontal="center" vertical="center" wrapText="1"/>
      <protection/>
    </xf>
    <xf numFmtId="165" fontId="5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3" fontId="3" fillId="18" borderId="11" xfId="0" applyNumberFormat="1" applyFont="1" applyFill="1" applyBorder="1" applyAlignment="1">
      <alignment horizontal="right" vertical="center" wrapText="1"/>
    </xf>
    <xf numFmtId="3" fontId="7" fillId="18" borderId="31" xfId="0" applyNumberFormat="1" applyFont="1" applyFill="1" applyBorder="1" applyAlignment="1">
      <alignment horizontal="right" vertical="center" wrapText="1"/>
    </xf>
    <xf numFmtId="3" fontId="7" fillId="18" borderId="12" xfId="0" applyNumberFormat="1" applyFont="1" applyFill="1" applyBorder="1" applyAlignment="1">
      <alignment horizontal="right" vertical="center" wrapText="1"/>
    </xf>
    <xf numFmtId="3" fontId="3" fillId="0" borderId="3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3" fontId="7" fillId="0" borderId="31" xfId="0" applyNumberFormat="1" applyFont="1" applyFill="1" applyBorder="1" applyAlignment="1">
      <alignment vertical="center"/>
    </xf>
    <xf numFmtId="3" fontId="15" fillId="0" borderId="0" xfId="56" applyNumberFormat="1" applyFont="1">
      <alignment/>
      <protection/>
    </xf>
    <xf numFmtId="2" fontId="41" fillId="0" borderId="0" xfId="57" applyNumberFormat="1" applyFont="1" applyAlignment="1">
      <alignment horizontal="center" vertical="center"/>
      <protection/>
    </xf>
    <xf numFmtId="1" fontId="45" fillId="0" borderId="37" xfId="57" applyNumberFormat="1" applyFont="1" applyFill="1" applyBorder="1" applyAlignment="1">
      <alignment horizontal="center" vertical="center" wrapText="1"/>
      <protection/>
    </xf>
    <xf numFmtId="1" fontId="45" fillId="0" borderId="35" xfId="57" applyNumberFormat="1" applyFont="1" applyFill="1" applyBorder="1" applyAlignment="1">
      <alignment horizontal="center" vertical="center" wrapText="1"/>
      <protection/>
    </xf>
    <xf numFmtId="1" fontId="45" fillId="0" borderId="14" xfId="57" applyNumberFormat="1" applyFont="1" applyFill="1" applyBorder="1" applyAlignment="1">
      <alignment horizontal="center" vertical="center" wrapText="1"/>
      <protection/>
    </xf>
    <xf numFmtId="1" fontId="43" fillId="0" borderId="46" xfId="57" applyNumberFormat="1" applyFont="1" applyBorder="1" applyAlignment="1">
      <alignment horizontal="center" vertical="center"/>
      <protection/>
    </xf>
    <xf numFmtId="1" fontId="43" fillId="0" borderId="33" xfId="57" applyNumberFormat="1" applyFont="1" applyBorder="1" applyAlignment="1">
      <alignment horizontal="center" vertical="center" wrapText="1"/>
      <protection/>
    </xf>
    <xf numFmtId="0" fontId="55" fillId="0" borderId="0" xfId="59" applyFont="1" applyFill="1" applyBorder="1" applyAlignment="1">
      <alignment horizontal="center" wrapText="1"/>
      <protection/>
    </xf>
    <xf numFmtId="0" fontId="3" fillId="0" borderId="26" xfId="0" applyFont="1" applyFill="1" applyBorder="1" applyAlignment="1">
      <alignment horizontal="center" vertical="center" wrapText="1"/>
    </xf>
    <xf numFmtId="0" fontId="55" fillId="0" borderId="0" xfId="59" applyFont="1" applyFill="1" applyAlignment="1">
      <alignment horizont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2" fillId="0" borderId="47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Continuous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0" fontId="27" fillId="5" borderId="24" xfId="56" applyFont="1" applyFill="1" applyBorder="1" applyAlignment="1">
      <alignment horizontal="center" vertical="center" wrapText="1"/>
      <protection/>
    </xf>
    <xf numFmtId="0" fontId="27" fillId="5" borderId="48" xfId="56" applyFont="1" applyFill="1" applyBorder="1" applyAlignment="1">
      <alignment horizontal="center" vertical="center" wrapText="1"/>
      <protection/>
    </xf>
    <xf numFmtId="0" fontId="22" fillId="0" borderId="22" xfId="0" applyFont="1" applyFill="1" applyBorder="1" applyAlignment="1">
      <alignment vertical="center" wrapText="1"/>
    </xf>
    <xf numFmtId="0" fontId="22" fillId="0" borderId="31" xfId="0" applyFont="1" applyFill="1" applyBorder="1" applyAlignment="1">
      <alignment horizontal="center" vertical="center" wrapText="1"/>
    </xf>
    <xf numFmtId="3" fontId="40" fillId="0" borderId="31" xfId="56" applyNumberFormat="1" applyFont="1" applyFill="1" applyBorder="1" applyAlignment="1">
      <alignment horizontal="right" vertical="center" wrapText="1"/>
      <protection/>
    </xf>
    <xf numFmtId="0" fontId="11" fillId="0" borderId="0" xfId="56" applyFont="1" applyAlignment="1">
      <alignment wrapText="1"/>
      <protection/>
    </xf>
    <xf numFmtId="0" fontId="47" fillId="0" borderId="0" xfId="50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72" fillId="0" borderId="49" xfId="0" applyFont="1" applyBorder="1" applyAlignment="1" applyProtection="1">
      <alignment horizontal="center" wrapText="1"/>
      <protection/>
    </xf>
    <xf numFmtId="0" fontId="61" fillId="0" borderId="49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5" fontId="0" fillId="0" borderId="0" xfId="0" applyNumberFormat="1" applyFont="1" applyFill="1" applyAlignment="1">
      <alignment vertical="center" wrapText="1"/>
    </xf>
    <xf numFmtId="3" fontId="40" fillId="0" borderId="31" xfId="56" applyNumberFormat="1" applyFont="1" applyBorder="1" applyAlignment="1">
      <alignment horizontal="right" vertical="center" wrapText="1"/>
      <protection/>
    </xf>
    <xf numFmtId="0" fontId="56" fillId="0" borderId="0" xfId="56" applyFont="1" applyAlignment="1">
      <alignment horizontal="center"/>
      <protection/>
    </xf>
    <xf numFmtId="0" fontId="37" fillId="0" borderId="0" xfId="56" applyFont="1" applyAlignment="1">
      <alignment horizontal="center"/>
      <protection/>
    </xf>
    <xf numFmtId="3" fontId="17" fillId="0" borderId="0" xfId="56" applyNumberFormat="1" applyFont="1" applyAlignment="1">
      <alignment horizontal="right"/>
      <protection/>
    </xf>
    <xf numFmtId="0" fontId="19" fillId="0" borderId="0" xfId="56" applyFont="1" applyAlignment="1">
      <alignment horizontal="center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21" xfId="0" applyFont="1" applyFill="1" applyBorder="1" applyAlignment="1">
      <alignment horizontal="left" vertical="center" wrapText="1"/>
    </xf>
    <xf numFmtId="0" fontId="13" fillId="0" borderId="20" xfId="56" applyFont="1" applyBorder="1" applyAlignment="1">
      <alignment horizontal="center" vertical="center"/>
      <protection/>
    </xf>
    <xf numFmtId="3" fontId="13" fillId="0" borderId="40" xfId="56" applyNumberFormat="1" applyFont="1" applyFill="1" applyBorder="1" applyAlignment="1">
      <alignment vertical="center"/>
      <protection/>
    </xf>
    <xf numFmtId="0" fontId="11" fillId="0" borderId="22" xfId="56" applyFont="1" applyBorder="1" applyAlignment="1">
      <alignment vertical="center" wrapText="1"/>
      <protection/>
    </xf>
    <xf numFmtId="0" fontId="11" fillId="0" borderId="16" xfId="56" applyFont="1" applyBorder="1" applyAlignment="1">
      <alignment vertical="center" wrapText="1"/>
      <protection/>
    </xf>
    <xf numFmtId="0" fontId="11" fillId="0" borderId="24" xfId="56" applyFont="1" applyBorder="1" applyAlignment="1">
      <alignment vertical="center" wrapText="1"/>
      <protection/>
    </xf>
    <xf numFmtId="0" fontId="11" fillId="0" borderId="30" xfId="56" applyFont="1" applyBorder="1" applyAlignment="1">
      <alignment vertical="center" wrapText="1"/>
      <protection/>
    </xf>
    <xf numFmtId="0" fontId="13" fillId="0" borderId="50" xfId="56" applyFont="1" applyBorder="1" applyAlignment="1">
      <alignment vertical="center" wrapText="1"/>
      <protection/>
    </xf>
    <xf numFmtId="0" fontId="11" fillId="0" borderId="22" xfId="56" applyFont="1" applyBorder="1" applyAlignment="1">
      <alignment vertical="center"/>
      <protection/>
    </xf>
    <xf numFmtId="0" fontId="11" fillId="0" borderId="24" xfId="56" applyFont="1" applyBorder="1" applyAlignment="1">
      <alignment vertical="center"/>
      <protection/>
    </xf>
    <xf numFmtId="0" fontId="13" fillId="0" borderId="20" xfId="56" applyFont="1" applyBorder="1" applyAlignment="1">
      <alignment vertical="center"/>
      <protection/>
    </xf>
    <xf numFmtId="0" fontId="17" fillId="0" borderId="20" xfId="56" applyFont="1" applyBorder="1" applyAlignment="1">
      <alignment horizontal="center" vertical="center"/>
      <protection/>
    </xf>
    <xf numFmtId="0" fontId="10" fillId="0" borderId="50" xfId="0" applyFont="1" applyBorder="1" applyAlignment="1">
      <alignment horizontal="center" vertical="center" wrapText="1"/>
    </xf>
    <xf numFmtId="0" fontId="19" fillId="0" borderId="24" xfId="56" applyFont="1" applyFill="1" applyBorder="1" applyAlignment="1">
      <alignment vertical="center" wrapText="1"/>
      <protection/>
    </xf>
    <xf numFmtId="0" fontId="13" fillId="0" borderId="20" xfId="56" applyFont="1" applyFill="1" applyBorder="1" applyAlignment="1">
      <alignment vertical="center"/>
      <protection/>
    </xf>
    <xf numFmtId="3" fontId="3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vertical="center"/>
    </xf>
    <xf numFmtId="3" fontId="7" fillId="0" borderId="40" xfId="0" applyNumberFormat="1" applyFont="1" applyFill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48" fillId="0" borderId="28" xfId="0" applyNumberFormat="1" applyFont="1" applyFill="1" applyBorder="1" applyAlignment="1">
      <alignment vertical="center"/>
    </xf>
    <xf numFmtId="3" fontId="48" fillId="0" borderId="11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horizontal="right" vertical="center"/>
    </xf>
    <xf numFmtId="3" fontId="7" fillId="0" borderId="51" xfId="0" applyNumberFormat="1" applyFont="1" applyBorder="1" applyAlignment="1">
      <alignment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3" fontId="3" fillId="18" borderId="28" xfId="0" applyNumberFormat="1" applyFont="1" applyFill="1" applyBorder="1" applyAlignment="1">
      <alignment horizontal="right" vertical="center" wrapText="1"/>
    </xf>
    <xf numFmtId="3" fontId="7" fillId="18" borderId="40" xfId="0" applyNumberFormat="1" applyFont="1" applyFill="1" applyBorder="1" applyAlignment="1">
      <alignment horizontal="right" vertical="center" wrapText="1"/>
    </xf>
    <xf numFmtId="3" fontId="7" fillId="18" borderId="10" xfId="0" applyNumberFormat="1" applyFont="1" applyFill="1" applyBorder="1" applyAlignment="1">
      <alignment horizontal="right" vertical="center" wrapText="1"/>
    </xf>
    <xf numFmtId="3" fontId="7" fillId="18" borderId="27" xfId="0" applyNumberFormat="1" applyFont="1" applyFill="1" applyBorder="1" applyAlignment="1">
      <alignment horizontal="right" vertical="center" wrapText="1"/>
    </xf>
    <xf numFmtId="3" fontId="7" fillId="0" borderId="40" xfId="0" applyNumberFormat="1" applyFont="1" applyFill="1" applyBorder="1" applyAlignment="1">
      <alignment horizontal="right" vertical="center"/>
    </xf>
    <xf numFmtId="3" fontId="7" fillId="0" borderId="31" xfId="0" applyNumberFormat="1" applyFont="1" applyFill="1" applyBorder="1" applyAlignment="1">
      <alignment horizontal="right" vertical="center"/>
    </xf>
    <xf numFmtId="3" fontId="3" fillId="0" borderId="4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51" xfId="0" applyNumberFormat="1" applyFont="1" applyFill="1" applyBorder="1" applyAlignment="1">
      <alignment vertical="center"/>
    </xf>
    <xf numFmtId="3" fontId="7" fillId="0" borderId="27" xfId="0" applyNumberFormat="1" applyFont="1" applyFill="1" applyBorder="1" applyAlignment="1">
      <alignment vertical="center"/>
    </xf>
    <xf numFmtId="3" fontId="3" fillId="0" borderId="40" xfId="0" applyNumberFormat="1" applyFont="1" applyFill="1" applyBorder="1" applyAlignment="1">
      <alignment vertical="center"/>
    </xf>
    <xf numFmtId="3" fontId="27" fillId="5" borderId="52" xfId="56" applyNumberFormat="1" applyFont="1" applyFill="1" applyBorder="1" applyAlignment="1">
      <alignment horizontal="center" vertical="center" wrapText="1"/>
      <protection/>
    </xf>
    <xf numFmtId="0" fontId="27" fillId="5" borderId="53" xfId="56" applyFont="1" applyFill="1" applyBorder="1" applyAlignment="1">
      <alignment horizontal="center" vertical="center" wrapText="1"/>
      <protection/>
    </xf>
    <xf numFmtId="0" fontId="27" fillId="5" borderId="52" xfId="56" applyFont="1" applyFill="1" applyBorder="1" applyAlignment="1">
      <alignment horizontal="center" vertical="center" wrapText="1"/>
      <protection/>
    </xf>
    <xf numFmtId="0" fontId="70" fillId="0" borderId="0" xfId="57" applyFont="1" applyAlignment="1">
      <alignment horizontal="right" vertical="center"/>
      <protection/>
    </xf>
    <xf numFmtId="0" fontId="42" fillId="0" borderId="0" xfId="57" applyFont="1" applyAlignment="1">
      <alignment horizontal="center" vertical="center"/>
      <protection/>
    </xf>
    <xf numFmtId="49" fontId="0" fillId="0" borderId="43" xfId="0" applyNumberFormat="1" applyFont="1" applyBorder="1" applyAlignment="1">
      <alignment horizontal="left"/>
    </xf>
    <xf numFmtId="3" fontId="7" fillId="0" borderId="54" xfId="0" applyNumberFormat="1" applyFont="1" applyFill="1" applyBorder="1" applyAlignment="1">
      <alignment horizontal="right" vertical="center"/>
    </xf>
    <xf numFmtId="3" fontId="7" fillId="0" borderId="48" xfId="0" applyNumberFormat="1" applyFont="1" applyFill="1" applyBorder="1" applyAlignment="1">
      <alignment horizontal="right" vertical="center"/>
    </xf>
    <xf numFmtId="49" fontId="3" fillId="0" borderId="55" xfId="0" applyNumberFormat="1" applyFont="1" applyBorder="1" applyAlignment="1">
      <alignment horizontal="left" vertical="center"/>
    </xf>
    <xf numFmtId="3" fontId="3" fillId="0" borderId="38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10" fontId="41" fillId="0" borderId="0" xfId="57" applyNumberFormat="1" applyFont="1" applyAlignment="1">
      <alignment horizontal="center" vertical="center"/>
      <protection/>
    </xf>
    <xf numFmtId="1" fontId="43" fillId="0" borderId="56" xfId="57" applyNumberFormat="1" applyFont="1" applyBorder="1" applyAlignment="1">
      <alignment horizontal="center" vertical="center" wrapText="1"/>
      <protection/>
    </xf>
    <xf numFmtId="1" fontId="43" fillId="0" borderId="20" xfId="57" applyNumberFormat="1" applyFont="1" applyBorder="1" applyAlignment="1">
      <alignment horizontal="center" vertical="center" wrapText="1"/>
      <protection/>
    </xf>
    <xf numFmtId="1" fontId="43" fillId="0" borderId="26" xfId="57" applyNumberFormat="1" applyFont="1" applyBorder="1" applyAlignment="1">
      <alignment horizontal="center" vertical="center" wrapText="1"/>
      <protection/>
    </xf>
    <xf numFmtId="0" fontId="41" fillId="0" borderId="10" xfId="57" applyFont="1" applyBorder="1" applyAlignment="1">
      <alignment horizontal="center" vertical="center"/>
      <protection/>
    </xf>
    <xf numFmtId="10" fontId="41" fillId="0" borderId="35" xfId="57" applyNumberFormat="1" applyFont="1" applyBorder="1" applyAlignment="1">
      <alignment horizontal="center" vertical="center"/>
      <protection/>
    </xf>
    <xf numFmtId="0" fontId="41" fillId="0" borderId="40" xfId="57" applyFont="1" applyBorder="1" applyAlignment="1">
      <alignment horizontal="center" vertical="center"/>
      <protection/>
    </xf>
    <xf numFmtId="10" fontId="41" fillId="0" borderId="45" xfId="57" applyNumberFormat="1" applyFont="1" applyBorder="1" applyAlignment="1">
      <alignment horizontal="center" vertical="center"/>
      <protection/>
    </xf>
    <xf numFmtId="0" fontId="41" fillId="0" borderId="39" xfId="57" applyFont="1" applyBorder="1" applyAlignment="1">
      <alignment horizontal="center" vertical="center"/>
      <protection/>
    </xf>
    <xf numFmtId="0" fontId="41" fillId="0" borderId="14" xfId="57" applyFont="1" applyBorder="1" applyAlignment="1">
      <alignment horizontal="center" vertical="center"/>
      <protection/>
    </xf>
    <xf numFmtId="0" fontId="41" fillId="0" borderId="51" xfId="57" applyFont="1" applyBorder="1" applyAlignment="1">
      <alignment horizontal="center" vertical="center"/>
      <protection/>
    </xf>
    <xf numFmtId="10" fontId="41" fillId="0" borderId="57" xfId="57" applyNumberFormat="1" applyFont="1" applyBorder="1" applyAlignment="1">
      <alignment horizontal="center" vertical="center"/>
      <protection/>
    </xf>
    <xf numFmtId="0" fontId="41" fillId="0" borderId="20" xfId="57" applyFont="1" applyBorder="1" applyAlignment="1">
      <alignment horizontal="center" vertical="center"/>
      <protection/>
    </xf>
    <xf numFmtId="10" fontId="41" fillId="0" borderId="56" xfId="57" applyNumberFormat="1" applyFont="1" applyBorder="1" applyAlignment="1">
      <alignment horizontal="center" vertical="center"/>
      <protection/>
    </xf>
    <xf numFmtId="1" fontId="43" fillId="0" borderId="28" xfId="57" applyNumberFormat="1" applyFont="1" applyBorder="1" applyAlignment="1">
      <alignment horizontal="center" vertical="center"/>
      <protection/>
    </xf>
    <xf numFmtId="10" fontId="41" fillId="0" borderId="33" xfId="57" applyNumberFormat="1" applyFont="1" applyBorder="1" applyAlignment="1">
      <alignment horizontal="center" vertical="center"/>
      <protection/>
    </xf>
    <xf numFmtId="10" fontId="40" fillId="0" borderId="31" xfId="56" applyNumberFormat="1" applyFont="1" applyBorder="1" applyAlignment="1">
      <alignment horizontal="right" vertical="center" wrapText="1"/>
      <protection/>
    </xf>
    <xf numFmtId="10" fontId="40" fillId="0" borderId="12" xfId="56" applyNumberFormat="1" applyFont="1" applyBorder="1" applyAlignment="1">
      <alignment horizontal="right" vertical="center" wrapText="1"/>
      <protection/>
    </xf>
    <xf numFmtId="10" fontId="46" fillId="5" borderId="19" xfId="56" applyNumberFormat="1" applyFont="1" applyFill="1" applyBorder="1" applyAlignment="1">
      <alignment horizontal="right" vertical="center" wrapText="1"/>
      <protection/>
    </xf>
    <xf numFmtId="3" fontId="27" fillId="5" borderId="58" xfId="56" applyNumberFormat="1" applyFont="1" applyFill="1" applyBorder="1" applyAlignment="1">
      <alignment horizontal="center" vertical="center" wrapText="1"/>
      <protection/>
    </xf>
    <xf numFmtId="3" fontId="40" fillId="0" borderId="27" xfId="56" applyNumberFormat="1" applyFont="1" applyFill="1" applyBorder="1" applyAlignment="1">
      <alignment horizontal="right" vertical="center" wrapText="1"/>
      <protection/>
    </xf>
    <xf numFmtId="3" fontId="11" fillId="0" borderId="0" xfId="56" applyNumberFormat="1" applyFont="1">
      <alignment/>
      <protection/>
    </xf>
    <xf numFmtId="0" fontId="3" fillId="0" borderId="2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Continuous" vertical="center" wrapText="1"/>
    </xf>
    <xf numFmtId="0" fontId="3" fillId="0" borderId="33" xfId="0" applyFont="1" applyFill="1" applyBorder="1" applyAlignment="1">
      <alignment horizontal="centerContinuous" vertical="center" wrapText="1"/>
    </xf>
    <xf numFmtId="3" fontId="7" fillId="0" borderId="10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0" borderId="48" xfId="0" applyNumberFormat="1" applyFont="1" applyBorder="1" applyAlignment="1">
      <alignment vertical="center"/>
    </xf>
    <xf numFmtId="3" fontId="7" fillId="0" borderId="54" xfId="0" applyNumberFormat="1" applyFont="1" applyBorder="1" applyAlignment="1">
      <alignment vertical="center"/>
    </xf>
    <xf numFmtId="10" fontId="3" fillId="0" borderId="11" xfId="0" applyNumberFormat="1" applyFont="1" applyFill="1" applyBorder="1" applyAlignment="1">
      <alignment horizontal="centerContinuous" vertical="center" wrapText="1"/>
    </xf>
    <xf numFmtId="3" fontId="7" fillId="0" borderId="51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7" fillId="0" borderId="31" xfId="0" applyNumberFormat="1" applyFont="1" applyFill="1" applyBorder="1" applyAlignment="1">
      <alignment horizontal="right" vertical="center" wrapText="1"/>
    </xf>
    <xf numFmtId="3" fontId="4" fillId="0" borderId="28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10" fontId="4" fillId="0" borderId="11" xfId="0" applyNumberFormat="1" applyFont="1" applyBorder="1" applyAlignment="1">
      <alignment vertical="center"/>
    </xf>
    <xf numFmtId="10" fontId="4" fillId="0" borderId="33" xfId="0" applyNumberFormat="1" applyFont="1" applyBorder="1" applyAlignment="1">
      <alignment vertical="center"/>
    </xf>
    <xf numFmtId="0" fontId="13" fillId="0" borderId="11" xfId="56" applyFont="1" applyBorder="1" applyAlignment="1">
      <alignment horizontal="center" vertical="center"/>
      <protection/>
    </xf>
    <xf numFmtId="0" fontId="13" fillId="0" borderId="33" xfId="56" applyFont="1" applyBorder="1" applyAlignment="1">
      <alignment horizontal="center" vertical="center"/>
      <protection/>
    </xf>
    <xf numFmtId="3" fontId="11" fillId="0" borderId="40" xfId="56" applyNumberFormat="1" applyBorder="1" applyAlignment="1">
      <alignment vertical="center"/>
      <protection/>
    </xf>
    <xf numFmtId="3" fontId="11" fillId="0" borderId="31" xfId="56" applyNumberFormat="1" applyBorder="1" applyAlignment="1">
      <alignment vertical="center"/>
      <protection/>
    </xf>
    <xf numFmtId="3" fontId="11" fillId="0" borderId="10" xfId="56" applyNumberFormat="1" applyBorder="1" applyAlignment="1">
      <alignment vertical="center"/>
      <protection/>
    </xf>
    <xf numFmtId="3" fontId="11" fillId="0" borderId="12" xfId="56" applyNumberFormat="1" applyBorder="1" applyAlignment="1">
      <alignment vertical="center"/>
      <protection/>
    </xf>
    <xf numFmtId="3" fontId="11" fillId="0" borderId="51" xfId="56" applyNumberFormat="1" applyBorder="1" applyAlignment="1">
      <alignment vertical="center"/>
      <protection/>
    </xf>
    <xf numFmtId="3" fontId="11" fillId="0" borderId="27" xfId="56" applyNumberFormat="1" applyBorder="1" applyAlignment="1">
      <alignment vertical="center"/>
      <protection/>
    </xf>
    <xf numFmtId="3" fontId="11" fillId="0" borderId="39" xfId="56" applyNumberFormat="1" applyBorder="1" applyAlignment="1">
      <alignment vertical="center"/>
      <protection/>
    </xf>
    <xf numFmtId="3" fontId="11" fillId="0" borderId="13" xfId="56" applyNumberFormat="1" applyBorder="1" applyAlignment="1">
      <alignment vertical="center"/>
      <protection/>
    </xf>
    <xf numFmtId="3" fontId="11" fillId="0" borderId="29" xfId="56" applyNumberFormat="1" applyBorder="1" applyAlignment="1">
      <alignment vertical="center"/>
      <protection/>
    </xf>
    <xf numFmtId="3" fontId="11" fillId="0" borderId="41" xfId="56" applyNumberFormat="1" applyBorder="1" applyAlignment="1">
      <alignment vertical="center"/>
      <protection/>
    </xf>
    <xf numFmtId="3" fontId="13" fillId="0" borderId="31" xfId="56" applyNumberFormat="1" applyFont="1" applyFill="1" applyBorder="1" applyAlignment="1">
      <alignment vertical="center"/>
      <protection/>
    </xf>
    <xf numFmtId="3" fontId="13" fillId="0" borderId="51" xfId="56" applyNumberFormat="1" applyFont="1" applyBorder="1" applyAlignment="1">
      <alignment vertical="center"/>
      <protection/>
    </xf>
    <xf numFmtId="3" fontId="13" fillId="0" borderId="27" xfId="56" applyNumberFormat="1" applyFont="1" applyBorder="1" applyAlignment="1">
      <alignment vertical="center"/>
      <protection/>
    </xf>
    <xf numFmtId="3" fontId="13" fillId="0" borderId="28" xfId="56" applyNumberFormat="1" applyFont="1" applyBorder="1" applyAlignment="1">
      <alignment vertical="center"/>
      <protection/>
    </xf>
    <xf numFmtId="3" fontId="13" fillId="0" borderId="11" xfId="56" applyNumberFormat="1" applyFont="1" applyBorder="1" applyAlignment="1">
      <alignment vertical="center"/>
      <protection/>
    </xf>
    <xf numFmtId="3" fontId="17" fillId="0" borderId="28" xfId="56" applyNumberFormat="1" applyFont="1" applyBorder="1" applyAlignment="1">
      <alignment vertical="center"/>
      <protection/>
    </xf>
    <xf numFmtId="3" fontId="17" fillId="0" borderId="11" xfId="56" applyNumberFormat="1" applyFont="1" applyBorder="1" applyAlignment="1">
      <alignment vertical="center"/>
      <protection/>
    </xf>
    <xf numFmtId="3" fontId="11" fillId="0" borderId="34" xfId="56" applyNumberFormat="1" applyFill="1" applyBorder="1" applyAlignment="1">
      <alignment vertical="center"/>
      <protection/>
    </xf>
    <xf numFmtId="3" fontId="11" fillId="0" borderId="36" xfId="56" applyNumberFormat="1" applyFill="1" applyBorder="1" applyAlignment="1">
      <alignment vertical="center"/>
      <protection/>
    </xf>
    <xf numFmtId="3" fontId="11" fillId="0" borderId="40" xfId="56" applyNumberFormat="1" applyFont="1" applyBorder="1" applyAlignment="1">
      <alignment vertical="center"/>
      <protection/>
    </xf>
    <xf numFmtId="3" fontId="11" fillId="0" borderId="31" xfId="56" applyNumberFormat="1" applyFont="1" applyBorder="1" applyAlignment="1">
      <alignment vertical="center"/>
      <protection/>
    </xf>
    <xf numFmtId="3" fontId="17" fillId="0" borderId="51" xfId="56" applyNumberFormat="1" applyFont="1" applyBorder="1" applyAlignment="1">
      <alignment vertical="center"/>
      <protection/>
    </xf>
    <xf numFmtId="3" fontId="17" fillId="0" borderId="27" xfId="56" applyNumberFormat="1" applyFont="1" applyBorder="1" applyAlignment="1">
      <alignment vertical="center"/>
      <protection/>
    </xf>
    <xf numFmtId="3" fontId="17" fillId="0" borderId="29" xfId="56" applyNumberFormat="1" applyFont="1" applyBorder="1" applyAlignment="1">
      <alignment vertical="center"/>
      <protection/>
    </xf>
    <xf numFmtId="3" fontId="17" fillId="0" borderId="41" xfId="56" applyNumberFormat="1" applyFont="1" applyBorder="1" applyAlignment="1">
      <alignment vertical="center"/>
      <protection/>
    </xf>
    <xf numFmtId="3" fontId="46" fillId="0" borderId="41" xfId="56" applyNumberFormat="1" applyFont="1" applyBorder="1" applyAlignment="1">
      <alignment vertical="center"/>
      <protection/>
    </xf>
    <xf numFmtId="3" fontId="11" fillId="0" borderId="34" xfId="56" applyNumberFormat="1" applyBorder="1" applyAlignment="1">
      <alignment vertical="center"/>
      <protection/>
    </xf>
    <xf numFmtId="3" fontId="11" fillId="0" borderId="36" xfId="56" applyNumberFormat="1" applyBorder="1" applyAlignment="1">
      <alignment vertical="center"/>
      <protection/>
    </xf>
    <xf numFmtId="3" fontId="11" fillId="0" borderId="10" xfId="56" applyNumberFormat="1" applyFill="1" applyBorder="1" applyAlignment="1">
      <alignment vertical="center"/>
      <protection/>
    </xf>
    <xf numFmtId="3" fontId="11" fillId="0" borderId="12" xfId="56" applyNumberFormat="1" applyFill="1" applyBorder="1" applyAlignment="1">
      <alignment vertical="center"/>
      <protection/>
    </xf>
    <xf numFmtId="3" fontId="11" fillId="0" borderId="11" xfId="56" applyNumberFormat="1" applyBorder="1" applyAlignment="1">
      <alignment vertical="center"/>
      <protection/>
    </xf>
    <xf numFmtId="3" fontId="46" fillId="0" borderId="28" xfId="56" applyNumberFormat="1" applyFont="1" applyBorder="1" applyAlignment="1">
      <alignment vertical="center"/>
      <protection/>
    </xf>
    <xf numFmtId="3" fontId="46" fillId="0" borderId="11" xfId="56" applyNumberFormat="1" applyFont="1" applyBorder="1" applyAlignment="1">
      <alignment vertical="center"/>
      <protection/>
    </xf>
    <xf numFmtId="0" fontId="3" fillId="0" borderId="28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18" borderId="34" xfId="0" applyNumberFormat="1" applyFont="1" applyFill="1" applyBorder="1" applyAlignment="1">
      <alignment horizontal="right" vertical="center" wrapText="1"/>
    </xf>
    <xf numFmtId="3" fontId="7" fillId="18" borderId="36" xfId="0" applyNumberFormat="1" applyFont="1" applyFill="1" applyBorder="1" applyAlignment="1">
      <alignment horizontal="right" vertical="center" wrapText="1"/>
    </xf>
    <xf numFmtId="3" fontId="7" fillId="18" borderId="39" xfId="0" applyNumberFormat="1" applyFont="1" applyFill="1" applyBorder="1" applyAlignment="1">
      <alignment horizontal="right" vertical="center" wrapText="1"/>
    </xf>
    <xf numFmtId="3" fontId="7" fillId="18" borderId="13" xfId="0" applyNumberFormat="1" applyFont="1" applyFill="1" applyBorder="1" applyAlignment="1">
      <alignment horizontal="right" vertical="center" wrapText="1"/>
    </xf>
    <xf numFmtId="49" fontId="0" fillId="0" borderId="30" xfId="0" applyNumberFormat="1" applyFont="1" applyBorder="1" applyAlignment="1">
      <alignment horizontal="left"/>
    </xf>
    <xf numFmtId="3" fontId="21" fillId="0" borderId="32" xfId="58" applyNumberFormat="1" applyFont="1" applyBorder="1" applyAlignment="1">
      <alignment horizontal="center" vertical="center" wrapText="1"/>
      <protection/>
    </xf>
    <xf numFmtId="3" fontId="21" fillId="0" borderId="44" xfId="58" applyNumberFormat="1" applyFont="1" applyBorder="1" applyAlignment="1">
      <alignment horizontal="center" vertical="center" wrapText="1"/>
      <protection/>
    </xf>
    <xf numFmtId="3" fontId="28" fillId="0" borderId="36" xfId="58" applyNumberFormat="1" applyFont="1" applyFill="1" applyBorder="1" applyAlignment="1">
      <alignment vertical="top"/>
      <protection/>
    </xf>
    <xf numFmtId="3" fontId="28" fillId="0" borderId="37" xfId="58" applyNumberFormat="1" applyFont="1" applyFill="1" applyBorder="1" applyAlignment="1">
      <alignment vertical="top"/>
      <protection/>
    </xf>
    <xf numFmtId="3" fontId="28" fillId="0" borderId="12" xfId="58" applyNumberFormat="1" applyFont="1" applyFill="1" applyBorder="1" applyAlignment="1">
      <alignment vertical="top"/>
      <protection/>
    </xf>
    <xf numFmtId="3" fontId="28" fillId="0" borderId="35" xfId="58" applyNumberFormat="1" applyFont="1" applyFill="1" applyBorder="1" applyAlignment="1">
      <alignment vertical="top"/>
      <protection/>
    </xf>
    <xf numFmtId="3" fontId="24" fillId="0" borderId="28" xfId="58" applyNumberFormat="1" applyFont="1" applyBorder="1" applyAlignment="1">
      <alignment vertical="center"/>
      <protection/>
    </xf>
    <xf numFmtId="3" fontId="24" fillId="0" borderId="11" xfId="58" applyNumberFormat="1" applyFont="1" applyBorder="1" applyAlignment="1">
      <alignment vertical="center"/>
      <protection/>
    </xf>
    <xf numFmtId="10" fontId="28" fillId="0" borderId="35" xfId="58" applyNumberFormat="1" applyFont="1" applyFill="1" applyBorder="1" applyAlignment="1">
      <alignment vertical="top"/>
      <protection/>
    </xf>
    <xf numFmtId="10" fontId="24" fillId="0" borderId="33" xfId="58" applyNumberFormat="1" applyFont="1" applyBorder="1" applyAlignment="1">
      <alignment vertical="center"/>
      <protection/>
    </xf>
    <xf numFmtId="49" fontId="7" fillId="0" borderId="59" xfId="0" applyNumberFormat="1" applyFont="1" applyBorder="1" applyAlignment="1">
      <alignment horizontal="left" vertical="center"/>
    </xf>
    <xf numFmtId="0" fontId="59" fillId="0" borderId="60" xfId="0" applyFont="1" applyFill="1" applyBorder="1" applyAlignment="1" applyProtection="1">
      <alignment horizontal="center" vertical="center" wrapText="1"/>
      <protection/>
    </xf>
    <xf numFmtId="165" fontId="59" fillId="0" borderId="51" xfId="0" applyNumberFormat="1" applyFont="1" applyFill="1" applyBorder="1" applyAlignment="1" applyProtection="1">
      <alignment horizontal="center" vertical="center" wrapText="1"/>
      <protection/>
    </xf>
    <xf numFmtId="165" fontId="62" fillId="0" borderId="28" xfId="0" applyNumberFormat="1" applyFont="1" applyFill="1" applyBorder="1" applyAlignment="1" applyProtection="1">
      <alignment horizontal="right" vertical="center" wrapText="1" indent="1"/>
      <protection/>
    </xf>
    <xf numFmtId="165" fontId="5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38" xfId="0" applyNumberFormat="1" applyFont="1" applyFill="1" applyBorder="1" applyAlignment="1" applyProtection="1">
      <alignment horizontal="right" vertical="center" wrapText="1" indent="1"/>
      <protection/>
    </xf>
    <xf numFmtId="165" fontId="54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28" xfId="0" applyNumberFormat="1" applyFont="1" applyFill="1" applyBorder="1" applyAlignment="1" applyProtection="1">
      <alignment horizontal="right" vertical="center" wrapText="1" indent="1"/>
      <protection/>
    </xf>
    <xf numFmtId="165" fontId="5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62" fillId="0" borderId="47" xfId="59" applyFont="1" applyFill="1" applyBorder="1" applyAlignment="1" applyProtection="1">
      <alignment horizontal="left" vertical="center" wrapText="1" indent="1"/>
      <protection/>
    </xf>
    <xf numFmtId="0" fontId="54" fillId="0" borderId="61" xfId="59" applyFont="1" applyFill="1" applyBorder="1" applyAlignment="1" applyProtection="1">
      <alignment horizontal="left" vertical="center" wrapText="1" indent="1"/>
      <protection/>
    </xf>
    <xf numFmtId="0" fontId="54" fillId="0" borderId="62" xfId="59" applyFont="1" applyFill="1" applyBorder="1" applyAlignment="1" applyProtection="1">
      <alignment horizontal="left" vertical="center" wrapText="1" indent="1"/>
      <protection/>
    </xf>
    <xf numFmtId="0" fontId="62" fillId="0" borderId="47" xfId="59" applyFont="1" applyFill="1" applyBorder="1" applyAlignment="1" applyProtection="1">
      <alignment horizontal="left" vertical="center" wrapText="1" indent="1"/>
      <protection/>
    </xf>
    <xf numFmtId="0" fontId="62" fillId="0" borderId="26" xfId="59" applyFont="1" applyFill="1" applyBorder="1" applyAlignment="1" applyProtection="1">
      <alignment horizontal="left" vertical="center" wrapText="1" indent="1"/>
      <protection/>
    </xf>
    <xf numFmtId="0" fontId="59" fillId="0" borderId="47" xfId="0" applyFont="1" applyFill="1" applyBorder="1" applyAlignment="1" applyProtection="1">
      <alignment horizontal="left" vertical="center" wrapText="1" indent="1"/>
      <protection/>
    </xf>
    <xf numFmtId="0" fontId="35" fillId="0" borderId="26" xfId="0" applyFont="1" applyFill="1" applyBorder="1" applyAlignment="1" applyProtection="1">
      <alignment vertical="center" wrapText="1"/>
      <protection/>
    </xf>
    <xf numFmtId="165" fontId="5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3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59" fillId="0" borderId="38" xfId="0" applyFont="1" applyFill="1" applyBorder="1" applyAlignment="1" applyProtection="1">
      <alignment horizontal="center" vertical="center" wrapText="1"/>
      <protection/>
    </xf>
    <xf numFmtId="3" fontId="3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59" fillId="0" borderId="63" xfId="0" applyFont="1" applyFill="1" applyBorder="1" applyAlignment="1" applyProtection="1">
      <alignment horizontal="center" vertical="center" wrapText="1"/>
      <protection/>
    </xf>
    <xf numFmtId="0" fontId="62" fillId="0" borderId="47" xfId="0" applyFont="1" applyFill="1" applyBorder="1" applyAlignment="1" applyProtection="1">
      <alignment horizontal="left" vertical="center" wrapText="1" indent="1"/>
      <protection/>
    </xf>
    <xf numFmtId="0" fontId="54" fillId="0" borderId="64" xfId="59" applyFont="1" applyFill="1" applyBorder="1" applyAlignment="1" applyProtection="1">
      <alignment horizontal="left" vertical="center" wrapText="1" indent="1"/>
      <protection/>
    </xf>
    <xf numFmtId="0" fontId="54" fillId="0" borderId="65" xfId="59" applyFont="1" applyFill="1" applyBorder="1" applyAlignment="1" applyProtection="1">
      <alignment horizontal="left" vertical="center" wrapText="1" indent="1"/>
      <protection/>
    </xf>
    <xf numFmtId="0" fontId="62" fillId="0" borderId="63" xfId="59" applyFont="1" applyFill="1" applyBorder="1" applyAlignment="1" applyProtection="1">
      <alignment horizontal="left" vertical="center" wrapText="1" indent="1"/>
      <protection/>
    </xf>
    <xf numFmtId="0" fontId="54" fillId="0" borderId="66" xfId="59" applyFont="1" applyFill="1" applyBorder="1" applyAlignment="1" applyProtection="1">
      <alignment horizontal="left" vertical="center" wrapText="1" indent="1"/>
      <protection/>
    </xf>
    <xf numFmtId="0" fontId="60" fillId="0" borderId="26" xfId="0" applyFont="1" applyBorder="1" applyAlignment="1" applyProtection="1">
      <alignment horizontal="left" wrapText="1" indent="1"/>
      <protection/>
    </xf>
    <xf numFmtId="165" fontId="59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right" vertical="center" wrapText="1" indent="1"/>
      <protection/>
    </xf>
    <xf numFmtId="0" fontId="0" fillId="0" borderId="48" xfId="0" applyFont="1" applyFill="1" applyBorder="1" applyAlignment="1" applyProtection="1">
      <alignment horizontal="right" vertical="center" wrapText="1" indent="1"/>
      <protection/>
    </xf>
    <xf numFmtId="0" fontId="0" fillId="0" borderId="67" xfId="0" applyFont="1" applyFill="1" applyBorder="1" applyAlignment="1" applyProtection="1">
      <alignment horizontal="right" vertical="center" wrapText="1" indent="1"/>
      <protection/>
    </xf>
    <xf numFmtId="0" fontId="44" fillId="0" borderId="39" xfId="57" applyFont="1" applyBorder="1" applyAlignment="1">
      <alignment horizontal="center" vertical="center" wrapText="1"/>
      <protection/>
    </xf>
    <xf numFmtId="2" fontId="45" fillId="0" borderId="10" xfId="57" applyNumberFormat="1" applyFont="1" applyFill="1" applyBorder="1" applyAlignment="1">
      <alignment horizontal="center" vertical="center" wrapText="1"/>
      <protection/>
    </xf>
    <xf numFmtId="2" fontId="45" fillId="0" borderId="39" xfId="57" applyNumberFormat="1" applyFont="1" applyFill="1" applyBorder="1" applyAlignment="1">
      <alignment horizontal="center" vertical="center" wrapText="1"/>
      <protection/>
    </xf>
    <xf numFmtId="2" fontId="43" fillId="0" borderId="29" xfId="57" applyNumberFormat="1" applyFont="1" applyBorder="1" applyAlignment="1">
      <alignment horizontal="center" vertical="center"/>
      <protection/>
    </xf>
    <xf numFmtId="10" fontId="40" fillId="0" borderId="35" xfId="56" applyNumberFormat="1" applyFont="1" applyBorder="1" applyAlignment="1">
      <alignment horizontal="right" vertical="center" wrapText="1"/>
      <protection/>
    </xf>
    <xf numFmtId="10" fontId="46" fillId="5" borderId="68" xfId="56" applyNumberFormat="1" applyFont="1" applyFill="1" applyBorder="1" applyAlignment="1">
      <alignment horizontal="right" vertical="center" wrapText="1"/>
      <protection/>
    </xf>
    <xf numFmtId="3" fontId="38" fillId="0" borderId="0" xfId="60" applyNumberFormat="1" applyFill="1" applyProtection="1">
      <alignment/>
      <protection/>
    </xf>
    <xf numFmtId="3" fontId="38" fillId="0" borderId="0" xfId="60" applyNumberFormat="1" applyFill="1" applyAlignment="1" applyProtection="1">
      <alignment wrapText="1"/>
      <protection locked="0"/>
    </xf>
    <xf numFmtId="3" fontId="38" fillId="0" borderId="0" xfId="60" applyNumberFormat="1" applyFill="1" applyProtection="1">
      <alignment/>
      <protection locked="0"/>
    </xf>
    <xf numFmtId="3" fontId="39" fillId="0" borderId="0" xfId="55" applyNumberFormat="1" applyFont="1" applyFill="1" applyAlignment="1">
      <alignment horizontal="right"/>
      <protection/>
    </xf>
    <xf numFmtId="3" fontId="59" fillId="0" borderId="38" xfId="60" applyNumberFormat="1" applyFont="1" applyFill="1" applyBorder="1" applyAlignment="1" applyProtection="1">
      <alignment horizontal="center" vertical="center" wrapText="1"/>
      <protection/>
    </xf>
    <xf numFmtId="3" fontId="59" fillId="0" borderId="32" xfId="60" applyNumberFormat="1" applyFont="1" applyFill="1" applyBorder="1" applyAlignment="1" applyProtection="1">
      <alignment horizontal="center" vertical="center" wrapText="1"/>
      <protection/>
    </xf>
    <xf numFmtId="3" fontId="59" fillId="0" borderId="32" xfId="60" applyNumberFormat="1" applyFont="1" applyFill="1" applyBorder="1" applyAlignment="1" applyProtection="1">
      <alignment horizontal="center" vertical="center"/>
      <protection/>
    </xf>
    <xf numFmtId="3" fontId="59" fillId="0" borderId="44" xfId="60" applyNumberFormat="1" applyFont="1" applyFill="1" applyBorder="1" applyAlignment="1" applyProtection="1">
      <alignment horizontal="center" vertical="center"/>
      <protection/>
    </xf>
    <xf numFmtId="3" fontId="54" fillId="0" borderId="28" xfId="60" applyNumberFormat="1" applyFont="1" applyFill="1" applyBorder="1" applyAlignment="1" applyProtection="1">
      <alignment horizontal="left" vertical="center" indent="1"/>
      <protection/>
    </xf>
    <xf numFmtId="3" fontId="38" fillId="0" borderId="0" xfId="60" applyNumberFormat="1" applyFill="1" applyAlignment="1" applyProtection="1">
      <alignment vertical="center"/>
      <protection/>
    </xf>
    <xf numFmtId="3" fontId="54" fillId="0" borderId="10" xfId="60" applyNumberFormat="1" applyFont="1" applyFill="1" applyBorder="1" applyAlignment="1" applyProtection="1">
      <alignment horizontal="left" vertical="center" indent="1"/>
      <protection/>
    </xf>
    <xf numFmtId="3" fontId="54" fillId="0" borderId="12" xfId="60" applyNumberFormat="1" applyFont="1" applyFill="1" applyBorder="1" applyAlignment="1" applyProtection="1">
      <alignment horizontal="left" vertical="center" wrapText="1"/>
      <protection/>
    </xf>
    <xf numFmtId="3" fontId="54" fillId="0" borderId="12" xfId="60" applyNumberFormat="1" applyFont="1" applyFill="1" applyBorder="1" applyAlignment="1" applyProtection="1">
      <alignment vertical="center"/>
      <protection locked="0"/>
    </xf>
    <xf numFmtId="3" fontId="54" fillId="0" borderId="35" xfId="60" applyNumberFormat="1" applyFont="1" applyFill="1" applyBorder="1" applyAlignment="1" applyProtection="1">
      <alignment vertical="center"/>
      <protection/>
    </xf>
    <xf numFmtId="3" fontId="38" fillId="0" borderId="0" xfId="60" applyNumberFormat="1" applyFill="1" applyAlignment="1" applyProtection="1">
      <alignment vertical="center"/>
      <protection locked="0"/>
    </xf>
    <xf numFmtId="3" fontId="54" fillId="0" borderId="31" xfId="60" applyNumberFormat="1" applyFont="1" applyFill="1" applyBorder="1" applyAlignment="1" applyProtection="1">
      <alignment horizontal="left" vertical="center" wrapText="1"/>
      <protection/>
    </xf>
    <xf numFmtId="3" fontId="54" fillId="0" borderId="31" xfId="60" applyNumberFormat="1" applyFont="1" applyFill="1" applyBorder="1" applyAlignment="1" applyProtection="1">
      <alignment vertical="center"/>
      <protection locked="0"/>
    </xf>
    <xf numFmtId="3" fontId="59" fillId="0" borderId="11" xfId="60" applyNumberFormat="1" applyFont="1" applyFill="1" applyBorder="1" applyAlignment="1" applyProtection="1">
      <alignment horizontal="left" vertical="center" wrapText="1"/>
      <protection/>
    </xf>
    <xf numFmtId="3" fontId="62" fillId="0" borderId="11" xfId="60" applyNumberFormat="1" applyFont="1" applyFill="1" applyBorder="1" applyAlignment="1" applyProtection="1">
      <alignment vertical="center"/>
      <protection/>
    </xf>
    <xf numFmtId="3" fontId="62" fillId="0" borderId="33" xfId="60" applyNumberFormat="1" applyFont="1" applyFill="1" applyBorder="1" applyAlignment="1" applyProtection="1">
      <alignment vertical="center"/>
      <protection/>
    </xf>
    <xf numFmtId="3" fontId="54" fillId="0" borderId="45" xfId="60" applyNumberFormat="1" applyFont="1" applyFill="1" applyBorder="1" applyAlignment="1" applyProtection="1">
      <alignment vertical="center"/>
      <protection/>
    </xf>
    <xf numFmtId="3" fontId="59" fillId="0" borderId="11" xfId="60" applyNumberFormat="1" applyFont="1" applyFill="1" applyBorder="1" applyAlignment="1" applyProtection="1">
      <alignment horizontal="left" wrapText="1"/>
      <protection/>
    </xf>
    <xf numFmtId="3" fontId="62" fillId="0" borderId="11" xfId="60" applyNumberFormat="1" applyFont="1" applyFill="1" applyBorder="1" applyProtection="1">
      <alignment/>
      <protection/>
    </xf>
    <xf numFmtId="3" fontId="62" fillId="0" borderId="33" xfId="60" applyNumberFormat="1" applyFont="1" applyFill="1" applyBorder="1" applyProtection="1">
      <alignment/>
      <protection/>
    </xf>
    <xf numFmtId="3" fontId="65" fillId="0" borderId="0" xfId="60" applyNumberFormat="1" applyFont="1" applyFill="1" applyProtection="1">
      <alignment/>
      <protection/>
    </xf>
    <xf numFmtId="3" fontId="34" fillId="0" borderId="0" xfId="60" applyNumberFormat="1" applyFont="1" applyFill="1" applyAlignment="1" applyProtection="1">
      <alignment wrapText="1"/>
      <protection locked="0"/>
    </xf>
    <xf numFmtId="3" fontId="55" fillId="0" borderId="0" xfId="60" applyNumberFormat="1" applyFont="1" applyFill="1" applyProtection="1">
      <alignment/>
      <protection locked="0"/>
    </xf>
    <xf numFmtId="0" fontId="7" fillId="0" borderId="21" xfId="0" applyFont="1" applyBorder="1" applyAlignment="1">
      <alignment horizontal="left" wrapText="1"/>
    </xf>
    <xf numFmtId="3" fontId="7" fillId="0" borderId="35" xfId="0" applyNumberFormat="1" applyFont="1" applyFill="1" applyBorder="1" applyAlignment="1">
      <alignment horizontal="right" vertical="center"/>
    </xf>
    <xf numFmtId="3" fontId="7" fillId="0" borderId="39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2" fillId="0" borderId="28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10" fontId="2" fillId="0" borderId="11" xfId="0" applyNumberFormat="1" applyFont="1" applyBorder="1" applyAlignment="1">
      <alignment vertical="center"/>
    </xf>
    <xf numFmtId="49" fontId="3" fillId="0" borderId="59" xfId="0" applyNumberFormat="1" applyFont="1" applyBorder="1" applyAlignment="1">
      <alignment horizontal="left" vertical="center"/>
    </xf>
    <xf numFmtId="0" fontId="3" fillId="0" borderId="59" xfId="0" applyFont="1" applyBorder="1" applyAlignment="1">
      <alignment horizontal="center" vertical="center" wrapText="1"/>
    </xf>
    <xf numFmtId="0" fontId="0" fillId="0" borderId="59" xfId="0" applyFont="1" applyBorder="1" applyAlignment="1">
      <alignment/>
    </xf>
    <xf numFmtId="10" fontId="2" fillId="0" borderId="33" xfId="0" applyNumberFormat="1" applyFont="1" applyBorder="1" applyAlignment="1">
      <alignment vertical="center"/>
    </xf>
    <xf numFmtId="49" fontId="3" fillId="0" borderId="59" xfId="0" applyNumberFormat="1" applyFont="1" applyBorder="1" applyAlignment="1">
      <alignment horizontal="center" vertical="center"/>
    </xf>
    <xf numFmtId="3" fontId="2" fillId="0" borderId="59" xfId="0" applyNumberFormat="1" applyFont="1" applyBorder="1" applyAlignment="1">
      <alignment vertical="center"/>
    </xf>
    <xf numFmtId="3" fontId="7" fillId="0" borderId="59" xfId="0" applyNumberFormat="1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3" fontId="21" fillId="0" borderId="60" xfId="58" applyNumberFormat="1" applyFont="1" applyBorder="1" applyAlignment="1">
      <alignment horizontal="center" vertical="center" wrapText="1"/>
      <protection/>
    </xf>
    <xf numFmtId="3" fontId="28" fillId="0" borderId="69" xfId="58" applyNumberFormat="1" applyFont="1" applyFill="1" applyBorder="1" applyAlignment="1">
      <alignment vertical="top"/>
      <protection/>
    </xf>
    <xf numFmtId="3" fontId="28" fillId="0" borderId="70" xfId="58" applyNumberFormat="1" applyFont="1" applyFill="1" applyBorder="1" applyAlignment="1">
      <alignment vertical="top"/>
      <protection/>
    </xf>
    <xf numFmtId="3" fontId="24" fillId="0" borderId="49" xfId="58" applyNumberFormat="1" applyFont="1" applyBorder="1" applyAlignment="1">
      <alignment vertical="center"/>
      <protection/>
    </xf>
    <xf numFmtId="3" fontId="24" fillId="0" borderId="33" xfId="58" applyNumberFormat="1" applyFont="1" applyBorder="1" applyAlignment="1">
      <alignment vertical="center"/>
      <protection/>
    </xf>
    <xf numFmtId="0" fontId="1" fillId="0" borderId="0" xfId="55" applyFill="1">
      <alignment/>
      <protection/>
    </xf>
    <xf numFmtId="0" fontId="1" fillId="0" borderId="0" xfId="55" applyFill="1" applyAlignment="1">
      <alignment wrapText="1"/>
      <protection/>
    </xf>
    <xf numFmtId="0" fontId="75" fillId="0" borderId="0" xfId="55" applyFont="1" applyFill="1" applyBorder="1" applyAlignment="1" applyProtection="1">
      <alignment horizontal="right"/>
      <protection/>
    </xf>
    <xf numFmtId="0" fontId="60" fillId="0" borderId="20" xfId="55" applyFont="1" applyFill="1" applyBorder="1" applyAlignment="1" applyProtection="1">
      <alignment horizontal="center" vertical="center" wrapText="1"/>
      <protection/>
    </xf>
    <xf numFmtId="0" fontId="60" fillId="0" borderId="33" xfId="55" applyFont="1" applyFill="1" applyBorder="1" applyAlignment="1" applyProtection="1">
      <alignment horizontal="center" vertical="center" wrapText="1"/>
      <protection/>
    </xf>
    <xf numFmtId="0" fontId="1" fillId="0" borderId="0" xfId="55" applyFill="1" applyAlignment="1">
      <alignment/>
      <protection/>
    </xf>
    <xf numFmtId="0" fontId="71" fillId="0" borderId="10" xfId="55" applyFont="1" applyBorder="1">
      <alignment/>
      <protection/>
    </xf>
    <xf numFmtId="3" fontId="71" fillId="0" borderId="45" xfId="55" applyNumberFormat="1" applyFont="1" applyBorder="1" applyAlignment="1">
      <alignment horizontal="right"/>
      <protection/>
    </xf>
    <xf numFmtId="0" fontId="64" fillId="0" borderId="0" xfId="55" applyFont="1" applyFill="1" applyAlignment="1">
      <alignment vertical="center"/>
      <protection/>
    </xf>
    <xf numFmtId="3" fontId="1" fillId="0" borderId="35" xfId="55" applyNumberFormat="1" applyFont="1" applyBorder="1" applyAlignment="1">
      <alignment horizontal="right"/>
      <protection/>
    </xf>
    <xf numFmtId="3" fontId="71" fillId="0" borderId="35" xfId="55" applyNumberFormat="1" applyFont="1" applyBorder="1" applyAlignment="1">
      <alignment horizontal="right"/>
      <protection/>
    </xf>
    <xf numFmtId="3" fontId="71" fillId="0" borderId="33" xfId="55" applyNumberFormat="1" applyFont="1" applyBorder="1" applyAlignment="1">
      <alignment horizontal="right" vertical="center"/>
      <protection/>
    </xf>
    <xf numFmtId="0" fontId="1" fillId="0" borderId="0" xfId="55" applyFill="1" applyAlignment="1">
      <alignment vertical="center"/>
      <protection/>
    </xf>
    <xf numFmtId="3" fontId="71" fillId="0" borderId="33" xfId="55" applyNumberFormat="1" applyFont="1" applyFill="1" applyBorder="1" applyAlignment="1">
      <alignment vertical="center"/>
      <protection/>
    </xf>
    <xf numFmtId="3" fontId="71" fillId="0" borderId="45" xfId="55" applyNumberFormat="1" applyFont="1" applyFill="1" applyBorder="1">
      <alignment/>
      <protection/>
    </xf>
    <xf numFmtId="0" fontId="71" fillId="0" borderId="0" xfId="55" applyFont="1" applyFill="1">
      <alignment/>
      <protection/>
    </xf>
    <xf numFmtId="3" fontId="71" fillId="0" borderId="35" xfId="55" applyNumberFormat="1" applyFont="1" applyBorder="1">
      <alignment/>
      <protection/>
    </xf>
    <xf numFmtId="3" fontId="71" fillId="0" borderId="57" xfId="55" applyNumberFormat="1" applyFont="1" applyBorder="1">
      <alignment/>
      <protection/>
    </xf>
    <xf numFmtId="3" fontId="76" fillId="0" borderId="14" xfId="55" applyNumberFormat="1" applyFont="1" applyBorder="1" applyAlignment="1">
      <alignment vertical="center"/>
      <protection/>
    </xf>
    <xf numFmtId="0" fontId="1" fillId="0" borderId="0" xfId="55" applyFill="1" applyAlignment="1" applyProtection="1">
      <alignment vertical="center"/>
      <protection/>
    </xf>
    <xf numFmtId="0" fontId="1" fillId="0" borderId="0" xfId="55" applyFont="1" applyFill="1">
      <alignment/>
      <protection/>
    </xf>
    <xf numFmtId="0" fontId="60" fillId="0" borderId="11" xfId="55" applyFont="1" applyFill="1" applyBorder="1" applyAlignment="1" applyProtection="1">
      <alignment horizontal="center" vertical="center" wrapText="1"/>
      <protection/>
    </xf>
    <xf numFmtId="3" fontId="71" fillId="0" borderId="31" xfId="55" applyNumberFormat="1" applyFont="1" applyBorder="1" applyAlignment="1">
      <alignment horizontal="right"/>
      <protection/>
    </xf>
    <xf numFmtId="3" fontId="1" fillId="0" borderId="12" xfId="55" applyNumberFormat="1" applyFont="1" applyBorder="1" applyAlignment="1">
      <alignment horizontal="right"/>
      <protection/>
    </xf>
    <xf numFmtId="3" fontId="71" fillId="0" borderId="12" xfId="55" applyNumberFormat="1" applyFont="1" applyBorder="1" applyAlignment="1">
      <alignment horizontal="right"/>
      <protection/>
    </xf>
    <xf numFmtId="3" fontId="71" fillId="0" borderId="11" xfId="55" applyNumberFormat="1" applyFont="1" applyBorder="1" applyAlignment="1">
      <alignment horizontal="right" vertical="center"/>
      <protection/>
    </xf>
    <xf numFmtId="3" fontId="71" fillId="0" borderId="11" xfId="55" applyNumberFormat="1" applyFont="1" applyFill="1" applyBorder="1" applyAlignment="1">
      <alignment vertical="center"/>
      <protection/>
    </xf>
    <xf numFmtId="3" fontId="71" fillId="0" borderId="31" xfId="55" applyNumberFormat="1" applyFont="1" applyFill="1" applyBorder="1">
      <alignment/>
      <protection/>
    </xf>
    <xf numFmtId="3" fontId="1" fillId="0" borderId="12" xfId="55" applyNumberFormat="1" applyFont="1" applyFill="1" applyBorder="1">
      <alignment/>
      <protection/>
    </xf>
    <xf numFmtId="3" fontId="71" fillId="0" borderId="12" xfId="55" applyNumberFormat="1" applyFont="1" applyBorder="1">
      <alignment/>
      <protection/>
    </xf>
    <xf numFmtId="3" fontId="71" fillId="0" borderId="27" xfId="55" applyNumberFormat="1" applyFont="1" applyBorder="1">
      <alignment/>
      <protection/>
    </xf>
    <xf numFmtId="3" fontId="76" fillId="0" borderId="13" xfId="55" applyNumberFormat="1" applyFont="1" applyBorder="1" applyAlignment="1">
      <alignment vertical="center"/>
      <protection/>
    </xf>
    <xf numFmtId="3" fontId="77" fillId="0" borderId="12" xfId="0" applyNumberFormat="1" applyFont="1" applyFill="1" applyBorder="1" applyAlignment="1">
      <alignment vertical="center"/>
    </xf>
    <xf numFmtId="165" fontId="34" fillId="0" borderId="0" xfId="59" applyNumberFormat="1" applyFont="1" applyFill="1" applyBorder="1" applyAlignment="1" applyProtection="1">
      <alignment horizontal="centerContinuous" vertical="center"/>
      <protection/>
    </xf>
    <xf numFmtId="0" fontId="36" fillId="0" borderId="0" xfId="59" applyFont="1" applyFill="1" applyAlignment="1">
      <alignment vertical="center"/>
      <protection/>
    </xf>
    <xf numFmtId="0" fontId="51" fillId="0" borderId="0" xfId="59" applyFont="1" applyFill="1" applyAlignment="1">
      <alignment vertical="center"/>
      <protection/>
    </xf>
    <xf numFmtId="0" fontId="53" fillId="0" borderId="0" xfId="0" applyFont="1" applyFill="1" applyBorder="1" applyAlignment="1" applyProtection="1">
      <alignment horizontal="right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5" fillId="0" borderId="34" xfId="59" applyFont="1" applyFill="1" applyBorder="1" applyAlignment="1" applyProtection="1">
      <alignment horizontal="center" vertical="center" wrapText="1"/>
      <protection/>
    </xf>
    <xf numFmtId="0" fontId="55" fillId="0" borderId="36" xfId="59" applyFont="1" applyFill="1" applyBorder="1" applyAlignment="1" applyProtection="1">
      <alignment horizontal="center" vertical="center" wrapText="1"/>
      <protection/>
    </xf>
    <xf numFmtId="0" fontId="55" fillId="0" borderId="37" xfId="59" applyFont="1" applyFill="1" applyBorder="1" applyAlignment="1" applyProtection="1">
      <alignment horizontal="center" vertical="center" wrapText="1"/>
      <protection/>
    </xf>
    <xf numFmtId="0" fontId="38" fillId="0" borderId="28" xfId="59" applyFont="1" applyFill="1" applyBorder="1" applyAlignment="1" applyProtection="1">
      <alignment horizontal="center" vertical="center"/>
      <protection/>
    </xf>
    <xf numFmtId="0" fontId="38" fillId="0" borderId="11" xfId="59" applyFont="1" applyFill="1" applyBorder="1" applyAlignment="1" applyProtection="1">
      <alignment horizontal="center" vertical="center"/>
      <protection/>
    </xf>
    <xf numFmtId="0" fontId="38" fillId="0" borderId="33" xfId="59" applyFont="1" applyFill="1" applyBorder="1" applyAlignment="1" applyProtection="1">
      <alignment horizontal="center" vertical="center"/>
      <protection/>
    </xf>
    <xf numFmtId="0" fontId="38" fillId="0" borderId="34" xfId="59" applyFont="1" applyFill="1" applyBorder="1" applyAlignment="1" applyProtection="1">
      <alignment horizontal="center" vertical="center"/>
      <protection/>
    </xf>
    <xf numFmtId="0" fontId="38" fillId="0" borderId="31" xfId="59" applyFont="1" applyFill="1" applyBorder="1" applyAlignment="1" applyProtection="1">
      <alignment vertical="center"/>
      <protection/>
    </xf>
    <xf numFmtId="166" fontId="38" fillId="0" borderId="37" xfId="43" applyNumberFormat="1" applyFont="1" applyFill="1" applyBorder="1" applyAlignment="1" applyProtection="1">
      <alignment vertical="center"/>
      <protection locked="0"/>
    </xf>
    <xf numFmtId="0" fontId="38" fillId="0" borderId="40" xfId="59" applyFont="1" applyFill="1" applyBorder="1" applyAlignment="1" applyProtection="1">
      <alignment horizontal="center" vertical="center"/>
      <protection/>
    </xf>
    <xf numFmtId="166" fontId="38" fillId="0" borderId="45" xfId="43" applyNumberFormat="1" applyFont="1" applyFill="1" applyBorder="1" applyAlignment="1" applyProtection="1">
      <alignment vertical="center"/>
      <protection locked="0"/>
    </xf>
    <xf numFmtId="0" fontId="38" fillId="0" borderId="10" xfId="59" applyFont="1" applyFill="1" applyBorder="1" applyAlignment="1" applyProtection="1">
      <alignment horizontal="center" vertical="center"/>
      <protection/>
    </xf>
    <xf numFmtId="0" fontId="28" fillId="0" borderId="12" xfId="0" applyFont="1" applyFill="1" applyBorder="1" applyAlignment="1">
      <alignment horizontal="justify" vertical="center" wrapText="1"/>
    </xf>
    <xf numFmtId="166" fontId="38" fillId="0" borderId="35" xfId="43" applyNumberFormat="1" applyFont="1" applyFill="1" applyBorder="1" applyAlignment="1" applyProtection="1">
      <alignment vertical="center"/>
      <protection locked="0"/>
    </xf>
    <xf numFmtId="0" fontId="28" fillId="0" borderId="12" xfId="0" applyFont="1" applyFill="1" applyBorder="1" applyAlignment="1">
      <alignment vertical="center" wrapText="1"/>
    </xf>
    <xf numFmtId="166" fontId="38" fillId="0" borderId="57" xfId="43" applyNumberFormat="1" applyFont="1" applyFill="1" applyBorder="1" applyAlignment="1" applyProtection="1">
      <alignment vertical="center"/>
      <protection locked="0"/>
    </xf>
    <xf numFmtId="0" fontId="28" fillId="0" borderId="13" xfId="0" applyFont="1" applyFill="1" applyBorder="1" applyAlignment="1">
      <alignment vertical="center" wrapText="1"/>
    </xf>
    <xf numFmtId="166" fontId="55" fillId="0" borderId="33" xfId="43" applyNumberFormat="1" applyFont="1" applyFill="1" applyBorder="1" applyAlignment="1" applyProtection="1">
      <alignment vertical="center"/>
      <protection/>
    </xf>
    <xf numFmtId="0" fontId="37" fillId="0" borderId="0" xfId="0" applyFont="1" applyAlignment="1">
      <alignment horizontal="center"/>
    </xf>
    <xf numFmtId="0" fontId="6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5" fillId="0" borderId="28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65" fillId="0" borderId="40" xfId="0" applyFont="1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165" fontId="0" fillId="0" borderId="31" xfId="0" applyNumberFormat="1" applyBorder="1" applyAlignment="1" applyProtection="1">
      <alignment/>
      <protection locked="0"/>
    </xf>
    <xf numFmtId="165" fontId="0" fillId="0" borderId="45" xfId="0" applyNumberFormat="1" applyBorder="1" applyAlignment="1">
      <alignment/>
    </xf>
    <xf numFmtId="0" fontId="65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165" fontId="0" fillId="0" borderId="12" xfId="0" applyNumberFormat="1" applyBorder="1" applyAlignment="1" applyProtection="1">
      <alignment/>
      <protection locked="0"/>
    </xf>
    <xf numFmtId="165" fontId="0" fillId="0" borderId="35" xfId="0" applyNumberFormat="1" applyBorder="1" applyAlignment="1">
      <alignment/>
    </xf>
    <xf numFmtId="0" fontId="65" fillId="0" borderId="51" xfId="0" applyFont="1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165" fontId="0" fillId="0" borderId="27" xfId="0" applyNumberFormat="1" applyBorder="1" applyAlignment="1" applyProtection="1">
      <alignment/>
      <protection locked="0"/>
    </xf>
    <xf numFmtId="165" fontId="0" fillId="0" borderId="57" xfId="0" applyNumberFormat="1" applyBorder="1" applyAlignment="1">
      <alignment/>
    </xf>
    <xf numFmtId="0" fontId="35" fillId="0" borderId="28" xfId="0" applyFont="1" applyBorder="1" applyAlignment="1">
      <alignment horizontal="center" vertical="center"/>
    </xf>
    <xf numFmtId="0" fontId="34" fillId="0" borderId="11" xfId="0" applyFont="1" applyBorder="1" applyAlignment="1">
      <alignment vertical="center" wrapText="1"/>
    </xf>
    <xf numFmtId="165" fontId="35" fillId="0" borderId="11" xfId="0" applyNumberFormat="1" applyFont="1" applyBorder="1" applyAlignment="1">
      <alignment/>
    </xf>
    <xf numFmtId="165" fontId="35" fillId="0" borderId="33" xfId="0" applyNumberFormat="1" applyFont="1" applyBorder="1" applyAlignment="1">
      <alignment/>
    </xf>
    <xf numFmtId="0" fontId="0" fillId="0" borderId="71" xfId="0" applyBorder="1" applyAlignment="1">
      <alignment/>
    </xf>
    <xf numFmtId="0" fontId="39" fillId="0" borderId="71" xfId="0" applyFont="1" applyBorder="1" applyAlignment="1">
      <alignment horizontal="center"/>
    </xf>
    <xf numFmtId="3" fontId="1" fillId="0" borderId="0" xfId="55" applyNumberFormat="1" applyAlignment="1">
      <alignment vertical="center" wrapText="1"/>
      <protection/>
    </xf>
    <xf numFmtId="3" fontId="1" fillId="0" borderId="0" xfId="55" applyNumberFormat="1" applyAlignment="1">
      <alignment vertical="center"/>
      <protection/>
    </xf>
    <xf numFmtId="3" fontId="1" fillId="0" borderId="0" xfId="55" applyNumberFormat="1" applyAlignment="1">
      <alignment horizontal="right" vertical="center"/>
      <protection/>
    </xf>
    <xf numFmtId="3" fontId="80" fillId="0" borderId="13" xfId="55" applyNumberFormat="1" applyFont="1" applyFill="1" applyBorder="1" applyAlignment="1">
      <alignment horizontal="center" vertical="center"/>
      <protection/>
    </xf>
    <xf numFmtId="3" fontId="80" fillId="0" borderId="72" xfId="55" applyNumberFormat="1" applyFont="1" applyFill="1" applyBorder="1" applyAlignment="1">
      <alignment horizontal="center" vertical="center"/>
      <protection/>
    </xf>
    <xf numFmtId="3" fontId="80" fillId="0" borderId="14" xfId="55" applyNumberFormat="1" applyFont="1" applyFill="1" applyBorder="1" applyAlignment="1">
      <alignment horizontal="center" vertical="center"/>
      <protection/>
    </xf>
    <xf numFmtId="3" fontId="33" fillId="0" borderId="40" xfId="55" applyNumberFormat="1" applyFont="1" applyBorder="1" applyAlignment="1">
      <alignment vertical="center" wrapText="1"/>
      <protection/>
    </xf>
    <xf numFmtId="3" fontId="33" fillId="0" borderId="31" xfId="55" applyNumberFormat="1" applyFont="1" applyBorder="1" applyAlignment="1">
      <alignment vertical="center"/>
      <protection/>
    </xf>
    <xf numFmtId="3" fontId="33" fillId="0" borderId="31" xfId="55" applyNumberFormat="1" applyFont="1" applyBorder="1" applyAlignment="1">
      <alignment horizontal="right" vertical="center"/>
      <protection/>
    </xf>
    <xf numFmtId="3" fontId="33" fillId="0" borderId="45" xfId="55" applyNumberFormat="1" applyFont="1" applyBorder="1" applyAlignment="1">
      <alignment horizontal="right" vertical="center"/>
      <protection/>
    </xf>
    <xf numFmtId="3" fontId="33" fillId="0" borderId="10" xfId="55" applyNumberFormat="1" applyFont="1" applyBorder="1" applyAlignment="1">
      <alignment vertical="center" wrapText="1"/>
      <protection/>
    </xf>
    <xf numFmtId="3" fontId="33" fillId="0" borderId="12" xfId="55" applyNumberFormat="1" applyFont="1" applyBorder="1" applyAlignment="1">
      <alignment vertical="center"/>
      <protection/>
    </xf>
    <xf numFmtId="3" fontId="33" fillId="0" borderId="12" xfId="55" applyNumberFormat="1" applyFont="1" applyBorder="1" applyAlignment="1">
      <alignment horizontal="right" vertical="center"/>
      <protection/>
    </xf>
    <xf numFmtId="3" fontId="33" fillId="0" borderId="35" xfId="55" applyNumberFormat="1" applyFont="1" applyBorder="1" applyAlignment="1">
      <alignment horizontal="right" vertical="center"/>
      <protection/>
    </xf>
    <xf numFmtId="3" fontId="33" fillId="0" borderId="51" xfId="55" applyNumberFormat="1" applyFont="1" applyBorder="1" applyAlignment="1">
      <alignment vertical="center" wrapText="1"/>
      <protection/>
    </xf>
    <xf numFmtId="3" fontId="33" fillId="0" borderId="27" xfId="55" applyNumberFormat="1" applyFont="1" applyBorder="1" applyAlignment="1">
      <alignment vertical="center"/>
      <protection/>
    </xf>
    <xf numFmtId="3" fontId="33" fillId="0" borderId="27" xfId="55" applyNumberFormat="1" applyFont="1" applyBorder="1" applyAlignment="1">
      <alignment horizontal="right" vertical="center"/>
      <protection/>
    </xf>
    <xf numFmtId="3" fontId="33" fillId="0" borderId="39" xfId="55" applyNumberFormat="1" applyFont="1" applyBorder="1" applyAlignment="1">
      <alignment vertical="center" wrapText="1"/>
      <protection/>
    </xf>
    <xf numFmtId="3" fontId="33" fillId="0" borderId="13" xfId="55" applyNumberFormat="1" applyFont="1" applyBorder="1" applyAlignment="1">
      <alignment vertical="center"/>
      <protection/>
    </xf>
    <xf numFmtId="3" fontId="33" fillId="0" borderId="13" xfId="55" applyNumberFormat="1" applyFont="1" applyBorder="1" applyAlignment="1">
      <alignment horizontal="right" vertical="center"/>
      <protection/>
    </xf>
    <xf numFmtId="3" fontId="33" fillId="0" borderId="14" xfId="55" applyNumberFormat="1" applyFont="1" applyBorder="1" applyAlignment="1">
      <alignment horizontal="right" vertical="center"/>
      <protection/>
    </xf>
    <xf numFmtId="3" fontId="29" fillId="0" borderId="29" xfId="55" applyNumberFormat="1" applyFont="1" applyBorder="1" applyAlignment="1">
      <alignment vertical="center" wrapText="1"/>
      <protection/>
    </xf>
    <xf numFmtId="3" fontId="29" fillId="0" borderId="41" xfId="55" applyNumberFormat="1" applyFont="1" applyBorder="1" applyAlignment="1">
      <alignment vertical="center"/>
      <protection/>
    </xf>
    <xf numFmtId="3" fontId="29" fillId="0" borderId="46" xfId="55" applyNumberFormat="1" applyFont="1" applyBorder="1" applyAlignment="1">
      <alignment vertical="center"/>
      <protection/>
    </xf>
    <xf numFmtId="3" fontId="6" fillId="0" borderId="0" xfId="55" applyNumberFormat="1" applyFont="1" applyAlignment="1">
      <alignment vertical="center"/>
      <protection/>
    </xf>
    <xf numFmtId="0" fontId="62" fillId="0" borderId="54" xfId="0" applyFont="1" applyFill="1" applyBorder="1" applyAlignment="1" applyProtection="1">
      <alignment horizontal="center" vertical="center" wrapText="1"/>
      <protection/>
    </xf>
    <xf numFmtId="49" fontId="54" fillId="0" borderId="48" xfId="59" applyNumberFormat="1" applyFont="1" applyFill="1" applyBorder="1" applyAlignment="1" applyProtection="1">
      <alignment horizontal="left" vertical="center" wrapText="1" indent="1"/>
      <protection/>
    </xf>
    <xf numFmtId="165" fontId="54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3" fontId="7" fillId="18" borderId="48" xfId="0" applyNumberFormat="1" applyFont="1" applyFill="1" applyBorder="1" applyAlignment="1">
      <alignment horizontal="right" vertical="center" wrapText="1"/>
    </xf>
    <xf numFmtId="3" fontId="7" fillId="0" borderId="48" xfId="0" applyNumberFormat="1" applyFont="1" applyFill="1" applyBorder="1" applyAlignment="1">
      <alignment horizontal="right" vertical="center" wrapText="1"/>
    </xf>
    <xf numFmtId="49" fontId="0" fillId="0" borderId="73" xfId="0" applyNumberFormat="1" applyFont="1" applyBorder="1" applyAlignment="1">
      <alignment horizontal="left"/>
    </xf>
    <xf numFmtId="3" fontId="7" fillId="0" borderId="12" xfId="0" applyNumberFormat="1" applyFont="1" applyFill="1" applyBorder="1" applyAlignment="1">
      <alignment horizontal="right" vertical="center" wrapText="1"/>
    </xf>
    <xf numFmtId="49" fontId="7" fillId="0" borderId="74" xfId="0" applyNumberFormat="1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left" vertical="center" wrapText="1"/>
    </xf>
    <xf numFmtId="3" fontId="3" fillId="0" borderId="34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39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21" fillId="0" borderId="38" xfId="58" applyNumberFormat="1" applyFont="1" applyBorder="1" applyAlignment="1">
      <alignment horizontal="center" vertical="center" wrapText="1"/>
      <protection/>
    </xf>
    <xf numFmtId="3" fontId="28" fillId="0" borderId="31" xfId="58" applyNumberFormat="1" applyFont="1" applyFill="1" applyBorder="1" applyAlignment="1">
      <alignment vertical="top"/>
      <protection/>
    </xf>
    <xf numFmtId="10" fontId="28" fillId="0" borderId="45" xfId="58" applyNumberFormat="1" applyFont="1" applyFill="1" applyBorder="1" applyAlignment="1">
      <alignment vertical="top"/>
      <protection/>
    </xf>
    <xf numFmtId="3" fontId="22" fillId="0" borderId="12" xfId="58" applyNumberFormat="1" applyFont="1" applyBorder="1" applyAlignment="1">
      <alignment horizontal="center" vertical="center" wrapText="1"/>
      <protection/>
    </xf>
    <xf numFmtId="3" fontId="22" fillId="0" borderId="35" xfId="58" applyNumberFormat="1" applyFont="1" applyBorder="1" applyAlignment="1">
      <alignment horizontal="center" vertical="center" wrapText="1"/>
      <protection/>
    </xf>
    <xf numFmtId="0" fontId="36" fillId="0" borderId="0" xfId="59" applyFont="1" applyFill="1" applyAlignment="1">
      <alignment horizontal="right" vertical="center"/>
      <protection/>
    </xf>
    <xf numFmtId="3" fontId="78" fillId="0" borderId="75" xfId="59" applyNumberFormat="1" applyFont="1" applyFill="1" applyBorder="1" applyAlignment="1">
      <alignment horizontal="right" vertical="center" wrapText="1"/>
      <protection/>
    </xf>
    <xf numFmtId="3" fontId="62" fillId="0" borderId="33" xfId="60" applyNumberFormat="1" applyFont="1" applyFill="1" applyBorder="1" applyAlignment="1" applyProtection="1">
      <alignment vertical="center"/>
      <protection/>
    </xf>
    <xf numFmtId="3" fontId="54" fillId="0" borderId="14" xfId="60" applyNumberFormat="1" applyFont="1" applyFill="1" applyBorder="1" applyAlignment="1" applyProtection="1">
      <alignment vertical="center"/>
      <protection/>
    </xf>
    <xf numFmtId="165" fontId="66" fillId="0" borderId="0" xfId="59" applyNumberFormat="1" applyFont="1" applyFill="1" applyBorder="1" applyAlignment="1" applyProtection="1">
      <alignment horizontal="left" vertical="center"/>
      <protection/>
    </xf>
    <xf numFmtId="0" fontId="66" fillId="0" borderId="0" xfId="59" applyFont="1" applyFill="1" applyBorder="1" applyAlignment="1">
      <alignment horizontal="left"/>
      <protection/>
    </xf>
    <xf numFmtId="0" fontId="34" fillId="0" borderId="36" xfId="59" applyFont="1" applyFill="1" applyBorder="1" applyAlignment="1">
      <alignment horizontal="left"/>
      <protection/>
    </xf>
    <xf numFmtId="0" fontId="36" fillId="0" borderId="25" xfId="59" applyFont="1" applyFill="1" applyBorder="1" applyAlignment="1">
      <alignment horizontal="left"/>
      <protection/>
    </xf>
    <xf numFmtId="0" fontId="36" fillId="0" borderId="0" xfId="59" applyFont="1" applyFill="1" applyBorder="1" applyAlignment="1">
      <alignment horizontal="left"/>
      <protection/>
    </xf>
    <xf numFmtId="0" fontId="52" fillId="0" borderId="0" xfId="59" applyFont="1" applyFill="1" applyBorder="1" applyAlignment="1">
      <alignment horizontal="left"/>
      <protection/>
    </xf>
    <xf numFmtId="49" fontId="3" fillId="0" borderId="26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78" xfId="0" applyFont="1" applyFill="1" applyBorder="1" applyAlignment="1">
      <alignment horizontal="left" vertical="center" wrapText="1"/>
    </xf>
    <xf numFmtId="0" fontId="7" fillId="0" borderId="78" xfId="0" applyFont="1" applyBorder="1" applyAlignment="1">
      <alignment horizontal="left" wrapText="1"/>
    </xf>
    <xf numFmtId="0" fontId="7" fillId="0" borderId="78" xfId="0" applyFont="1" applyBorder="1" applyAlignment="1">
      <alignment wrapText="1"/>
    </xf>
    <xf numFmtId="0" fontId="7" fillId="0" borderId="79" xfId="0" applyFont="1" applyBorder="1" applyAlignment="1">
      <alignment horizontal="left" wrapText="1"/>
    </xf>
    <xf numFmtId="0" fontId="7" fillId="0" borderId="80" xfId="0" applyFont="1" applyFill="1" applyBorder="1" applyAlignment="1">
      <alignment horizontal="left" vertical="center" wrapText="1"/>
    </xf>
    <xf numFmtId="0" fontId="7" fillId="0" borderId="79" xfId="0" applyFont="1" applyFill="1" applyBorder="1" applyAlignment="1">
      <alignment horizontal="left" vertical="center" wrapText="1"/>
    </xf>
    <xf numFmtId="0" fontId="7" fillId="0" borderId="80" xfId="0" applyFont="1" applyBorder="1" applyAlignment="1">
      <alignment horizontal="left" wrapText="1"/>
    </xf>
    <xf numFmtId="0" fontId="3" fillId="0" borderId="76" xfId="0" applyFont="1" applyBorder="1" applyAlignment="1">
      <alignment horizontal="left" vertical="center" wrapText="1"/>
    </xf>
    <xf numFmtId="0" fontId="7" fillId="0" borderId="81" xfId="0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center" vertical="center" wrapText="1"/>
    </xf>
    <xf numFmtId="49" fontId="3" fillId="0" borderId="76" xfId="0" applyNumberFormat="1" applyFont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3" fontId="3" fillId="18" borderId="47" xfId="0" applyNumberFormat="1" applyFont="1" applyFill="1" applyBorder="1" applyAlignment="1">
      <alignment horizontal="right" vertical="center" wrapText="1"/>
    </xf>
    <xf numFmtId="0" fontId="0" fillId="0" borderId="76" xfId="0" applyFont="1" applyBorder="1" applyAlignment="1">
      <alignment wrapText="1"/>
    </xf>
    <xf numFmtId="0" fontId="0" fillId="0" borderId="76" xfId="0" applyFont="1" applyBorder="1" applyAlignment="1">
      <alignment/>
    </xf>
    <xf numFmtId="0" fontId="6" fillId="0" borderId="76" xfId="0" applyFont="1" applyBorder="1" applyAlignment="1">
      <alignment/>
    </xf>
    <xf numFmtId="3" fontId="7" fillId="18" borderId="61" xfId="0" applyNumberFormat="1" applyFont="1" applyFill="1" applyBorder="1" applyAlignment="1">
      <alignment horizontal="right" vertical="center" wrapText="1"/>
    </xf>
    <xf numFmtId="3" fontId="7" fillId="18" borderId="62" xfId="0" applyNumberFormat="1" applyFont="1" applyFill="1" applyBorder="1" applyAlignment="1">
      <alignment horizontal="right" vertical="center" wrapText="1"/>
    </xf>
    <xf numFmtId="3" fontId="7" fillId="18" borderId="82" xfId="0" applyNumberFormat="1" applyFont="1" applyFill="1" applyBorder="1" applyAlignment="1">
      <alignment horizontal="right" vertical="center" wrapText="1"/>
    </xf>
    <xf numFmtId="3" fontId="7" fillId="0" borderId="82" xfId="0" applyNumberFormat="1" applyFont="1" applyFill="1" applyBorder="1" applyAlignment="1">
      <alignment horizontal="right" vertical="center" wrapText="1"/>
    </xf>
    <xf numFmtId="3" fontId="7" fillId="0" borderId="83" xfId="0" applyNumberFormat="1" applyFont="1" applyFill="1" applyBorder="1" applyAlignment="1">
      <alignment horizontal="right" vertical="center" wrapText="1"/>
    </xf>
    <xf numFmtId="3" fontId="7" fillId="0" borderId="62" xfId="0" applyNumberFormat="1" applyFont="1" applyFill="1" applyBorder="1" applyAlignment="1">
      <alignment horizontal="right" vertical="center"/>
    </xf>
    <xf numFmtId="3" fontId="3" fillId="0" borderId="47" xfId="0" applyNumberFormat="1" applyFont="1" applyFill="1" applyBorder="1" applyAlignment="1">
      <alignment horizontal="right" vertical="center"/>
    </xf>
    <xf numFmtId="3" fontId="7" fillId="0" borderId="61" xfId="0" applyNumberFormat="1" applyFont="1" applyFill="1" applyBorder="1" applyAlignment="1">
      <alignment horizontal="right" vertical="center" wrapText="1"/>
    </xf>
    <xf numFmtId="3" fontId="7" fillId="0" borderId="61" xfId="0" applyNumberFormat="1" applyFont="1" applyFill="1" applyBorder="1" applyAlignment="1">
      <alignment horizontal="right" vertical="center"/>
    </xf>
    <xf numFmtId="3" fontId="7" fillId="0" borderId="82" xfId="0" applyNumberFormat="1" applyFont="1" applyFill="1" applyBorder="1" applyAlignment="1">
      <alignment horizontal="right" vertical="center"/>
    </xf>
    <xf numFmtId="3" fontId="3" fillId="0" borderId="61" xfId="0" applyNumberFormat="1" applyFont="1" applyFill="1" applyBorder="1" applyAlignment="1">
      <alignment horizontal="right" vertical="center"/>
    </xf>
    <xf numFmtId="3" fontId="3" fillId="0" borderId="62" xfId="0" applyNumberFormat="1" applyFont="1" applyFill="1" applyBorder="1" applyAlignment="1">
      <alignment vertical="center"/>
    </xf>
    <xf numFmtId="3" fontId="3" fillId="0" borderId="61" xfId="0" applyNumberFormat="1" applyFont="1" applyFill="1" applyBorder="1" applyAlignment="1">
      <alignment vertical="center"/>
    </xf>
    <xf numFmtId="3" fontId="7" fillId="0" borderId="82" xfId="0" applyNumberFormat="1" applyFont="1" applyFill="1" applyBorder="1" applyAlignment="1">
      <alignment vertical="center"/>
    </xf>
    <xf numFmtId="3" fontId="7" fillId="0" borderId="62" xfId="0" applyNumberFormat="1" applyFont="1" applyFill="1" applyBorder="1" applyAlignment="1">
      <alignment vertical="center"/>
    </xf>
    <xf numFmtId="0" fontId="7" fillId="0" borderId="76" xfId="0" applyFont="1" applyFill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left" vertical="center"/>
    </xf>
    <xf numFmtId="0" fontId="34" fillId="0" borderId="49" xfId="59" applyFont="1" applyFill="1" applyBorder="1" applyAlignment="1" applyProtection="1">
      <alignment horizontal="left" vertical="center" wrapText="1"/>
      <protection/>
    </xf>
    <xf numFmtId="0" fontId="36" fillId="0" borderId="69" xfId="59" applyFont="1" applyFill="1" applyBorder="1" applyAlignment="1" applyProtection="1">
      <alignment horizontal="left" vertical="center" wrapText="1"/>
      <protection/>
    </xf>
    <xf numFmtId="0" fontId="36" fillId="0" borderId="70" xfId="59" applyFont="1" applyFill="1" applyBorder="1" applyAlignment="1" applyProtection="1">
      <alignment horizontal="left" vertical="center" wrapText="1"/>
      <protection/>
    </xf>
    <xf numFmtId="0" fontId="36" fillId="0" borderId="84" xfId="59" applyFont="1" applyFill="1" applyBorder="1" applyAlignment="1" applyProtection="1">
      <alignment horizontal="left" vertical="center" wrapText="1"/>
      <protection/>
    </xf>
    <xf numFmtId="0" fontId="36" fillId="0" borderId="72" xfId="59" applyFont="1" applyFill="1" applyBorder="1" applyAlignment="1" applyProtection="1">
      <alignment horizontal="left" vertical="center" wrapText="1"/>
      <protection/>
    </xf>
    <xf numFmtId="3" fontId="36" fillId="0" borderId="70" xfId="59" applyNumberFormat="1" applyFont="1" applyFill="1" applyBorder="1">
      <alignment/>
      <protection/>
    </xf>
    <xf numFmtId="165" fontId="36" fillId="0" borderId="70" xfId="59" applyNumberFormat="1" applyFont="1" applyFill="1" applyBorder="1">
      <alignment/>
      <protection/>
    </xf>
    <xf numFmtId="3" fontId="36" fillId="0" borderId="72" xfId="59" applyNumberFormat="1" applyFont="1" applyFill="1" applyBorder="1">
      <alignment/>
      <protection/>
    </xf>
    <xf numFmtId="49" fontId="52" fillId="0" borderId="0" xfId="59" applyNumberFormat="1" applyFont="1" applyFill="1" applyBorder="1" applyAlignment="1" applyProtection="1">
      <alignment horizontal="left" vertical="center" wrapText="1"/>
      <protection/>
    </xf>
    <xf numFmtId="3" fontId="36" fillId="0" borderId="0" xfId="59" applyNumberFormat="1" applyFont="1" applyFill="1" applyBorder="1">
      <alignment/>
      <protection/>
    </xf>
    <xf numFmtId="49" fontId="36" fillId="0" borderId="0" xfId="59" applyNumberFormat="1" applyFont="1" applyFill="1" applyBorder="1" applyAlignment="1">
      <alignment horizontal="left"/>
      <protection/>
    </xf>
    <xf numFmtId="49" fontId="36" fillId="0" borderId="0" xfId="59" applyNumberFormat="1" applyFont="1" applyFill="1" applyBorder="1" applyAlignment="1" applyProtection="1">
      <alignment horizontal="left" vertical="center" wrapText="1"/>
      <protection/>
    </xf>
    <xf numFmtId="165" fontId="36" fillId="0" borderId="0" xfId="59" applyNumberFormat="1" applyFont="1" applyFill="1" applyBorder="1">
      <alignment/>
      <protection/>
    </xf>
    <xf numFmtId="49" fontId="52" fillId="0" borderId="0" xfId="59" applyNumberFormat="1" applyFont="1" applyFill="1" applyBorder="1" applyAlignment="1">
      <alignment horizontal="left"/>
      <protection/>
    </xf>
    <xf numFmtId="49" fontId="52" fillId="0" borderId="24" xfId="59" applyNumberFormat="1" applyFont="1" applyFill="1" applyBorder="1" applyAlignment="1" applyProtection="1">
      <alignment horizontal="left" vertical="center" wrapText="1"/>
      <protection/>
    </xf>
    <xf numFmtId="3" fontId="36" fillId="0" borderId="25" xfId="59" applyNumberFormat="1" applyFont="1" applyFill="1" applyBorder="1">
      <alignment/>
      <protection/>
    </xf>
    <xf numFmtId="3" fontId="17" fillId="0" borderId="0" xfId="56" applyNumberFormat="1" applyFont="1" applyBorder="1" applyAlignment="1">
      <alignment vertical="center"/>
      <protection/>
    </xf>
    <xf numFmtId="0" fontId="17" fillId="0" borderId="15" xfId="56" applyFont="1" applyBorder="1" applyAlignment="1">
      <alignment horizontal="center" vertical="center"/>
      <protection/>
    </xf>
    <xf numFmtId="3" fontId="17" fillId="0" borderId="76" xfId="56" applyNumberFormat="1" applyFont="1" applyBorder="1" applyAlignment="1">
      <alignment vertical="center"/>
      <protection/>
    </xf>
    <xf numFmtId="0" fontId="81" fillId="0" borderId="50" xfId="56" applyFont="1" applyBorder="1" applyAlignment="1">
      <alignment horizontal="left" vertical="center"/>
      <protection/>
    </xf>
    <xf numFmtId="3" fontId="81" fillId="0" borderId="29" xfId="56" applyNumberFormat="1" applyFont="1" applyBorder="1" applyAlignment="1">
      <alignment vertical="center"/>
      <protection/>
    </xf>
    <xf numFmtId="0" fontId="7" fillId="0" borderId="23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1" xfId="50" applyFont="1" applyBorder="1" applyAlignment="1" applyProtection="1">
      <alignment vertical="center" wrapText="1"/>
      <protection/>
    </xf>
    <xf numFmtId="0" fontId="7" fillId="0" borderId="21" xfId="0" applyFont="1" applyFill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49" fontId="3" fillId="0" borderId="76" xfId="0" applyNumberFormat="1" applyFont="1" applyBorder="1" applyAlignment="1">
      <alignment horizontal="left" vertical="center"/>
    </xf>
    <xf numFmtId="0" fontId="7" fillId="0" borderId="80" xfId="0" applyFont="1" applyBorder="1" applyAlignment="1">
      <alignment vertical="center" wrapText="1"/>
    </xf>
    <xf numFmtId="0" fontId="7" fillId="0" borderId="80" xfId="50" applyFont="1" applyBorder="1" applyAlignment="1" applyProtection="1">
      <alignment vertical="center" wrapText="1"/>
      <protection/>
    </xf>
    <xf numFmtId="0" fontId="7" fillId="0" borderId="80" xfId="0" applyFont="1" applyFill="1" applyBorder="1" applyAlignment="1">
      <alignment vertical="center" wrapText="1"/>
    </xf>
    <xf numFmtId="0" fontId="7" fillId="0" borderId="85" xfId="0" applyFont="1" applyBorder="1" applyAlignment="1">
      <alignment vertical="center" wrapText="1"/>
    </xf>
    <xf numFmtId="49" fontId="7" fillId="0" borderId="80" xfId="0" applyNumberFormat="1" applyFont="1" applyBorder="1" applyAlignment="1">
      <alignment horizontal="left" vertical="center"/>
    </xf>
    <xf numFmtId="0" fontId="7" fillId="0" borderId="80" xfId="0" applyFont="1" applyBorder="1" applyAlignment="1">
      <alignment horizontal="left" vertical="center" wrapText="1"/>
    </xf>
    <xf numFmtId="0" fontId="7" fillId="0" borderId="85" xfId="0" applyFont="1" applyBorder="1" applyAlignment="1">
      <alignment horizontal="left" vertical="center" wrapText="1"/>
    </xf>
    <xf numFmtId="0" fontId="7" fillId="0" borderId="80" xfId="0" applyFont="1" applyFill="1" applyBorder="1" applyAlignment="1">
      <alignment horizontal="left" vertical="center"/>
    </xf>
    <xf numFmtId="0" fontId="7" fillId="0" borderId="85" xfId="0" applyFont="1" applyFill="1" applyBorder="1" applyAlignment="1">
      <alignment horizontal="left" vertical="center"/>
    </xf>
    <xf numFmtId="0" fontId="3" fillId="0" borderId="76" xfId="0" applyFont="1" applyFill="1" applyBorder="1" applyAlignment="1">
      <alignment horizontal="left" vertical="center"/>
    </xf>
    <xf numFmtId="0" fontId="3" fillId="0" borderId="76" xfId="0" applyFont="1" applyBorder="1" applyAlignment="1">
      <alignment horizontal="left" vertical="center"/>
    </xf>
    <xf numFmtId="49" fontId="7" fillId="0" borderId="79" xfId="0" applyNumberFormat="1" applyFont="1" applyBorder="1" applyAlignment="1">
      <alignment horizontal="left" vertical="center" wrapText="1"/>
    </xf>
    <xf numFmtId="49" fontId="3" fillId="0" borderId="86" xfId="0" applyNumberFormat="1" applyFont="1" applyBorder="1" applyAlignment="1">
      <alignment horizontal="center" vertical="center"/>
    </xf>
    <xf numFmtId="49" fontId="7" fillId="0" borderId="79" xfId="0" applyNumberFormat="1" applyFont="1" applyBorder="1" applyAlignment="1">
      <alignment horizontal="left" vertical="center"/>
    </xf>
    <xf numFmtId="0" fontId="7" fillId="0" borderId="85" xfId="0" applyFont="1" applyFill="1" applyBorder="1" applyAlignment="1">
      <alignment horizontal="left" vertical="center" wrapText="1"/>
    </xf>
    <xf numFmtId="49" fontId="7" fillId="0" borderId="76" xfId="0" applyNumberFormat="1" applyFont="1" applyBorder="1" applyAlignment="1">
      <alignment horizontal="left" vertical="center" wrapText="1"/>
    </xf>
    <xf numFmtId="0" fontId="59" fillId="0" borderId="0" xfId="0" applyFont="1" applyFill="1" applyAlignment="1" applyProtection="1">
      <alignment horizontal="center" vertical="center"/>
      <protection/>
    </xf>
    <xf numFmtId="3" fontId="28" fillId="0" borderId="87" xfId="58" applyNumberFormat="1" applyFont="1" applyFill="1" applyBorder="1" applyAlignment="1">
      <alignment vertical="top"/>
      <protection/>
    </xf>
    <xf numFmtId="0" fontId="13" fillId="0" borderId="38" xfId="56" applyFont="1" applyBorder="1" applyAlignment="1">
      <alignment horizontal="center" vertical="center" wrapText="1"/>
      <protection/>
    </xf>
    <xf numFmtId="164" fontId="21" fillId="0" borderId="59" xfId="58" applyNumberFormat="1" applyFont="1" applyBorder="1" applyAlignment="1">
      <alignment horizontal="center" vertical="center" wrapText="1"/>
      <protection/>
    </xf>
    <xf numFmtId="0" fontId="13" fillId="0" borderId="76" xfId="56" applyFont="1" applyBorder="1" applyAlignment="1">
      <alignment horizontal="center" vertical="center" wrapText="1"/>
      <protection/>
    </xf>
    <xf numFmtId="0" fontId="22" fillId="0" borderId="76" xfId="58" applyFont="1" applyFill="1" applyBorder="1" applyAlignment="1">
      <alignment horizontal="left"/>
      <protection/>
    </xf>
    <xf numFmtId="3" fontId="22" fillId="0" borderId="76" xfId="58" applyNumberFormat="1" applyFont="1" applyBorder="1" applyAlignment="1">
      <alignment horizontal="right" vertical="center" wrapText="1"/>
      <protection/>
    </xf>
    <xf numFmtId="3" fontId="22" fillId="0" borderId="76" xfId="58" applyNumberFormat="1" applyFont="1" applyBorder="1" applyAlignment="1">
      <alignment horizontal="center" vertical="center" wrapText="1"/>
      <protection/>
    </xf>
    <xf numFmtId="3" fontId="28" fillId="0" borderId="76" xfId="58" applyNumberFormat="1" applyFont="1" applyFill="1" applyBorder="1" applyAlignment="1">
      <alignment vertical="top"/>
      <protection/>
    </xf>
    <xf numFmtId="10" fontId="28" fillId="0" borderId="76" xfId="58" applyNumberFormat="1" applyFont="1" applyFill="1" applyBorder="1" applyAlignment="1">
      <alignment vertical="top"/>
      <protection/>
    </xf>
    <xf numFmtId="0" fontId="11" fillId="0" borderId="76" xfId="56" applyFont="1" applyBorder="1" applyAlignment="1">
      <alignment horizontal="center" vertical="center"/>
      <protection/>
    </xf>
    <xf numFmtId="0" fontId="11" fillId="0" borderId="76" xfId="56" applyFont="1" applyBorder="1">
      <alignment/>
      <protection/>
    </xf>
    <xf numFmtId="0" fontId="11" fillId="0" borderId="76" xfId="56" applyBorder="1">
      <alignment/>
      <protection/>
    </xf>
    <xf numFmtId="3" fontId="21" fillId="0" borderId="86" xfId="58" applyNumberFormat="1" applyFont="1" applyBorder="1" applyAlignment="1">
      <alignment horizontal="center" vertical="center" wrapText="1"/>
      <protection/>
    </xf>
    <xf numFmtId="3" fontId="22" fillId="0" borderId="60" xfId="58" applyNumberFormat="1" applyFont="1" applyBorder="1" applyAlignment="1">
      <alignment horizontal="center" vertical="center" wrapText="1"/>
      <protection/>
    </xf>
    <xf numFmtId="3" fontId="22" fillId="0" borderId="32" xfId="58" applyNumberFormat="1" applyFont="1" applyBorder="1" applyAlignment="1">
      <alignment horizontal="center" vertical="center" wrapText="1"/>
      <protection/>
    </xf>
    <xf numFmtId="3" fontId="22" fillId="0" borderId="44" xfId="58" applyNumberFormat="1" applyFont="1" applyBorder="1" applyAlignment="1">
      <alignment horizontal="center" vertical="center" wrapText="1"/>
      <protection/>
    </xf>
    <xf numFmtId="3" fontId="22" fillId="0" borderId="86" xfId="58" applyNumberFormat="1" applyFont="1" applyBorder="1" applyAlignment="1">
      <alignment horizontal="center" vertical="center" wrapText="1"/>
      <protection/>
    </xf>
    <xf numFmtId="3" fontId="22" fillId="0" borderId="70" xfId="58" applyNumberFormat="1" applyFont="1" applyBorder="1" applyAlignment="1">
      <alignment horizontal="center" vertical="center" wrapText="1"/>
      <protection/>
    </xf>
    <xf numFmtId="3" fontId="28" fillId="0" borderId="76" xfId="58" applyNumberFormat="1" applyFont="1" applyFill="1" applyBorder="1" applyAlignment="1">
      <alignment horizontal="right" vertical="top"/>
      <protection/>
    </xf>
    <xf numFmtId="0" fontId="12" fillId="0" borderId="0" xfId="56" applyFont="1" applyAlignment="1">
      <alignment vertical="center"/>
      <protection/>
    </xf>
    <xf numFmtId="3" fontId="1" fillId="0" borderId="34" xfId="55" applyNumberFormat="1" applyFont="1" applyBorder="1" applyAlignment="1">
      <alignment vertical="center" wrapText="1"/>
      <protection/>
    </xf>
    <xf numFmtId="0" fontId="81" fillId="0" borderId="36" xfId="55" applyFont="1" applyFill="1" applyBorder="1" applyAlignment="1">
      <alignment horizontal="center" vertical="center" wrapText="1"/>
      <protection/>
    </xf>
    <xf numFmtId="3" fontId="1" fillId="0" borderId="36" xfId="55" applyNumberFormat="1" applyBorder="1" applyAlignment="1">
      <alignment vertical="center"/>
      <protection/>
    </xf>
    <xf numFmtId="3" fontId="1" fillId="0" borderId="37" xfId="55" applyNumberFormat="1" applyBorder="1" applyAlignment="1">
      <alignment vertical="center"/>
      <protection/>
    </xf>
    <xf numFmtId="3" fontId="1" fillId="0" borderId="51" xfId="55" applyNumberFormat="1" applyFont="1" applyBorder="1" applyAlignment="1">
      <alignment vertical="center" wrapText="1"/>
      <protection/>
    </xf>
    <xf numFmtId="3" fontId="33" fillId="0" borderId="27" xfId="55" applyNumberFormat="1" applyFont="1" applyFill="1" applyBorder="1" applyAlignment="1">
      <alignment horizontal="right" vertical="center"/>
      <protection/>
    </xf>
    <xf numFmtId="3" fontId="1" fillId="0" borderId="27" xfId="55" applyNumberFormat="1" applyBorder="1" applyAlignment="1">
      <alignment vertical="center"/>
      <protection/>
    </xf>
    <xf numFmtId="3" fontId="1" fillId="0" borderId="57" xfId="55" applyNumberFormat="1" applyBorder="1" applyAlignment="1">
      <alignment vertical="center"/>
      <protection/>
    </xf>
    <xf numFmtId="3" fontId="1" fillId="0" borderId="11" xfId="55" applyNumberFormat="1" applyBorder="1" applyAlignment="1">
      <alignment vertical="center"/>
      <protection/>
    </xf>
    <xf numFmtId="3" fontId="1" fillId="0" borderId="33" xfId="55" applyNumberFormat="1" applyBorder="1" applyAlignment="1">
      <alignment vertical="center"/>
      <protection/>
    </xf>
    <xf numFmtId="3" fontId="1" fillId="0" borderId="28" xfId="55" applyNumberFormat="1" applyFont="1" applyBorder="1" applyAlignment="1">
      <alignment vertical="center" wrapText="1"/>
      <protection/>
    </xf>
    <xf numFmtId="0" fontId="11" fillId="0" borderId="0" xfId="56" applyFont="1" applyBorder="1" applyAlignment="1">
      <alignment vertical="center"/>
      <protection/>
    </xf>
    <xf numFmtId="0" fontId="16" fillId="18" borderId="49" xfId="56" applyFont="1" applyFill="1" applyBorder="1" applyAlignment="1">
      <alignment horizontal="center" vertical="center"/>
      <protection/>
    </xf>
    <xf numFmtId="3" fontId="1" fillId="0" borderId="12" xfId="55" applyNumberFormat="1" applyFont="1" applyBorder="1" applyAlignment="1">
      <alignment horizontal="right"/>
      <protection/>
    </xf>
    <xf numFmtId="3" fontId="1" fillId="0" borderId="31" xfId="55" applyNumberFormat="1" applyFont="1" applyFill="1" applyBorder="1">
      <alignment/>
      <protection/>
    </xf>
    <xf numFmtId="3" fontId="1" fillId="0" borderId="27" xfId="55" applyNumberFormat="1" applyFont="1" applyFill="1" applyBorder="1">
      <alignment/>
      <protection/>
    </xf>
    <xf numFmtId="3" fontId="71" fillId="19" borderId="11" xfId="55" applyNumberFormat="1" applyFont="1" applyFill="1" applyBorder="1" applyAlignment="1">
      <alignment horizontal="right" vertical="center"/>
      <protection/>
    </xf>
    <xf numFmtId="3" fontId="71" fillId="19" borderId="11" xfId="55" applyNumberFormat="1" applyFont="1" applyFill="1" applyBorder="1" applyAlignment="1">
      <alignment vertical="center"/>
      <protection/>
    </xf>
    <xf numFmtId="3" fontId="71" fillId="19" borderId="11" xfId="55" applyNumberFormat="1" applyFont="1" applyFill="1" applyBorder="1">
      <alignment/>
      <protection/>
    </xf>
    <xf numFmtId="3" fontId="71" fillId="19" borderId="31" xfId="55" applyNumberFormat="1" applyFont="1" applyFill="1" applyBorder="1">
      <alignment/>
      <protection/>
    </xf>
    <xf numFmtId="3" fontId="54" fillId="0" borderId="54" xfId="60" applyNumberFormat="1" applyFont="1" applyFill="1" applyBorder="1" applyAlignment="1" applyProtection="1">
      <alignment horizontal="left" vertical="center" indent="1"/>
      <protection/>
    </xf>
    <xf numFmtId="3" fontId="54" fillId="0" borderId="48" xfId="60" applyNumberFormat="1" applyFont="1" applyFill="1" applyBorder="1" applyAlignment="1" applyProtection="1">
      <alignment horizontal="left" vertical="center" wrapText="1"/>
      <protection/>
    </xf>
    <xf numFmtId="3" fontId="54" fillId="0" borderId="48" xfId="60" applyNumberFormat="1" applyFont="1" applyFill="1" applyBorder="1" applyAlignment="1" applyProtection="1">
      <alignment vertical="center"/>
      <protection locked="0"/>
    </xf>
    <xf numFmtId="10" fontId="12" fillId="0" borderId="0" xfId="56" applyNumberFormat="1" applyFont="1" applyFill="1" applyBorder="1" applyAlignment="1">
      <alignment horizontal="right" vertical="center"/>
      <protection/>
    </xf>
    <xf numFmtId="0" fontId="11" fillId="0" borderId="0" xfId="56" applyFont="1" applyFill="1" applyBorder="1" applyAlignment="1">
      <alignment vertical="center"/>
      <protection/>
    </xf>
    <xf numFmtId="3" fontId="11" fillId="0" borderId="0" xfId="56" applyNumberFormat="1" applyFont="1" applyFill="1" applyBorder="1" applyAlignment="1">
      <alignment horizontal="right" vertical="center"/>
      <protection/>
    </xf>
    <xf numFmtId="165" fontId="51" fillId="0" borderId="0" xfId="59" applyNumberFormat="1" applyFont="1" applyFill="1" applyBorder="1" applyAlignment="1" applyProtection="1">
      <alignment horizontal="left" vertical="center"/>
      <protection/>
    </xf>
    <xf numFmtId="3" fontId="81" fillId="0" borderId="36" xfId="55" applyNumberFormat="1" applyFont="1" applyFill="1" applyBorder="1" applyAlignment="1">
      <alignment horizontal="center" vertical="center" wrapText="1"/>
      <protection/>
    </xf>
    <xf numFmtId="3" fontId="19" fillId="0" borderId="27" xfId="55" applyNumberFormat="1" applyFont="1" applyFill="1" applyBorder="1" applyAlignment="1">
      <alignment horizontal="center" vertical="center"/>
      <protection/>
    </xf>
    <xf numFmtId="3" fontId="19" fillId="0" borderId="36" xfId="55" applyNumberFormat="1" applyFont="1" applyFill="1" applyBorder="1" applyAlignment="1">
      <alignment horizontal="center" vertical="center" wrapText="1"/>
      <protection/>
    </xf>
    <xf numFmtId="3" fontId="81" fillId="0" borderId="27" xfId="55" applyNumberFormat="1" applyFont="1" applyFill="1" applyBorder="1" applyAlignment="1">
      <alignment horizontal="center" vertical="center"/>
      <protection/>
    </xf>
    <xf numFmtId="3" fontId="81" fillId="0" borderId="11" xfId="55" applyNumberFormat="1" applyFont="1" applyFill="1" applyBorder="1" applyAlignment="1">
      <alignment horizontal="center" vertical="center"/>
      <protection/>
    </xf>
    <xf numFmtId="0" fontId="84" fillId="0" borderId="21" xfId="0" applyFont="1" applyFill="1" applyBorder="1" applyAlignment="1">
      <alignment horizontal="left" vertical="center" wrapText="1"/>
    </xf>
    <xf numFmtId="3" fontId="3" fillId="18" borderId="49" xfId="0" applyNumberFormat="1" applyFont="1" applyFill="1" applyBorder="1" applyAlignment="1">
      <alignment horizontal="right" vertical="center" wrapText="1"/>
    </xf>
    <xf numFmtId="3" fontId="7" fillId="0" borderId="70" xfId="0" applyNumberFormat="1" applyFont="1" applyFill="1" applyBorder="1" applyAlignment="1">
      <alignment horizontal="right" vertical="center"/>
    </xf>
    <xf numFmtId="3" fontId="3" fillId="0" borderId="69" xfId="0" applyNumberFormat="1" applyFont="1" applyFill="1" applyBorder="1" applyAlignment="1">
      <alignment horizontal="right" vertical="center"/>
    </xf>
    <xf numFmtId="3" fontId="3" fillId="0" borderId="70" xfId="0" applyNumberFormat="1" applyFont="1" applyFill="1" applyBorder="1" applyAlignment="1">
      <alignment horizontal="right" vertical="center"/>
    </xf>
    <xf numFmtId="3" fontId="3" fillId="0" borderId="72" xfId="0" applyNumberFormat="1" applyFont="1" applyFill="1" applyBorder="1" applyAlignment="1">
      <alignment horizontal="right" vertical="center"/>
    </xf>
    <xf numFmtId="3" fontId="7" fillId="0" borderId="87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74" xfId="0" applyNumberFormat="1" applyFont="1" applyFill="1" applyBorder="1" applyAlignment="1">
      <alignment horizontal="right" vertical="center"/>
    </xf>
    <xf numFmtId="3" fontId="3" fillId="0" borderId="87" xfId="0" applyNumberFormat="1" applyFont="1" applyFill="1" applyBorder="1" applyAlignment="1">
      <alignment horizontal="right" vertical="center"/>
    </xf>
    <xf numFmtId="3" fontId="3" fillId="0" borderId="70" xfId="0" applyNumberFormat="1" applyFont="1" applyFill="1" applyBorder="1" applyAlignment="1">
      <alignment vertical="center"/>
    </xf>
    <xf numFmtId="3" fontId="3" fillId="0" borderId="87" xfId="0" applyNumberFormat="1" applyFont="1" applyFill="1" applyBorder="1" applyAlignment="1">
      <alignment vertical="center"/>
    </xf>
    <xf numFmtId="3" fontId="7" fillId="0" borderId="88" xfId="0" applyNumberFormat="1" applyFont="1" applyFill="1" applyBorder="1" applyAlignment="1">
      <alignment vertical="center"/>
    </xf>
    <xf numFmtId="3" fontId="7" fillId="0" borderId="70" xfId="0" applyNumberFormat="1" applyFont="1" applyFill="1" applyBorder="1" applyAlignment="1">
      <alignment vertical="center"/>
    </xf>
    <xf numFmtId="10" fontId="2" fillId="0" borderId="49" xfId="0" applyNumberFormat="1" applyFont="1" applyBorder="1" applyAlignment="1">
      <alignment vertical="center"/>
    </xf>
    <xf numFmtId="10" fontId="4" fillId="0" borderId="49" xfId="0" applyNumberFormat="1" applyFont="1" applyBorder="1" applyAlignment="1">
      <alignment vertical="center"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3" fillId="18" borderId="26" xfId="0" applyNumberFormat="1" applyFont="1" applyFill="1" applyBorder="1" applyAlignment="1">
      <alignment horizontal="right" vertical="center" wrapText="1"/>
    </xf>
    <xf numFmtId="3" fontId="7" fillId="18" borderId="23" xfId="0" applyNumberFormat="1" applyFont="1" applyFill="1" applyBorder="1" applyAlignment="1">
      <alignment horizontal="right" vertical="center" wrapText="1"/>
    </xf>
    <xf numFmtId="3" fontId="7" fillId="18" borderId="21" xfId="0" applyNumberFormat="1" applyFont="1" applyFill="1" applyBorder="1" applyAlignment="1">
      <alignment horizontal="right" vertical="center" wrapText="1"/>
    </xf>
    <xf numFmtId="3" fontId="7" fillId="18" borderId="25" xfId="0" applyNumberFormat="1" applyFont="1" applyFill="1" applyBorder="1" applyAlignment="1">
      <alignment horizontal="right" vertical="center" wrapText="1"/>
    </xf>
    <xf numFmtId="3" fontId="7" fillId="0" borderId="25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3" fontId="3" fillId="0" borderId="59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10" fontId="2" fillId="0" borderId="0" xfId="0" applyNumberFormat="1" applyFont="1" applyBorder="1" applyAlignment="1">
      <alignment vertical="center"/>
    </xf>
    <xf numFmtId="10" fontId="4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49" fontId="84" fillId="0" borderId="21" xfId="0" applyNumberFormat="1" applyFont="1" applyFill="1" applyBorder="1" applyAlignment="1">
      <alignment horizontal="left" vertical="center" wrapText="1"/>
    </xf>
    <xf numFmtId="0" fontId="84" fillId="0" borderId="21" xfId="0" applyFont="1" applyBorder="1" applyAlignment="1">
      <alignment horizontal="left" wrapText="1"/>
    </xf>
    <xf numFmtId="0" fontId="84" fillId="0" borderId="23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Continuous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3" fontId="7" fillId="0" borderId="87" xfId="0" applyNumberFormat="1" applyFont="1" applyFill="1" applyBorder="1" applyAlignment="1">
      <alignment vertical="center"/>
    </xf>
    <xf numFmtId="3" fontId="48" fillId="0" borderId="49" xfId="0" applyNumberFormat="1" applyFont="1" applyFill="1" applyBorder="1" applyAlignment="1">
      <alignment vertical="center"/>
    </xf>
    <xf numFmtId="3" fontId="3" fillId="0" borderId="49" xfId="0" applyNumberFormat="1" applyFont="1" applyFill="1" applyBorder="1" applyAlignment="1">
      <alignment horizontal="right" vertical="center"/>
    </xf>
    <xf numFmtId="3" fontId="7" fillId="0" borderId="88" xfId="0" applyNumberFormat="1" applyFont="1" applyBorder="1" applyAlignment="1">
      <alignment vertical="center"/>
    </xf>
    <xf numFmtId="3" fontId="3" fillId="0" borderId="60" xfId="0" applyNumberFormat="1" applyFont="1" applyBorder="1" applyAlignment="1">
      <alignment vertical="center"/>
    </xf>
    <xf numFmtId="3" fontId="17" fillId="0" borderId="15" xfId="56" applyNumberFormat="1" applyFont="1" applyBorder="1" applyAlignment="1">
      <alignment vertical="center"/>
      <protection/>
    </xf>
    <xf numFmtId="3" fontId="46" fillId="0" borderId="15" xfId="56" applyNumberFormat="1" applyFont="1" applyBorder="1" applyAlignment="1">
      <alignment vertical="center"/>
      <protection/>
    </xf>
    <xf numFmtId="3" fontId="17" fillId="0" borderId="33" xfId="56" applyNumberFormat="1" applyFont="1" applyBorder="1" applyAlignment="1">
      <alignment vertical="center"/>
      <protection/>
    </xf>
    <xf numFmtId="3" fontId="11" fillId="0" borderId="37" xfId="56" applyNumberFormat="1" applyBorder="1" applyAlignment="1">
      <alignment vertical="center"/>
      <protection/>
    </xf>
    <xf numFmtId="3" fontId="11" fillId="0" borderId="35" xfId="56" applyNumberFormat="1" applyBorder="1" applyAlignment="1">
      <alignment vertical="center"/>
      <protection/>
    </xf>
    <xf numFmtId="3" fontId="11" fillId="0" borderId="57" xfId="56" applyNumberFormat="1" applyBorder="1" applyAlignment="1">
      <alignment vertical="center"/>
      <protection/>
    </xf>
    <xf numFmtId="3" fontId="11" fillId="0" borderId="14" xfId="56" applyNumberFormat="1" applyBorder="1" applyAlignment="1">
      <alignment vertical="center"/>
      <protection/>
    </xf>
    <xf numFmtId="3" fontId="11" fillId="0" borderId="46" xfId="56" applyNumberFormat="1" applyBorder="1" applyAlignment="1">
      <alignment vertical="center"/>
      <protection/>
    </xf>
    <xf numFmtId="3" fontId="13" fillId="0" borderId="45" xfId="56" applyNumberFormat="1" applyFont="1" applyFill="1" applyBorder="1" applyAlignment="1">
      <alignment vertical="center"/>
      <protection/>
    </xf>
    <xf numFmtId="3" fontId="13" fillId="0" borderId="57" xfId="56" applyNumberFormat="1" applyFont="1" applyBorder="1" applyAlignment="1">
      <alignment vertical="center"/>
      <protection/>
    </xf>
    <xf numFmtId="3" fontId="13" fillId="0" borderId="33" xfId="56" applyNumberFormat="1" applyFont="1" applyBorder="1" applyAlignment="1">
      <alignment vertical="center"/>
      <protection/>
    </xf>
    <xf numFmtId="0" fontId="85" fillId="0" borderId="28" xfId="56" applyFont="1" applyBorder="1" applyAlignment="1">
      <alignment horizontal="center" vertical="center" wrapText="1"/>
      <protection/>
    </xf>
    <xf numFmtId="0" fontId="13" fillId="0" borderId="76" xfId="56" applyFont="1" applyBorder="1" applyAlignment="1">
      <alignment horizontal="center" vertical="center"/>
      <protection/>
    </xf>
    <xf numFmtId="0" fontId="13" fillId="0" borderId="56" xfId="56" applyFont="1" applyBorder="1" applyAlignment="1">
      <alignment vertical="center"/>
      <protection/>
    </xf>
    <xf numFmtId="0" fontId="86" fillId="0" borderId="16" xfId="56" applyFont="1" applyBorder="1" applyAlignment="1">
      <alignment vertical="center" wrapText="1"/>
      <protection/>
    </xf>
    <xf numFmtId="0" fontId="86" fillId="0" borderId="22" xfId="56" applyFont="1" applyBorder="1" applyAlignment="1">
      <alignment vertical="center" wrapText="1"/>
      <protection/>
    </xf>
    <xf numFmtId="0" fontId="85" fillId="0" borderId="20" xfId="56" applyFont="1" applyBorder="1" applyAlignment="1">
      <alignment vertical="center" wrapText="1"/>
      <protection/>
    </xf>
    <xf numFmtId="3" fontId="3" fillId="18" borderId="76" xfId="0" applyNumberFormat="1" applyFont="1" applyFill="1" applyBorder="1" applyAlignment="1">
      <alignment horizontal="right" vertical="center" wrapText="1"/>
    </xf>
    <xf numFmtId="0" fontId="7" fillId="0" borderId="56" xfId="0" applyFont="1" applyFill="1" applyBorder="1" applyAlignment="1">
      <alignment horizontal="center" vertical="center" wrapText="1"/>
    </xf>
    <xf numFmtId="3" fontId="3" fillId="18" borderId="56" xfId="0" applyNumberFormat="1" applyFont="1" applyFill="1" applyBorder="1" applyAlignment="1">
      <alignment horizontal="right" vertical="center" wrapText="1"/>
    </xf>
    <xf numFmtId="0" fontId="0" fillId="0" borderId="3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76" xfId="0" applyFont="1" applyBorder="1" applyAlignment="1">
      <alignment horizontal="center" vertical="center"/>
    </xf>
    <xf numFmtId="3" fontId="7" fillId="0" borderId="70" xfId="0" applyNumberFormat="1" applyFont="1" applyBorder="1" applyAlignment="1">
      <alignment vertical="center"/>
    </xf>
    <xf numFmtId="3" fontId="7" fillId="0" borderId="89" xfId="0" applyNumberFormat="1" applyFont="1" applyBorder="1" applyAlignment="1">
      <alignment vertical="center"/>
    </xf>
    <xf numFmtId="3" fontId="7" fillId="0" borderId="89" xfId="0" applyNumberFormat="1" applyFont="1" applyFill="1" applyBorder="1" applyAlignment="1">
      <alignment vertical="center"/>
    </xf>
    <xf numFmtId="0" fontId="4" fillId="0" borderId="90" xfId="0" applyFont="1" applyBorder="1" applyAlignment="1">
      <alignment vertical="center"/>
    </xf>
    <xf numFmtId="0" fontId="2" fillId="0" borderId="90" xfId="0" applyFont="1" applyBorder="1" applyAlignment="1">
      <alignment vertical="center"/>
    </xf>
    <xf numFmtId="0" fontId="4" fillId="0" borderId="90" xfId="0" applyFont="1" applyBorder="1" applyAlignment="1">
      <alignment vertical="center"/>
    </xf>
    <xf numFmtId="165" fontId="59" fillId="0" borderId="59" xfId="0" applyNumberFormat="1" applyFont="1" applyFill="1" applyBorder="1" applyAlignment="1" applyProtection="1">
      <alignment horizontal="center" vertical="center" wrapText="1"/>
      <protection/>
    </xf>
    <xf numFmtId="165" fontId="62" fillId="0" borderId="49" xfId="0" applyNumberFormat="1" applyFont="1" applyFill="1" applyBorder="1" applyAlignment="1" applyProtection="1">
      <alignment horizontal="right" vertical="center" wrapText="1" indent="1"/>
      <protection/>
    </xf>
    <xf numFmtId="165" fontId="54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49" xfId="0" applyNumberFormat="1" applyFont="1" applyFill="1" applyBorder="1" applyAlignment="1" applyProtection="1">
      <alignment horizontal="right" vertical="center" wrapText="1" indent="1"/>
      <protection/>
    </xf>
    <xf numFmtId="165" fontId="62" fillId="0" borderId="26" xfId="0" applyNumberFormat="1" applyFont="1" applyFill="1" applyBorder="1" applyAlignment="1" applyProtection="1">
      <alignment horizontal="right" vertical="center" wrapText="1" indent="1"/>
      <protection/>
    </xf>
    <xf numFmtId="165" fontId="5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26" xfId="0" applyNumberFormat="1" applyFont="1" applyFill="1" applyBorder="1" applyAlignment="1" applyProtection="1">
      <alignment horizontal="right" vertical="center" wrapText="1" indent="1"/>
      <protection/>
    </xf>
    <xf numFmtId="165" fontId="6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Border="1" applyAlignment="1" applyProtection="1">
      <alignment horizontal="right" vertical="center" wrapText="1" indent="1"/>
      <protection/>
    </xf>
    <xf numFmtId="3" fontId="3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59" fillId="0" borderId="54" xfId="0" applyFont="1" applyFill="1" applyBorder="1" applyAlignment="1" applyProtection="1">
      <alignment horizontal="center" vertical="center" wrapText="1"/>
      <protection/>
    </xf>
    <xf numFmtId="0" fontId="59" fillId="0" borderId="48" xfId="0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 horizontal="center" vertical="center" wrapText="1"/>
      <protection/>
    </xf>
    <xf numFmtId="165" fontId="5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33" xfId="0" applyFont="1" applyFill="1" applyBorder="1" applyAlignment="1">
      <alignment horizontal="center" vertical="center" wrapText="1"/>
    </xf>
    <xf numFmtId="165" fontId="54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3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3" fontId="21" fillId="0" borderId="59" xfId="58" applyNumberFormat="1" applyFont="1" applyBorder="1" applyAlignment="1">
      <alignment horizontal="center" vertical="center" wrapText="1"/>
      <protection/>
    </xf>
    <xf numFmtId="3" fontId="21" fillId="0" borderId="91" xfId="58" applyNumberFormat="1" applyFont="1" applyBorder="1" applyAlignment="1">
      <alignment horizontal="center" vertical="center" wrapText="1"/>
      <protection/>
    </xf>
    <xf numFmtId="0" fontId="11" fillId="0" borderId="76" xfId="56" applyBorder="1" applyAlignment="1">
      <alignment vertical="center" wrapText="1"/>
      <protection/>
    </xf>
    <xf numFmtId="0" fontId="13" fillId="0" borderId="76" xfId="56" applyFont="1" applyBorder="1" applyAlignment="1">
      <alignment vertical="center" wrapText="1"/>
      <protection/>
    </xf>
    <xf numFmtId="0" fontId="11" fillId="0" borderId="78" xfId="56" applyBorder="1" applyAlignment="1">
      <alignment vertical="center"/>
      <protection/>
    </xf>
    <xf numFmtId="3" fontId="27" fillId="5" borderId="31" xfId="56" applyNumberFormat="1" applyFont="1" applyFill="1" applyBorder="1" applyAlignment="1">
      <alignment horizontal="center" vertical="center" wrapText="1"/>
      <protection/>
    </xf>
    <xf numFmtId="3" fontId="27" fillId="5" borderId="67" xfId="56" applyNumberFormat="1" applyFont="1" applyFill="1" applyBorder="1" applyAlignment="1">
      <alignment horizontal="center" vertical="center" wrapText="1"/>
      <protection/>
    </xf>
    <xf numFmtId="0" fontId="11" fillId="0" borderId="80" xfId="56" applyFill="1" applyBorder="1" applyAlignment="1">
      <alignment vertical="center"/>
      <protection/>
    </xf>
    <xf numFmtId="3" fontId="27" fillId="5" borderId="48" xfId="56" applyNumberFormat="1" applyFont="1" applyFill="1" applyBorder="1" applyAlignment="1">
      <alignment horizontal="center" vertical="center" wrapText="1"/>
      <protection/>
    </xf>
    <xf numFmtId="3" fontId="27" fillId="5" borderId="45" xfId="56" applyNumberFormat="1" applyFont="1" applyFill="1" applyBorder="1" applyAlignment="1">
      <alignment horizontal="center" vertical="center" wrapText="1"/>
      <protection/>
    </xf>
    <xf numFmtId="0" fontId="11" fillId="0" borderId="80" xfId="56" applyBorder="1" applyAlignment="1">
      <alignment vertical="center"/>
      <protection/>
    </xf>
    <xf numFmtId="0" fontId="11" fillId="0" borderId="79" xfId="56" applyBorder="1" applyAlignment="1">
      <alignment vertical="center"/>
      <protection/>
    </xf>
    <xf numFmtId="0" fontId="27" fillId="5" borderId="22" xfId="56" applyFont="1" applyFill="1" applyBorder="1" applyAlignment="1">
      <alignment horizontal="center" vertical="center" wrapText="1"/>
      <protection/>
    </xf>
    <xf numFmtId="0" fontId="27" fillId="5" borderId="31" xfId="56" applyFont="1" applyFill="1" applyBorder="1" applyAlignment="1">
      <alignment horizontal="center" vertical="center" wrapText="1"/>
      <protection/>
    </xf>
    <xf numFmtId="0" fontId="13" fillId="5" borderId="80" xfId="56" applyFont="1" applyFill="1" applyBorder="1" applyAlignment="1">
      <alignment vertical="center"/>
      <protection/>
    </xf>
    <xf numFmtId="0" fontId="11" fillId="0" borderId="43" xfId="56" applyFont="1" applyBorder="1">
      <alignment/>
      <protection/>
    </xf>
    <xf numFmtId="0" fontId="11" fillId="0" borderId="85" xfId="56" applyFont="1" applyBorder="1">
      <alignment/>
      <protection/>
    </xf>
    <xf numFmtId="0" fontId="87" fillId="18" borderId="11" xfId="56" applyFont="1" applyFill="1" applyBorder="1" applyAlignment="1">
      <alignment horizontal="center" vertical="center"/>
      <protection/>
    </xf>
    <xf numFmtId="0" fontId="87" fillId="18" borderId="47" xfId="56" applyFont="1" applyFill="1" applyBorder="1" applyAlignment="1">
      <alignment horizontal="center" vertical="center"/>
      <protection/>
    </xf>
    <xf numFmtId="0" fontId="88" fillId="0" borderId="10" xfId="56" applyFont="1" applyBorder="1" applyAlignment="1">
      <alignment horizontal="center" vertical="center"/>
      <protection/>
    </xf>
    <xf numFmtId="0" fontId="88" fillId="0" borderId="70" xfId="56" applyFont="1" applyBorder="1" applyAlignment="1">
      <alignment horizontal="center" vertical="center"/>
      <protection/>
    </xf>
    <xf numFmtId="0" fontId="88" fillId="0" borderId="12" xfId="0" applyFont="1" applyFill="1" applyBorder="1" applyAlignment="1">
      <alignment vertical="center" wrapText="1"/>
    </xf>
    <xf numFmtId="0" fontId="88" fillId="0" borderId="62" xfId="0" applyFont="1" applyFill="1" applyBorder="1" applyAlignment="1">
      <alignment horizontal="center" vertical="center"/>
    </xf>
    <xf numFmtId="3" fontId="88" fillId="0" borderId="10" xfId="56" applyNumberFormat="1" applyFont="1" applyFill="1" applyBorder="1" applyAlignment="1">
      <alignment vertical="center"/>
      <protection/>
    </xf>
    <xf numFmtId="3" fontId="88" fillId="0" borderId="35" xfId="56" applyNumberFormat="1" applyFont="1" applyFill="1" applyBorder="1" applyAlignment="1">
      <alignment vertical="center"/>
      <protection/>
    </xf>
    <xf numFmtId="3" fontId="88" fillId="0" borderId="70" xfId="56" applyNumberFormat="1" applyFont="1" applyFill="1" applyBorder="1" applyAlignment="1">
      <alignment vertical="center"/>
      <protection/>
    </xf>
    <xf numFmtId="10" fontId="88" fillId="0" borderId="62" xfId="56" applyNumberFormat="1" applyFont="1" applyFill="1" applyBorder="1" applyAlignment="1">
      <alignment vertical="center"/>
      <protection/>
    </xf>
    <xf numFmtId="3" fontId="88" fillId="0" borderId="12" xfId="56" applyNumberFormat="1" applyFont="1" applyFill="1" applyBorder="1" applyAlignment="1">
      <alignment vertical="center"/>
      <protection/>
    </xf>
    <xf numFmtId="10" fontId="88" fillId="0" borderId="35" xfId="56" applyNumberFormat="1" applyFont="1" applyFill="1" applyBorder="1" applyAlignment="1">
      <alignment vertical="center"/>
      <protection/>
    </xf>
    <xf numFmtId="3" fontId="88" fillId="0" borderId="10" xfId="0" applyNumberFormat="1" applyFont="1" applyFill="1" applyBorder="1" applyAlignment="1">
      <alignment horizontal="right" vertical="center"/>
    </xf>
    <xf numFmtId="3" fontId="88" fillId="0" borderId="35" xfId="0" applyNumberFormat="1" applyFont="1" applyFill="1" applyBorder="1" applyAlignment="1">
      <alignment horizontal="right" vertical="center"/>
    </xf>
    <xf numFmtId="3" fontId="88" fillId="0" borderId="70" xfId="0" applyNumberFormat="1" applyFont="1" applyFill="1" applyBorder="1" applyAlignment="1">
      <alignment horizontal="right" vertical="center"/>
    </xf>
    <xf numFmtId="3" fontId="88" fillId="0" borderId="10" xfId="0" applyNumberFormat="1" applyFont="1" applyFill="1" applyBorder="1" applyAlignment="1">
      <alignment vertical="center"/>
    </xf>
    <xf numFmtId="3" fontId="88" fillId="0" borderId="12" xfId="0" applyNumberFormat="1" applyFont="1" applyFill="1" applyBorder="1" applyAlignment="1">
      <alignment horizontal="right" vertical="center"/>
    </xf>
    <xf numFmtId="0" fontId="88" fillId="0" borderId="62" xfId="56" applyFont="1" applyBorder="1" applyAlignment="1">
      <alignment horizontal="center" vertical="center"/>
      <protection/>
    </xf>
    <xf numFmtId="3" fontId="88" fillId="0" borderId="10" xfId="56" applyNumberFormat="1" applyFont="1" applyFill="1" applyBorder="1" applyAlignment="1">
      <alignment horizontal="right" vertical="center"/>
      <protection/>
    </xf>
    <xf numFmtId="3" fontId="88" fillId="0" borderId="35" xfId="56" applyNumberFormat="1" applyFont="1" applyFill="1" applyBorder="1" applyAlignment="1">
      <alignment horizontal="right" vertical="center"/>
      <protection/>
    </xf>
    <xf numFmtId="3" fontId="88" fillId="0" borderId="70" xfId="56" applyNumberFormat="1" applyFont="1" applyFill="1" applyBorder="1" applyAlignment="1">
      <alignment horizontal="right" vertical="center"/>
      <protection/>
    </xf>
    <xf numFmtId="3" fontId="88" fillId="0" borderId="10" xfId="56" applyNumberFormat="1" applyFont="1" applyFill="1" applyBorder="1" applyAlignment="1">
      <alignment vertical="center"/>
      <protection/>
    </xf>
    <xf numFmtId="3" fontId="88" fillId="0" borderId="12" xfId="56" applyNumberFormat="1" applyFont="1" applyFill="1" applyBorder="1" applyAlignment="1">
      <alignment horizontal="right" vertical="center"/>
      <protection/>
    </xf>
    <xf numFmtId="3" fontId="88" fillId="0" borderId="10" xfId="56" applyNumberFormat="1" applyFont="1" applyFill="1" applyBorder="1" applyAlignment="1">
      <alignment horizontal="right" vertical="center"/>
      <protection/>
    </xf>
    <xf numFmtId="3" fontId="88" fillId="0" borderId="35" xfId="56" applyNumberFormat="1" applyFont="1" applyFill="1" applyBorder="1" applyAlignment="1">
      <alignment horizontal="right" vertical="center"/>
      <protection/>
    </xf>
    <xf numFmtId="3" fontId="88" fillId="0" borderId="70" xfId="56" applyNumberFormat="1" applyFont="1" applyFill="1" applyBorder="1" applyAlignment="1">
      <alignment horizontal="right" vertical="center"/>
      <protection/>
    </xf>
    <xf numFmtId="3" fontId="88" fillId="0" borderId="12" xfId="56" applyNumberFormat="1" applyFont="1" applyFill="1" applyBorder="1" applyAlignment="1">
      <alignment horizontal="right" vertical="center"/>
      <protection/>
    </xf>
    <xf numFmtId="0" fontId="89" fillId="0" borderId="12" xfId="56" applyFont="1" applyFill="1" applyBorder="1" applyAlignment="1">
      <alignment vertical="center"/>
      <protection/>
    </xf>
    <xf numFmtId="0" fontId="88" fillId="0" borderId="89" xfId="56" applyFont="1" applyBorder="1" applyAlignment="1">
      <alignment horizontal="center" vertical="center"/>
      <protection/>
    </xf>
    <xf numFmtId="0" fontId="89" fillId="0" borderId="48" xfId="56" applyFont="1" applyFill="1" applyBorder="1" applyAlignment="1">
      <alignment vertical="center"/>
      <protection/>
    </xf>
    <xf numFmtId="0" fontId="87" fillId="0" borderId="47" xfId="56" applyFont="1" applyBorder="1" applyAlignment="1">
      <alignment horizontal="center" vertical="center"/>
      <protection/>
    </xf>
    <xf numFmtId="3" fontId="87" fillId="0" borderId="28" xfId="56" applyNumberFormat="1" applyFont="1" applyFill="1" applyBorder="1" applyAlignment="1">
      <alignment horizontal="right" vertical="center"/>
      <protection/>
    </xf>
    <xf numFmtId="3" fontId="87" fillId="0" borderId="33" xfId="56" applyNumberFormat="1" applyFont="1" applyFill="1" applyBorder="1" applyAlignment="1">
      <alignment horizontal="right" vertical="center"/>
      <protection/>
    </xf>
    <xf numFmtId="3" fontId="87" fillId="0" borderId="49" xfId="56" applyNumberFormat="1" applyFont="1" applyFill="1" applyBorder="1" applyAlignment="1">
      <alignment horizontal="right" vertical="center"/>
      <protection/>
    </xf>
    <xf numFmtId="10" fontId="87" fillId="0" borderId="47" xfId="56" applyNumberFormat="1" applyFont="1" applyFill="1" applyBorder="1" applyAlignment="1">
      <alignment horizontal="right" vertical="center"/>
      <protection/>
    </xf>
    <xf numFmtId="0" fontId="88" fillId="0" borderId="34" xfId="56" applyFont="1" applyBorder="1" applyAlignment="1">
      <alignment horizontal="center" vertical="center"/>
      <protection/>
    </xf>
    <xf numFmtId="0" fontId="88" fillId="0" borderId="69" xfId="56" applyFont="1" applyBorder="1" applyAlignment="1">
      <alignment horizontal="center" vertical="center"/>
      <protection/>
    </xf>
    <xf numFmtId="0" fontId="88" fillId="0" borderId="36" xfId="0" applyFont="1" applyFill="1" applyBorder="1" applyAlignment="1">
      <alignment vertical="center"/>
    </xf>
    <xf numFmtId="0" fontId="88" fillId="0" borderId="42" xfId="0" applyFont="1" applyFill="1" applyBorder="1" applyAlignment="1">
      <alignment horizontal="center" vertical="center"/>
    </xf>
    <xf numFmtId="3" fontId="88" fillId="0" borderId="34" xfId="0" applyNumberFormat="1" applyFont="1" applyFill="1" applyBorder="1" applyAlignment="1">
      <alignment horizontal="right" vertical="center"/>
    </xf>
    <xf numFmtId="3" fontId="88" fillId="0" borderId="37" xfId="0" applyNumberFormat="1" applyFont="1" applyFill="1" applyBorder="1" applyAlignment="1">
      <alignment horizontal="right" vertical="center"/>
    </xf>
    <xf numFmtId="3" fontId="88" fillId="0" borderId="69" xfId="0" applyNumberFormat="1" applyFont="1" applyFill="1" applyBorder="1" applyAlignment="1">
      <alignment horizontal="right" vertical="center"/>
    </xf>
    <xf numFmtId="3" fontId="88" fillId="0" borderId="31" xfId="0" applyNumberFormat="1" applyFont="1" applyFill="1" applyBorder="1" applyAlignment="1">
      <alignment horizontal="right" vertical="center"/>
    </xf>
    <xf numFmtId="0" fontId="88" fillId="0" borderId="40" xfId="56" applyFont="1" applyBorder="1" applyAlignment="1">
      <alignment horizontal="center" vertical="center"/>
      <protection/>
    </xf>
    <xf numFmtId="0" fontId="88" fillId="0" borderId="87" xfId="56" applyFont="1" applyBorder="1" applyAlignment="1">
      <alignment horizontal="center" vertical="center"/>
      <protection/>
    </xf>
    <xf numFmtId="0" fontId="88" fillId="0" borderId="87" xfId="0" applyFont="1" applyFill="1" applyBorder="1" applyAlignment="1">
      <alignment vertical="center"/>
    </xf>
    <xf numFmtId="0" fontId="88" fillId="0" borderId="23" xfId="0" applyFont="1" applyFill="1" applyBorder="1" applyAlignment="1">
      <alignment horizontal="center" vertical="center"/>
    </xf>
    <xf numFmtId="3" fontId="88" fillId="0" borderId="40" xfId="0" applyNumberFormat="1" applyFont="1" applyFill="1" applyBorder="1" applyAlignment="1">
      <alignment horizontal="right" vertical="center"/>
    </xf>
    <xf numFmtId="3" fontId="88" fillId="0" borderId="45" xfId="0" applyNumberFormat="1" applyFont="1" applyFill="1" applyBorder="1" applyAlignment="1">
      <alignment horizontal="right" vertical="center"/>
    </xf>
    <xf numFmtId="3" fontId="88" fillId="0" borderId="87" xfId="0" applyNumberFormat="1" applyFont="1" applyFill="1" applyBorder="1" applyAlignment="1">
      <alignment horizontal="right" vertical="center"/>
    </xf>
    <xf numFmtId="3" fontId="88" fillId="0" borderId="10" xfId="56" applyNumberFormat="1" applyFont="1" applyBorder="1" applyAlignment="1">
      <alignment vertical="center"/>
      <protection/>
    </xf>
    <xf numFmtId="0" fontId="88" fillId="0" borderId="82" xfId="0" applyFont="1" applyFill="1" applyBorder="1" applyAlignment="1">
      <alignment horizontal="center" vertical="center"/>
    </xf>
    <xf numFmtId="0" fontId="88" fillId="0" borderId="88" xfId="0" applyFont="1" applyFill="1" applyBorder="1" applyAlignment="1">
      <alignment vertical="center"/>
    </xf>
    <xf numFmtId="0" fontId="87" fillId="0" borderId="47" xfId="56" applyFont="1" applyBorder="1" applyAlignment="1">
      <alignment horizontal="center" vertical="center"/>
      <protection/>
    </xf>
    <xf numFmtId="3" fontId="87" fillId="0" borderId="28" xfId="56" applyNumberFormat="1" applyFont="1" applyBorder="1" applyAlignment="1">
      <alignment horizontal="right" vertical="center"/>
      <protection/>
    </xf>
    <xf numFmtId="3" fontId="87" fillId="0" borderId="33" xfId="56" applyNumberFormat="1" applyFont="1" applyBorder="1" applyAlignment="1">
      <alignment horizontal="right" vertical="center"/>
      <protection/>
    </xf>
    <xf numFmtId="3" fontId="87" fillId="0" borderId="49" xfId="56" applyNumberFormat="1" applyFont="1" applyBorder="1" applyAlignment="1">
      <alignment horizontal="right" vertical="center"/>
      <protection/>
    </xf>
    <xf numFmtId="10" fontId="87" fillId="0" borderId="47" xfId="56" applyNumberFormat="1" applyFont="1" applyFill="1" applyBorder="1" applyAlignment="1">
      <alignment horizontal="right" vertical="center"/>
      <protection/>
    </xf>
    <xf numFmtId="0" fontId="16" fillId="18" borderId="54" xfId="56" applyFont="1" applyFill="1" applyBorder="1" applyAlignment="1">
      <alignment horizontal="center" vertical="center"/>
      <protection/>
    </xf>
    <xf numFmtId="0" fontId="16" fillId="18" borderId="89" xfId="56" applyFont="1" applyFill="1" applyBorder="1" applyAlignment="1">
      <alignment horizontal="center" vertical="center"/>
      <protection/>
    </xf>
    <xf numFmtId="0" fontId="16" fillId="18" borderId="48" xfId="56" applyFont="1" applyFill="1" applyBorder="1" applyAlignment="1">
      <alignment horizontal="center" vertical="center"/>
      <protection/>
    </xf>
    <xf numFmtId="0" fontId="16" fillId="18" borderId="83" xfId="56" applyFont="1" applyFill="1" applyBorder="1" applyAlignment="1">
      <alignment horizontal="center" vertical="center"/>
      <protection/>
    </xf>
    <xf numFmtId="0" fontId="16" fillId="18" borderId="38" xfId="56" applyFont="1" applyFill="1" applyBorder="1" applyAlignment="1">
      <alignment horizontal="center" vertical="center"/>
      <protection/>
    </xf>
    <xf numFmtId="0" fontId="16" fillId="18" borderId="60" xfId="56" applyFont="1" applyFill="1" applyBorder="1" applyAlignment="1">
      <alignment horizontal="center" vertical="center"/>
      <protection/>
    </xf>
    <xf numFmtId="0" fontId="16" fillId="18" borderId="32" xfId="56" applyFont="1" applyFill="1" applyBorder="1" applyAlignment="1">
      <alignment horizontal="center" vertical="center"/>
      <protection/>
    </xf>
    <xf numFmtId="0" fontId="16" fillId="18" borderId="59" xfId="56" applyFont="1" applyFill="1" applyBorder="1" applyAlignment="1">
      <alignment horizontal="center" vertical="center"/>
      <protection/>
    </xf>
    <xf numFmtId="3" fontId="87" fillId="18" borderId="54" xfId="56" applyNumberFormat="1" applyFont="1" applyFill="1" applyBorder="1" applyAlignment="1">
      <alignment horizontal="center" vertical="center"/>
      <protection/>
    </xf>
    <xf numFmtId="3" fontId="87" fillId="18" borderId="67" xfId="56" applyNumberFormat="1" applyFont="1" applyFill="1" applyBorder="1" applyAlignment="1">
      <alignment horizontal="center" vertical="center" wrapText="1"/>
      <protection/>
    </xf>
    <xf numFmtId="3" fontId="87" fillId="18" borderId="89" xfId="56" applyNumberFormat="1" applyFont="1" applyFill="1" applyBorder="1" applyAlignment="1">
      <alignment horizontal="center" vertical="center"/>
      <protection/>
    </xf>
    <xf numFmtId="3" fontId="87" fillId="18" borderId="83" xfId="56" applyNumberFormat="1" applyFont="1" applyFill="1" applyBorder="1" applyAlignment="1">
      <alignment horizontal="center" vertical="center"/>
      <protection/>
    </xf>
    <xf numFmtId="3" fontId="87" fillId="18" borderId="0" xfId="56" applyNumberFormat="1" applyFont="1" applyFill="1" applyBorder="1" applyAlignment="1">
      <alignment horizontal="center" vertical="center"/>
      <protection/>
    </xf>
    <xf numFmtId="3" fontId="87" fillId="18" borderId="83" xfId="56" applyNumberFormat="1" applyFont="1" applyFill="1" applyBorder="1" applyAlignment="1">
      <alignment horizontal="center" vertical="center" wrapText="1"/>
      <protection/>
    </xf>
    <xf numFmtId="3" fontId="87" fillId="18" borderId="48" xfId="56" applyNumberFormat="1" applyFont="1" applyFill="1" applyBorder="1" applyAlignment="1">
      <alignment horizontal="center" vertical="center"/>
      <protection/>
    </xf>
    <xf numFmtId="0" fontId="85" fillId="18" borderId="28" xfId="56" applyFont="1" applyFill="1" applyBorder="1" applyAlignment="1">
      <alignment horizontal="center" vertical="center" wrapText="1"/>
      <protection/>
    </xf>
    <xf numFmtId="3" fontId="88" fillId="0" borderId="40" xfId="56" applyNumberFormat="1" applyFont="1" applyBorder="1" applyAlignment="1">
      <alignment vertical="center"/>
      <protection/>
    </xf>
    <xf numFmtId="10" fontId="88" fillId="0" borderId="45" xfId="56" applyNumberFormat="1" applyFont="1" applyFill="1" applyBorder="1" applyAlignment="1">
      <alignment vertical="center"/>
      <protection/>
    </xf>
    <xf numFmtId="3" fontId="87" fillId="18" borderId="28" xfId="56" applyNumberFormat="1" applyFont="1" applyFill="1" applyBorder="1" applyAlignment="1">
      <alignment horizontal="center" vertical="center"/>
      <protection/>
    </xf>
    <xf numFmtId="3" fontId="87" fillId="18" borderId="47" xfId="56" applyNumberFormat="1" applyFont="1" applyFill="1" applyBorder="1" applyAlignment="1">
      <alignment horizontal="center" vertical="center" wrapText="1"/>
      <protection/>
    </xf>
    <xf numFmtId="3" fontId="87" fillId="18" borderId="11" xfId="56" applyNumberFormat="1" applyFont="1" applyFill="1" applyBorder="1" applyAlignment="1">
      <alignment horizontal="center" vertical="center"/>
      <protection/>
    </xf>
    <xf numFmtId="3" fontId="87" fillId="18" borderId="33" xfId="56" applyNumberFormat="1" applyFont="1" applyFill="1" applyBorder="1" applyAlignment="1">
      <alignment horizontal="center" vertical="center"/>
      <protection/>
    </xf>
    <xf numFmtId="3" fontId="88" fillId="0" borderId="40" xfId="56" applyNumberFormat="1" applyFont="1" applyFill="1" applyBorder="1" applyAlignment="1">
      <alignment horizontal="right" vertical="center"/>
      <protection/>
    </xf>
    <xf numFmtId="3" fontId="88" fillId="0" borderId="10" xfId="56" applyNumberFormat="1" applyFont="1" applyBorder="1" applyAlignment="1">
      <alignment horizontal="right" vertical="center"/>
      <protection/>
    </xf>
    <xf numFmtId="0" fontId="36" fillId="0" borderId="76" xfId="59" applyFont="1" applyFill="1" applyBorder="1" applyAlignment="1">
      <alignment vertical="center"/>
      <protection/>
    </xf>
    <xf numFmtId="0" fontId="34" fillId="0" borderId="37" xfId="59" applyFont="1" applyFill="1" applyBorder="1" applyAlignment="1" applyProtection="1">
      <alignment horizontal="center" vertical="center" wrapText="1"/>
      <protection/>
    </xf>
    <xf numFmtId="0" fontId="34" fillId="0" borderId="86" xfId="59" applyFont="1" applyFill="1" applyBorder="1" applyAlignment="1">
      <alignment vertical="center"/>
      <protection/>
    </xf>
    <xf numFmtId="0" fontId="90" fillId="0" borderId="10" xfId="55" applyFont="1" applyBorder="1">
      <alignment/>
      <protection/>
    </xf>
    <xf numFmtId="0" fontId="91" fillId="0" borderId="10" xfId="55" applyFont="1" applyBorder="1">
      <alignment/>
      <protection/>
    </xf>
    <xf numFmtId="0" fontId="92" fillId="0" borderId="0" xfId="55" applyFont="1" applyFill="1" applyAlignment="1">
      <alignment vertical="center"/>
      <protection/>
    </xf>
    <xf numFmtId="0" fontId="91" fillId="0" borderId="16" xfId="55" applyFont="1" applyBorder="1">
      <alignment/>
      <protection/>
    </xf>
    <xf numFmtId="0" fontId="91" fillId="0" borderId="24" xfId="55" applyFont="1" applyBorder="1">
      <alignment/>
      <protection/>
    </xf>
    <xf numFmtId="0" fontId="91" fillId="19" borderId="20" xfId="55" applyFont="1" applyFill="1" applyBorder="1" applyAlignment="1">
      <alignment vertical="center"/>
      <protection/>
    </xf>
    <xf numFmtId="0" fontId="91" fillId="0" borderId="22" xfId="55" applyFont="1" applyBorder="1">
      <alignment/>
      <protection/>
    </xf>
    <xf numFmtId="0" fontId="91" fillId="19" borderId="20" xfId="55" applyFont="1" applyFill="1" applyBorder="1">
      <alignment/>
      <protection/>
    </xf>
    <xf numFmtId="0" fontId="90" fillId="0" borderId="40" xfId="55" applyFont="1" applyFill="1" applyBorder="1">
      <alignment/>
      <protection/>
    </xf>
    <xf numFmtId="0" fontId="90" fillId="0" borderId="43" xfId="55" applyFont="1" applyFill="1" applyBorder="1">
      <alignment/>
      <protection/>
    </xf>
    <xf numFmtId="0" fontId="91" fillId="19" borderId="28" xfId="55" applyFont="1" applyFill="1" applyBorder="1">
      <alignment/>
      <protection/>
    </xf>
    <xf numFmtId="0" fontId="91" fillId="19" borderId="40" xfId="55" applyFont="1" applyFill="1" applyBorder="1">
      <alignment/>
      <protection/>
    </xf>
    <xf numFmtId="0" fontId="91" fillId="0" borderId="30" xfId="55" applyFont="1" applyBorder="1" applyAlignment="1">
      <alignment vertical="center"/>
      <protection/>
    </xf>
    <xf numFmtId="0" fontId="64" fillId="0" borderId="80" xfId="55" applyFont="1" applyFill="1" applyBorder="1" applyAlignment="1">
      <alignment vertical="center"/>
      <protection/>
    </xf>
    <xf numFmtId="3" fontId="3" fillId="0" borderId="49" xfId="0" applyNumberFormat="1" applyFont="1" applyFill="1" applyBorder="1" applyAlignment="1">
      <alignment horizontal="center" vertical="center" wrapText="1"/>
    </xf>
    <xf numFmtId="3" fontId="3" fillId="0" borderId="48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3" fontId="0" fillId="0" borderId="36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36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0" fillId="0" borderId="36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6" fillId="0" borderId="33" xfId="0" applyNumberFormat="1" applyFont="1" applyBorder="1" applyAlignment="1">
      <alignment horizontal="right" vertical="center"/>
    </xf>
    <xf numFmtId="49" fontId="7" fillId="0" borderId="43" xfId="0" applyNumberFormat="1" applyFont="1" applyBorder="1" applyAlignment="1">
      <alignment horizontal="left" vertical="center"/>
    </xf>
    <xf numFmtId="0" fontId="2" fillId="0" borderId="92" xfId="0" applyFont="1" applyBorder="1" applyAlignment="1">
      <alignment vertical="center"/>
    </xf>
    <xf numFmtId="0" fontId="2" fillId="0" borderId="93" xfId="0" applyFont="1" applyBorder="1" applyAlignment="1">
      <alignment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62" xfId="0" applyNumberFormat="1" applyFont="1" applyBorder="1" applyAlignment="1">
      <alignment horizontal="left" vertical="center"/>
    </xf>
    <xf numFmtId="3" fontId="7" fillId="0" borderId="57" xfId="0" applyNumberFormat="1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49" fontId="7" fillId="0" borderId="25" xfId="0" applyNumberFormat="1" applyFont="1" applyBorder="1" applyAlignment="1">
      <alignment horizontal="left" vertical="center"/>
    </xf>
    <xf numFmtId="3" fontId="7" fillId="0" borderId="39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49" fontId="7" fillId="0" borderId="78" xfId="0" applyNumberFormat="1" applyFont="1" applyBorder="1" applyAlignment="1">
      <alignment horizontal="left" vertical="center"/>
    </xf>
    <xf numFmtId="3" fontId="7" fillId="0" borderId="72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4" fillId="0" borderId="9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3" fontId="62" fillId="0" borderId="33" xfId="0" applyNumberFormat="1" applyFont="1" applyFill="1" applyBorder="1" applyAlignment="1">
      <alignment vertical="center" wrapText="1"/>
    </xf>
    <xf numFmtId="3" fontId="52" fillId="0" borderId="33" xfId="0" applyNumberFormat="1" applyFont="1" applyFill="1" applyBorder="1" applyAlignment="1">
      <alignment vertical="center" wrapText="1"/>
    </xf>
    <xf numFmtId="3" fontId="36" fillId="0" borderId="45" xfId="0" applyNumberFormat="1" applyFont="1" applyFill="1" applyBorder="1" applyAlignment="1">
      <alignment vertical="center" wrapText="1"/>
    </xf>
    <xf numFmtId="3" fontId="36" fillId="0" borderId="35" xfId="0" applyNumberFormat="1" applyFont="1" applyFill="1" applyBorder="1" applyAlignment="1">
      <alignment vertical="center" wrapText="1"/>
    </xf>
    <xf numFmtId="3" fontId="36" fillId="0" borderId="57" xfId="0" applyNumberFormat="1" applyFont="1" applyFill="1" applyBorder="1" applyAlignment="1">
      <alignment vertical="center" wrapText="1"/>
    </xf>
    <xf numFmtId="3" fontId="36" fillId="0" borderId="33" xfId="0" applyNumberFormat="1" applyFont="1" applyFill="1" applyBorder="1" applyAlignment="1">
      <alignment vertical="center" wrapText="1"/>
    </xf>
    <xf numFmtId="3" fontId="52" fillId="0" borderId="45" xfId="0" applyNumberFormat="1" applyFont="1" applyFill="1" applyBorder="1" applyAlignment="1">
      <alignment vertical="center" wrapText="1"/>
    </xf>
    <xf numFmtId="3" fontId="52" fillId="0" borderId="57" xfId="0" applyNumberFormat="1" applyFont="1" applyFill="1" applyBorder="1" applyAlignment="1">
      <alignment vertical="center" wrapText="1"/>
    </xf>
    <xf numFmtId="3" fontId="62" fillId="0" borderId="33" xfId="0" applyNumberFormat="1" applyFont="1" applyFill="1" applyBorder="1" applyAlignment="1">
      <alignment horizontal="center" vertical="center" wrapText="1"/>
    </xf>
    <xf numFmtId="3" fontId="54" fillId="0" borderId="45" xfId="0" applyNumberFormat="1" applyFont="1" applyFill="1" applyBorder="1" applyAlignment="1">
      <alignment horizontal="center" vertical="center" wrapText="1"/>
    </xf>
    <xf numFmtId="3" fontId="54" fillId="0" borderId="35" xfId="0" applyNumberFormat="1" applyFont="1" applyFill="1" applyBorder="1" applyAlignment="1">
      <alignment horizontal="center" vertical="center" wrapText="1"/>
    </xf>
    <xf numFmtId="3" fontId="54" fillId="0" borderId="57" xfId="0" applyNumberFormat="1" applyFont="1" applyFill="1" applyBorder="1" applyAlignment="1">
      <alignment vertical="center" wrapText="1"/>
    </xf>
    <xf numFmtId="3" fontId="93" fillId="0" borderId="33" xfId="0" applyNumberFormat="1" applyFont="1" applyFill="1" applyBorder="1" applyAlignment="1">
      <alignment vertical="center" wrapText="1"/>
    </xf>
    <xf numFmtId="3" fontId="62" fillId="0" borderId="46" xfId="0" applyNumberFormat="1" applyFont="1" applyFill="1" applyBorder="1" applyAlignment="1">
      <alignment horizontal="center" vertical="center" wrapText="1"/>
    </xf>
    <xf numFmtId="3" fontId="0" fillId="0" borderId="33" xfId="0" applyNumberFormat="1" applyFont="1" applyFill="1" applyBorder="1" applyAlignment="1">
      <alignment vertical="center" wrapText="1"/>
    </xf>
    <xf numFmtId="3" fontId="0" fillId="0" borderId="45" xfId="0" applyNumberFormat="1" applyFont="1" applyFill="1" applyBorder="1" applyAlignment="1">
      <alignment vertical="center" wrapText="1"/>
    </xf>
    <xf numFmtId="3" fontId="0" fillId="0" borderId="35" xfId="0" applyNumberFormat="1" applyFont="1" applyFill="1" applyBorder="1" applyAlignment="1">
      <alignment vertical="center" wrapText="1"/>
    </xf>
    <xf numFmtId="3" fontId="64" fillId="0" borderId="35" xfId="0" applyNumberFormat="1" applyFont="1" applyFill="1" applyBorder="1" applyAlignment="1">
      <alignment vertical="center" wrapText="1"/>
    </xf>
    <xf numFmtId="3" fontId="0" fillId="0" borderId="57" xfId="0" applyNumberFormat="1" applyFont="1" applyFill="1" applyBorder="1" applyAlignment="1">
      <alignment vertical="center" wrapText="1"/>
    </xf>
    <xf numFmtId="3" fontId="84" fillId="0" borderId="33" xfId="0" applyNumberFormat="1" applyFont="1" applyFill="1" applyBorder="1" applyAlignment="1">
      <alignment vertical="center" wrapText="1"/>
    </xf>
    <xf numFmtId="3" fontId="84" fillId="0" borderId="45" xfId="0" applyNumberFormat="1" applyFont="1" applyFill="1" applyBorder="1" applyAlignment="1">
      <alignment vertical="center" wrapText="1"/>
    </xf>
    <xf numFmtId="3" fontId="84" fillId="0" borderId="35" xfId="0" applyNumberFormat="1" applyFont="1" applyFill="1" applyBorder="1" applyAlignment="1">
      <alignment vertical="center" wrapText="1"/>
    </xf>
    <xf numFmtId="0" fontId="84" fillId="0" borderId="33" xfId="0" applyFont="1" applyFill="1" applyBorder="1" applyAlignment="1">
      <alignment vertical="center" wrapText="1"/>
    </xf>
    <xf numFmtId="3" fontId="82" fillId="0" borderId="33" xfId="0" applyNumberFormat="1" applyFont="1" applyFill="1" applyBorder="1" applyAlignment="1">
      <alignment vertical="center" wrapText="1"/>
    </xf>
    <xf numFmtId="3" fontId="24" fillId="0" borderId="26" xfId="58" applyNumberFormat="1" applyFont="1" applyBorder="1" applyAlignment="1">
      <alignment vertical="center"/>
      <protection/>
    </xf>
    <xf numFmtId="3" fontId="40" fillId="0" borderId="27" xfId="56" applyNumberFormat="1" applyFont="1" applyBorder="1" applyAlignment="1">
      <alignment horizontal="right" vertical="center" wrapText="1"/>
      <protection/>
    </xf>
    <xf numFmtId="3" fontId="54" fillId="0" borderId="67" xfId="60" applyNumberFormat="1" applyFont="1" applyFill="1" applyBorder="1" applyAlignment="1" applyProtection="1">
      <alignment vertical="center"/>
      <protection/>
    </xf>
    <xf numFmtId="0" fontId="91" fillId="0" borderId="43" xfId="55" applyFont="1" applyBorder="1">
      <alignment/>
      <protection/>
    </xf>
    <xf numFmtId="3" fontId="71" fillId="0" borderId="48" xfId="55" applyNumberFormat="1" applyFont="1" applyBorder="1" applyAlignment="1">
      <alignment horizontal="right"/>
      <protection/>
    </xf>
    <xf numFmtId="3" fontId="71" fillId="0" borderId="67" xfId="55" applyNumberFormat="1" applyFont="1" applyBorder="1" applyAlignment="1">
      <alignment horizontal="right"/>
      <protection/>
    </xf>
    <xf numFmtId="3" fontId="71" fillId="0" borderId="27" xfId="55" applyNumberFormat="1" applyFont="1" applyBorder="1" applyAlignment="1">
      <alignment horizontal="right"/>
      <protection/>
    </xf>
    <xf numFmtId="3" fontId="71" fillId="0" borderId="57" xfId="55" applyNumberFormat="1" applyFont="1" applyBorder="1" applyAlignment="1">
      <alignment horizontal="right"/>
      <protection/>
    </xf>
    <xf numFmtId="3" fontId="71" fillId="0" borderId="78" xfId="55" applyNumberFormat="1" applyFont="1" applyBorder="1" applyAlignment="1">
      <alignment horizontal="right"/>
      <protection/>
    </xf>
    <xf numFmtId="0" fontId="1" fillId="0" borderId="76" xfId="55" applyFont="1" applyFill="1" applyBorder="1" applyAlignment="1">
      <alignment/>
      <protection/>
    </xf>
    <xf numFmtId="3" fontId="71" fillId="0" borderId="48" xfId="55" applyNumberFormat="1" applyFont="1" applyFill="1" applyBorder="1" applyAlignment="1">
      <alignment vertical="center"/>
      <protection/>
    </xf>
    <xf numFmtId="3" fontId="71" fillId="0" borderId="67" xfId="55" applyNumberFormat="1" applyFont="1" applyFill="1" applyBorder="1" applyAlignment="1">
      <alignment vertical="center"/>
      <protection/>
    </xf>
    <xf numFmtId="0" fontId="90" fillId="0" borderId="24" xfId="55" applyFont="1" applyBorder="1">
      <alignment/>
      <protection/>
    </xf>
    <xf numFmtId="3" fontId="1" fillId="0" borderId="27" xfId="55" applyNumberFormat="1" applyFont="1" applyBorder="1">
      <alignment/>
      <protection/>
    </xf>
    <xf numFmtId="3" fontId="1" fillId="0" borderId="57" xfId="55" applyNumberFormat="1" applyFont="1" applyBorder="1">
      <alignment/>
      <protection/>
    </xf>
    <xf numFmtId="3" fontId="71" fillId="19" borderId="33" xfId="55" applyNumberFormat="1" applyFont="1" applyFill="1" applyBorder="1">
      <alignment/>
      <protection/>
    </xf>
    <xf numFmtId="3" fontId="13" fillId="0" borderId="40" xfId="56" applyNumberFormat="1" applyFont="1" applyBorder="1" applyAlignment="1">
      <alignment vertical="center"/>
      <protection/>
    </xf>
    <xf numFmtId="3" fontId="11" fillId="0" borderId="56" xfId="56" applyNumberFormat="1" applyBorder="1" applyAlignment="1">
      <alignment vertical="center"/>
      <protection/>
    </xf>
    <xf numFmtId="3" fontId="11" fillId="0" borderId="91" xfId="56" applyNumberFormat="1" applyBorder="1" applyAlignment="1">
      <alignment vertical="center"/>
      <protection/>
    </xf>
    <xf numFmtId="3" fontId="11" fillId="0" borderId="44" xfId="56" applyNumberFormat="1" applyBorder="1" applyAlignment="1">
      <alignment vertical="center"/>
      <protection/>
    </xf>
    <xf numFmtId="3" fontId="11" fillId="0" borderId="33" xfId="56" applyNumberFormat="1" applyBorder="1" applyAlignment="1">
      <alignment vertical="center"/>
      <protection/>
    </xf>
    <xf numFmtId="3" fontId="13" fillId="0" borderId="56" xfId="56" applyNumberFormat="1" applyFont="1" applyBorder="1" applyAlignment="1">
      <alignment vertical="center"/>
      <protection/>
    </xf>
    <xf numFmtId="0" fontId="88" fillId="0" borderId="83" xfId="56" applyFont="1" applyBorder="1" applyAlignment="1">
      <alignment horizontal="center" vertical="center"/>
      <protection/>
    </xf>
    <xf numFmtId="3" fontId="88" fillId="0" borderId="54" xfId="56" applyNumberFormat="1" applyFont="1" applyFill="1" applyBorder="1" applyAlignment="1">
      <alignment horizontal="right" vertical="center"/>
      <protection/>
    </xf>
    <xf numFmtId="3" fontId="88" fillId="0" borderId="67" xfId="56" applyNumberFormat="1" applyFont="1" applyFill="1" applyBorder="1" applyAlignment="1">
      <alignment horizontal="right" vertical="center"/>
      <protection/>
    </xf>
    <xf numFmtId="3" fontId="88" fillId="0" borderId="89" xfId="56" applyNumberFormat="1" applyFont="1" applyFill="1" applyBorder="1" applyAlignment="1">
      <alignment horizontal="right" vertical="center"/>
      <protection/>
    </xf>
    <xf numFmtId="10" fontId="88" fillId="0" borderId="83" xfId="56" applyNumberFormat="1" applyFont="1" applyFill="1" applyBorder="1" applyAlignment="1">
      <alignment vertical="center"/>
      <protection/>
    </xf>
    <xf numFmtId="3" fontId="88" fillId="0" borderId="54" xfId="56" applyNumberFormat="1" applyFont="1" applyFill="1" applyBorder="1" applyAlignment="1">
      <alignment vertical="center"/>
      <protection/>
    </xf>
    <xf numFmtId="10" fontId="88" fillId="0" borderId="0" xfId="56" applyNumberFormat="1" applyFont="1" applyFill="1" applyBorder="1" applyAlignment="1">
      <alignment vertical="center"/>
      <protection/>
    </xf>
    <xf numFmtId="0" fontId="88" fillId="0" borderId="39" xfId="56" applyFont="1" applyBorder="1" applyAlignment="1">
      <alignment horizontal="center" vertical="center"/>
      <protection/>
    </xf>
    <xf numFmtId="0" fontId="88" fillId="0" borderId="13" xfId="56" applyFont="1" applyBorder="1" applyAlignment="1">
      <alignment horizontal="center" vertical="center"/>
      <protection/>
    </xf>
    <xf numFmtId="0" fontId="89" fillId="0" borderId="0" xfId="56" applyFont="1" applyFill="1" applyBorder="1" applyAlignment="1">
      <alignment vertical="center" wrapText="1"/>
      <protection/>
    </xf>
    <xf numFmtId="3" fontId="87" fillId="18" borderId="26" xfId="56" applyNumberFormat="1" applyFont="1" applyFill="1" applyBorder="1" applyAlignment="1">
      <alignment horizontal="center" vertical="center"/>
      <protection/>
    </xf>
    <xf numFmtId="3" fontId="7" fillId="18" borderId="51" xfId="0" applyNumberFormat="1" applyFont="1" applyFill="1" applyBorder="1" applyAlignment="1">
      <alignment horizontal="right" vertical="center" wrapText="1"/>
    </xf>
    <xf numFmtId="3" fontId="3" fillId="18" borderId="33" xfId="0" applyNumberFormat="1" applyFont="1" applyFill="1" applyBorder="1" applyAlignment="1">
      <alignment horizontal="right" vertical="center" wrapText="1"/>
    </xf>
    <xf numFmtId="3" fontId="7" fillId="0" borderId="62" xfId="0" applyNumberFormat="1" applyFont="1" applyFill="1" applyBorder="1" applyAlignment="1">
      <alignment horizontal="right" vertical="center" wrapText="1"/>
    </xf>
    <xf numFmtId="3" fontId="3" fillId="18" borderId="20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62" xfId="0" applyNumberFormat="1" applyFont="1" applyFill="1" applyBorder="1" applyAlignment="1">
      <alignment horizontal="right" vertical="center"/>
    </xf>
    <xf numFmtId="3" fontId="3" fillId="0" borderId="20" xfId="0" applyNumberFormat="1" applyFont="1" applyBorder="1" applyAlignment="1">
      <alignment vertical="center"/>
    </xf>
    <xf numFmtId="3" fontId="3" fillId="0" borderId="49" xfId="0" applyNumberFormat="1" applyFont="1" applyFill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3" fontId="7" fillId="18" borderId="77" xfId="0" applyNumberFormat="1" applyFont="1" applyFill="1" applyBorder="1" applyAlignment="1">
      <alignment horizontal="right" vertical="center" wrapText="1"/>
    </xf>
    <xf numFmtId="3" fontId="7" fillId="18" borderId="78" xfId="0" applyNumberFormat="1" applyFont="1" applyFill="1" applyBorder="1" applyAlignment="1">
      <alignment horizontal="right" vertical="center" wrapText="1"/>
    </xf>
    <xf numFmtId="3" fontId="7" fillId="18" borderId="79" xfId="0" applyNumberFormat="1" applyFont="1" applyFill="1" applyBorder="1" applyAlignment="1">
      <alignment horizontal="right" vertical="center" wrapText="1"/>
    </xf>
    <xf numFmtId="3" fontId="7" fillId="0" borderId="79" xfId="0" applyNumberFormat="1" applyFont="1" applyFill="1" applyBorder="1" applyAlignment="1">
      <alignment horizontal="right" vertical="center" wrapText="1"/>
    </xf>
    <xf numFmtId="3" fontId="7" fillId="0" borderId="78" xfId="0" applyNumberFormat="1" applyFont="1" applyFill="1" applyBorder="1" applyAlignment="1">
      <alignment horizontal="right" vertical="center" wrapText="1"/>
    </xf>
    <xf numFmtId="3" fontId="7" fillId="0" borderId="80" xfId="0" applyNumberFormat="1" applyFont="1" applyFill="1" applyBorder="1" applyAlignment="1">
      <alignment horizontal="right" vertical="center" wrapText="1"/>
    </xf>
    <xf numFmtId="3" fontId="7" fillId="0" borderId="78" xfId="0" applyNumberFormat="1" applyFont="1" applyFill="1" applyBorder="1" applyAlignment="1">
      <alignment horizontal="right" vertical="center"/>
    </xf>
    <xf numFmtId="3" fontId="7" fillId="0" borderId="79" xfId="0" applyNumberFormat="1" applyFont="1" applyFill="1" applyBorder="1" applyAlignment="1">
      <alignment horizontal="right" vertical="center"/>
    </xf>
    <xf numFmtId="3" fontId="3" fillId="0" borderId="76" xfId="0" applyNumberFormat="1" applyFont="1" applyFill="1" applyBorder="1" applyAlignment="1">
      <alignment horizontal="right" vertical="center"/>
    </xf>
    <xf numFmtId="3" fontId="3" fillId="0" borderId="86" xfId="0" applyNumberFormat="1" applyFont="1" applyFill="1" applyBorder="1" applyAlignment="1">
      <alignment horizontal="right" vertical="center"/>
    </xf>
    <xf numFmtId="3" fontId="3" fillId="0" borderId="78" xfId="0" applyNumberFormat="1" applyFont="1" applyFill="1" applyBorder="1" applyAlignment="1">
      <alignment horizontal="right" vertical="center"/>
    </xf>
    <xf numFmtId="3" fontId="3" fillId="0" borderId="94" xfId="0" applyNumberFormat="1" applyFont="1" applyFill="1" applyBorder="1" applyAlignment="1">
      <alignment horizontal="right" vertical="center"/>
    </xf>
    <xf numFmtId="3" fontId="7" fillId="0" borderId="80" xfId="0" applyNumberFormat="1" applyFont="1" applyFill="1" applyBorder="1" applyAlignment="1">
      <alignment horizontal="right" vertical="center"/>
    </xf>
    <xf numFmtId="3" fontId="7" fillId="0" borderId="85" xfId="0" applyNumberFormat="1" applyFont="1" applyFill="1" applyBorder="1" applyAlignment="1">
      <alignment horizontal="right" vertical="center"/>
    </xf>
    <xf numFmtId="3" fontId="3" fillId="0" borderId="80" xfId="0" applyNumberFormat="1" applyFont="1" applyFill="1" applyBorder="1" applyAlignment="1">
      <alignment horizontal="right" vertical="center"/>
    </xf>
    <xf numFmtId="3" fontId="3" fillId="0" borderId="79" xfId="0" applyNumberFormat="1" applyFont="1" applyFill="1" applyBorder="1" applyAlignment="1">
      <alignment vertical="center"/>
    </xf>
    <xf numFmtId="3" fontId="3" fillId="0" borderId="76" xfId="0" applyNumberFormat="1" applyFont="1" applyFill="1" applyBorder="1" applyAlignment="1">
      <alignment vertical="center"/>
    </xf>
    <xf numFmtId="3" fontId="3" fillId="0" borderId="80" xfId="0" applyNumberFormat="1" applyFont="1" applyFill="1" applyBorder="1" applyAlignment="1">
      <alignment vertical="center"/>
    </xf>
    <xf numFmtId="3" fontId="7" fillId="0" borderId="79" xfId="0" applyNumberFormat="1" applyFont="1" applyFill="1" applyBorder="1" applyAlignment="1">
      <alignment vertical="center"/>
    </xf>
    <xf numFmtId="3" fontId="7" fillId="0" borderId="78" xfId="0" applyNumberFormat="1" applyFont="1" applyFill="1" applyBorder="1" applyAlignment="1">
      <alignment vertical="center"/>
    </xf>
    <xf numFmtId="3" fontId="3" fillId="0" borderId="76" xfId="0" applyNumberFormat="1" applyFont="1" applyBorder="1" applyAlignment="1">
      <alignment vertical="center"/>
    </xf>
    <xf numFmtId="3" fontId="3" fillId="0" borderId="64" xfId="0" applyNumberFormat="1" applyFont="1" applyFill="1" applyBorder="1" applyAlignment="1">
      <alignment horizontal="right" vertical="center"/>
    </xf>
    <xf numFmtId="3" fontId="3" fillId="0" borderId="66" xfId="0" applyNumberFormat="1" applyFont="1" applyFill="1" applyBorder="1" applyAlignment="1">
      <alignment horizontal="right" vertical="center"/>
    </xf>
    <xf numFmtId="3" fontId="7" fillId="0" borderId="66" xfId="0" applyNumberFormat="1" applyFont="1" applyFill="1" applyBorder="1" applyAlignment="1">
      <alignment horizontal="right" vertical="center"/>
    </xf>
    <xf numFmtId="3" fontId="3" fillId="0" borderId="77" xfId="0" applyNumberFormat="1" applyFont="1" applyFill="1" applyBorder="1" applyAlignment="1">
      <alignment horizontal="right" vertical="center"/>
    </xf>
    <xf numFmtId="3" fontId="3" fillId="0" borderId="81" xfId="0" applyNumberFormat="1" applyFont="1" applyFill="1" applyBorder="1" applyAlignment="1">
      <alignment horizontal="right" vertical="center"/>
    </xf>
    <xf numFmtId="3" fontId="3" fillId="0" borderId="78" xfId="0" applyNumberFormat="1" applyFont="1" applyFill="1" applyBorder="1" applyAlignment="1">
      <alignment vertical="center"/>
    </xf>
    <xf numFmtId="3" fontId="7" fillId="0" borderId="80" xfId="0" applyNumberFormat="1" applyFont="1" applyFill="1" applyBorder="1" applyAlignment="1">
      <alignment vertical="center"/>
    </xf>
    <xf numFmtId="3" fontId="3" fillId="0" borderId="76" xfId="0" applyNumberFormat="1" applyFont="1" applyFill="1" applyBorder="1" applyAlignment="1">
      <alignment horizontal="center" vertical="center" wrapText="1"/>
    </xf>
    <xf numFmtId="3" fontId="11" fillId="0" borderId="80" xfId="56" applyNumberFormat="1" applyBorder="1" applyAlignment="1">
      <alignment vertical="center"/>
      <protection/>
    </xf>
    <xf numFmtId="3" fontId="11" fillId="0" borderId="78" xfId="56" applyNumberFormat="1" applyBorder="1" applyAlignment="1">
      <alignment vertical="center"/>
      <protection/>
    </xf>
    <xf numFmtId="3" fontId="11" fillId="0" borderId="79" xfId="56" applyNumberFormat="1" applyBorder="1" applyAlignment="1">
      <alignment vertical="center"/>
      <protection/>
    </xf>
    <xf numFmtId="3" fontId="11" fillId="0" borderId="81" xfId="56" applyNumberFormat="1" applyBorder="1" applyAlignment="1">
      <alignment vertical="center"/>
      <protection/>
    </xf>
    <xf numFmtId="3" fontId="11" fillId="0" borderId="94" xfId="56" applyNumberFormat="1" applyBorder="1" applyAlignment="1">
      <alignment vertical="center"/>
      <protection/>
    </xf>
    <xf numFmtId="3" fontId="13" fillId="0" borderId="80" xfId="56" applyNumberFormat="1" applyFont="1" applyFill="1" applyBorder="1" applyAlignment="1">
      <alignment vertical="center"/>
      <protection/>
    </xf>
    <xf numFmtId="3" fontId="13" fillId="0" borderId="79" xfId="56" applyNumberFormat="1" applyFont="1" applyBorder="1" applyAlignment="1">
      <alignment vertical="center"/>
      <protection/>
    </xf>
    <xf numFmtId="3" fontId="13" fillId="0" borderId="76" xfId="56" applyNumberFormat="1" applyFont="1" applyBorder="1" applyAlignment="1">
      <alignment vertical="center"/>
      <protection/>
    </xf>
    <xf numFmtId="3" fontId="17" fillId="0" borderId="94" xfId="56" applyNumberFormat="1" applyFont="1" applyBorder="1" applyAlignment="1">
      <alignment vertical="center"/>
      <protection/>
    </xf>
    <xf numFmtId="3" fontId="11" fillId="0" borderId="64" xfId="56" applyNumberFormat="1" applyFill="1" applyBorder="1" applyAlignment="1">
      <alignment vertical="center"/>
      <protection/>
    </xf>
    <xf numFmtId="3" fontId="11" fillId="0" borderId="62" xfId="56" applyNumberFormat="1" applyBorder="1" applyAlignment="1">
      <alignment vertical="center"/>
      <protection/>
    </xf>
    <xf numFmtId="3" fontId="11" fillId="0" borderId="82" xfId="56" applyNumberFormat="1" applyBorder="1" applyAlignment="1">
      <alignment vertical="center"/>
      <protection/>
    </xf>
    <xf numFmtId="3" fontId="17" fillId="0" borderId="47" xfId="56" applyNumberFormat="1" applyFont="1" applyBorder="1" applyAlignment="1">
      <alignment vertical="center"/>
      <protection/>
    </xf>
    <xf numFmtId="3" fontId="11" fillId="0" borderId="61" xfId="56" applyNumberFormat="1" applyFont="1" applyBorder="1" applyAlignment="1">
      <alignment vertical="center"/>
      <protection/>
    </xf>
    <xf numFmtId="3" fontId="17" fillId="0" borderId="82" xfId="56" applyNumberFormat="1" applyFont="1" applyBorder="1" applyAlignment="1">
      <alignment vertical="center"/>
      <protection/>
    </xf>
    <xf numFmtId="3" fontId="13" fillId="0" borderId="47" xfId="56" applyNumberFormat="1" applyFont="1" applyBorder="1" applyAlignment="1">
      <alignment vertical="center"/>
      <protection/>
    </xf>
    <xf numFmtId="3" fontId="17" fillId="0" borderId="65" xfId="56" applyNumberFormat="1" applyFont="1" applyBorder="1" applyAlignment="1">
      <alignment vertical="center"/>
      <protection/>
    </xf>
    <xf numFmtId="3" fontId="11" fillId="0" borderId="77" xfId="56" applyNumberFormat="1" applyFill="1" applyBorder="1" applyAlignment="1">
      <alignment vertical="center"/>
      <protection/>
    </xf>
    <xf numFmtId="3" fontId="11" fillId="0" borderId="80" xfId="56" applyNumberFormat="1" applyFont="1" applyBorder="1" applyAlignment="1">
      <alignment vertical="center"/>
      <protection/>
    </xf>
    <xf numFmtId="3" fontId="17" fillId="0" borderId="79" xfId="56" applyNumberFormat="1" applyFont="1" applyBorder="1" applyAlignment="1">
      <alignment vertical="center"/>
      <protection/>
    </xf>
    <xf numFmtId="3" fontId="46" fillId="0" borderId="94" xfId="56" applyNumberFormat="1" applyFont="1" applyBorder="1" applyAlignment="1">
      <alignment vertical="center"/>
      <protection/>
    </xf>
    <xf numFmtId="0" fontId="11" fillId="0" borderId="86" xfId="56" applyBorder="1" applyAlignment="1">
      <alignment vertical="center"/>
      <protection/>
    </xf>
    <xf numFmtId="0" fontId="11" fillId="0" borderId="85" xfId="56" applyBorder="1" applyAlignment="1">
      <alignment vertical="center"/>
      <protection/>
    </xf>
    <xf numFmtId="0" fontId="11" fillId="0" borderId="94" xfId="56" applyBorder="1" applyAlignment="1">
      <alignment vertical="center"/>
      <protection/>
    </xf>
    <xf numFmtId="0" fontId="11" fillId="0" borderId="77" xfId="56" applyBorder="1" applyAlignment="1">
      <alignment vertical="center"/>
      <protection/>
    </xf>
    <xf numFmtId="0" fontId="11" fillId="0" borderId="81" xfId="56" applyBorder="1" applyAlignment="1">
      <alignment vertical="center"/>
      <protection/>
    </xf>
    <xf numFmtId="0" fontId="11" fillId="0" borderId="76" xfId="56" applyBorder="1" applyAlignment="1">
      <alignment vertical="center"/>
      <protection/>
    </xf>
    <xf numFmtId="0" fontId="13" fillId="0" borderId="86" xfId="56" applyFont="1" applyBorder="1" applyAlignment="1">
      <alignment vertical="center"/>
      <protection/>
    </xf>
    <xf numFmtId="3" fontId="7" fillId="0" borderId="57" xfId="0" applyNumberFormat="1" applyFont="1" applyFill="1" applyBorder="1" applyAlignment="1">
      <alignment horizontal="right" vertical="center"/>
    </xf>
    <xf numFmtId="10" fontId="3" fillId="0" borderId="49" xfId="0" applyNumberFormat="1" applyFont="1" applyFill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Continuous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85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4" fillId="0" borderId="85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10" fontId="3" fillId="0" borderId="56" xfId="0" applyNumberFormat="1" applyFont="1" applyFill="1" applyBorder="1" applyAlignment="1">
      <alignment horizontal="center" vertical="center"/>
    </xf>
    <xf numFmtId="10" fontId="3" fillId="0" borderId="11" xfId="0" applyNumberFormat="1" applyFont="1" applyFill="1" applyBorder="1" applyAlignment="1">
      <alignment horizontal="center" vertical="center"/>
    </xf>
    <xf numFmtId="0" fontId="2" fillId="0" borderId="78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3" fontId="7" fillId="0" borderId="78" xfId="0" applyNumberFormat="1" applyFont="1" applyBorder="1" applyAlignment="1">
      <alignment vertical="center"/>
    </xf>
    <xf numFmtId="0" fontId="59" fillId="0" borderId="89" xfId="0" applyFont="1" applyFill="1" applyBorder="1" applyAlignment="1" applyProtection="1">
      <alignment horizontal="center" vertical="center" wrapText="1"/>
      <protection/>
    </xf>
    <xf numFmtId="0" fontId="52" fillId="0" borderId="85" xfId="0" applyFont="1" applyFill="1" applyBorder="1" applyAlignment="1">
      <alignment vertical="center" wrapText="1"/>
    </xf>
    <xf numFmtId="0" fontId="36" fillId="0" borderId="85" xfId="0" applyFont="1" applyFill="1" applyBorder="1" applyAlignment="1">
      <alignment vertical="center" wrapText="1"/>
    </xf>
    <xf numFmtId="0" fontId="55" fillId="0" borderId="94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vertical="center" wrapText="1"/>
    </xf>
    <xf numFmtId="0" fontId="0" fillId="0" borderId="76" xfId="0" applyFont="1" applyFill="1" applyBorder="1" applyAlignment="1">
      <alignment vertical="center" wrapText="1"/>
    </xf>
    <xf numFmtId="0" fontId="55" fillId="0" borderId="76" xfId="0" applyFont="1" applyFill="1" applyBorder="1" applyAlignment="1">
      <alignment horizontal="center" vertical="center" wrapText="1"/>
    </xf>
    <xf numFmtId="0" fontId="52" fillId="0" borderId="76" xfId="0" applyFont="1" applyFill="1" applyBorder="1" applyAlignment="1">
      <alignment vertical="center" wrapText="1"/>
    </xf>
    <xf numFmtId="0" fontId="36" fillId="0" borderId="78" xfId="0" applyFont="1" applyFill="1" applyBorder="1" applyAlignment="1">
      <alignment vertical="center" wrapText="1"/>
    </xf>
    <xf numFmtId="0" fontId="36" fillId="0" borderId="76" xfId="0" applyFont="1" applyFill="1" applyBorder="1" applyAlignment="1">
      <alignment vertical="center" wrapText="1"/>
    </xf>
    <xf numFmtId="0" fontId="52" fillId="0" borderId="81" xfId="0" applyFont="1" applyFill="1" applyBorder="1" applyAlignment="1">
      <alignment vertical="center" wrapText="1"/>
    </xf>
    <xf numFmtId="3" fontId="21" fillId="0" borderId="76" xfId="58" applyNumberFormat="1" applyFont="1" applyBorder="1" applyAlignment="1">
      <alignment horizontal="center" vertical="center" wrapText="1"/>
      <protection/>
    </xf>
    <xf numFmtId="3" fontId="24" fillId="0" borderId="76" xfId="58" applyNumberFormat="1" applyFont="1" applyBorder="1" applyAlignment="1">
      <alignment vertical="center"/>
      <protection/>
    </xf>
    <xf numFmtId="3" fontId="75" fillId="5" borderId="48" xfId="56" applyNumberFormat="1" applyFont="1" applyFill="1" applyBorder="1" applyAlignment="1">
      <alignment horizontal="center" vertical="center" wrapText="1"/>
      <protection/>
    </xf>
    <xf numFmtId="3" fontId="75" fillId="5" borderId="31" xfId="56" applyNumberFormat="1" applyFont="1" applyFill="1" applyBorder="1" applyAlignment="1">
      <alignment horizontal="center" vertical="center" wrapText="1"/>
      <protection/>
    </xf>
    <xf numFmtId="3" fontId="75" fillId="5" borderId="45" xfId="56" applyNumberFormat="1" applyFont="1" applyFill="1" applyBorder="1" applyAlignment="1">
      <alignment horizontal="center" vertical="center" wrapText="1"/>
      <protection/>
    </xf>
    <xf numFmtId="0" fontId="75" fillId="5" borderId="53" xfId="56" applyFont="1" applyFill="1" applyBorder="1" applyAlignment="1">
      <alignment horizontal="center" vertical="center" wrapText="1"/>
      <protection/>
    </xf>
    <xf numFmtId="0" fontId="75" fillId="5" borderId="52" xfId="56" applyFont="1" applyFill="1" applyBorder="1" applyAlignment="1">
      <alignment horizontal="center" vertical="center" wrapText="1"/>
      <protection/>
    </xf>
    <xf numFmtId="3" fontId="75" fillId="5" borderId="52" xfId="56" applyNumberFormat="1" applyFont="1" applyFill="1" applyBorder="1" applyAlignment="1">
      <alignment horizontal="center" vertical="center" wrapText="1"/>
      <protection/>
    </xf>
    <xf numFmtId="10" fontId="40" fillId="0" borderId="62" xfId="56" applyNumberFormat="1" applyFont="1" applyBorder="1" applyAlignment="1">
      <alignment horizontal="right" vertical="center" wrapText="1"/>
      <protection/>
    </xf>
    <xf numFmtId="10" fontId="46" fillId="5" borderId="95" xfId="56" applyNumberFormat="1" applyFont="1" applyFill="1" applyBorder="1" applyAlignment="1">
      <alignment horizontal="right" vertical="center" wrapText="1"/>
      <protection/>
    </xf>
    <xf numFmtId="3" fontId="75" fillId="5" borderId="96" xfId="56" applyNumberFormat="1" applyFont="1" applyFill="1" applyBorder="1" applyAlignment="1">
      <alignment horizontal="center" vertical="center" wrapText="1"/>
      <protection/>
    </xf>
    <xf numFmtId="3" fontId="40" fillId="0" borderId="40" xfId="56" applyNumberFormat="1" applyFont="1" applyFill="1" applyBorder="1" applyAlignment="1">
      <alignment horizontal="right" vertical="center" wrapText="1"/>
      <protection/>
    </xf>
    <xf numFmtId="3" fontId="40" fillId="0" borderId="10" xfId="56" applyNumberFormat="1" applyFont="1" applyFill="1" applyBorder="1" applyAlignment="1">
      <alignment horizontal="right" vertical="center" wrapText="1"/>
      <protection/>
    </xf>
    <xf numFmtId="3" fontId="46" fillId="5" borderId="97" xfId="56" applyNumberFormat="1" applyFont="1" applyFill="1" applyBorder="1" applyAlignment="1">
      <alignment horizontal="right" vertical="center" wrapText="1"/>
      <protection/>
    </xf>
    <xf numFmtId="3" fontId="75" fillId="5" borderId="83" xfId="56" applyNumberFormat="1" applyFont="1" applyFill="1" applyBorder="1" applyAlignment="1">
      <alignment horizontal="center" vertical="center" wrapText="1"/>
      <protection/>
    </xf>
    <xf numFmtId="0" fontId="13" fillId="5" borderId="52" xfId="56" applyFont="1" applyFill="1" applyBorder="1" applyAlignment="1">
      <alignment vertical="center"/>
      <protection/>
    </xf>
    <xf numFmtId="0" fontId="11" fillId="0" borderId="12" xfId="56" applyBorder="1" applyAlignment="1">
      <alignment vertical="center"/>
      <protection/>
    </xf>
    <xf numFmtId="0" fontId="11" fillId="0" borderId="27" xfId="56" applyBorder="1" applyAlignment="1">
      <alignment vertical="center"/>
      <protection/>
    </xf>
    <xf numFmtId="0" fontId="11" fillId="5" borderId="19" xfId="56" applyFill="1" applyBorder="1" applyAlignment="1">
      <alignment vertical="center"/>
      <protection/>
    </xf>
    <xf numFmtId="3" fontId="27" fillId="5" borderId="98" xfId="56" applyNumberFormat="1" applyFont="1" applyFill="1" applyBorder="1" applyAlignment="1">
      <alignment horizontal="center" vertical="center" wrapText="1"/>
      <protection/>
    </xf>
    <xf numFmtId="3" fontId="27" fillId="5" borderId="87" xfId="56" applyNumberFormat="1" applyFont="1" applyFill="1" applyBorder="1" applyAlignment="1">
      <alignment horizontal="center" vertical="center" wrapText="1"/>
      <protection/>
    </xf>
    <xf numFmtId="3" fontId="27" fillId="5" borderId="96" xfId="56" applyNumberFormat="1" applyFont="1" applyFill="1" applyBorder="1" applyAlignment="1">
      <alignment horizontal="center" vertical="center" wrapText="1"/>
      <protection/>
    </xf>
    <xf numFmtId="3" fontId="75" fillId="5" borderId="40" xfId="56" applyNumberFormat="1" applyFont="1" applyFill="1" applyBorder="1" applyAlignment="1">
      <alignment horizontal="center" vertical="center" wrapText="1"/>
      <protection/>
    </xf>
    <xf numFmtId="0" fontId="11" fillId="5" borderId="99" xfId="56" applyFill="1" applyBorder="1" applyAlignment="1">
      <alignment vertical="center"/>
      <protection/>
    </xf>
    <xf numFmtId="0" fontId="13" fillId="5" borderId="12" xfId="56" applyFont="1" applyFill="1" applyBorder="1" applyAlignment="1">
      <alignment vertical="center"/>
      <protection/>
    </xf>
    <xf numFmtId="0" fontId="11" fillId="0" borderId="12" xfId="56" applyFill="1" applyBorder="1" applyAlignment="1">
      <alignment vertical="center"/>
      <protection/>
    </xf>
    <xf numFmtId="3" fontId="27" fillId="5" borderId="89" xfId="56" applyNumberFormat="1" applyFont="1" applyFill="1" applyBorder="1" applyAlignment="1">
      <alignment horizontal="center" vertical="center" wrapText="1"/>
      <protection/>
    </xf>
    <xf numFmtId="3" fontId="27" fillId="5" borderId="100" xfId="56" applyNumberFormat="1" applyFont="1" applyFill="1" applyBorder="1" applyAlignment="1">
      <alignment horizontal="center" vertical="center" wrapText="1"/>
      <protection/>
    </xf>
    <xf numFmtId="3" fontId="40" fillId="0" borderId="40" xfId="56" applyNumberFormat="1" applyFont="1" applyBorder="1" applyAlignment="1">
      <alignment horizontal="right" vertical="center" wrapText="1"/>
      <protection/>
    </xf>
    <xf numFmtId="3" fontId="40" fillId="0" borderId="10" xfId="56" applyNumberFormat="1" applyFont="1" applyBorder="1" applyAlignment="1">
      <alignment horizontal="right" vertical="center" wrapText="1"/>
      <protection/>
    </xf>
    <xf numFmtId="3" fontId="40" fillId="0" borderId="10" xfId="56" applyNumberFormat="1" applyFont="1" applyFill="1" applyBorder="1" applyAlignment="1">
      <alignment vertical="center"/>
      <protection/>
    </xf>
    <xf numFmtId="0" fontId="11" fillId="1" borderId="42" xfId="56" applyFont="1" applyFill="1" applyBorder="1" applyAlignment="1">
      <alignment horizontal="center" vertical="center"/>
      <protection/>
    </xf>
    <xf numFmtId="0" fontId="11" fillId="1" borderId="62" xfId="56" applyFont="1" applyFill="1" applyBorder="1">
      <alignment/>
      <protection/>
    </xf>
    <xf numFmtId="0" fontId="11" fillId="0" borderId="62" xfId="56" applyFont="1" applyBorder="1">
      <alignment/>
      <protection/>
    </xf>
    <xf numFmtId="0" fontId="11" fillId="0" borderId="83" xfId="56" applyFont="1" applyBorder="1">
      <alignment/>
      <protection/>
    </xf>
    <xf numFmtId="0" fontId="11" fillId="0" borderId="65" xfId="56" applyFont="1" applyBorder="1">
      <alignment/>
      <protection/>
    </xf>
    <xf numFmtId="10" fontId="88" fillId="0" borderId="21" xfId="56" applyNumberFormat="1" applyFont="1" applyFill="1" applyBorder="1" applyAlignment="1">
      <alignment vertical="center"/>
      <protection/>
    </xf>
    <xf numFmtId="10" fontId="88" fillId="0" borderId="23" xfId="56" applyNumberFormat="1" applyFont="1" applyFill="1" applyBorder="1" applyAlignment="1">
      <alignment vertical="center"/>
      <protection/>
    </xf>
    <xf numFmtId="3" fontId="15" fillId="0" borderId="21" xfId="0" applyNumberFormat="1" applyFont="1" applyFill="1" applyBorder="1" applyAlignment="1">
      <alignment horizontal="right" vertical="center"/>
    </xf>
    <xf numFmtId="3" fontId="15" fillId="0" borderId="21" xfId="56" applyNumberFormat="1" applyFont="1" applyFill="1" applyBorder="1" applyAlignment="1">
      <alignment horizontal="right" vertical="center"/>
      <protection/>
    </xf>
    <xf numFmtId="3" fontId="15" fillId="0" borderId="25" xfId="56" applyNumberFormat="1" applyFont="1" applyFill="1" applyBorder="1" applyAlignment="1">
      <alignment horizontal="right" vertical="center"/>
      <protection/>
    </xf>
    <xf numFmtId="3" fontId="15" fillId="0" borderId="0" xfId="56" applyNumberFormat="1" applyFont="1" applyFill="1" applyBorder="1" applyAlignment="1">
      <alignment horizontal="right" vertical="center"/>
      <protection/>
    </xf>
    <xf numFmtId="3" fontId="12" fillId="0" borderId="26" xfId="56" applyNumberFormat="1" applyFont="1" applyFill="1" applyBorder="1" applyAlignment="1">
      <alignment horizontal="right" vertical="center"/>
      <protection/>
    </xf>
    <xf numFmtId="0" fontId="87" fillId="0" borderId="36" xfId="56" applyFont="1" applyBorder="1" applyAlignment="1">
      <alignment vertical="center"/>
      <protection/>
    </xf>
    <xf numFmtId="3" fontId="88" fillId="0" borderId="27" xfId="56" applyNumberFormat="1" applyFont="1" applyFill="1" applyBorder="1" applyAlignment="1">
      <alignment horizontal="right" vertical="center"/>
      <protection/>
    </xf>
    <xf numFmtId="3" fontId="88" fillId="0" borderId="48" xfId="56" applyNumberFormat="1" applyFont="1" applyFill="1" applyBorder="1" applyAlignment="1">
      <alignment horizontal="right" vertical="center"/>
      <protection/>
    </xf>
    <xf numFmtId="3" fontId="87" fillId="0" borderId="11" xfId="56" applyNumberFormat="1" applyFont="1" applyFill="1" applyBorder="1" applyAlignment="1">
      <alignment horizontal="right" vertical="center"/>
      <protection/>
    </xf>
    <xf numFmtId="3" fontId="87" fillId="0" borderId="20" xfId="56" applyNumberFormat="1" applyFont="1" applyFill="1" applyBorder="1" applyAlignment="1">
      <alignment horizontal="right" vertical="center"/>
      <protection/>
    </xf>
    <xf numFmtId="10" fontId="88" fillId="0" borderId="57" xfId="56" applyNumberFormat="1" applyFont="1" applyFill="1" applyBorder="1" applyAlignment="1">
      <alignment vertical="center"/>
      <protection/>
    </xf>
    <xf numFmtId="3" fontId="87" fillId="18" borderId="63" xfId="56" applyNumberFormat="1" applyFont="1" applyFill="1" applyBorder="1" applyAlignment="1">
      <alignment horizontal="center" vertical="center"/>
      <protection/>
    </xf>
    <xf numFmtId="10" fontId="88" fillId="0" borderId="82" xfId="56" applyNumberFormat="1" applyFont="1" applyFill="1" applyBorder="1" applyAlignment="1">
      <alignment vertical="center"/>
      <protection/>
    </xf>
    <xf numFmtId="3" fontId="87" fillId="0" borderId="47" xfId="56" applyNumberFormat="1" applyFont="1" applyFill="1" applyBorder="1" applyAlignment="1">
      <alignment horizontal="right" vertical="center"/>
      <protection/>
    </xf>
    <xf numFmtId="10" fontId="88" fillId="0" borderId="67" xfId="56" applyNumberFormat="1" applyFont="1" applyFill="1" applyBorder="1" applyAlignment="1">
      <alignment vertical="center"/>
      <protection/>
    </xf>
    <xf numFmtId="3" fontId="88" fillId="0" borderId="36" xfId="0" applyNumberFormat="1" applyFont="1" applyFill="1" applyBorder="1" applyAlignment="1">
      <alignment horizontal="right" vertical="center"/>
    </xf>
    <xf numFmtId="3" fontId="87" fillId="0" borderId="11" xfId="56" applyNumberFormat="1" applyFont="1" applyBorder="1" applyAlignment="1">
      <alignment horizontal="right" vertical="center"/>
      <protection/>
    </xf>
    <xf numFmtId="3" fontId="87" fillId="0" borderId="20" xfId="56" applyNumberFormat="1" applyFont="1" applyBorder="1" applyAlignment="1">
      <alignment horizontal="right" vertical="center"/>
      <protection/>
    </xf>
    <xf numFmtId="3" fontId="87" fillId="18" borderId="26" xfId="56" applyNumberFormat="1" applyFont="1" applyFill="1" applyBorder="1" applyAlignment="1">
      <alignment horizontal="center" vertical="center" wrapText="1"/>
      <protection/>
    </xf>
    <xf numFmtId="3" fontId="15" fillId="0" borderId="23" xfId="56" applyNumberFormat="1" applyFont="1" applyFill="1" applyBorder="1" applyAlignment="1">
      <alignment horizontal="right" vertical="center"/>
      <protection/>
    </xf>
    <xf numFmtId="3" fontId="15" fillId="0" borderId="21" xfId="56" applyNumberFormat="1" applyFont="1" applyBorder="1" applyAlignment="1">
      <alignment horizontal="right" vertical="center"/>
      <protection/>
    </xf>
    <xf numFmtId="3" fontId="12" fillId="0" borderId="26" xfId="56" applyNumberFormat="1" applyFont="1" applyBorder="1" applyAlignment="1">
      <alignment horizontal="right" vertical="center"/>
      <protection/>
    </xf>
    <xf numFmtId="0" fontId="1" fillId="0" borderId="90" xfId="55" applyFill="1" applyBorder="1">
      <alignment/>
      <protection/>
    </xf>
    <xf numFmtId="3" fontId="64" fillId="0" borderId="93" xfId="55" applyNumberFormat="1" applyFont="1" applyFill="1" applyBorder="1" applyAlignment="1">
      <alignment vertical="center"/>
      <protection/>
    </xf>
    <xf numFmtId="0" fontId="1" fillId="0" borderId="76" xfId="55" applyFont="1" applyFill="1" applyBorder="1" applyAlignment="1">
      <alignment/>
      <protection/>
    </xf>
    <xf numFmtId="0" fontId="1" fillId="0" borderId="93" xfId="55" applyFill="1" applyBorder="1">
      <alignment/>
      <protection/>
    </xf>
    <xf numFmtId="0" fontId="71" fillId="19" borderId="33" xfId="55" applyFont="1" applyFill="1" applyBorder="1">
      <alignment/>
      <protection/>
    </xf>
    <xf numFmtId="0" fontId="71" fillId="19" borderId="33" xfId="55" applyFont="1" applyFill="1" applyBorder="1" applyAlignment="1">
      <alignment vertical="center"/>
      <protection/>
    </xf>
    <xf numFmtId="0" fontId="0" fillId="0" borderId="5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6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47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5" xfId="0" applyFont="1" applyBorder="1" applyAlignment="1">
      <alignment/>
    </xf>
    <xf numFmtId="0" fontId="6" fillId="0" borderId="33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33" xfId="0" applyFont="1" applyBorder="1" applyAlignment="1">
      <alignment/>
    </xf>
    <xf numFmtId="0" fontId="6" fillId="0" borderId="45" xfId="0" applyFont="1" applyBorder="1" applyAlignment="1">
      <alignment/>
    </xf>
    <xf numFmtId="0" fontId="0" fillId="5" borderId="0" xfId="0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0" fontId="13" fillId="0" borderId="26" xfId="56" applyFont="1" applyBorder="1" applyAlignment="1">
      <alignment horizontal="center" vertical="center"/>
      <protection/>
    </xf>
    <xf numFmtId="0" fontId="11" fillId="0" borderId="23" xfId="56" applyFont="1" applyBorder="1" applyAlignment="1">
      <alignment vertical="center" wrapText="1"/>
      <protection/>
    </xf>
    <xf numFmtId="0" fontId="11" fillId="0" borderId="21" xfId="56" applyFont="1" applyBorder="1" applyAlignment="1">
      <alignment vertical="center" wrapText="1"/>
      <protection/>
    </xf>
    <xf numFmtId="0" fontId="11" fillId="0" borderId="21" xfId="56" applyFont="1" applyFill="1" applyBorder="1" applyAlignment="1">
      <alignment vertical="center" wrapText="1"/>
      <protection/>
    </xf>
    <xf numFmtId="0" fontId="11" fillId="0" borderId="25" xfId="56" applyFont="1" applyBorder="1" applyAlignment="1">
      <alignment vertical="center" wrapText="1"/>
      <protection/>
    </xf>
    <xf numFmtId="0" fontId="11" fillId="0" borderId="74" xfId="56" applyFont="1" applyBorder="1" applyAlignment="1">
      <alignment vertical="center" wrapText="1"/>
      <protection/>
    </xf>
    <xf numFmtId="0" fontId="85" fillId="0" borderId="15" xfId="56" applyFont="1" applyBorder="1" applyAlignment="1">
      <alignment vertical="center" wrapText="1"/>
      <protection/>
    </xf>
    <xf numFmtId="0" fontId="13" fillId="0" borderId="26" xfId="56" applyFont="1" applyBorder="1" applyAlignment="1">
      <alignment vertical="center" wrapText="1"/>
      <protection/>
    </xf>
    <xf numFmtId="0" fontId="17" fillId="0" borderId="26" xfId="56" applyFont="1" applyBorder="1" applyAlignment="1">
      <alignment horizontal="center" vertical="center" wrapText="1"/>
      <protection/>
    </xf>
    <xf numFmtId="0" fontId="17" fillId="0" borderId="15" xfId="56" applyFont="1" applyBorder="1" applyAlignment="1">
      <alignment horizontal="center" vertical="center" wrapText="1"/>
      <protection/>
    </xf>
    <xf numFmtId="0" fontId="11" fillId="0" borderId="42" xfId="56" applyFont="1" applyBorder="1" applyAlignment="1">
      <alignment vertical="center" wrapText="1"/>
      <protection/>
    </xf>
    <xf numFmtId="0" fontId="85" fillId="0" borderId="26" xfId="56" applyFont="1" applyBorder="1" applyAlignment="1">
      <alignment vertical="center"/>
      <protection/>
    </xf>
    <xf numFmtId="0" fontId="11" fillId="0" borderId="23" xfId="56" applyFont="1" applyFill="1" applyBorder="1" applyAlignment="1">
      <alignment vertical="center" wrapText="1"/>
      <protection/>
    </xf>
    <xf numFmtId="0" fontId="11" fillId="0" borderId="25" xfId="56" applyFont="1" applyBorder="1" applyAlignment="1">
      <alignment vertical="center"/>
      <protection/>
    </xf>
    <xf numFmtId="0" fontId="10" fillId="0" borderId="15" xfId="0" applyFont="1" applyBorder="1" applyAlignment="1">
      <alignment horizontal="center" vertical="center" wrapText="1"/>
    </xf>
    <xf numFmtId="0" fontId="81" fillId="0" borderId="15" xfId="56" applyFont="1" applyBorder="1" applyAlignment="1">
      <alignment horizontal="left" vertical="center"/>
      <protection/>
    </xf>
    <xf numFmtId="0" fontId="11" fillId="0" borderId="76" xfId="56" applyFont="1" applyBorder="1" applyAlignment="1">
      <alignment vertical="center"/>
      <protection/>
    </xf>
    <xf numFmtId="10" fontId="3" fillId="0" borderId="26" xfId="0" applyNumberFormat="1" applyFont="1" applyFill="1" applyBorder="1" applyAlignment="1">
      <alignment horizontal="center" vertical="center"/>
    </xf>
    <xf numFmtId="0" fontId="4" fillId="0" borderId="78" xfId="0" applyFont="1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2" fillId="0" borderId="80" xfId="0" applyFont="1" applyBorder="1" applyAlignment="1">
      <alignment vertical="center"/>
    </xf>
    <xf numFmtId="0" fontId="4" fillId="0" borderId="76" xfId="0" applyFont="1" applyBorder="1" applyAlignment="1">
      <alignment horizontal="center" vertical="center" wrapText="1"/>
    </xf>
    <xf numFmtId="0" fontId="2" fillId="0" borderId="79" xfId="0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165" fontId="5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5" fillId="0" borderId="26" xfId="0" applyFont="1" applyFill="1" applyBorder="1" applyAlignment="1">
      <alignment vertical="center"/>
    </xf>
    <xf numFmtId="0" fontId="35" fillId="0" borderId="56" xfId="0" applyFont="1" applyFill="1" applyBorder="1" applyAlignment="1">
      <alignment vertical="center"/>
    </xf>
    <xf numFmtId="0" fontId="6" fillId="0" borderId="76" xfId="0" applyFont="1" applyFill="1" applyBorder="1" applyAlignment="1">
      <alignment vertical="center" wrapText="1"/>
    </xf>
    <xf numFmtId="3" fontId="21" fillId="0" borderId="55" xfId="58" applyNumberFormat="1" applyFont="1" applyBorder="1" applyAlignment="1">
      <alignment horizontal="center" vertical="center" wrapText="1"/>
      <protection/>
    </xf>
    <xf numFmtId="3" fontId="24" fillId="0" borderId="20" xfId="58" applyNumberFormat="1" applyFont="1" applyBorder="1" applyAlignment="1">
      <alignment vertical="center"/>
      <protection/>
    </xf>
    <xf numFmtId="0" fontId="11" fillId="0" borderId="26" xfId="56" applyBorder="1" applyAlignment="1">
      <alignment vertical="center" wrapText="1"/>
      <protection/>
    </xf>
    <xf numFmtId="0" fontId="11" fillId="0" borderId="56" xfId="56" applyBorder="1" applyAlignment="1">
      <alignment vertical="center" wrapText="1"/>
      <protection/>
    </xf>
    <xf numFmtId="0" fontId="11" fillId="0" borderId="86" xfId="56" applyFont="1" applyBorder="1" applyAlignment="1">
      <alignment vertical="center" wrapText="1"/>
      <protection/>
    </xf>
    <xf numFmtId="0" fontId="0" fillId="5" borderId="59" xfId="0" applyFont="1" applyFill="1" applyBorder="1" applyAlignment="1">
      <alignment horizontal="center" vertical="center" wrapText="1"/>
    </xf>
    <xf numFmtId="0" fontId="0" fillId="5" borderId="101" xfId="0" applyFill="1" applyBorder="1" applyAlignment="1">
      <alignment horizontal="center" vertical="center" wrapText="1"/>
    </xf>
    <xf numFmtId="3" fontId="27" fillId="5" borderId="102" xfId="56" applyNumberFormat="1" applyFont="1" applyFill="1" applyBorder="1" applyAlignment="1">
      <alignment horizontal="center" vertical="center" wrapText="1"/>
      <protection/>
    </xf>
    <xf numFmtId="3" fontId="75" fillId="5" borderId="23" xfId="56" applyNumberFormat="1" applyFont="1" applyFill="1" applyBorder="1" applyAlignment="1">
      <alignment horizontal="center" vertical="center" wrapText="1"/>
      <protection/>
    </xf>
    <xf numFmtId="3" fontId="40" fillId="0" borderId="23" xfId="56" applyNumberFormat="1" applyFont="1" applyBorder="1" applyAlignment="1">
      <alignment horizontal="right" vertical="center" wrapText="1"/>
      <protection/>
    </xf>
    <xf numFmtId="3" fontId="40" fillId="0" borderId="21" xfId="56" applyNumberFormat="1" applyFont="1" applyBorder="1" applyAlignment="1">
      <alignment horizontal="right" vertical="center" wrapText="1"/>
      <protection/>
    </xf>
    <xf numFmtId="3" fontId="46" fillId="5" borderId="103" xfId="56" applyNumberFormat="1" applyFont="1" applyFill="1" applyBorder="1" applyAlignment="1">
      <alignment horizontal="right" vertical="center" wrapText="1"/>
      <protection/>
    </xf>
    <xf numFmtId="3" fontId="27" fillId="5" borderId="104" xfId="56" applyNumberFormat="1" applyFont="1" applyFill="1" applyBorder="1" applyAlignment="1">
      <alignment horizontal="center" vertical="center" wrapText="1"/>
      <protection/>
    </xf>
    <xf numFmtId="3" fontId="27" fillId="5" borderId="23" xfId="56" applyNumberFormat="1" applyFont="1" applyFill="1" applyBorder="1" applyAlignment="1">
      <alignment horizontal="center" vertical="center" wrapText="1"/>
      <protection/>
    </xf>
    <xf numFmtId="3" fontId="75" fillId="5" borderId="61" xfId="56" applyNumberFormat="1" applyFont="1" applyFill="1" applyBorder="1" applyAlignment="1">
      <alignment horizontal="center" vertical="center" wrapText="1"/>
      <protection/>
    </xf>
    <xf numFmtId="3" fontId="40" fillId="0" borderId="61" xfId="56" applyNumberFormat="1" applyFont="1" applyBorder="1" applyAlignment="1">
      <alignment horizontal="right" vertical="center" wrapText="1"/>
      <protection/>
    </xf>
    <xf numFmtId="3" fontId="40" fillId="0" borderId="62" xfId="56" applyNumberFormat="1" applyFont="1" applyBorder="1" applyAlignment="1">
      <alignment horizontal="right" vertical="center" wrapText="1"/>
      <protection/>
    </xf>
    <xf numFmtId="3" fontId="40" fillId="0" borderId="82" xfId="56" applyNumberFormat="1" applyFont="1" applyBorder="1" applyAlignment="1">
      <alignment horizontal="right" vertical="center" wrapText="1"/>
      <protection/>
    </xf>
    <xf numFmtId="3" fontId="46" fillId="5" borderId="95" xfId="56" applyNumberFormat="1" applyFont="1" applyFill="1" applyBorder="1" applyAlignment="1">
      <alignment horizontal="right" vertical="center" wrapText="1"/>
      <protection/>
    </xf>
    <xf numFmtId="3" fontId="75" fillId="5" borderId="87" xfId="56" applyNumberFormat="1" applyFont="1" applyFill="1" applyBorder="1" applyAlignment="1">
      <alignment horizontal="center" vertical="center" wrapText="1"/>
      <protection/>
    </xf>
    <xf numFmtId="3" fontId="40" fillId="0" borderId="87" xfId="56" applyNumberFormat="1" applyFont="1" applyFill="1" applyBorder="1" applyAlignment="1">
      <alignment horizontal="right" vertical="center" wrapText="1"/>
      <protection/>
    </xf>
    <xf numFmtId="3" fontId="40" fillId="0" borderId="70" xfId="56" applyNumberFormat="1" applyFont="1" applyFill="1" applyBorder="1" applyAlignment="1">
      <alignment horizontal="right" vertical="center" wrapText="1"/>
      <protection/>
    </xf>
    <xf numFmtId="3" fontId="40" fillId="0" borderId="70" xfId="56" applyNumberFormat="1" applyFont="1" applyFill="1" applyBorder="1" applyAlignment="1">
      <alignment vertical="center"/>
      <protection/>
    </xf>
    <xf numFmtId="3" fontId="40" fillId="0" borderId="88" xfId="56" applyNumberFormat="1" applyFont="1" applyFill="1" applyBorder="1" applyAlignment="1">
      <alignment horizontal="right" vertical="center" wrapText="1"/>
      <protection/>
    </xf>
    <xf numFmtId="3" fontId="46" fillId="5" borderId="105" xfId="56" applyNumberFormat="1" applyFont="1" applyFill="1" applyBorder="1" applyAlignment="1">
      <alignment horizontal="right" vertical="center" wrapText="1"/>
      <protection/>
    </xf>
    <xf numFmtId="3" fontId="75" fillId="5" borderId="106" xfId="56" applyNumberFormat="1" applyFont="1" applyFill="1" applyBorder="1" applyAlignment="1">
      <alignment horizontal="center" vertical="center" wrapText="1"/>
      <protection/>
    </xf>
    <xf numFmtId="3" fontId="40" fillId="0" borderId="107" xfId="56" applyNumberFormat="1" applyFont="1" applyBorder="1" applyAlignment="1">
      <alignment horizontal="right" vertical="center" wrapText="1"/>
      <protection/>
    </xf>
    <xf numFmtId="3" fontId="40" fillId="0" borderId="106" xfId="56" applyNumberFormat="1" applyFont="1" applyBorder="1" applyAlignment="1">
      <alignment horizontal="right" vertical="center" wrapText="1"/>
      <protection/>
    </xf>
    <xf numFmtId="3" fontId="40" fillId="0" borderId="108" xfId="56" applyNumberFormat="1" applyFont="1" applyBorder="1" applyAlignment="1">
      <alignment horizontal="right" vertical="center" wrapText="1"/>
      <protection/>
    </xf>
    <xf numFmtId="3" fontId="46" fillId="5" borderId="109" xfId="56" applyNumberFormat="1" applyFont="1" applyFill="1" applyBorder="1" applyAlignment="1">
      <alignment horizontal="right" vertical="center" wrapText="1"/>
      <protection/>
    </xf>
    <xf numFmtId="0" fontId="0" fillId="5" borderId="91" xfId="0" applyFont="1" applyFill="1" applyBorder="1" applyAlignment="1">
      <alignment horizontal="center" vertical="center" wrapText="1"/>
    </xf>
    <xf numFmtId="0" fontId="0" fillId="5" borderId="110" xfId="0" applyFill="1" applyBorder="1" applyAlignment="1">
      <alignment horizontal="center" vertical="center" wrapText="1"/>
    </xf>
    <xf numFmtId="0" fontId="0" fillId="5" borderId="111" xfId="0" applyFill="1" applyBorder="1" applyAlignment="1">
      <alignment horizontal="center" vertical="center" wrapText="1"/>
    </xf>
    <xf numFmtId="10" fontId="40" fillId="0" borderId="61" xfId="56" applyNumberFormat="1" applyFont="1" applyBorder="1" applyAlignment="1">
      <alignment horizontal="right" vertical="center" wrapText="1"/>
      <protection/>
    </xf>
    <xf numFmtId="0" fontId="11" fillId="5" borderId="43" xfId="56" applyFill="1" applyBorder="1" applyAlignment="1">
      <alignment vertical="center"/>
      <protection/>
    </xf>
    <xf numFmtId="0" fontId="11" fillId="5" borderId="104" xfId="56" applyFill="1" applyBorder="1" applyAlignment="1">
      <alignment vertical="center"/>
      <protection/>
    </xf>
    <xf numFmtId="0" fontId="11" fillId="0" borderId="21" xfId="56" applyFill="1" applyBorder="1" applyAlignment="1">
      <alignment vertical="center"/>
      <protection/>
    </xf>
    <xf numFmtId="0" fontId="11" fillId="0" borderId="0" xfId="56" applyFill="1" applyBorder="1" applyAlignment="1">
      <alignment vertical="center"/>
      <protection/>
    </xf>
    <xf numFmtId="0" fontId="11" fillId="0" borderId="0" xfId="56" applyBorder="1" applyAlignment="1">
      <alignment vertical="center"/>
      <protection/>
    </xf>
    <xf numFmtId="0" fontId="11" fillId="0" borderId="67" xfId="56" applyFill="1" applyBorder="1" applyAlignment="1">
      <alignment vertical="center"/>
      <protection/>
    </xf>
    <xf numFmtId="0" fontId="11" fillId="0" borderId="67" xfId="56" applyBorder="1" applyAlignment="1">
      <alignment vertical="center"/>
      <protection/>
    </xf>
    <xf numFmtId="0" fontId="11" fillId="0" borderId="35" xfId="56" applyFill="1" applyBorder="1" applyAlignment="1">
      <alignment vertical="center"/>
      <protection/>
    </xf>
    <xf numFmtId="3" fontId="75" fillId="5" borderId="98" xfId="56" applyNumberFormat="1" applyFont="1" applyFill="1" applyBorder="1" applyAlignment="1">
      <alignment horizontal="center" vertical="center" wrapText="1"/>
      <protection/>
    </xf>
    <xf numFmtId="0" fontId="11" fillId="5" borderId="112" xfId="56" applyFill="1" applyBorder="1" applyAlignment="1">
      <alignment vertical="center"/>
      <protection/>
    </xf>
    <xf numFmtId="0" fontId="11" fillId="5" borderId="110" xfId="56" applyFill="1" applyBorder="1" applyAlignment="1">
      <alignment vertical="center"/>
      <protection/>
    </xf>
    <xf numFmtId="0" fontId="11" fillId="5" borderId="111" xfId="56" applyFill="1" applyBorder="1" applyAlignment="1">
      <alignment vertical="center"/>
      <protection/>
    </xf>
    <xf numFmtId="0" fontId="11" fillId="5" borderId="67" xfId="56" applyFill="1" applyBorder="1" applyAlignment="1">
      <alignment vertical="center"/>
      <protection/>
    </xf>
    <xf numFmtId="0" fontId="11" fillId="5" borderId="91" xfId="56" applyFill="1" applyBorder="1" applyAlignment="1">
      <alignment vertical="center"/>
      <protection/>
    </xf>
    <xf numFmtId="3" fontId="27" fillId="5" borderId="113" xfId="56" applyNumberFormat="1" applyFont="1" applyFill="1" applyBorder="1" applyAlignment="1">
      <alignment horizontal="center" vertical="center" wrapText="1"/>
      <protection/>
    </xf>
    <xf numFmtId="3" fontId="75" fillId="5" borderId="89" xfId="56" applyNumberFormat="1" applyFont="1" applyFill="1" applyBorder="1" applyAlignment="1">
      <alignment horizontal="center" vertical="center" wrapText="1"/>
      <protection/>
    </xf>
    <xf numFmtId="3" fontId="27" fillId="5" borderId="0" xfId="56" applyNumberFormat="1" applyFont="1" applyFill="1" applyBorder="1" applyAlignment="1">
      <alignment horizontal="center" vertical="center" wrapText="1"/>
      <protection/>
    </xf>
    <xf numFmtId="3" fontId="75" fillId="5" borderId="67" xfId="56" applyNumberFormat="1" applyFont="1" applyFill="1" applyBorder="1" applyAlignment="1">
      <alignment horizontal="center" vertical="center" wrapText="1"/>
      <protection/>
    </xf>
    <xf numFmtId="0" fontId="11" fillId="5" borderId="0" xfId="56" applyFill="1" applyAlignment="1">
      <alignment vertical="center"/>
      <protection/>
    </xf>
    <xf numFmtId="0" fontId="11" fillId="5" borderId="78" xfId="56" applyFont="1" applyFill="1" applyBorder="1" applyAlignment="1">
      <alignment vertical="center"/>
      <protection/>
    </xf>
    <xf numFmtId="0" fontId="13" fillId="1" borderId="42" xfId="56" applyFont="1" applyFill="1" applyBorder="1" applyAlignment="1">
      <alignment horizontal="center" vertical="center"/>
      <protection/>
    </xf>
    <xf numFmtId="0" fontId="13" fillId="1" borderId="40" xfId="56" applyFont="1" applyFill="1" applyBorder="1" applyAlignment="1">
      <alignment horizontal="center" vertical="center" wrapText="1"/>
      <protection/>
    </xf>
    <xf numFmtId="0" fontId="13" fillId="1" borderId="62" xfId="56" applyFont="1" applyFill="1" applyBorder="1" applyAlignment="1">
      <alignment horizontal="center" vertical="center"/>
      <protection/>
    </xf>
    <xf numFmtId="0" fontId="0" fillId="1" borderId="21" xfId="0" applyFont="1" applyFill="1" applyBorder="1" applyAlignment="1">
      <alignment horizontal="center" vertical="center"/>
    </xf>
    <xf numFmtId="0" fontId="0" fillId="1" borderId="90" xfId="0" applyFont="1" applyFill="1" applyBorder="1" applyAlignment="1">
      <alignment horizontal="center" vertical="center" wrapText="1"/>
    </xf>
    <xf numFmtId="0" fontId="13" fillId="1" borderId="31" xfId="56" applyFont="1" applyFill="1" applyBorder="1" applyAlignment="1">
      <alignment horizontal="center" vertical="center"/>
      <protection/>
    </xf>
    <xf numFmtId="0" fontId="13" fillId="1" borderId="31" xfId="56" applyFont="1" applyFill="1" applyBorder="1" applyAlignment="1">
      <alignment horizontal="center" vertical="center" wrapText="1"/>
      <protection/>
    </xf>
    <xf numFmtId="0" fontId="13" fillId="1" borderId="61" xfId="56" applyFont="1" applyFill="1" applyBorder="1" applyAlignment="1">
      <alignment horizontal="center" vertical="center"/>
      <protection/>
    </xf>
    <xf numFmtId="0" fontId="13" fillId="1" borderId="45" xfId="56" applyFont="1" applyFill="1" applyBorder="1" applyAlignment="1">
      <alignment horizontal="center" vertical="center"/>
      <protection/>
    </xf>
    <xf numFmtId="0" fontId="13" fillId="1" borderId="87" xfId="56" applyFont="1" applyFill="1" applyBorder="1" applyAlignment="1">
      <alignment horizontal="center" vertical="center"/>
      <protection/>
    </xf>
    <xf numFmtId="0" fontId="13" fillId="1" borderId="10" xfId="56" applyFont="1" applyFill="1" applyBorder="1" applyAlignment="1">
      <alignment horizontal="center" vertical="center"/>
      <protection/>
    </xf>
    <xf numFmtId="0" fontId="13" fillId="1" borderId="12" xfId="56" applyFont="1" applyFill="1" applyBorder="1" applyAlignment="1">
      <alignment horizontal="center" vertical="center"/>
      <protection/>
    </xf>
    <xf numFmtId="3" fontId="11" fillId="0" borderId="12" xfId="56" applyNumberFormat="1" applyFont="1" applyFill="1" applyBorder="1" applyAlignment="1">
      <alignment horizontal="right"/>
      <protection/>
    </xf>
    <xf numFmtId="3" fontId="11" fillId="0" borderId="62" xfId="56" applyNumberFormat="1" applyFont="1" applyFill="1" applyBorder="1" applyAlignment="1">
      <alignment horizontal="right"/>
      <protection/>
    </xf>
    <xf numFmtId="3" fontId="11" fillId="0" borderId="35" xfId="56" applyNumberFormat="1" applyFont="1" applyFill="1" applyBorder="1" applyAlignment="1">
      <alignment horizontal="right"/>
      <protection/>
    </xf>
    <xf numFmtId="0" fontId="11" fillId="0" borderId="10" xfId="56" applyFont="1" applyBorder="1" applyAlignment="1">
      <alignment horizontal="right"/>
      <protection/>
    </xf>
    <xf numFmtId="0" fontId="11" fillId="0" borderId="12" xfId="56" applyFont="1" applyBorder="1" applyAlignment="1">
      <alignment horizontal="right"/>
      <protection/>
    </xf>
    <xf numFmtId="0" fontId="11" fillId="0" borderId="62" xfId="56" applyFont="1" applyBorder="1" applyAlignment="1">
      <alignment horizontal="right"/>
      <protection/>
    </xf>
    <xf numFmtId="0" fontId="11" fillId="0" borderId="35" xfId="56" applyFont="1" applyBorder="1" applyAlignment="1">
      <alignment horizontal="right"/>
      <protection/>
    </xf>
    <xf numFmtId="3" fontId="11" fillId="0" borderId="12" xfId="56" applyNumberFormat="1" applyFont="1" applyBorder="1" applyAlignment="1">
      <alignment horizontal="right"/>
      <protection/>
    </xf>
    <xf numFmtId="0" fontId="11" fillId="0" borderId="10" xfId="56" applyFont="1" applyBorder="1" applyAlignment="1">
      <alignment wrapText="1"/>
      <protection/>
    </xf>
    <xf numFmtId="0" fontId="11" fillId="0" borderId="10" xfId="56" applyFont="1" applyFill="1" applyBorder="1" applyAlignment="1">
      <alignment wrapText="1"/>
      <protection/>
    </xf>
    <xf numFmtId="3" fontId="11" fillId="0" borderId="10" xfId="56" applyNumberFormat="1" applyFont="1" applyBorder="1" applyAlignment="1">
      <alignment horizontal="right"/>
      <protection/>
    </xf>
    <xf numFmtId="3" fontId="11" fillId="0" borderId="62" xfId="56" applyNumberFormat="1" applyFont="1" applyBorder="1" applyAlignment="1">
      <alignment horizontal="right"/>
      <protection/>
    </xf>
    <xf numFmtId="3" fontId="11" fillId="0" borderId="35" xfId="56" applyNumberFormat="1" applyFont="1" applyBorder="1" applyAlignment="1">
      <alignment horizontal="right"/>
      <protection/>
    </xf>
    <xf numFmtId="3" fontId="11" fillId="0" borderId="21" xfId="56" applyNumberFormat="1" applyFont="1" applyBorder="1" applyAlignment="1">
      <alignment horizontal="right"/>
      <protection/>
    </xf>
    <xf numFmtId="0" fontId="11" fillId="0" borderId="51" xfId="56" applyFont="1" applyBorder="1" applyAlignment="1">
      <alignment wrapText="1"/>
      <protection/>
    </xf>
    <xf numFmtId="3" fontId="11" fillId="0" borderId="10" xfId="56" applyNumberFormat="1" applyFont="1" applyFill="1" applyBorder="1" applyAlignment="1">
      <alignment horizontal="right"/>
      <protection/>
    </xf>
    <xf numFmtId="0" fontId="13" fillId="0" borderId="39" xfId="56" applyFont="1" applyBorder="1" applyAlignment="1">
      <alignment vertical="center" wrapText="1"/>
      <protection/>
    </xf>
    <xf numFmtId="3" fontId="13" fillId="0" borderId="13" xfId="43" applyNumberFormat="1" applyFont="1" applyBorder="1" applyAlignment="1">
      <alignment horizontal="right" vertical="center"/>
    </xf>
    <xf numFmtId="3" fontId="13" fillId="0" borderId="66" xfId="43" applyNumberFormat="1" applyFont="1" applyBorder="1" applyAlignment="1">
      <alignment horizontal="right" vertical="center"/>
    </xf>
    <xf numFmtId="3" fontId="13" fillId="0" borderId="14" xfId="43" applyNumberFormat="1" applyFont="1" applyBorder="1" applyAlignment="1">
      <alignment horizontal="right" vertical="center"/>
    </xf>
    <xf numFmtId="3" fontId="13" fillId="0" borderId="72" xfId="43" applyNumberFormat="1" applyFont="1" applyBorder="1" applyAlignment="1">
      <alignment horizontal="right" vertical="center"/>
    </xf>
    <xf numFmtId="3" fontId="13" fillId="0" borderId="39" xfId="43" applyNumberFormat="1" applyFont="1" applyBorder="1" applyAlignment="1">
      <alignment horizontal="right" vertical="center"/>
    </xf>
    <xf numFmtId="3" fontId="11" fillId="0" borderId="21" xfId="56" applyNumberFormat="1" applyFont="1" applyFill="1" applyBorder="1" applyAlignment="1">
      <alignment horizontal="right"/>
      <protection/>
    </xf>
    <xf numFmtId="3" fontId="11" fillId="0" borderId="27" xfId="56" applyNumberFormat="1" applyFont="1" applyBorder="1" applyAlignment="1">
      <alignment horizontal="right"/>
      <protection/>
    </xf>
    <xf numFmtId="3" fontId="11" fillId="0" borderId="82" xfId="56" applyNumberFormat="1" applyFont="1" applyBorder="1" applyAlignment="1">
      <alignment horizontal="right"/>
      <protection/>
    </xf>
    <xf numFmtId="3" fontId="11" fillId="0" borderId="25" xfId="56" applyNumberFormat="1" applyFont="1" applyBorder="1" applyAlignment="1">
      <alignment horizontal="right"/>
      <protection/>
    </xf>
    <xf numFmtId="0" fontId="11" fillId="1" borderId="51" xfId="56" applyFont="1" applyFill="1" applyBorder="1" applyAlignment="1">
      <alignment wrapText="1"/>
      <protection/>
    </xf>
    <xf numFmtId="3" fontId="11" fillId="1" borderId="27" xfId="56" applyNumberFormat="1" applyFont="1" applyFill="1" applyBorder="1" applyAlignment="1">
      <alignment horizontal="right"/>
      <protection/>
    </xf>
    <xf numFmtId="3" fontId="11" fillId="1" borderId="62" xfId="56" applyNumberFormat="1" applyFont="1" applyFill="1" applyBorder="1" applyAlignment="1">
      <alignment horizontal="right"/>
      <protection/>
    </xf>
    <xf numFmtId="3" fontId="11" fillId="1" borderId="82" xfId="56" applyNumberFormat="1" applyFont="1" applyFill="1" applyBorder="1" applyAlignment="1">
      <alignment horizontal="right"/>
      <protection/>
    </xf>
    <xf numFmtId="3" fontId="11" fillId="1" borderId="25" xfId="56" applyNumberFormat="1" applyFont="1" applyFill="1" applyBorder="1" applyAlignment="1">
      <alignment horizontal="right"/>
      <protection/>
    </xf>
    <xf numFmtId="3" fontId="11" fillId="1" borderId="10" xfId="56" applyNumberFormat="1" applyFont="1" applyFill="1" applyBorder="1" applyAlignment="1">
      <alignment horizontal="right"/>
      <protection/>
    </xf>
    <xf numFmtId="3" fontId="11" fillId="1" borderId="12" xfId="56" applyNumberFormat="1" applyFont="1" applyFill="1" applyBorder="1" applyAlignment="1">
      <alignment horizontal="right"/>
      <protection/>
    </xf>
    <xf numFmtId="3" fontId="11" fillId="0" borderId="57" xfId="56" applyNumberFormat="1" applyFont="1" applyBorder="1" applyAlignment="1">
      <alignment horizontal="right"/>
      <protection/>
    </xf>
    <xf numFmtId="0" fontId="11" fillId="0" borderId="51" xfId="56" applyFont="1" applyFill="1" applyBorder="1" applyAlignment="1">
      <alignment wrapText="1"/>
      <protection/>
    </xf>
    <xf numFmtId="0" fontId="13" fillId="0" borderId="39" xfId="56" applyFont="1" applyBorder="1" applyAlignment="1">
      <alignment wrapText="1"/>
      <protection/>
    </xf>
    <xf numFmtId="3" fontId="13" fillId="0" borderId="13" xfId="56" applyNumberFormat="1" applyFont="1" applyBorder="1" applyAlignment="1">
      <alignment horizontal="right"/>
      <protection/>
    </xf>
    <xf numFmtId="3" fontId="13" fillId="0" borderId="66" xfId="56" applyNumberFormat="1" applyFont="1" applyBorder="1" applyAlignment="1">
      <alignment horizontal="right"/>
      <protection/>
    </xf>
    <xf numFmtId="3" fontId="13" fillId="0" borderId="14" xfId="56" applyNumberFormat="1" applyFont="1" applyBorder="1" applyAlignment="1">
      <alignment horizontal="right"/>
      <protection/>
    </xf>
    <xf numFmtId="3" fontId="13" fillId="0" borderId="114" xfId="56" applyNumberFormat="1" applyFont="1" applyBorder="1" applyAlignment="1">
      <alignment horizontal="right"/>
      <protection/>
    </xf>
    <xf numFmtId="3" fontId="13" fillId="0" borderId="81" xfId="56" applyNumberFormat="1" applyFont="1" applyBorder="1" applyAlignment="1">
      <alignment horizontal="right"/>
      <protection/>
    </xf>
    <xf numFmtId="3" fontId="13" fillId="0" borderId="30" xfId="56" applyNumberFormat="1" applyFont="1" applyBorder="1" applyAlignment="1">
      <alignment horizontal="right"/>
      <protection/>
    </xf>
    <xf numFmtId="3" fontId="13" fillId="0" borderId="39" xfId="56" applyNumberFormat="1" applyFont="1" applyBorder="1" applyAlignment="1">
      <alignment horizontal="right"/>
      <protection/>
    </xf>
    <xf numFmtId="3" fontId="11" fillId="0" borderId="70" xfId="56" applyNumberFormat="1" applyFont="1" applyFill="1" applyBorder="1" applyAlignment="1">
      <alignment horizontal="right"/>
      <protection/>
    </xf>
    <xf numFmtId="3" fontId="11" fillId="0" borderId="70" xfId="56" applyNumberFormat="1" applyFont="1" applyBorder="1" applyAlignment="1">
      <alignment horizontal="right"/>
      <protection/>
    </xf>
    <xf numFmtId="0" fontId="0" fillId="1" borderId="90" xfId="0" applyFont="1" applyFill="1" applyBorder="1" applyAlignment="1">
      <alignment horizontal="center" vertical="center"/>
    </xf>
    <xf numFmtId="0" fontId="0" fillId="1" borderId="21" xfId="0" applyFont="1" applyFill="1" applyBorder="1" applyAlignment="1">
      <alignment horizontal="center" vertical="center" wrapText="1"/>
    </xf>
    <xf numFmtId="0" fontId="13" fillId="1" borderId="23" xfId="56" applyFont="1" applyFill="1" applyBorder="1" applyAlignment="1">
      <alignment horizontal="center" vertical="center"/>
      <protection/>
    </xf>
    <xf numFmtId="0" fontId="0" fillId="1" borderId="25" xfId="0" applyFont="1" applyFill="1" applyBorder="1" applyAlignment="1">
      <alignment horizontal="center" vertical="center"/>
    </xf>
    <xf numFmtId="0" fontId="0" fillId="1" borderId="92" xfId="0" applyFont="1" applyFill="1" applyBorder="1" applyAlignment="1">
      <alignment horizontal="center" vertical="center"/>
    </xf>
    <xf numFmtId="0" fontId="13" fillId="1" borderId="70" xfId="56" applyFont="1" applyFill="1" applyBorder="1" applyAlignment="1">
      <alignment horizontal="center" vertical="center"/>
      <protection/>
    </xf>
    <xf numFmtId="0" fontId="11" fillId="1" borderId="78" xfId="56" applyFont="1" applyFill="1" applyBorder="1">
      <alignment/>
      <protection/>
    </xf>
    <xf numFmtId="0" fontId="11" fillId="1" borderId="42" xfId="56" applyFont="1" applyFill="1" applyBorder="1">
      <alignment/>
      <protection/>
    </xf>
    <xf numFmtId="0" fontId="11" fillId="1" borderId="21" xfId="56" applyFont="1" applyFill="1" applyBorder="1">
      <alignment/>
      <protection/>
    </xf>
    <xf numFmtId="0" fontId="11" fillId="1" borderId="115" xfId="56" applyFont="1" applyFill="1" applyBorder="1">
      <alignment/>
      <protection/>
    </xf>
    <xf numFmtId="0" fontId="11" fillId="1" borderId="90" xfId="56" applyFont="1" applyFill="1" applyBorder="1">
      <alignment/>
      <protection/>
    </xf>
    <xf numFmtId="0" fontId="11" fillId="1" borderId="35" xfId="56" applyFont="1" applyFill="1" applyBorder="1">
      <alignment/>
      <protection/>
    </xf>
    <xf numFmtId="0" fontId="11" fillId="0" borderId="35" xfId="56" applyFont="1" applyBorder="1">
      <alignment/>
      <protection/>
    </xf>
    <xf numFmtId="0" fontId="11" fillId="0" borderId="35" xfId="56" applyFont="1" applyFill="1" applyBorder="1">
      <alignment/>
      <protection/>
    </xf>
    <xf numFmtId="0" fontId="11" fillId="0" borderId="14" xfId="56" applyFont="1" applyBorder="1">
      <alignment/>
      <protection/>
    </xf>
    <xf numFmtId="0" fontId="13" fillId="1" borderId="21" xfId="56" applyFont="1" applyFill="1" applyBorder="1" applyAlignment="1">
      <alignment horizontal="center" vertical="center"/>
      <protection/>
    </xf>
    <xf numFmtId="0" fontId="11" fillId="0" borderId="62" xfId="56" applyFont="1" applyBorder="1" applyAlignment="1">
      <alignment horizontal="right" vertical="center"/>
      <protection/>
    </xf>
    <xf numFmtId="0" fontId="11" fillId="0" borderId="62" xfId="56" applyFont="1" applyFill="1" applyBorder="1" applyAlignment="1">
      <alignment horizontal="right" vertical="center"/>
      <protection/>
    </xf>
    <xf numFmtId="0" fontId="13" fillId="0" borderId="66" xfId="56" applyFont="1" applyBorder="1" applyAlignment="1">
      <alignment horizontal="right" vertical="center"/>
      <protection/>
    </xf>
    <xf numFmtId="0" fontId="11" fillId="1" borderId="110" xfId="56" applyFont="1" applyFill="1" applyBorder="1">
      <alignment/>
      <protection/>
    </xf>
    <xf numFmtId="0" fontId="11" fillId="0" borderId="12" xfId="56" applyFont="1" applyBorder="1">
      <alignment/>
      <protection/>
    </xf>
    <xf numFmtId="0" fontId="11" fillId="1" borderId="83" xfId="56" applyFont="1" applyFill="1" applyBorder="1">
      <alignment/>
      <protection/>
    </xf>
    <xf numFmtId="0" fontId="13" fillId="0" borderId="66" xfId="56" applyFont="1" applyBorder="1">
      <alignment/>
      <protection/>
    </xf>
    <xf numFmtId="0" fontId="13" fillId="0" borderId="14" xfId="56" applyFont="1" applyBorder="1">
      <alignment/>
      <protection/>
    </xf>
    <xf numFmtId="3" fontId="11" fillId="1" borderId="70" xfId="56" applyNumberFormat="1" applyFont="1" applyFill="1" applyBorder="1" applyAlignment="1">
      <alignment horizontal="right"/>
      <protection/>
    </xf>
    <xf numFmtId="3" fontId="13" fillId="0" borderId="72" xfId="56" applyNumberFormat="1" applyFont="1" applyBorder="1" applyAlignment="1">
      <alignment horizontal="right"/>
      <protection/>
    </xf>
    <xf numFmtId="0" fontId="13" fillId="1" borderId="48" xfId="56" applyFont="1" applyFill="1" applyBorder="1">
      <alignment/>
      <protection/>
    </xf>
    <xf numFmtId="3" fontId="11" fillId="1" borderId="88" xfId="56" applyNumberFormat="1" applyFont="1" applyFill="1" applyBorder="1" applyAlignment="1">
      <alignment horizontal="right"/>
      <protection/>
    </xf>
    <xf numFmtId="3" fontId="11" fillId="0" borderId="88" xfId="56" applyNumberFormat="1" applyFont="1" applyBorder="1" applyAlignment="1">
      <alignment horizontal="right"/>
      <protection/>
    </xf>
    <xf numFmtId="3" fontId="87" fillId="18" borderId="36" xfId="56" applyNumberFormat="1" applyFont="1" applyFill="1" applyBorder="1" applyAlignment="1">
      <alignment horizontal="center" vertical="center"/>
      <protection/>
    </xf>
    <xf numFmtId="3" fontId="88" fillId="0" borderId="88" xfId="56" applyNumberFormat="1" applyFont="1" applyFill="1" applyBorder="1" applyAlignment="1">
      <alignment horizontal="right" vertical="center"/>
      <protection/>
    </xf>
    <xf numFmtId="0" fontId="13" fillId="0" borderId="26" xfId="56" applyFont="1" applyBorder="1" applyAlignment="1">
      <alignment vertical="center"/>
      <protection/>
    </xf>
    <xf numFmtId="0" fontId="11" fillId="0" borderId="26" xfId="56" applyFont="1" applyBorder="1" applyAlignment="1">
      <alignment vertical="center"/>
      <protection/>
    </xf>
    <xf numFmtId="0" fontId="11" fillId="0" borderId="33" xfId="56" applyFont="1" applyBorder="1" applyAlignment="1">
      <alignment vertical="center"/>
      <protection/>
    </xf>
    <xf numFmtId="0" fontId="11" fillId="0" borderId="56" xfId="56" applyFont="1" applyBorder="1" applyAlignment="1">
      <alignment vertical="center"/>
      <protection/>
    </xf>
    <xf numFmtId="3" fontId="87" fillId="18" borderId="47" xfId="56" applyNumberFormat="1" applyFont="1" applyFill="1" applyBorder="1" applyAlignment="1">
      <alignment horizontal="center" vertical="center"/>
      <protection/>
    </xf>
    <xf numFmtId="10" fontId="88" fillId="0" borderId="61" xfId="56" applyNumberFormat="1" applyFont="1" applyFill="1" applyBorder="1" applyAlignment="1">
      <alignment vertical="center"/>
      <protection/>
    </xf>
    <xf numFmtId="3" fontId="87" fillId="0" borderId="47" xfId="56" applyNumberFormat="1" applyFont="1" applyBorder="1" applyAlignment="1">
      <alignment horizontal="right" vertical="center"/>
      <protection/>
    </xf>
    <xf numFmtId="0" fontId="36" fillId="0" borderId="59" xfId="59" applyFont="1" applyFill="1" applyBorder="1" applyAlignment="1">
      <alignment vertical="center"/>
      <protection/>
    </xf>
    <xf numFmtId="0" fontId="36" fillId="0" borderId="20" xfId="59" applyFont="1" applyFill="1" applyBorder="1" applyAlignment="1">
      <alignment vertical="center"/>
      <protection/>
    </xf>
    <xf numFmtId="0" fontId="36" fillId="0" borderId="16" xfId="59" applyFont="1" applyFill="1" applyBorder="1" applyAlignment="1">
      <alignment vertical="center"/>
      <protection/>
    </xf>
    <xf numFmtId="0" fontId="64" fillId="0" borderId="78" xfId="55" applyFont="1" applyFill="1" applyBorder="1" applyAlignment="1">
      <alignment vertical="center"/>
      <protection/>
    </xf>
    <xf numFmtId="0" fontId="1" fillId="0" borderId="77" xfId="55" applyFont="1" applyFill="1" applyBorder="1" applyAlignment="1">
      <alignment/>
      <protection/>
    </xf>
    <xf numFmtId="0" fontId="36" fillId="0" borderId="0" xfId="59" applyFont="1" applyFill="1" applyBorder="1" applyAlignment="1">
      <alignment vertical="center"/>
      <protection/>
    </xf>
    <xf numFmtId="165" fontId="62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63" fillId="0" borderId="59" xfId="0" applyFont="1" applyBorder="1" applyAlignment="1" applyProtection="1">
      <alignment horizontal="center" vertical="center" wrapText="1"/>
      <protection/>
    </xf>
    <xf numFmtId="0" fontId="61" fillId="0" borderId="59" xfId="0" applyFont="1" applyBorder="1" applyAlignment="1" applyProtection="1">
      <alignment horizontal="center" wrapText="1"/>
      <protection/>
    </xf>
    <xf numFmtId="0" fontId="60" fillId="0" borderId="59" xfId="0" applyFont="1" applyBorder="1" applyAlignment="1" applyProtection="1">
      <alignment horizontal="left" wrapText="1" indent="1"/>
      <protection/>
    </xf>
    <xf numFmtId="165" fontId="62" fillId="0" borderId="59" xfId="0" applyNumberFormat="1" applyFont="1" applyFill="1" applyBorder="1" applyAlignment="1" applyProtection="1">
      <alignment horizontal="right" vertical="center" wrapText="1" indent="1"/>
      <protection/>
    </xf>
    <xf numFmtId="3" fontId="62" fillId="0" borderId="59" xfId="0" applyNumberFormat="1" applyFont="1" applyFill="1" applyBorder="1" applyAlignment="1">
      <alignment horizontal="center" vertical="center" wrapText="1"/>
    </xf>
    <xf numFmtId="0" fontId="55" fillId="0" borderId="59" xfId="0" applyFont="1" applyFill="1" applyBorder="1" applyAlignment="1">
      <alignment horizontal="center" vertical="center" wrapText="1"/>
    </xf>
    <xf numFmtId="0" fontId="63" fillId="0" borderId="50" xfId="0" applyFont="1" applyBorder="1" applyAlignment="1" applyProtection="1">
      <alignment horizontal="center" vertical="center" wrapText="1"/>
      <protection/>
    </xf>
    <xf numFmtId="0" fontId="61" fillId="0" borderId="15" xfId="0" applyFont="1" applyBorder="1" applyAlignment="1" applyProtection="1">
      <alignment horizontal="center" wrapText="1"/>
      <protection/>
    </xf>
    <xf numFmtId="0" fontId="60" fillId="0" borderId="15" xfId="0" applyFont="1" applyBorder="1" applyAlignment="1" applyProtection="1">
      <alignment horizontal="left" wrapText="1" indent="1"/>
      <protection/>
    </xf>
    <xf numFmtId="3" fontId="62" fillId="0" borderId="15" xfId="0" applyNumberFormat="1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56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165" fontId="59" fillId="0" borderId="60" xfId="0" applyNumberFormat="1" applyFont="1" applyFill="1" applyBorder="1" applyAlignment="1" applyProtection="1">
      <alignment horizontal="center" vertical="center" wrapText="1"/>
      <protection/>
    </xf>
    <xf numFmtId="165" fontId="59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89" xfId="0" applyFont="1" applyFill="1" applyBorder="1" applyAlignment="1" applyProtection="1">
      <alignment horizontal="right" vertical="center" wrapText="1" indent="1"/>
      <protection/>
    </xf>
    <xf numFmtId="0" fontId="0" fillId="0" borderId="20" xfId="0" applyFont="1" applyFill="1" applyBorder="1" applyAlignment="1" applyProtection="1">
      <alignment horizontal="right" vertical="center" wrapText="1" indent="1"/>
      <protection/>
    </xf>
    <xf numFmtId="0" fontId="0" fillId="0" borderId="26" xfId="0" applyFont="1" applyFill="1" applyBorder="1" applyAlignment="1">
      <alignment vertical="center" wrapText="1"/>
    </xf>
    <xf numFmtId="165" fontId="62" fillId="0" borderId="20" xfId="0" applyNumberFormat="1" applyFont="1" applyFill="1" applyBorder="1" applyAlignment="1" applyProtection="1">
      <alignment horizontal="right" vertical="center" wrapText="1" indent="1"/>
      <protection/>
    </xf>
    <xf numFmtId="3" fontId="7" fillId="0" borderId="81" xfId="0" applyNumberFormat="1" applyFont="1" applyFill="1" applyBorder="1" applyAlignment="1">
      <alignment horizontal="right" vertical="center" wrapText="1"/>
    </xf>
    <xf numFmtId="3" fontId="7" fillId="18" borderId="42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Fill="1" applyBorder="1" applyAlignment="1">
      <alignment horizontal="right" vertical="center" wrapText="1"/>
    </xf>
    <xf numFmtId="3" fontId="7" fillId="0" borderId="74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/>
    </xf>
    <xf numFmtId="0" fontId="0" fillId="0" borderId="77" xfId="0" applyFont="1" applyBorder="1" applyAlignment="1">
      <alignment/>
    </xf>
    <xf numFmtId="0" fontId="0" fillId="0" borderId="78" xfId="0" applyFont="1" applyBorder="1" applyAlignment="1">
      <alignment/>
    </xf>
    <xf numFmtId="0" fontId="84" fillId="0" borderId="78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85" xfId="0" applyFont="1" applyBorder="1" applyAlignment="1">
      <alignment/>
    </xf>
    <xf numFmtId="0" fontId="6" fillId="0" borderId="77" xfId="0" applyFont="1" applyBorder="1" applyAlignment="1">
      <alignment/>
    </xf>
    <xf numFmtId="0" fontId="13" fillId="0" borderId="76" xfId="56" applyFont="1" applyBorder="1" applyAlignment="1">
      <alignment vertical="center"/>
      <protection/>
    </xf>
    <xf numFmtId="0" fontId="6" fillId="0" borderId="47" xfId="0" applyFont="1" applyBorder="1" applyAlignment="1">
      <alignment/>
    </xf>
    <xf numFmtId="0" fontId="6" fillId="0" borderId="47" xfId="0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3" fontId="46" fillId="5" borderId="68" xfId="56" applyNumberFormat="1" applyFont="1" applyFill="1" applyBorder="1" applyAlignment="1">
      <alignment horizontal="right" vertical="center" wrapText="1"/>
      <protection/>
    </xf>
    <xf numFmtId="3" fontId="94" fillId="5" borderId="19" xfId="56" applyNumberFormat="1" applyFont="1" applyFill="1" applyBorder="1" applyAlignment="1">
      <alignment vertical="center"/>
      <protection/>
    </xf>
    <xf numFmtId="3" fontId="94" fillId="5" borderId="95" xfId="56" applyNumberFormat="1" applyFont="1" applyFill="1" applyBorder="1" applyAlignment="1">
      <alignment vertical="center"/>
      <protection/>
    </xf>
    <xf numFmtId="3" fontId="94" fillId="5" borderId="68" xfId="56" applyNumberFormat="1" applyFont="1" applyFill="1" applyBorder="1" applyAlignment="1">
      <alignment vertical="center"/>
      <protection/>
    </xf>
    <xf numFmtId="3" fontId="40" fillId="0" borderId="45" xfId="56" applyNumberFormat="1" applyFont="1" applyBorder="1" applyAlignment="1">
      <alignment horizontal="right" vertical="center" wrapText="1"/>
      <protection/>
    </xf>
    <xf numFmtId="3" fontId="40" fillId="0" borderId="57" xfId="56" applyNumberFormat="1" applyFont="1" applyBorder="1" applyAlignment="1">
      <alignment horizontal="right" vertical="center" wrapText="1"/>
      <protection/>
    </xf>
    <xf numFmtId="3" fontId="40" fillId="0" borderId="116" xfId="56" applyNumberFormat="1" applyFont="1" applyBorder="1" applyAlignment="1">
      <alignment horizontal="right" vertical="center" wrapText="1"/>
      <protection/>
    </xf>
    <xf numFmtId="3" fontId="11" fillId="0" borderId="110" xfId="56" applyNumberFormat="1" applyBorder="1" applyAlignment="1">
      <alignment vertical="center"/>
      <protection/>
    </xf>
    <xf numFmtId="3" fontId="11" fillId="0" borderId="111" xfId="56" applyNumberFormat="1" applyBorder="1" applyAlignment="1">
      <alignment vertical="center"/>
      <protection/>
    </xf>
    <xf numFmtId="3" fontId="11" fillId="5" borderId="117" xfId="56" applyNumberFormat="1" applyFill="1" applyBorder="1" applyAlignment="1">
      <alignment vertical="center"/>
      <protection/>
    </xf>
    <xf numFmtId="3" fontId="11" fillId="5" borderId="118" xfId="56" applyNumberFormat="1" applyFill="1" applyBorder="1" applyAlignment="1">
      <alignment vertical="center"/>
      <protection/>
    </xf>
    <xf numFmtId="0" fontId="86" fillId="0" borderId="51" xfId="56" applyFont="1" applyBorder="1" applyAlignment="1">
      <alignment wrapText="1"/>
      <protection/>
    </xf>
    <xf numFmtId="3" fontId="11" fillId="0" borderId="51" xfId="56" applyNumberFormat="1" applyFont="1" applyFill="1" applyBorder="1" applyAlignment="1">
      <alignment horizontal="right"/>
      <protection/>
    </xf>
    <xf numFmtId="3" fontId="11" fillId="0" borderId="27" xfId="56" applyNumberFormat="1" applyFont="1" applyFill="1" applyBorder="1" applyAlignment="1">
      <alignment horizontal="right"/>
      <protection/>
    </xf>
    <xf numFmtId="3" fontId="11" fillId="0" borderId="82" xfId="56" applyNumberFormat="1" applyFont="1" applyFill="1" applyBorder="1" applyAlignment="1">
      <alignment horizontal="right"/>
      <protection/>
    </xf>
    <xf numFmtId="3" fontId="11" fillId="0" borderId="57" xfId="56" applyNumberFormat="1" applyFont="1" applyFill="1" applyBorder="1" applyAlignment="1">
      <alignment horizontal="right"/>
      <protection/>
    </xf>
    <xf numFmtId="0" fontId="11" fillId="0" borderId="82" xfId="56" applyFont="1" applyBorder="1" applyAlignment="1">
      <alignment horizontal="right" vertical="center"/>
      <protection/>
    </xf>
    <xf numFmtId="0" fontId="11" fillId="0" borderId="57" xfId="56" applyFont="1" applyBorder="1">
      <alignment/>
      <protection/>
    </xf>
    <xf numFmtId="0" fontId="86" fillId="0" borderId="10" xfId="56" applyFont="1" applyBorder="1" applyAlignment="1">
      <alignment wrapText="1"/>
      <protection/>
    </xf>
    <xf numFmtId="166" fontId="34" fillId="0" borderId="20" xfId="59" applyNumberFormat="1" applyFont="1" applyFill="1" applyBorder="1" applyAlignment="1">
      <alignment vertical="center"/>
      <protection/>
    </xf>
    <xf numFmtId="3" fontId="78" fillId="0" borderId="75" xfId="59" applyNumberFormat="1" applyFont="1" applyFill="1" applyBorder="1" applyAlignment="1">
      <alignment vertical="center"/>
      <protection/>
    </xf>
    <xf numFmtId="3" fontId="71" fillId="0" borderId="114" xfId="55" applyNumberFormat="1" applyFont="1" applyFill="1" applyBorder="1" applyAlignment="1" applyProtection="1">
      <alignment vertical="center"/>
      <protection/>
    </xf>
    <xf numFmtId="0" fontId="55" fillId="0" borderId="0" xfId="59" applyFont="1" applyFill="1" applyAlignment="1">
      <alignment horizontal="center"/>
      <protection/>
    </xf>
    <xf numFmtId="0" fontId="34" fillId="0" borderId="47" xfId="59" applyFont="1" applyFill="1" applyBorder="1" applyAlignment="1" applyProtection="1">
      <alignment horizontal="left" vertical="center" wrapText="1"/>
      <protection/>
    </xf>
    <xf numFmtId="0" fontId="34" fillId="0" borderId="26" xfId="59" applyFont="1" applyFill="1" applyBorder="1" applyAlignment="1" applyProtection="1">
      <alignment horizontal="left" vertical="center" wrapText="1"/>
      <protection/>
    </xf>
    <xf numFmtId="0" fontId="34" fillId="0" borderId="49" xfId="59" applyFont="1" applyFill="1" applyBorder="1" applyAlignment="1" applyProtection="1">
      <alignment horizontal="left" vertical="center" wrapText="1"/>
      <protection/>
    </xf>
    <xf numFmtId="49" fontId="7" fillId="0" borderId="119" xfId="0" applyNumberFormat="1" applyFont="1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49" fontId="7" fillId="0" borderId="25" xfId="0" applyNumberFormat="1" applyFont="1" applyBorder="1" applyAlignment="1">
      <alignment horizontal="left" vertical="center" wrapText="1"/>
    </xf>
    <xf numFmtId="0" fontId="10" fillId="0" borderId="0" xfId="56" applyFont="1" applyAlignment="1">
      <alignment horizontal="right" vertical="center"/>
      <protection/>
    </xf>
    <xf numFmtId="0" fontId="83" fillId="0" borderId="0" xfId="56" applyFont="1" applyAlignment="1">
      <alignment horizontal="center" vertical="center"/>
      <protection/>
    </xf>
    <xf numFmtId="0" fontId="26" fillId="0" borderId="15" xfId="56" applyFont="1" applyBorder="1" applyAlignment="1">
      <alignment horizontal="center" vertical="center"/>
      <protection/>
    </xf>
    <xf numFmtId="3" fontId="3" fillId="18" borderId="120" xfId="0" applyNumberFormat="1" applyFont="1" applyFill="1" applyBorder="1" applyAlignment="1">
      <alignment horizontal="right" vertical="center" wrapText="1"/>
    </xf>
    <xf numFmtId="3" fontId="3" fillId="18" borderId="121" xfId="0" applyNumberFormat="1" applyFont="1" applyFill="1" applyBorder="1" applyAlignment="1">
      <alignment horizontal="right" vertical="center" wrapText="1"/>
    </xf>
    <xf numFmtId="3" fontId="3" fillId="18" borderId="78" xfId="0" applyNumberFormat="1" applyFont="1" applyFill="1" applyBorder="1" applyAlignment="1">
      <alignment horizontal="right" vertical="center" wrapText="1"/>
    </xf>
    <xf numFmtId="3" fontId="3" fillId="18" borderId="81" xfId="0" applyNumberFormat="1" applyFont="1" applyFill="1" applyBorder="1" applyAlignment="1">
      <alignment horizontal="right" vertical="center" wrapText="1"/>
    </xf>
    <xf numFmtId="3" fontId="3" fillId="0" borderId="120" xfId="0" applyNumberFormat="1" applyFont="1" applyFill="1" applyBorder="1" applyAlignment="1">
      <alignment vertical="center"/>
    </xf>
    <xf numFmtId="3" fontId="3" fillId="0" borderId="121" xfId="0" applyNumberFormat="1" applyFont="1" applyFill="1" applyBorder="1" applyAlignment="1">
      <alignment vertical="center"/>
    </xf>
    <xf numFmtId="3" fontId="3" fillId="0" borderId="81" xfId="0" applyNumberFormat="1" applyFont="1" applyFill="1" applyBorder="1" applyAlignment="1">
      <alignment vertical="center"/>
    </xf>
    <xf numFmtId="49" fontId="7" fillId="0" borderId="122" xfId="0" applyNumberFormat="1" applyFont="1" applyBorder="1" applyAlignment="1">
      <alignment horizontal="left" vertical="center"/>
    </xf>
    <xf numFmtId="3" fontId="3" fillId="0" borderId="123" xfId="0" applyNumberFormat="1" applyFont="1" applyBorder="1" applyAlignment="1">
      <alignment vertical="center"/>
    </xf>
    <xf numFmtId="0" fontId="36" fillId="0" borderId="65" xfId="59" applyFont="1" applyFill="1" applyBorder="1" applyAlignment="1" applyProtection="1">
      <alignment horizontal="left" vertical="center" wrapText="1"/>
      <protection/>
    </xf>
    <xf numFmtId="0" fontId="36" fillId="0" borderId="15" xfId="59" applyFont="1" applyFill="1" applyBorder="1" applyAlignment="1" applyProtection="1">
      <alignment horizontal="left" vertical="center" wrapText="1"/>
      <protection/>
    </xf>
    <xf numFmtId="0" fontId="36" fillId="0" borderId="84" xfId="59" applyFont="1" applyFill="1" applyBorder="1" applyAlignment="1" applyProtection="1">
      <alignment horizontal="left" vertical="center" wrapText="1"/>
      <protection/>
    </xf>
    <xf numFmtId="49" fontId="7" fillId="0" borderId="23" xfId="0" applyNumberFormat="1" applyFont="1" applyBorder="1" applyAlignment="1">
      <alignment horizontal="left" vertical="center"/>
    </xf>
    <xf numFmtId="49" fontId="7" fillId="0" borderId="124" xfId="0" applyNumberFormat="1" applyFont="1" applyBorder="1" applyAlignment="1">
      <alignment horizontal="left" vertical="center"/>
    </xf>
    <xf numFmtId="49" fontId="7" fillId="0" borderId="125" xfId="0" applyNumberFormat="1" applyFont="1" applyBorder="1" applyAlignment="1">
      <alignment horizontal="left" vertical="center"/>
    </xf>
    <xf numFmtId="49" fontId="3" fillId="0" borderId="59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3" fontId="3" fillId="0" borderId="126" xfId="0" applyNumberFormat="1" applyFont="1" applyBorder="1" applyAlignment="1">
      <alignment vertical="center"/>
    </xf>
    <xf numFmtId="3" fontId="7" fillId="0" borderId="126" xfId="0" applyNumberFormat="1" applyFont="1" applyBorder="1" applyAlignment="1">
      <alignment vertical="center"/>
    </xf>
    <xf numFmtId="3" fontId="7" fillId="0" borderId="127" xfId="0" applyNumberFormat="1" applyFont="1" applyBorder="1" applyAlignment="1">
      <alignment vertical="center"/>
    </xf>
    <xf numFmtId="49" fontId="7" fillId="0" borderId="128" xfId="0" applyNumberFormat="1" applyFont="1" applyBorder="1" applyAlignment="1">
      <alignment horizontal="left" vertical="center"/>
    </xf>
    <xf numFmtId="49" fontId="7" fillId="0" borderId="81" xfId="0" applyNumberFormat="1" applyFont="1" applyBorder="1" applyAlignment="1">
      <alignment horizontal="left" vertical="center"/>
    </xf>
    <xf numFmtId="3" fontId="3" fillId="0" borderId="39" xfId="0" applyNumberFormat="1" applyFont="1" applyBorder="1" applyAlignment="1">
      <alignment vertical="center"/>
    </xf>
    <xf numFmtId="3" fontId="3" fillId="0" borderId="72" xfId="0" applyNumberFormat="1" applyFont="1" applyBorder="1" applyAlignment="1">
      <alignment vertical="center"/>
    </xf>
    <xf numFmtId="3" fontId="7" fillId="0" borderId="72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3" fontId="3" fillId="18" borderId="129" xfId="0" applyNumberFormat="1" applyFont="1" applyFill="1" applyBorder="1" applyAlignment="1">
      <alignment horizontal="right" vertical="center" wrapText="1"/>
    </xf>
    <xf numFmtId="165" fontId="54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30" xfId="0" applyFont="1" applyFill="1" applyBorder="1" applyAlignment="1" applyProtection="1">
      <alignment horizontal="right" vertical="center" wrapText="1" indent="1"/>
      <protection/>
    </xf>
    <xf numFmtId="3" fontId="3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76" xfId="56" applyNumberFormat="1" applyBorder="1" applyAlignment="1">
      <alignment vertical="center" wrapText="1"/>
      <protection/>
    </xf>
    <xf numFmtId="3" fontId="11" fillId="0" borderId="76" xfId="56" applyNumberFormat="1" applyBorder="1">
      <alignment/>
      <protection/>
    </xf>
    <xf numFmtId="3" fontId="12" fillId="0" borderId="76" xfId="56" applyNumberFormat="1" applyFont="1" applyBorder="1" applyAlignment="1">
      <alignment horizontal="center" vertical="center"/>
      <protection/>
    </xf>
    <xf numFmtId="3" fontId="12" fillId="0" borderId="94" xfId="56" applyNumberFormat="1" applyFont="1" applyBorder="1" applyAlignment="1">
      <alignment vertical="center"/>
      <protection/>
    </xf>
    <xf numFmtId="0" fontId="94" fillId="5" borderId="118" xfId="56" applyFont="1" applyFill="1" applyBorder="1" applyAlignment="1">
      <alignment vertical="center"/>
      <protection/>
    </xf>
    <xf numFmtId="0" fontId="11" fillId="0" borderId="131" xfId="56" applyBorder="1" applyAlignment="1">
      <alignment vertical="center"/>
      <protection/>
    </xf>
    <xf numFmtId="0" fontId="22" fillId="0" borderId="132" xfId="0" applyFont="1" applyFill="1" applyBorder="1" applyAlignment="1">
      <alignment vertical="center" wrapText="1"/>
    </xf>
    <xf numFmtId="0" fontId="22" fillId="0" borderId="133" xfId="0" applyFont="1" applyFill="1" applyBorder="1" applyAlignment="1">
      <alignment horizontal="center" vertical="center" wrapText="1"/>
    </xf>
    <xf numFmtId="3" fontId="40" fillId="0" borderId="133" xfId="56" applyNumberFormat="1" applyFont="1" applyFill="1" applyBorder="1" applyAlignment="1">
      <alignment horizontal="right" vertical="center" wrapText="1"/>
      <protection/>
    </xf>
    <xf numFmtId="10" fontId="40" fillId="0" borderId="126" xfId="56" applyNumberFormat="1" applyFont="1" applyBorder="1" applyAlignment="1">
      <alignment horizontal="right" vertical="center" wrapText="1"/>
      <protection/>
    </xf>
    <xf numFmtId="3" fontId="40" fillId="0" borderId="133" xfId="56" applyNumberFormat="1" applyFont="1" applyBorder="1" applyAlignment="1">
      <alignment horizontal="right" vertical="center" wrapText="1"/>
      <protection/>
    </xf>
    <xf numFmtId="3" fontId="40" fillId="0" borderId="134" xfId="56" applyNumberFormat="1" applyFont="1" applyBorder="1" applyAlignment="1">
      <alignment horizontal="right" vertical="center" wrapText="1"/>
      <protection/>
    </xf>
    <xf numFmtId="165" fontId="66" fillId="0" borderId="15" xfId="59" applyNumberFormat="1" applyFont="1" applyFill="1" applyBorder="1" applyAlignment="1" applyProtection="1">
      <alignment horizontal="left" vertical="center"/>
      <protection/>
    </xf>
    <xf numFmtId="3" fontId="40" fillId="0" borderId="135" xfId="56" applyNumberFormat="1" applyFont="1" applyBorder="1" applyAlignment="1">
      <alignment horizontal="right" vertical="center" wrapText="1"/>
      <protection/>
    </xf>
    <xf numFmtId="3" fontId="40" fillId="0" borderId="136" xfId="56" applyNumberFormat="1" applyFont="1" applyFill="1" applyBorder="1" applyAlignment="1">
      <alignment horizontal="right" vertical="center" wrapText="1"/>
      <protection/>
    </xf>
    <xf numFmtId="10" fontId="40" fillId="0" borderId="124" xfId="56" applyNumberFormat="1" applyFont="1" applyBorder="1" applyAlignment="1">
      <alignment horizontal="right" vertical="center" wrapText="1"/>
      <protection/>
    </xf>
    <xf numFmtId="0" fontId="11" fillId="0" borderId="126" xfId="56" applyBorder="1" applyAlignment="1">
      <alignment vertical="center"/>
      <protection/>
    </xf>
    <xf numFmtId="0" fontId="11" fillId="0" borderId="137" xfId="56" applyBorder="1" applyAlignment="1">
      <alignment vertical="center"/>
      <protection/>
    </xf>
    <xf numFmtId="0" fontId="22" fillId="0" borderId="138" xfId="0" applyFont="1" applyFill="1" applyBorder="1" applyAlignment="1">
      <alignment vertical="center" wrapText="1"/>
    </xf>
    <xf numFmtId="0" fontId="22" fillId="0" borderId="131" xfId="0" applyFont="1" applyFill="1" applyBorder="1" applyAlignment="1">
      <alignment horizontal="center" vertical="center" wrapText="1"/>
    </xf>
    <xf numFmtId="3" fontId="40" fillId="0" borderId="131" xfId="56" applyNumberFormat="1" applyFont="1" applyFill="1" applyBorder="1" applyAlignment="1">
      <alignment horizontal="right" vertical="center" wrapText="1"/>
      <protection/>
    </xf>
    <xf numFmtId="10" fontId="40" fillId="0" borderId="131" xfId="56" applyNumberFormat="1" applyFont="1" applyBorder="1" applyAlignment="1">
      <alignment horizontal="right" vertical="center" wrapText="1"/>
      <protection/>
    </xf>
    <xf numFmtId="3" fontId="40" fillId="0" borderId="131" xfId="56" applyNumberFormat="1" applyFont="1" applyBorder="1" applyAlignment="1">
      <alignment horizontal="right" vertical="center" wrapText="1"/>
      <protection/>
    </xf>
    <xf numFmtId="3" fontId="40" fillId="0" borderId="139" xfId="56" applyNumberFormat="1" applyFont="1" applyBorder="1" applyAlignment="1">
      <alignment horizontal="right" vertical="center" wrapText="1"/>
      <protection/>
    </xf>
    <xf numFmtId="3" fontId="40" fillId="0" borderId="140" xfId="56" applyNumberFormat="1" applyFont="1" applyBorder="1" applyAlignment="1">
      <alignment horizontal="right" vertical="center" wrapText="1"/>
      <protection/>
    </xf>
    <xf numFmtId="3" fontId="40" fillId="0" borderId="141" xfId="56" applyNumberFormat="1" applyFont="1" applyFill="1" applyBorder="1" applyAlignment="1">
      <alignment horizontal="right" vertical="center" wrapText="1"/>
      <protection/>
    </xf>
    <xf numFmtId="10" fontId="40" fillId="0" borderId="139" xfId="56" applyNumberFormat="1" applyFont="1" applyBorder="1" applyAlignment="1">
      <alignment horizontal="right" vertical="center" wrapText="1"/>
      <protection/>
    </xf>
    <xf numFmtId="0" fontId="11" fillId="0" borderId="142" xfId="56" applyBorder="1" applyAlignment="1">
      <alignment vertical="center"/>
      <protection/>
    </xf>
    <xf numFmtId="0" fontId="11" fillId="0" borderId="143" xfId="56" applyBorder="1" applyAlignment="1">
      <alignment vertical="center"/>
      <protection/>
    </xf>
    <xf numFmtId="0" fontId="11" fillId="0" borderId="144" xfId="56" applyBorder="1" applyAlignment="1">
      <alignment vertical="center"/>
      <protection/>
    </xf>
    <xf numFmtId="0" fontId="11" fillId="0" borderId="35" xfId="56" applyBorder="1" applyAlignment="1">
      <alignment vertical="center"/>
      <protection/>
    </xf>
    <xf numFmtId="0" fontId="23" fillId="0" borderId="16" xfId="0" applyFont="1" applyFill="1" applyBorder="1" applyAlignment="1">
      <alignment vertical="center" wrapText="1"/>
    </xf>
    <xf numFmtId="3" fontId="40" fillId="0" borderId="35" xfId="56" applyNumberFormat="1" applyFont="1" applyBorder="1" applyAlignment="1">
      <alignment horizontal="right" vertical="center" wrapText="1"/>
      <protection/>
    </xf>
    <xf numFmtId="3" fontId="40" fillId="0" borderId="137" xfId="56" applyNumberFormat="1" applyFont="1" applyBorder="1" applyAlignment="1">
      <alignment horizontal="right" vertical="center" wrapText="1"/>
      <protection/>
    </xf>
    <xf numFmtId="3" fontId="40" fillId="0" borderId="145" xfId="56" applyNumberFormat="1" applyFont="1" applyBorder="1" applyAlignment="1">
      <alignment horizontal="right" vertical="center" wrapText="1"/>
      <protection/>
    </xf>
    <xf numFmtId="3" fontId="11" fillId="0" borderId="146" xfId="56" applyNumberFormat="1" applyFont="1" applyBorder="1" applyAlignment="1">
      <alignment horizontal="right"/>
      <protection/>
    </xf>
    <xf numFmtId="10" fontId="88" fillId="0" borderId="37" xfId="56" applyNumberFormat="1" applyFont="1" applyFill="1" applyBorder="1" applyAlignment="1">
      <alignment vertical="center"/>
      <protection/>
    </xf>
    <xf numFmtId="0" fontId="13" fillId="0" borderId="147" xfId="56" applyFont="1" applyBorder="1" applyAlignment="1">
      <alignment vertical="center"/>
      <protection/>
    </xf>
    <xf numFmtId="0" fontId="13" fillId="0" borderId="148" xfId="56" applyFont="1" applyBorder="1" applyAlignment="1">
      <alignment vertical="center"/>
      <protection/>
    </xf>
    <xf numFmtId="3" fontId="87" fillId="18" borderId="34" xfId="56" applyNumberFormat="1" applyFont="1" applyFill="1" applyBorder="1" applyAlignment="1">
      <alignment horizontal="center" vertical="center"/>
      <protection/>
    </xf>
    <xf numFmtId="3" fontId="87" fillId="18" borderId="149" xfId="56" applyNumberFormat="1" applyFont="1" applyFill="1" applyBorder="1" applyAlignment="1">
      <alignment horizontal="center" vertical="center" wrapText="1"/>
      <protection/>
    </xf>
    <xf numFmtId="3" fontId="87" fillId="18" borderId="150" xfId="56" applyNumberFormat="1" applyFont="1" applyFill="1" applyBorder="1" applyAlignment="1">
      <alignment horizontal="center" vertical="center"/>
      <protection/>
    </xf>
    <xf numFmtId="0" fontId="13" fillId="0" borderId="151" xfId="56" applyFont="1" applyBorder="1" applyAlignment="1">
      <alignment vertical="center"/>
      <protection/>
    </xf>
    <xf numFmtId="3" fontId="87" fillId="18" borderId="152" xfId="56" applyNumberFormat="1" applyFont="1" applyFill="1" applyBorder="1" applyAlignment="1">
      <alignment horizontal="center" vertical="center"/>
      <protection/>
    </xf>
    <xf numFmtId="3" fontId="36" fillId="0" borderId="77" xfId="59" applyNumberFormat="1" applyFont="1" applyFill="1" applyBorder="1" applyAlignment="1">
      <alignment vertical="center"/>
      <protection/>
    </xf>
    <xf numFmtId="3" fontId="36" fillId="0" borderId="78" xfId="59" applyNumberFormat="1" applyFont="1" applyFill="1" applyBorder="1" applyAlignment="1">
      <alignment vertical="center"/>
      <protection/>
    </xf>
    <xf numFmtId="3" fontId="36" fillId="0" borderId="85" xfId="59" applyNumberFormat="1" applyFont="1" applyFill="1" applyBorder="1" applyAlignment="1">
      <alignment vertical="center"/>
      <protection/>
    </xf>
    <xf numFmtId="3" fontId="36" fillId="0" borderId="76" xfId="59" applyNumberFormat="1" applyFont="1" applyFill="1" applyBorder="1" applyAlignment="1">
      <alignment vertical="center"/>
      <protection/>
    </xf>
    <xf numFmtId="3" fontId="34" fillId="0" borderId="75" xfId="59" applyNumberFormat="1" applyFont="1" applyFill="1" applyBorder="1" applyAlignment="1">
      <alignment vertical="center"/>
      <protection/>
    </xf>
    <xf numFmtId="0" fontId="82" fillId="0" borderId="56" xfId="0" applyFont="1" applyFill="1" applyBorder="1" applyAlignment="1">
      <alignment horizontal="center" vertical="center" wrapText="1"/>
    </xf>
    <xf numFmtId="165" fontId="55" fillId="0" borderId="0" xfId="59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0" borderId="26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 wrapText="1"/>
    </xf>
    <xf numFmtId="0" fontId="36" fillId="0" borderId="64" xfId="59" applyFont="1" applyFill="1" applyBorder="1" applyAlignment="1" applyProtection="1">
      <alignment horizontal="left" vertical="center" wrapText="1"/>
      <protection/>
    </xf>
    <xf numFmtId="0" fontId="36" fillId="0" borderId="42" xfId="59" applyFont="1" applyFill="1" applyBorder="1" applyAlignment="1" applyProtection="1">
      <alignment horizontal="left" vertical="center" wrapText="1"/>
      <protection/>
    </xf>
    <xf numFmtId="0" fontId="36" fillId="0" borderId="69" xfId="59" applyFont="1" applyFill="1" applyBorder="1" applyAlignment="1" applyProtection="1">
      <alignment horizontal="left" vertical="center" wrapText="1"/>
      <protection/>
    </xf>
    <xf numFmtId="165" fontId="66" fillId="0" borderId="0" xfId="59" applyNumberFormat="1" applyFont="1" applyFill="1" applyBorder="1" applyAlignment="1" applyProtection="1">
      <alignment horizontal="left" vertic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65" fontId="51" fillId="0" borderId="0" xfId="59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Border="1" applyAlignment="1">
      <alignment horizontal="left" vertical="center"/>
    </xf>
    <xf numFmtId="0" fontId="82" fillId="0" borderId="20" xfId="0" applyFont="1" applyFill="1" applyBorder="1" applyAlignment="1">
      <alignment horizontal="center" vertical="center" wrapText="1"/>
    </xf>
    <xf numFmtId="0" fontId="82" fillId="0" borderId="26" xfId="0" applyFont="1" applyFill="1" applyBorder="1" applyAlignment="1">
      <alignment horizontal="center" vertical="center" wrapText="1"/>
    </xf>
    <xf numFmtId="0" fontId="55" fillId="0" borderId="0" xfId="59" applyFont="1" applyFill="1" applyAlignment="1">
      <alignment horizontal="center" wrapText="1"/>
      <protection/>
    </xf>
    <xf numFmtId="0" fontId="55" fillId="0" borderId="0" xfId="59" applyFont="1" applyFill="1" applyBorder="1" applyAlignment="1">
      <alignment horizontal="center" wrapText="1"/>
      <protection/>
    </xf>
    <xf numFmtId="0" fontId="66" fillId="0" borderId="0" xfId="59" applyFont="1" applyFill="1" applyBorder="1" applyAlignment="1">
      <alignment horizontal="left"/>
      <protection/>
    </xf>
    <xf numFmtId="0" fontId="36" fillId="0" borderId="0" xfId="59" applyFont="1" applyFill="1" applyBorder="1" applyAlignment="1">
      <alignment horizontal="left"/>
      <protection/>
    </xf>
    <xf numFmtId="49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6" fillId="0" borderId="72" xfId="59" applyFont="1" applyFill="1" applyBorder="1" applyAlignment="1" applyProtection="1">
      <alignment horizontal="left" vertical="center" wrapText="1"/>
      <protection/>
    </xf>
    <xf numFmtId="0" fontId="34" fillId="0" borderId="64" xfId="59" applyFont="1" applyFill="1" applyBorder="1" applyAlignment="1">
      <alignment horizontal="left" vertical="center"/>
      <protection/>
    </xf>
    <xf numFmtId="0" fontId="34" fillId="0" borderId="42" xfId="59" applyFont="1" applyFill="1" applyBorder="1" applyAlignment="1">
      <alignment horizontal="left" vertical="center"/>
      <protection/>
    </xf>
    <xf numFmtId="0" fontId="34" fillId="0" borderId="69" xfId="59" applyFont="1" applyFill="1" applyBorder="1" applyAlignment="1">
      <alignment horizontal="left" vertical="center"/>
      <protection/>
    </xf>
    <xf numFmtId="0" fontId="36" fillId="0" borderId="25" xfId="59" applyFont="1" applyFill="1" applyBorder="1" applyAlignment="1">
      <alignment horizontal="left"/>
      <protection/>
    </xf>
    <xf numFmtId="0" fontId="36" fillId="0" borderId="62" xfId="59" applyFont="1" applyFill="1" applyBorder="1" applyAlignment="1" applyProtection="1">
      <alignment horizontal="left" vertical="center" wrapText="1"/>
      <protection/>
    </xf>
    <xf numFmtId="0" fontId="36" fillId="0" borderId="21" xfId="59" applyFont="1" applyFill="1" applyBorder="1" applyAlignment="1" applyProtection="1">
      <alignment horizontal="left" vertical="center" wrapText="1"/>
      <protection/>
    </xf>
    <xf numFmtId="0" fontId="36" fillId="0" borderId="70" xfId="59" applyFont="1" applyFill="1" applyBorder="1" applyAlignment="1" applyProtection="1">
      <alignment horizontal="left" vertical="center" wrapText="1"/>
      <protection/>
    </xf>
    <xf numFmtId="0" fontId="36" fillId="0" borderId="66" xfId="59" applyFont="1" applyFill="1" applyBorder="1" applyAlignment="1" applyProtection="1">
      <alignment horizontal="left" vertical="center" wrapText="1"/>
      <protection/>
    </xf>
    <xf numFmtId="0" fontId="36" fillId="0" borderId="74" xfId="59" applyFont="1" applyFill="1" applyBorder="1" applyAlignment="1" applyProtection="1">
      <alignment horizontal="left" vertical="center" wrapText="1"/>
      <protection/>
    </xf>
    <xf numFmtId="49" fontId="49" fillId="0" borderId="0" xfId="0" applyNumberFormat="1" applyFont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82" fillId="0" borderId="26" xfId="0" applyNumberFormat="1" applyFont="1" applyBorder="1" applyAlignment="1">
      <alignment horizontal="center" vertical="center" wrapText="1"/>
    </xf>
    <xf numFmtId="49" fontId="82" fillId="0" borderId="56" xfId="0" applyNumberFormat="1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84" fillId="0" borderId="21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 wrapText="1"/>
    </xf>
    <xf numFmtId="0" fontId="84" fillId="0" borderId="21" xfId="0" applyFont="1" applyBorder="1" applyAlignment="1">
      <alignment horizontal="left" wrapText="1"/>
    </xf>
    <xf numFmtId="0" fontId="84" fillId="0" borderId="21" xfId="0" applyFont="1" applyBorder="1" applyAlignment="1">
      <alignment wrapText="1"/>
    </xf>
    <xf numFmtId="0" fontId="82" fillId="0" borderId="26" xfId="0" applyFont="1" applyFill="1" applyBorder="1" applyAlignment="1">
      <alignment horizontal="left" vertical="center" wrapText="1"/>
    </xf>
    <xf numFmtId="0" fontId="7" fillId="0" borderId="74" xfId="0" applyFont="1" applyBorder="1" applyAlignment="1">
      <alignment horizontal="left" wrapText="1"/>
    </xf>
    <xf numFmtId="0" fontId="7" fillId="0" borderId="74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wrapText="1"/>
    </xf>
    <xf numFmtId="0" fontId="52" fillId="0" borderId="0" xfId="59" applyFont="1" applyFill="1" applyBorder="1" applyAlignment="1">
      <alignment horizontal="left"/>
      <protection/>
    </xf>
    <xf numFmtId="0" fontId="26" fillId="0" borderId="0" xfId="56" applyFont="1" applyBorder="1" applyAlignment="1">
      <alignment horizontal="center" vertical="center"/>
      <protection/>
    </xf>
    <xf numFmtId="0" fontId="7" fillId="0" borderId="114" xfId="0" applyFont="1" applyFill="1" applyBorder="1" applyAlignment="1">
      <alignment horizontal="left" vertical="center" wrapText="1"/>
    </xf>
    <xf numFmtId="0" fontId="7" fillId="0" borderId="90" xfId="0" applyFont="1" applyFill="1" applyBorder="1" applyAlignment="1">
      <alignment horizontal="left" vertical="center" wrapText="1"/>
    </xf>
    <xf numFmtId="0" fontId="7" fillId="0" borderId="115" xfId="0" applyFont="1" applyBorder="1" applyAlignment="1">
      <alignment horizontal="left" wrapText="1"/>
    </xf>
    <xf numFmtId="0" fontId="7" fillId="0" borderId="21" xfId="0" applyFont="1" applyBorder="1" applyAlignment="1">
      <alignment wrapText="1"/>
    </xf>
    <xf numFmtId="0" fontId="7" fillId="0" borderId="90" xfId="0" applyFont="1" applyBorder="1" applyAlignment="1">
      <alignment wrapText="1"/>
    </xf>
    <xf numFmtId="0" fontId="7" fillId="0" borderId="114" xfId="0" applyFont="1" applyBorder="1" applyAlignment="1">
      <alignment horizontal="left" wrapText="1"/>
    </xf>
    <xf numFmtId="0" fontId="7" fillId="0" borderId="76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49" fontId="7" fillId="0" borderId="25" xfId="0" applyNumberFormat="1" applyFont="1" applyBorder="1" applyAlignment="1">
      <alignment horizontal="left" vertical="center"/>
    </xf>
    <xf numFmtId="3" fontId="30" fillId="0" borderId="0" xfId="0" applyNumberFormat="1" applyFont="1" applyBorder="1" applyAlignment="1">
      <alignment horizontal="right" vertical="center"/>
    </xf>
    <xf numFmtId="0" fontId="69" fillId="0" borderId="0" xfId="0" applyFont="1" applyFill="1" applyBorder="1" applyAlignment="1" applyProtection="1">
      <alignment horizontal="center" vertical="center"/>
      <protection locked="0"/>
    </xf>
    <xf numFmtId="165" fontId="68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59" fillId="0" borderId="20" xfId="0" applyFont="1" applyFill="1" applyBorder="1" applyAlignment="1" applyProtection="1">
      <alignment horizontal="center" vertical="center" wrapText="1"/>
      <protection/>
    </xf>
    <xf numFmtId="0" fontId="59" fillId="0" borderId="49" xfId="0" applyFont="1" applyFill="1" applyBorder="1" applyAlignment="1" applyProtection="1">
      <alignment horizontal="center" vertical="center" wrapText="1"/>
      <protection/>
    </xf>
    <xf numFmtId="0" fontId="35" fillId="0" borderId="28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29" fillId="0" borderId="20" xfId="57" applyFont="1" applyBorder="1" applyAlignment="1">
      <alignment horizontal="left" vertical="center"/>
      <protection/>
    </xf>
    <xf numFmtId="0" fontId="29" fillId="0" borderId="26" xfId="57" applyFont="1" applyBorder="1" applyAlignment="1">
      <alignment horizontal="left" vertical="center"/>
      <protection/>
    </xf>
    <xf numFmtId="0" fontId="29" fillId="0" borderId="49" xfId="57" applyFont="1" applyBorder="1" applyAlignment="1">
      <alignment horizontal="left" vertical="center"/>
      <protection/>
    </xf>
    <xf numFmtId="0" fontId="44" fillId="0" borderId="34" xfId="57" applyFont="1" applyBorder="1" applyAlignment="1">
      <alignment horizontal="center" vertical="center" wrapText="1"/>
      <protection/>
    </xf>
    <xf numFmtId="0" fontId="44" fillId="0" borderId="37" xfId="57" applyFont="1" applyBorder="1" applyAlignment="1">
      <alignment horizontal="center" vertical="center" wrapText="1"/>
      <protection/>
    </xf>
    <xf numFmtId="0" fontId="29" fillId="0" borderId="73" xfId="57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/>
    </xf>
    <xf numFmtId="0" fontId="0" fillId="0" borderId="115" xfId="0" applyBorder="1" applyAlignment="1">
      <alignment/>
    </xf>
    <xf numFmtId="16" fontId="42" fillId="0" borderId="0" xfId="57" applyNumberFormat="1" applyFont="1" applyBorder="1" applyAlignment="1">
      <alignment horizontal="center" vertical="center" wrapText="1"/>
      <protection/>
    </xf>
    <xf numFmtId="0" fontId="44" fillId="0" borderId="0" xfId="57" applyFont="1" applyAlignment="1">
      <alignment horizontal="center" vertical="center"/>
      <protection/>
    </xf>
    <xf numFmtId="0" fontId="70" fillId="0" borderId="0" xfId="57" applyFont="1" applyAlignment="1">
      <alignment horizontal="right" vertical="center"/>
      <protection/>
    </xf>
    <xf numFmtId="0" fontId="29" fillId="0" borderId="64" xfId="57" applyFont="1" applyFill="1" applyBorder="1" applyAlignment="1">
      <alignment horizontal="center" vertical="center" wrapText="1"/>
      <protection/>
    </xf>
    <xf numFmtId="0" fontId="29" fillId="0" borderId="38" xfId="57" applyFont="1" applyBorder="1" applyAlignment="1">
      <alignment horizontal="center" vertical="center" wrapText="1"/>
      <protection/>
    </xf>
    <xf numFmtId="0" fontId="29" fillId="0" borderId="29" xfId="57" applyFont="1" applyBorder="1" applyAlignment="1">
      <alignment horizontal="center" vertical="center" wrapText="1"/>
      <protection/>
    </xf>
    <xf numFmtId="0" fontId="42" fillId="0" borderId="0" xfId="57" applyFont="1" applyAlignment="1">
      <alignment horizontal="center" vertical="center"/>
      <protection/>
    </xf>
    <xf numFmtId="3" fontId="17" fillId="0" borderId="0" xfId="56" applyNumberFormat="1" applyFont="1" applyAlignment="1">
      <alignment horizontal="right"/>
      <protection/>
    </xf>
    <xf numFmtId="0" fontId="19" fillId="0" borderId="0" xfId="56" applyFont="1" applyAlignment="1">
      <alignment horizontal="center"/>
      <protection/>
    </xf>
    <xf numFmtId="0" fontId="22" fillId="0" borderId="20" xfId="58" applyFont="1" applyFill="1" applyBorder="1" applyAlignment="1">
      <alignment horizontal="left" wrapText="1"/>
      <protection/>
    </xf>
    <xf numFmtId="0" fontId="22" fillId="0" borderId="56" xfId="58" applyFont="1" applyFill="1" applyBorder="1" applyAlignment="1">
      <alignment horizontal="left" wrapText="1"/>
      <protection/>
    </xf>
    <xf numFmtId="0" fontId="56" fillId="0" borderId="0" xfId="56" applyFont="1" applyAlignment="1">
      <alignment horizontal="center"/>
      <protection/>
    </xf>
    <xf numFmtId="0" fontId="37" fillId="0" borderId="0" xfId="56" applyFont="1" applyAlignment="1">
      <alignment horizontal="center"/>
      <protection/>
    </xf>
    <xf numFmtId="164" fontId="22" fillId="0" borderId="76" xfId="58" applyNumberFormat="1" applyFont="1" applyBorder="1" applyAlignment="1">
      <alignment horizontal="left" wrapText="1"/>
      <protection/>
    </xf>
    <xf numFmtId="0" fontId="0" fillId="0" borderId="76" xfId="0" applyBorder="1" applyAlignment="1">
      <alignment/>
    </xf>
    <xf numFmtId="3" fontId="60" fillId="0" borderId="20" xfId="58" applyNumberFormat="1" applyFont="1" applyBorder="1" applyAlignment="1">
      <alignment horizontal="center" vertical="center" wrapText="1"/>
      <protection/>
    </xf>
    <xf numFmtId="3" fontId="60" fillId="0" borderId="26" xfId="58" applyNumberFormat="1" applyFont="1" applyBorder="1" applyAlignment="1">
      <alignment horizontal="center" vertical="center" wrapText="1"/>
      <protection/>
    </xf>
    <xf numFmtId="0" fontId="0" fillId="0" borderId="26" xfId="0" applyBorder="1" applyAlignment="1">
      <alignment vertical="center" wrapText="1"/>
    </xf>
    <xf numFmtId="0" fontId="24" fillId="0" borderId="26" xfId="58" applyFont="1" applyBorder="1" applyAlignment="1">
      <alignment horizontal="center" vertical="center" wrapText="1"/>
      <protection/>
    </xf>
    <xf numFmtId="0" fontId="22" fillId="0" borderId="76" xfId="58" applyFont="1" applyFill="1" applyBorder="1" applyAlignment="1">
      <alignment horizontal="left"/>
      <protection/>
    </xf>
    <xf numFmtId="0" fontId="22" fillId="0" borderId="76" xfId="58" applyFont="1" applyFill="1" applyBorder="1" applyAlignment="1">
      <alignment horizontal="left" vertical="center" wrapText="1"/>
      <protection/>
    </xf>
    <xf numFmtId="0" fontId="0" fillId="0" borderId="76" xfId="0" applyBorder="1" applyAlignment="1">
      <alignment horizontal="left" vertical="center" wrapText="1"/>
    </xf>
    <xf numFmtId="164" fontId="21" fillId="0" borderId="26" xfId="58" applyNumberFormat="1" applyFont="1" applyBorder="1" applyAlignment="1">
      <alignment horizontal="center" vertical="center" wrapText="1"/>
      <protection/>
    </xf>
    <xf numFmtId="164" fontId="22" fillId="0" borderId="76" xfId="58" applyNumberFormat="1" applyFont="1" applyBorder="1" applyAlignment="1">
      <alignment horizontal="left" vertical="center" wrapText="1"/>
      <protection/>
    </xf>
    <xf numFmtId="0" fontId="75" fillId="5" borderId="73" xfId="56" applyFont="1" applyFill="1" applyBorder="1" applyAlignment="1">
      <alignment horizontal="center" vertical="center" wrapText="1"/>
      <protection/>
    </xf>
    <xf numFmtId="0" fontId="75" fillId="5" borderId="16" xfId="56" applyFont="1" applyFill="1" applyBorder="1" applyAlignment="1">
      <alignment horizontal="center" vertical="center" wrapText="1"/>
      <protection/>
    </xf>
    <xf numFmtId="0" fontId="75" fillId="5" borderId="17" xfId="56" applyFont="1" applyFill="1" applyBorder="1" applyAlignment="1">
      <alignment horizontal="center" vertical="center" wrapText="1"/>
      <protection/>
    </xf>
    <xf numFmtId="0" fontId="11" fillId="5" borderId="59" xfId="56" applyFill="1" applyBorder="1" applyAlignment="1">
      <alignment vertical="center"/>
      <protection/>
    </xf>
    <xf numFmtId="0" fontId="0" fillId="5" borderId="0" xfId="0" applyFill="1" applyBorder="1" applyAlignment="1">
      <alignment vertical="center"/>
    </xf>
    <xf numFmtId="0" fontId="0" fillId="5" borderId="10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5" borderId="0" xfId="56" applyFill="1" applyBorder="1" applyAlignment="1">
      <alignment vertical="center"/>
      <protection/>
    </xf>
    <xf numFmtId="3" fontId="75" fillId="5" borderId="55" xfId="56" applyNumberFormat="1" applyFont="1" applyFill="1" applyBorder="1" applyAlignment="1">
      <alignment horizontal="center" vertical="center" wrapText="1"/>
      <protection/>
    </xf>
    <xf numFmtId="3" fontId="75" fillId="5" borderId="59" xfId="56" applyNumberFormat="1" applyFont="1" applyFill="1" applyBorder="1" applyAlignment="1">
      <alignment horizontal="center" vertical="center" wrapText="1"/>
      <protection/>
    </xf>
    <xf numFmtId="0" fontId="0" fillId="5" borderId="59" xfId="0" applyFont="1" applyFill="1" applyBorder="1" applyAlignment="1">
      <alignment vertical="center"/>
    </xf>
    <xf numFmtId="3" fontId="75" fillId="5" borderId="43" xfId="56" applyNumberFormat="1" applyFont="1" applyFill="1" applyBorder="1" applyAlignment="1">
      <alignment horizontal="center" vertical="center" wrapText="1"/>
      <protection/>
    </xf>
    <xf numFmtId="3" fontId="75" fillId="5" borderId="0" xfId="56" applyNumberFormat="1" applyFont="1" applyFill="1" applyBorder="1" applyAlignment="1">
      <alignment horizontal="center" vertical="center" wrapText="1"/>
      <protection/>
    </xf>
    <xf numFmtId="0" fontId="0" fillId="5" borderId="0" xfId="0" applyFont="1" applyFill="1" applyBorder="1" applyAlignment="1">
      <alignment vertical="center"/>
    </xf>
    <xf numFmtId="3" fontId="75" fillId="5" borderId="153" xfId="56" applyNumberFormat="1" applyFont="1" applyFill="1" applyBorder="1" applyAlignment="1">
      <alignment horizontal="center" vertical="center" wrapText="1"/>
      <protection/>
    </xf>
    <xf numFmtId="3" fontId="75" fillId="5" borderId="101" xfId="56" applyNumberFormat="1" applyFont="1" applyFill="1" applyBorder="1" applyAlignment="1">
      <alignment horizontal="center" vertical="center" wrapText="1"/>
      <protection/>
    </xf>
    <xf numFmtId="0" fontId="0" fillId="5" borderId="101" xfId="0" applyFont="1" applyFill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1" xfId="0" applyFont="1" applyBorder="1" applyAlignment="1">
      <alignment vertical="center"/>
    </xf>
    <xf numFmtId="0" fontId="31" fillId="0" borderId="0" xfId="56" applyFont="1" applyAlignment="1">
      <alignment horizontal="center" vertical="center" wrapText="1"/>
      <protection/>
    </xf>
    <xf numFmtId="0" fontId="31" fillId="0" borderId="0" xfId="56" applyFont="1" applyAlignment="1">
      <alignment horizontal="center" vertical="center"/>
      <protection/>
    </xf>
    <xf numFmtId="0" fontId="0" fillId="5" borderId="59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101" xfId="0" applyFill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1" xfId="0" applyFont="1" applyBorder="1" applyAlignment="1">
      <alignment horizontal="center" vertical="center" wrapText="1"/>
    </xf>
    <xf numFmtId="0" fontId="75" fillId="5" borderId="32" xfId="56" applyFont="1" applyFill="1" applyBorder="1" applyAlignment="1">
      <alignment horizontal="center" vertical="center" wrapText="1"/>
      <protection/>
    </xf>
    <xf numFmtId="0" fontId="75" fillId="5" borderId="48" xfId="56" applyFont="1" applyFill="1" applyBorder="1" applyAlignment="1">
      <alignment horizontal="center" vertical="center" wrapText="1"/>
      <protection/>
    </xf>
    <xf numFmtId="0" fontId="75" fillId="5" borderId="154" xfId="56" applyFont="1" applyFill="1" applyBorder="1" applyAlignment="1">
      <alignment horizontal="center" vertical="center" wrapText="1"/>
      <protection/>
    </xf>
    <xf numFmtId="3" fontId="75" fillId="5" borderId="63" xfId="56" applyNumberFormat="1" applyFont="1" applyFill="1" applyBorder="1" applyAlignment="1">
      <alignment horizontal="center" vertical="center" wrapText="1"/>
      <protection/>
    </xf>
    <xf numFmtId="3" fontId="75" fillId="5" borderId="83" xfId="56" applyNumberFormat="1" applyFont="1" applyFill="1" applyBorder="1" applyAlignment="1">
      <alignment horizontal="center" vertical="center" wrapText="1"/>
      <protection/>
    </xf>
    <xf numFmtId="3" fontId="75" fillId="5" borderId="155" xfId="56" applyNumberFormat="1" applyFont="1" applyFill="1" applyBorder="1" applyAlignment="1">
      <alignment horizontal="center" vertical="center" wrapText="1"/>
      <protection/>
    </xf>
    <xf numFmtId="3" fontId="17" fillId="0" borderId="0" xfId="56" applyNumberFormat="1" applyFont="1" applyAlignment="1">
      <alignment horizontal="right" vertical="center"/>
      <protection/>
    </xf>
    <xf numFmtId="0" fontId="12" fillId="0" borderId="0" xfId="56" applyFont="1" applyFill="1" applyAlignment="1">
      <alignment horizontal="center" vertical="center"/>
      <protection/>
    </xf>
    <xf numFmtId="0" fontId="28" fillId="0" borderId="0" xfId="56" applyFont="1" applyAlignment="1">
      <alignment horizontal="center" vertical="center"/>
      <protection/>
    </xf>
    <xf numFmtId="0" fontId="18" fillId="0" borderId="0" xfId="56" applyFont="1" applyAlignment="1">
      <alignment horizontal="right"/>
      <protection/>
    </xf>
    <xf numFmtId="0" fontId="13" fillId="1" borderId="16" xfId="56" applyFont="1" applyFill="1" applyBorder="1" applyAlignment="1">
      <alignment horizontal="center" vertical="center"/>
      <protection/>
    </xf>
    <xf numFmtId="0" fontId="13" fillId="1" borderId="21" xfId="56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3" fillId="1" borderId="25" xfId="56" applyFont="1" applyFill="1" applyBorder="1" applyAlignment="1">
      <alignment horizontal="center" vertical="center" wrapText="1"/>
      <protection/>
    </xf>
    <xf numFmtId="0" fontId="0" fillId="0" borderId="25" xfId="0" applyFont="1" applyBorder="1" applyAlignment="1">
      <alignment/>
    </xf>
    <xf numFmtId="0" fontId="13" fillId="1" borderId="38" xfId="56" applyFont="1" applyFill="1" applyBorder="1" applyAlignment="1">
      <alignment horizontal="center" vertical="center" wrapText="1"/>
      <protection/>
    </xf>
    <xf numFmtId="0" fontId="13" fillId="1" borderId="40" xfId="56" applyFont="1" applyFill="1" applyBorder="1" applyAlignment="1">
      <alignment horizontal="center" vertical="center" wrapText="1"/>
      <protection/>
    </xf>
    <xf numFmtId="0" fontId="13" fillId="1" borderId="62" xfId="56" applyFont="1" applyFill="1" applyBorder="1" applyAlignment="1">
      <alignment horizontal="center" vertical="center"/>
      <protection/>
    </xf>
    <xf numFmtId="0" fontId="13" fillId="1" borderId="16" xfId="56" applyFont="1" applyFill="1" applyBorder="1" applyAlignment="1">
      <alignment horizontal="center" vertical="center" wrapText="1"/>
      <protection/>
    </xf>
    <xf numFmtId="0" fontId="13" fillId="1" borderId="21" xfId="56" applyFont="1" applyFill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center" vertical="center" wrapText="1"/>
    </xf>
    <xf numFmtId="0" fontId="13" fillId="1" borderId="73" xfId="56" applyFont="1" applyFill="1" applyBorder="1" applyAlignment="1">
      <alignment horizontal="center" vertical="center"/>
      <protection/>
    </xf>
    <xf numFmtId="0" fontId="13" fillId="1" borderId="42" xfId="56" applyFont="1" applyFill="1" applyBorder="1" applyAlignment="1">
      <alignment horizontal="center" vertical="center"/>
      <protection/>
    </xf>
    <xf numFmtId="0" fontId="13" fillId="1" borderId="64" xfId="56" applyFont="1" applyFill="1" applyBorder="1" applyAlignment="1">
      <alignment horizontal="center" vertical="center"/>
      <protection/>
    </xf>
    <xf numFmtId="0" fontId="14" fillId="0" borderId="0" xfId="56" applyFont="1" applyAlignment="1">
      <alignment horizontal="center" wrapText="1"/>
      <protection/>
    </xf>
    <xf numFmtId="0" fontId="25" fillId="0" borderId="0" xfId="56" applyFont="1" applyAlignment="1">
      <alignment horizontal="center"/>
      <protection/>
    </xf>
    <xf numFmtId="0" fontId="12" fillId="0" borderId="0" xfId="56" applyFont="1" applyAlignment="1">
      <alignment horizontal="center"/>
      <protection/>
    </xf>
    <xf numFmtId="0" fontId="13" fillId="1" borderId="78" xfId="56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13" fillId="1" borderId="79" xfId="56" applyFont="1" applyFill="1" applyBorder="1" applyAlignment="1">
      <alignment horizontal="center" vertical="center" wrapText="1"/>
      <protection/>
    </xf>
    <xf numFmtId="0" fontId="0" fillId="0" borderId="24" xfId="0" applyFont="1" applyBorder="1" applyAlignment="1">
      <alignment/>
    </xf>
    <xf numFmtId="0" fontId="0" fillId="0" borderId="42" xfId="0" applyFont="1" applyBorder="1" applyAlignment="1">
      <alignment horizontal="center" vertical="center"/>
    </xf>
    <xf numFmtId="0" fontId="14" fillId="0" borderId="0" xfId="56" applyFont="1" applyAlignment="1">
      <alignment horizontal="center"/>
      <protection/>
    </xf>
    <xf numFmtId="0" fontId="13" fillId="0" borderId="0" xfId="56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4" fillId="0" borderId="0" xfId="56" applyFont="1" applyAlignment="1">
      <alignment horizontal="center" vertical="center"/>
      <protection/>
    </xf>
    <xf numFmtId="0" fontId="87" fillId="0" borderId="20" xfId="56" applyFont="1" applyBorder="1" applyAlignment="1">
      <alignment horizontal="center" vertical="center"/>
      <protection/>
    </xf>
    <xf numFmtId="0" fontId="87" fillId="0" borderId="26" xfId="56" applyFont="1" applyBorder="1" applyAlignment="1">
      <alignment horizontal="center" vertical="center"/>
      <protection/>
    </xf>
    <xf numFmtId="3" fontId="87" fillId="18" borderId="20" xfId="56" applyNumberFormat="1" applyFont="1" applyFill="1" applyBorder="1" applyAlignment="1">
      <alignment horizontal="center" vertical="center"/>
      <protection/>
    </xf>
    <xf numFmtId="3" fontId="87" fillId="18" borderId="26" xfId="56" applyNumberFormat="1" applyFont="1" applyFill="1" applyBorder="1" applyAlignment="1">
      <alignment horizontal="center" vertical="center"/>
      <protection/>
    </xf>
    <xf numFmtId="0" fontId="87" fillId="18" borderId="20" xfId="56" applyFont="1" applyFill="1" applyBorder="1" applyAlignment="1">
      <alignment horizontal="center" vertical="center"/>
      <protection/>
    </xf>
    <xf numFmtId="0" fontId="87" fillId="18" borderId="26" xfId="56" applyFont="1" applyFill="1" applyBorder="1" applyAlignment="1">
      <alignment horizontal="center" vertical="center"/>
      <protection/>
    </xf>
    <xf numFmtId="0" fontId="87" fillId="18" borderId="55" xfId="56" applyFont="1" applyFill="1" applyBorder="1" applyAlignment="1">
      <alignment horizontal="center" vertical="center"/>
      <protection/>
    </xf>
    <xf numFmtId="0" fontId="87" fillId="18" borderId="59" xfId="56" applyFont="1" applyFill="1" applyBorder="1" applyAlignment="1">
      <alignment horizontal="center" vertical="center"/>
      <protection/>
    </xf>
    <xf numFmtId="0" fontId="0" fillId="0" borderId="59" xfId="0" applyBorder="1" applyAlignment="1">
      <alignment vertical="center"/>
    </xf>
    <xf numFmtId="0" fontId="87" fillId="0" borderId="20" xfId="56" applyFont="1" applyBorder="1" applyAlignment="1">
      <alignment horizontal="center" vertical="center"/>
      <protection/>
    </xf>
    <xf numFmtId="0" fontId="87" fillId="0" borderId="26" xfId="56" applyFont="1" applyBorder="1" applyAlignment="1">
      <alignment horizontal="center" vertical="center"/>
      <protection/>
    </xf>
    <xf numFmtId="0" fontId="87" fillId="0" borderId="49" xfId="56" applyFont="1" applyBorder="1" applyAlignment="1">
      <alignment horizontal="center" vertical="center"/>
      <protection/>
    </xf>
    <xf numFmtId="3" fontId="73" fillId="0" borderId="0" xfId="60" applyNumberFormat="1" applyFont="1" applyFill="1" applyAlignment="1" applyProtection="1">
      <alignment horizontal="center"/>
      <protection locked="0"/>
    </xf>
    <xf numFmtId="3" fontId="55" fillId="0" borderId="0" xfId="60" applyNumberFormat="1" applyFont="1" applyFill="1" applyAlignment="1" applyProtection="1">
      <alignment horizontal="center" wrapText="1"/>
      <protection/>
    </xf>
    <xf numFmtId="3" fontId="55" fillId="0" borderId="0" xfId="60" applyNumberFormat="1" applyFont="1" applyFill="1" applyAlignment="1" applyProtection="1">
      <alignment horizontal="center"/>
      <protection/>
    </xf>
    <xf numFmtId="3" fontId="66" fillId="0" borderId="47" xfId="60" applyNumberFormat="1" applyFont="1" applyFill="1" applyBorder="1" applyAlignment="1" applyProtection="1">
      <alignment horizontal="left" vertical="center" indent="1"/>
      <protection/>
    </xf>
    <xf numFmtId="3" fontId="66" fillId="0" borderId="26" xfId="60" applyNumberFormat="1" applyFont="1" applyFill="1" applyBorder="1" applyAlignment="1" applyProtection="1">
      <alignment horizontal="left" vertical="center" indent="1"/>
      <protection/>
    </xf>
    <xf numFmtId="3" fontId="66" fillId="0" borderId="56" xfId="60" applyNumberFormat="1" applyFont="1" applyFill="1" applyBorder="1" applyAlignment="1" applyProtection="1">
      <alignment horizontal="left" vertical="center" indent="1"/>
      <protection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165" fontId="78" fillId="0" borderId="0" xfId="59" applyNumberFormat="1" applyFont="1" applyFill="1" applyBorder="1" applyAlignment="1" applyProtection="1">
      <alignment horizontal="center" vertical="center" wrapText="1"/>
      <protection/>
    </xf>
    <xf numFmtId="0" fontId="55" fillId="0" borderId="28" xfId="59" applyFont="1" applyFill="1" applyBorder="1" applyAlignment="1" applyProtection="1">
      <alignment horizontal="left" vertical="center"/>
      <protection/>
    </xf>
    <xf numFmtId="0" fontId="55" fillId="0" borderId="11" xfId="59" applyFont="1" applyFill="1" applyBorder="1" applyAlignment="1" applyProtection="1">
      <alignment horizontal="left" vertical="center"/>
      <protection/>
    </xf>
    <xf numFmtId="0" fontId="78" fillId="0" borderId="75" xfId="59" applyFont="1" applyFill="1" applyBorder="1" applyAlignment="1">
      <alignment horizontal="justify" vertical="center" wrapText="1"/>
      <protection/>
    </xf>
    <xf numFmtId="0" fontId="27" fillId="0" borderId="0" xfId="55" applyFont="1" applyFill="1" applyBorder="1" applyAlignment="1" applyProtection="1">
      <alignment horizontal="center" vertical="center" wrapText="1"/>
      <protection/>
    </xf>
    <xf numFmtId="3" fontId="1" fillId="0" borderId="67" xfId="55" applyNumberFormat="1" applyFont="1" applyFill="1" applyBorder="1" applyAlignment="1">
      <alignment horizontal="center"/>
      <protection/>
    </xf>
    <xf numFmtId="0" fontId="74" fillId="0" borderId="0" xfId="55" applyFont="1" applyFill="1" applyAlignment="1">
      <alignment horizontal="right" vertical="center"/>
      <protection/>
    </xf>
    <xf numFmtId="3" fontId="10" fillId="0" borderId="0" xfId="55" applyNumberFormat="1" applyFont="1" applyAlignment="1">
      <alignment horizontal="center" vertical="center"/>
      <protection/>
    </xf>
    <xf numFmtId="3" fontId="56" fillId="0" borderId="0" xfId="55" applyNumberFormat="1" applyFont="1" applyAlignment="1">
      <alignment horizontal="center" vertical="center"/>
      <protection/>
    </xf>
    <xf numFmtId="0" fontId="79" fillId="0" borderId="0" xfId="55" applyNumberFormat="1" applyFont="1" applyAlignment="1">
      <alignment horizontal="center" vertical="center"/>
      <protection/>
    </xf>
    <xf numFmtId="3" fontId="79" fillId="0" borderId="0" xfId="55" applyNumberFormat="1" applyFont="1" applyAlignment="1">
      <alignment horizontal="center" vertical="center"/>
      <protection/>
    </xf>
    <xf numFmtId="3" fontId="80" fillId="0" borderId="38" xfId="55" applyNumberFormat="1" applyFont="1" applyFill="1" applyBorder="1" applyAlignment="1">
      <alignment horizontal="center" vertical="center" wrapText="1"/>
      <protection/>
    </xf>
    <xf numFmtId="3" fontId="80" fillId="0" borderId="29" xfId="55" applyNumberFormat="1" applyFont="1" applyFill="1" applyBorder="1" applyAlignment="1">
      <alignment horizontal="center" vertical="center" wrapText="1"/>
      <protection/>
    </xf>
    <xf numFmtId="3" fontId="80" fillId="0" borderId="36" xfId="55" applyNumberFormat="1" applyFont="1" applyFill="1" applyBorder="1" applyAlignment="1">
      <alignment horizontal="center" vertical="center"/>
      <protection/>
    </xf>
    <xf numFmtId="3" fontId="80" fillId="0" borderId="69" xfId="55" applyNumberFormat="1" applyFont="1" applyFill="1" applyBorder="1" applyAlignment="1">
      <alignment horizontal="center" vertical="center"/>
      <protection/>
    </xf>
    <xf numFmtId="3" fontId="80" fillId="0" borderId="37" xfId="55" applyNumberFormat="1" applyFont="1" applyFill="1" applyBorder="1" applyAlignment="1">
      <alignment horizontal="center" vertical="center"/>
      <protection/>
    </xf>
    <xf numFmtId="3" fontId="79" fillId="0" borderId="0" xfId="55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right"/>
    </xf>
    <xf numFmtId="0" fontId="79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rmál 2" xfId="54"/>
    <cellStyle name="Normál_1_-_II_Tajekoztato_tablak" xfId="55"/>
    <cellStyle name="Normál_2007. év költségvetés terv 1.mellékletek" xfId="56"/>
    <cellStyle name="Normál_2008. év költségvetés terv 1. sz. melléklet" xfId="57"/>
    <cellStyle name="Normál_Dologi kiadás" xfId="58"/>
    <cellStyle name="Normál_KVRENMUNKA" xfId="59"/>
    <cellStyle name="Normál_SEGEDLETEK" xfId="60"/>
    <cellStyle name="Note" xfId="61"/>
    <cellStyle name="Output" xfId="62"/>
    <cellStyle name="Currency" xfId="63"/>
    <cellStyle name="Currency [0]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10"/>
  <sheetViews>
    <sheetView zoomScale="75" zoomScaleNormal="75" zoomScalePageLayoutView="0" workbookViewId="0" topLeftCell="A40">
      <selection activeCell="AJ57" sqref="AJ57"/>
    </sheetView>
  </sheetViews>
  <sheetFormatPr defaultColWidth="9.140625" defaultRowHeight="12.75"/>
  <cols>
    <col min="1" max="1" width="3.421875" style="72" customWidth="1"/>
    <col min="2" max="2" width="5.7109375" style="72" customWidth="1"/>
    <col min="3" max="3" width="6.140625" style="72" customWidth="1"/>
    <col min="4" max="4" width="37.00390625" style="17" customWidth="1"/>
    <col min="5" max="5" width="7.140625" style="17" customWidth="1"/>
    <col min="6" max="6" width="11.8515625" style="276" customWidth="1"/>
    <col min="7" max="8" width="13.00390625" style="276" hidden="1" customWidth="1"/>
    <col min="9" max="10" width="10.8515625" style="276" hidden="1" customWidth="1"/>
    <col min="11" max="11" width="13.140625" style="276" hidden="1" customWidth="1"/>
    <col min="12" max="12" width="11.7109375" style="276" customWidth="1"/>
    <col min="13" max="13" width="16.140625" style="276" customWidth="1"/>
    <col min="14" max="14" width="12.28125" style="276" customWidth="1"/>
    <col min="15" max="15" width="12.28125" style="277" customWidth="1"/>
    <col min="16" max="17" width="13.00390625" style="277" hidden="1" customWidth="1"/>
    <col min="18" max="20" width="10.8515625" style="277" hidden="1" customWidth="1"/>
    <col min="21" max="21" width="10.8515625" style="277" customWidth="1"/>
    <col min="22" max="22" width="12.00390625" style="277" customWidth="1"/>
    <col min="23" max="23" width="11.140625" style="277" customWidth="1"/>
    <col min="24" max="24" width="10.28125" style="278" customWidth="1"/>
    <col min="25" max="25" width="8.28125" style="277" hidden="1" customWidth="1"/>
    <col min="26" max="26" width="8.8515625" style="277" hidden="1" customWidth="1"/>
    <col min="27" max="27" width="11.00390625" style="277" hidden="1" customWidth="1"/>
    <col min="28" max="28" width="12.7109375" style="278" hidden="1" customWidth="1"/>
    <col min="29" max="29" width="11.8515625" style="278" hidden="1" customWidth="1"/>
    <col min="30" max="30" width="11.140625" style="278" customWidth="1"/>
    <col min="31" max="31" width="11.57421875" style="278" customWidth="1"/>
    <col min="32" max="32" width="10.28125" style="278" customWidth="1"/>
    <col min="33" max="33" width="8.00390625" style="278" customWidth="1"/>
    <col min="34" max="16384" width="9.140625" style="278" customWidth="1"/>
  </cols>
  <sheetData>
    <row r="1" spans="1:24" ht="12.75">
      <c r="A1" s="69"/>
      <c r="B1" s="69"/>
      <c r="C1" s="69"/>
      <c r="D1" s="70"/>
      <c r="E1" s="70"/>
      <c r="X1" s="33" t="s">
        <v>440</v>
      </c>
    </row>
    <row r="2" spans="1:27" s="280" customFormat="1" ht="34.5" customHeight="1">
      <c r="A2" s="1663" t="s">
        <v>533</v>
      </c>
      <c r="B2" s="1663"/>
      <c r="C2" s="1663"/>
      <c r="D2" s="1663"/>
      <c r="E2" s="1663"/>
      <c r="F2" s="1663"/>
      <c r="G2" s="1663"/>
      <c r="H2" s="1663"/>
      <c r="I2" s="1663"/>
      <c r="J2" s="1663"/>
      <c r="K2" s="1663"/>
      <c r="L2" s="1663"/>
      <c r="M2" s="1663"/>
      <c r="N2" s="1663"/>
      <c r="O2" s="1663"/>
      <c r="P2" s="1663"/>
      <c r="Q2" s="1663"/>
      <c r="R2" s="1663"/>
      <c r="S2" s="1663"/>
      <c r="T2" s="1663"/>
      <c r="U2" s="1663"/>
      <c r="V2" s="1663"/>
      <c r="W2" s="1663"/>
      <c r="X2" s="1663"/>
      <c r="Y2" s="197"/>
      <c r="Z2" s="279"/>
      <c r="AA2" s="279"/>
    </row>
    <row r="3" spans="1:24" ht="13.5" thickBot="1">
      <c r="A3" s="71"/>
      <c r="B3" s="71"/>
      <c r="C3" s="71"/>
      <c r="D3" s="2"/>
      <c r="E3" s="67"/>
      <c r="O3" s="50"/>
      <c r="P3" s="50"/>
      <c r="Q3" s="50"/>
      <c r="R3" s="50"/>
      <c r="S3" s="50"/>
      <c r="T3" s="50"/>
      <c r="U3" s="50"/>
      <c r="V3" s="50"/>
      <c r="W3" s="50"/>
      <c r="X3" s="31" t="s">
        <v>2</v>
      </c>
    </row>
    <row r="4" spans="1:33" ht="45.75" customHeight="1" thickBot="1">
      <c r="A4" s="1664" t="s">
        <v>6</v>
      </c>
      <c r="B4" s="1665"/>
      <c r="C4" s="1665"/>
      <c r="D4" s="668" t="s">
        <v>9</v>
      </c>
      <c r="E4" s="669" t="s">
        <v>447</v>
      </c>
      <c r="F4" s="1667" t="s">
        <v>5</v>
      </c>
      <c r="G4" s="1668"/>
      <c r="H4" s="1668"/>
      <c r="I4" s="1668"/>
      <c r="J4" s="1668"/>
      <c r="K4" s="1668"/>
      <c r="L4" s="1669"/>
      <c r="M4" s="1271"/>
      <c r="N4" s="1270"/>
      <c r="O4" s="1667" t="s">
        <v>67</v>
      </c>
      <c r="P4" s="1668"/>
      <c r="Q4" s="1668"/>
      <c r="R4" s="1668"/>
      <c r="S4" s="1668"/>
      <c r="T4" s="1668"/>
      <c r="U4" s="1669"/>
      <c r="V4" s="1271"/>
      <c r="W4" s="1270"/>
      <c r="X4" s="1667" t="s">
        <v>68</v>
      </c>
      <c r="Y4" s="1668"/>
      <c r="Z4" s="1668"/>
      <c r="AA4" s="1668"/>
      <c r="AB4" s="1668"/>
      <c r="AC4" s="1668"/>
      <c r="AD4" s="1669"/>
      <c r="AE4" s="1271"/>
      <c r="AF4" s="1271"/>
      <c r="AG4" s="685" t="s">
        <v>446</v>
      </c>
    </row>
    <row r="5" spans="1:33" ht="36.75" customHeight="1" thickBot="1">
      <c r="A5" s="254"/>
      <c r="B5" s="255"/>
      <c r="C5" s="255"/>
      <c r="D5" s="668"/>
      <c r="E5" s="669"/>
      <c r="F5" s="308" t="s">
        <v>73</v>
      </c>
      <c r="G5" s="309" t="s">
        <v>210</v>
      </c>
      <c r="H5" s="309" t="s">
        <v>216</v>
      </c>
      <c r="I5" s="309" t="s">
        <v>222</v>
      </c>
      <c r="J5" s="309" t="s">
        <v>244</v>
      </c>
      <c r="K5" s="310" t="s">
        <v>277</v>
      </c>
      <c r="L5" s="668" t="s">
        <v>541</v>
      </c>
      <c r="M5" s="310" t="s">
        <v>566</v>
      </c>
      <c r="N5" s="668" t="s">
        <v>573</v>
      </c>
      <c r="O5" s="308" t="s">
        <v>73</v>
      </c>
      <c r="P5" s="309" t="s">
        <v>210</v>
      </c>
      <c r="Q5" s="309" t="s">
        <v>216</v>
      </c>
      <c r="R5" s="309" t="s">
        <v>222</v>
      </c>
      <c r="S5" s="309" t="s">
        <v>244</v>
      </c>
      <c r="T5" s="310" t="s">
        <v>277</v>
      </c>
      <c r="U5" s="668" t="s">
        <v>541</v>
      </c>
      <c r="V5" s="310" t="s">
        <v>566</v>
      </c>
      <c r="W5" s="668" t="s">
        <v>573</v>
      </c>
      <c r="X5" s="308" t="s">
        <v>73</v>
      </c>
      <c r="Y5" s="309" t="s">
        <v>210</v>
      </c>
      <c r="Z5" s="309" t="s">
        <v>216</v>
      </c>
      <c r="AA5" s="309" t="s">
        <v>222</v>
      </c>
      <c r="AB5" s="309" t="s">
        <v>244</v>
      </c>
      <c r="AC5" s="683" t="s">
        <v>277</v>
      </c>
      <c r="AD5" s="668" t="s">
        <v>541</v>
      </c>
      <c r="AE5" s="310" t="s">
        <v>566</v>
      </c>
      <c r="AF5" s="668" t="s">
        <v>574</v>
      </c>
      <c r="AG5" s="686"/>
    </row>
    <row r="6" spans="1:33" s="7" customFormat="1" ht="21.75" customHeight="1" thickBot="1">
      <c r="A6" s="82"/>
      <c r="B6" s="1666"/>
      <c r="C6" s="1666"/>
      <c r="D6" s="1666"/>
      <c r="E6" s="670"/>
      <c r="F6" s="311"/>
      <c r="G6" s="230"/>
      <c r="H6" s="230"/>
      <c r="I6" s="230"/>
      <c r="J6" s="230"/>
      <c r="K6" s="230"/>
      <c r="L6" s="802"/>
      <c r="M6" s="802"/>
      <c r="N6" s="802"/>
      <c r="O6" s="311"/>
      <c r="P6" s="230"/>
      <c r="Q6" s="230"/>
      <c r="R6" s="230"/>
      <c r="S6" s="230"/>
      <c r="T6" s="230"/>
      <c r="U6" s="802"/>
      <c r="V6" s="802"/>
      <c r="W6" s="802"/>
      <c r="X6" s="311"/>
      <c r="Y6" s="230"/>
      <c r="Z6" s="230"/>
      <c r="AA6" s="230"/>
      <c r="AB6" s="230"/>
      <c r="AC6" s="684"/>
      <c r="AD6" s="819"/>
      <c r="AE6" s="1113"/>
      <c r="AF6" s="819"/>
      <c r="AG6" s="687"/>
    </row>
    <row r="7" spans="1:33" s="7" customFormat="1" ht="21.75" customHeight="1" thickBot="1">
      <c r="A7" s="82" t="s">
        <v>25</v>
      </c>
      <c r="B7" s="1666" t="s">
        <v>358</v>
      </c>
      <c r="C7" s="1666"/>
      <c r="D7" s="1666"/>
      <c r="E7" s="703" t="s">
        <v>448</v>
      </c>
      <c r="F7" s="311">
        <f>F8+F13+F16+F17+F20</f>
        <v>12300</v>
      </c>
      <c r="G7" s="311">
        <f aca="true" t="shared" si="0" ref="G7:AG7">G8+G13+G16+G17+G20</f>
        <v>0</v>
      </c>
      <c r="H7" s="311">
        <f t="shared" si="0"/>
        <v>0</v>
      </c>
      <c r="I7" s="311">
        <f t="shared" si="0"/>
        <v>0</v>
      </c>
      <c r="J7" s="311">
        <f t="shared" si="0"/>
        <v>0</v>
      </c>
      <c r="K7" s="311">
        <f t="shared" si="0"/>
        <v>0</v>
      </c>
      <c r="L7" s="311">
        <v>12300</v>
      </c>
      <c r="M7" s="311">
        <v>12300</v>
      </c>
      <c r="N7" s="311">
        <v>16895</v>
      </c>
      <c r="O7" s="311">
        <f t="shared" si="0"/>
        <v>12300</v>
      </c>
      <c r="P7" s="311">
        <f t="shared" si="0"/>
        <v>0</v>
      </c>
      <c r="Q7" s="311">
        <f t="shared" si="0"/>
        <v>0</v>
      </c>
      <c r="R7" s="311">
        <f t="shared" si="0"/>
        <v>0</v>
      </c>
      <c r="S7" s="311">
        <f t="shared" si="0"/>
        <v>0</v>
      </c>
      <c r="T7" s="311">
        <f t="shared" si="0"/>
        <v>0</v>
      </c>
      <c r="U7" s="311">
        <f>U8+U13+U16+U17+U20</f>
        <v>12300</v>
      </c>
      <c r="V7" s="311">
        <v>12300</v>
      </c>
      <c r="W7" s="311">
        <f>N7-AF7</f>
        <v>16895</v>
      </c>
      <c r="X7" s="311">
        <f t="shared" si="0"/>
        <v>0</v>
      </c>
      <c r="Y7" s="311">
        <f t="shared" si="0"/>
        <v>0</v>
      </c>
      <c r="Z7" s="311">
        <f t="shared" si="0"/>
        <v>0</v>
      </c>
      <c r="AA7" s="311">
        <f t="shared" si="0"/>
        <v>0</v>
      </c>
      <c r="AB7" s="311">
        <f t="shared" si="0"/>
        <v>0</v>
      </c>
      <c r="AC7" s="311">
        <f t="shared" si="0"/>
        <v>0</v>
      </c>
      <c r="AD7" s="311"/>
      <c r="AE7" s="311"/>
      <c r="AF7" s="1115"/>
      <c r="AG7" s="865">
        <f t="shared" si="0"/>
        <v>0</v>
      </c>
    </row>
    <row r="8" spans="1:33" ht="21.75" customHeight="1">
      <c r="A8" s="640"/>
      <c r="B8" s="199" t="s">
        <v>33</v>
      </c>
      <c r="C8" s="1680" t="s">
        <v>359</v>
      </c>
      <c r="D8" s="1680"/>
      <c r="E8" s="671" t="s">
        <v>449</v>
      </c>
      <c r="F8" s="416">
        <v>2000</v>
      </c>
      <c r="G8" s="417"/>
      <c r="H8" s="417"/>
      <c r="I8" s="417"/>
      <c r="J8" s="417"/>
      <c r="K8" s="417"/>
      <c r="L8" s="416">
        <v>2000</v>
      </c>
      <c r="M8" s="416">
        <v>2000</v>
      </c>
      <c r="N8" s="416">
        <v>2000</v>
      </c>
      <c r="O8" s="416">
        <v>2000</v>
      </c>
      <c r="P8" s="417"/>
      <c r="Q8" s="417"/>
      <c r="R8" s="417"/>
      <c r="S8" s="417"/>
      <c r="T8" s="417"/>
      <c r="U8" s="416">
        <v>2000</v>
      </c>
      <c r="V8" s="416">
        <v>2000</v>
      </c>
      <c r="W8" s="1544">
        <f aca="true" t="shared" si="1" ref="W8:W61">N8-AF8</f>
        <v>2000</v>
      </c>
      <c r="X8" s="416"/>
      <c r="Y8" s="231"/>
      <c r="Z8" s="231"/>
      <c r="AA8" s="231"/>
      <c r="AB8" s="231"/>
      <c r="AC8" s="688"/>
      <c r="AD8" s="820"/>
      <c r="AE8" s="1121"/>
      <c r="AF8" s="1497"/>
      <c r="AG8" s="1501"/>
    </row>
    <row r="9" spans="1:33" ht="21.75" customHeight="1">
      <c r="A9" s="79"/>
      <c r="B9" s="75"/>
      <c r="C9" s="75" t="s">
        <v>364</v>
      </c>
      <c r="D9" s="281" t="s">
        <v>360</v>
      </c>
      <c r="E9" s="672"/>
      <c r="F9" s="313"/>
      <c r="G9" s="232"/>
      <c r="H9" s="232"/>
      <c r="I9" s="232"/>
      <c r="J9" s="232"/>
      <c r="K9" s="232"/>
      <c r="L9" s="313"/>
      <c r="M9" s="313"/>
      <c r="N9" s="313"/>
      <c r="O9" s="313"/>
      <c r="P9" s="232"/>
      <c r="Q9" s="232"/>
      <c r="R9" s="232"/>
      <c r="S9" s="232"/>
      <c r="T9" s="232"/>
      <c r="U9" s="313"/>
      <c r="V9" s="313"/>
      <c r="W9" s="1546">
        <f t="shared" si="1"/>
        <v>0</v>
      </c>
      <c r="X9" s="313"/>
      <c r="Y9" s="232"/>
      <c r="Z9" s="232"/>
      <c r="AA9" s="232"/>
      <c r="AB9" s="232"/>
      <c r="AC9" s="689"/>
      <c r="AD9" s="821"/>
      <c r="AE9" s="1122"/>
      <c r="AF9" s="821"/>
      <c r="AG9" s="1502"/>
    </row>
    <row r="10" spans="1:33" ht="21.75" customHeight="1">
      <c r="A10" s="79"/>
      <c r="B10" s="75"/>
      <c r="C10" s="75" t="s">
        <v>365</v>
      </c>
      <c r="D10" s="281" t="s">
        <v>343</v>
      </c>
      <c r="E10" s="672"/>
      <c r="F10" s="313">
        <v>2000</v>
      </c>
      <c r="G10" s="232"/>
      <c r="H10" s="232"/>
      <c r="I10" s="232"/>
      <c r="J10" s="232"/>
      <c r="K10" s="232"/>
      <c r="L10" s="313">
        <v>2000</v>
      </c>
      <c r="M10" s="313">
        <v>2000</v>
      </c>
      <c r="N10" s="313">
        <v>2000</v>
      </c>
      <c r="O10" s="313">
        <v>2000</v>
      </c>
      <c r="P10" s="232"/>
      <c r="Q10" s="232"/>
      <c r="R10" s="232"/>
      <c r="S10" s="232"/>
      <c r="T10" s="232"/>
      <c r="U10" s="313">
        <v>2000</v>
      </c>
      <c r="V10" s="313">
        <v>2000</v>
      </c>
      <c r="W10" s="1546">
        <f t="shared" si="1"/>
        <v>2000</v>
      </c>
      <c r="X10" s="313"/>
      <c r="Y10" s="232"/>
      <c r="Z10" s="232"/>
      <c r="AA10" s="232"/>
      <c r="AB10" s="232"/>
      <c r="AC10" s="689"/>
      <c r="AD10" s="821"/>
      <c r="AE10" s="1122"/>
      <c r="AF10" s="821"/>
      <c r="AG10" s="1503"/>
    </row>
    <row r="11" spans="1:33" ht="21.75" customHeight="1">
      <c r="A11" s="79"/>
      <c r="B11" s="75"/>
      <c r="C11" s="75" t="s">
        <v>366</v>
      </c>
      <c r="D11" s="281" t="s">
        <v>340</v>
      </c>
      <c r="E11" s="672"/>
      <c r="F11" s="313"/>
      <c r="G11" s="232"/>
      <c r="H11" s="232"/>
      <c r="I11" s="232"/>
      <c r="J11" s="232"/>
      <c r="K11" s="232"/>
      <c r="L11" s="313"/>
      <c r="M11" s="313"/>
      <c r="N11" s="313"/>
      <c r="O11" s="313"/>
      <c r="P11" s="232"/>
      <c r="Q11" s="232"/>
      <c r="R11" s="232"/>
      <c r="S11" s="232"/>
      <c r="T11" s="232"/>
      <c r="U11" s="313"/>
      <c r="V11" s="313"/>
      <c r="W11" s="1546">
        <f t="shared" si="1"/>
        <v>0</v>
      </c>
      <c r="X11" s="313"/>
      <c r="Y11" s="232"/>
      <c r="Z11" s="232"/>
      <c r="AA11" s="232"/>
      <c r="AB11" s="232"/>
      <c r="AC11" s="689"/>
      <c r="AD11" s="821"/>
      <c r="AE11" s="1122"/>
      <c r="AF11" s="821"/>
      <c r="AG11" s="1502"/>
    </row>
    <row r="12" spans="1:42" ht="21.75" customHeight="1" hidden="1">
      <c r="A12" s="79"/>
      <c r="B12" s="75"/>
      <c r="C12" s="75"/>
      <c r="D12" s="281"/>
      <c r="E12" s="672"/>
      <c r="F12" s="313"/>
      <c r="G12" s="232"/>
      <c r="H12" s="232"/>
      <c r="I12" s="232"/>
      <c r="J12" s="232"/>
      <c r="K12" s="232"/>
      <c r="L12" s="313"/>
      <c r="M12" s="313"/>
      <c r="N12" s="313"/>
      <c r="O12" s="313"/>
      <c r="P12" s="232"/>
      <c r="Q12" s="232"/>
      <c r="R12" s="232"/>
      <c r="S12" s="232"/>
      <c r="T12" s="232"/>
      <c r="U12" s="313"/>
      <c r="V12" s="313"/>
      <c r="W12" s="1546">
        <f t="shared" si="1"/>
        <v>0</v>
      </c>
      <c r="X12" s="313"/>
      <c r="Y12" s="232"/>
      <c r="Z12" s="232"/>
      <c r="AA12" s="232"/>
      <c r="AB12" s="232"/>
      <c r="AC12" s="689"/>
      <c r="AD12" s="821"/>
      <c r="AE12" s="1122"/>
      <c r="AF12" s="821"/>
      <c r="AG12" s="1502"/>
      <c r="AP12" s="278" t="s">
        <v>239</v>
      </c>
    </row>
    <row r="13" spans="1:33" ht="21.75" customHeight="1">
      <c r="A13" s="79"/>
      <c r="B13" s="75" t="s">
        <v>34</v>
      </c>
      <c r="C13" s="1682" t="s">
        <v>361</v>
      </c>
      <c r="D13" s="1682"/>
      <c r="E13" s="673" t="s">
        <v>451</v>
      </c>
      <c r="F13" s="313">
        <v>8000</v>
      </c>
      <c r="G13" s="232"/>
      <c r="H13" s="232"/>
      <c r="I13" s="232"/>
      <c r="J13" s="232"/>
      <c r="K13" s="232"/>
      <c r="L13" s="313">
        <v>8000</v>
      </c>
      <c r="M13" s="313">
        <v>8000</v>
      </c>
      <c r="N13" s="313">
        <v>11000</v>
      </c>
      <c r="O13" s="313">
        <v>8000</v>
      </c>
      <c r="P13" s="232"/>
      <c r="Q13" s="232"/>
      <c r="R13" s="232"/>
      <c r="S13" s="232"/>
      <c r="T13" s="232"/>
      <c r="U13" s="313">
        <v>8000</v>
      </c>
      <c r="V13" s="313">
        <v>8000</v>
      </c>
      <c r="W13" s="1546">
        <f t="shared" si="1"/>
        <v>11000</v>
      </c>
      <c r="X13" s="313"/>
      <c r="Y13" s="232"/>
      <c r="Z13" s="232"/>
      <c r="AA13" s="232"/>
      <c r="AB13" s="232"/>
      <c r="AC13" s="689"/>
      <c r="AD13" s="821"/>
      <c r="AE13" s="1122"/>
      <c r="AF13" s="821"/>
      <c r="AG13" s="1502"/>
    </row>
    <row r="14" spans="1:33" ht="25.5" customHeight="1">
      <c r="A14" s="79"/>
      <c r="B14" s="75"/>
      <c r="C14" s="838" t="s">
        <v>362</v>
      </c>
      <c r="D14" s="839" t="s">
        <v>367</v>
      </c>
      <c r="E14" s="673"/>
      <c r="F14" s="313">
        <v>8000</v>
      </c>
      <c r="G14" s="232"/>
      <c r="H14" s="232"/>
      <c r="I14" s="232"/>
      <c r="J14" s="232"/>
      <c r="K14" s="232"/>
      <c r="L14" s="313">
        <v>8000</v>
      </c>
      <c r="M14" s="313">
        <v>8000</v>
      </c>
      <c r="N14" s="313">
        <v>11000</v>
      </c>
      <c r="O14" s="313">
        <v>8000</v>
      </c>
      <c r="P14" s="232"/>
      <c r="Q14" s="232"/>
      <c r="R14" s="232"/>
      <c r="S14" s="232"/>
      <c r="T14" s="232"/>
      <c r="U14" s="313">
        <v>8000</v>
      </c>
      <c r="V14" s="313">
        <v>8000</v>
      </c>
      <c r="W14" s="1546">
        <f t="shared" si="1"/>
        <v>11000</v>
      </c>
      <c r="X14" s="313"/>
      <c r="Y14" s="314"/>
      <c r="Z14" s="314"/>
      <c r="AA14" s="314"/>
      <c r="AB14" s="314"/>
      <c r="AC14" s="690"/>
      <c r="AD14" s="822"/>
      <c r="AE14" s="1123"/>
      <c r="AF14" s="822"/>
      <c r="AG14" s="1502"/>
    </row>
    <row r="15" spans="1:33" ht="33.75" customHeight="1">
      <c r="A15" s="79"/>
      <c r="B15" s="75"/>
      <c r="C15" s="838" t="s">
        <v>363</v>
      </c>
      <c r="D15" s="839" t="s">
        <v>368</v>
      </c>
      <c r="E15" s="673"/>
      <c r="F15" s="313"/>
      <c r="G15" s="232"/>
      <c r="H15" s="232"/>
      <c r="I15" s="232"/>
      <c r="J15" s="232"/>
      <c r="K15" s="232"/>
      <c r="L15" s="313"/>
      <c r="M15" s="313"/>
      <c r="N15" s="313"/>
      <c r="O15" s="313"/>
      <c r="P15" s="232"/>
      <c r="Q15" s="232"/>
      <c r="R15" s="232"/>
      <c r="S15" s="232"/>
      <c r="T15" s="232"/>
      <c r="U15" s="313"/>
      <c r="V15" s="313"/>
      <c r="W15" s="1546">
        <f t="shared" si="1"/>
        <v>0</v>
      </c>
      <c r="X15" s="313"/>
      <c r="Y15" s="314"/>
      <c r="Z15" s="314"/>
      <c r="AA15" s="314"/>
      <c r="AB15" s="314"/>
      <c r="AC15" s="690"/>
      <c r="AD15" s="822"/>
      <c r="AE15" s="1123"/>
      <c r="AF15" s="822"/>
      <c r="AG15" s="1502"/>
    </row>
    <row r="16" spans="1:33" ht="28.5" customHeight="1">
      <c r="A16" s="79"/>
      <c r="B16" s="75" t="s">
        <v>121</v>
      </c>
      <c r="C16" s="1683" t="s">
        <v>369</v>
      </c>
      <c r="D16" s="1683"/>
      <c r="E16" s="673" t="s">
        <v>450</v>
      </c>
      <c r="F16" s="313">
        <v>1500</v>
      </c>
      <c r="G16" s="232"/>
      <c r="H16" s="232"/>
      <c r="I16" s="641"/>
      <c r="J16" s="641"/>
      <c r="K16" s="641"/>
      <c r="L16" s="313">
        <v>1500</v>
      </c>
      <c r="M16" s="313">
        <v>1500</v>
      </c>
      <c r="N16" s="313">
        <v>1800</v>
      </c>
      <c r="O16" s="313">
        <v>1500</v>
      </c>
      <c r="P16" s="232"/>
      <c r="Q16" s="232"/>
      <c r="R16" s="641"/>
      <c r="S16" s="641"/>
      <c r="T16" s="641"/>
      <c r="U16" s="313">
        <v>1500</v>
      </c>
      <c r="V16" s="313">
        <v>1500</v>
      </c>
      <c r="W16" s="1546">
        <f t="shared" si="1"/>
        <v>1800</v>
      </c>
      <c r="X16" s="313"/>
      <c r="Y16" s="314"/>
      <c r="Z16" s="314"/>
      <c r="AA16" s="367"/>
      <c r="AB16" s="367"/>
      <c r="AC16" s="691"/>
      <c r="AD16" s="823"/>
      <c r="AE16" s="1124"/>
      <c r="AF16" s="823"/>
      <c r="AG16" s="1502"/>
    </row>
    <row r="17" spans="1:33" ht="24.75" customHeight="1">
      <c r="A17" s="79"/>
      <c r="B17" s="75" t="s">
        <v>49</v>
      </c>
      <c r="C17" s="1684" t="s">
        <v>542</v>
      </c>
      <c r="D17" s="1684"/>
      <c r="E17" s="674" t="s">
        <v>452</v>
      </c>
      <c r="F17" s="313">
        <v>700</v>
      </c>
      <c r="G17" s="232"/>
      <c r="H17" s="232"/>
      <c r="I17" s="641"/>
      <c r="J17" s="641"/>
      <c r="K17" s="641"/>
      <c r="L17" s="313">
        <v>700</v>
      </c>
      <c r="M17" s="313">
        <v>700</v>
      </c>
      <c r="N17" s="313">
        <v>1250</v>
      </c>
      <c r="O17" s="313">
        <v>700</v>
      </c>
      <c r="P17" s="232"/>
      <c r="Q17" s="232"/>
      <c r="R17" s="641"/>
      <c r="S17" s="641"/>
      <c r="T17" s="641"/>
      <c r="U17" s="313">
        <v>700</v>
      </c>
      <c r="V17" s="313">
        <v>700</v>
      </c>
      <c r="W17" s="1546">
        <f t="shared" si="1"/>
        <v>1250</v>
      </c>
      <c r="X17" s="313"/>
      <c r="Y17" s="638"/>
      <c r="Z17" s="638"/>
      <c r="AA17" s="639"/>
      <c r="AB17" s="639"/>
      <c r="AC17" s="692"/>
      <c r="AD17" s="1114"/>
      <c r="AE17" s="1125"/>
      <c r="AF17" s="1498"/>
      <c r="AG17" s="1502"/>
    </row>
    <row r="18" spans="1:33" ht="27.75" customHeight="1">
      <c r="A18" s="79"/>
      <c r="B18" s="75"/>
      <c r="C18" s="838" t="s">
        <v>370</v>
      </c>
      <c r="D18" s="839" t="s">
        <v>372</v>
      </c>
      <c r="E18" s="673"/>
      <c r="F18" s="313"/>
      <c r="G18" s="232"/>
      <c r="H18" s="232"/>
      <c r="I18" s="641"/>
      <c r="J18" s="641"/>
      <c r="K18" s="641"/>
      <c r="L18" s="313"/>
      <c r="M18" s="313"/>
      <c r="N18" s="313"/>
      <c r="O18" s="313"/>
      <c r="P18" s="232"/>
      <c r="Q18" s="232"/>
      <c r="R18" s="641"/>
      <c r="S18" s="641"/>
      <c r="T18" s="641"/>
      <c r="U18" s="313"/>
      <c r="V18" s="313"/>
      <c r="W18" s="1546">
        <f t="shared" si="1"/>
        <v>0</v>
      </c>
      <c r="X18" s="313"/>
      <c r="Y18" s="638"/>
      <c r="Z18" s="638"/>
      <c r="AA18" s="639"/>
      <c r="AB18" s="639"/>
      <c r="AC18" s="692"/>
      <c r="AD18" s="1114"/>
      <c r="AE18" s="1125"/>
      <c r="AF18" s="1498"/>
      <c r="AG18" s="1502"/>
    </row>
    <row r="19" spans="1:33" ht="21.75" customHeight="1">
      <c r="A19" s="79"/>
      <c r="B19" s="75"/>
      <c r="C19" s="75" t="s">
        <v>371</v>
      </c>
      <c r="D19" s="501" t="s">
        <v>344</v>
      </c>
      <c r="E19" s="673"/>
      <c r="F19" s="313">
        <v>700</v>
      </c>
      <c r="G19" s="232"/>
      <c r="H19" s="232"/>
      <c r="I19" s="641"/>
      <c r="J19" s="641"/>
      <c r="K19" s="641"/>
      <c r="L19" s="313">
        <v>700</v>
      </c>
      <c r="M19" s="313">
        <v>700</v>
      </c>
      <c r="N19" s="313">
        <v>1250</v>
      </c>
      <c r="O19" s="313">
        <v>700</v>
      </c>
      <c r="P19" s="232"/>
      <c r="Q19" s="232"/>
      <c r="R19" s="641"/>
      <c r="S19" s="641"/>
      <c r="T19" s="641"/>
      <c r="U19" s="313">
        <v>700</v>
      </c>
      <c r="V19" s="313">
        <v>700</v>
      </c>
      <c r="W19" s="1546">
        <f t="shared" si="1"/>
        <v>1250</v>
      </c>
      <c r="X19" s="313"/>
      <c r="Y19" s="638"/>
      <c r="Z19" s="638"/>
      <c r="AA19" s="639"/>
      <c r="AB19" s="639"/>
      <c r="AC19" s="692"/>
      <c r="AD19" s="1114"/>
      <c r="AE19" s="1124"/>
      <c r="AF19" s="823"/>
      <c r="AG19" s="1504"/>
    </row>
    <row r="20" spans="1:33" ht="21.75" customHeight="1" thickBot="1">
      <c r="A20" s="420"/>
      <c r="B20" s="642" t="s">
        <v>50</v>
      </c>
      <c r="C20" s="1686" t="s">
        <v>373</v>
      </c>
      <c r="D20" s="1686"/>
      <c r="E20" s="675" t="s">
        <v>453</v>
      </c>
      <c r="F20" s="313">
        <v>100</v>
      </c>
      <c r="G20" s="419"/>
      <c r="H20" s="419"/>
      <c r="I20" s="643"/>
      <c r="J20" s="643"/>
      <c r="K20" s="643"/>
      <c r="L20" s="313">
        <v>100</v>
      </c>
      <c r="M20" s="1112">
        <v>100</v>
      </c>
      <c r="N20" s="1112">
        <v>845</v>
      </c>
      <c r="O20" s="418">
        <v>100</v>
      </c>
      <c r="P20" s="419"/>
      <c r="Q20" s="419"/>
      <c r="R20" s="643"/>
      <c r="S20" s="643"/>
      <c r="T20" s="643"/>
      <c r="U20" s="313">
        <v>100</v>
      </c>
      <c r="V20" s="1112">
        <v>100</v>
      </c>
      <c r="W20" s="1545">
        <f t="shared" si="1"/>
        <v>845</v>
      </c>
      <c r="X20" s="418"/>
      <c r="Y20" s="638"/>
      <c r="Z20" s="638"/>
      <c r="AA20" s="639"/>
      <c r="AB20" s="639"/>
      <c r="AC20" s="692"/>
      <c r="AD20" s="824"/>
      <c r="AE20" s="1496"/>
      <c r="AF20" s="1499"/>
      <c r="AG20" s="1505"/>
    </row>
    <row r="21" spans="1:33" ht="21.75" customHeight="1" thickBot="1">
      <c r="A21" s="82" t="s">
        <v>374</v>
      </c>
      <c r="B21" s="1666" t="s">
        <v>375</v>
      </c>
      <c r="C21" s="1666"/>
      <c r="D21" s="1666"/>
      <c r="E21" s="670" t="s">
        <v>455</v>
      </c>
      <c r="F21" s="311">
        <f>F22+F23+F24+F28+F29+F30+F31</f>
        <v>14299</v>
      </c>
      <c r="G21" s="311">
        <f aca="true" t="shared" si="2" ref="G21:AG21">G22+G23+G24+G28+G29+G30+G31</f>
        <v>0</v>
      </c>
      <c r="H21" s="311">
        <f t="shared" si="2"/>
        <v>0</v>
      </c>
      <c r="I21" s="311">
        <f t="shared" si="2"/>
        <v>0</v>
      </c>
      <c r="J21" s="311">
        <f t="shared" si="2"/>
        <v>0</v>
      </c>
      <c r="K21" s="311">
        <f t="shared" si="2"/>
        <v>0</v>
      </c>
      <c r="L21" s="311">
        <f>L22+L23+L24+L28+L29+L30+L31</f>
        <v>14299</v>
      </c>
      <c r="M21" s="311">
        <v>14969</v>
      </c>
      <c r="N21" s="311">
        <v>15408</v>
      </c>
      <c r="O21" s="311">
        <f t="shared" si="2"/>
        <v>10806</v>
      </c>
      <c r="P21" s="311">
        <f t="shared" si="2"/>
        <v>0</v>
      </c>
      <c r="Q21" s="311">
        <f t="shared" si="2"/>
        <v>0</v>
      </c>
      <c r="R21" s="311">
        <f t="shared" si="2"/>
        <v>0</v>
      </c>
      <c r="S21" s="311">
        <f t="shared" si="2"/>
        <v>0</v>
      </c>
      <c r="T21" s="311">
        <f t="shared" si="2"/>
        <v>0</v>
      </c>
      <c r="U21" s="311">
        <v>10806</v>
      </c>
      <c r="V21" s="311">
        <v>11476</v>
      </c>
      <c r="W21" s="311">
        <f t="shared" si="1"/>
        <v>11891</v>
      </c>
      <c r="X21" s="311">
        <f t="shared" si="2"/>
        <v>3493</v>
      </c>
      <c r="Y21" s="311">
        <f t="shared" si="2"/>
        <v>0</v>
      </c>
      <c r="Z21" s="311">
        <f t="shared" si="2"/>
        <v>0</v>
      </c>
      <c r="AA21" s="311">
        <f t="shared" si="2"/>
        <v>0</v>
      </c>
      <c r="AB21" s="311">
        <f t="shared" si="2"/>
        <v>0</v>
      </c>
      <c r="AC21" s="311">
        <f t="shared" si="2"/>
        <v>870</v>
      </c>
      <c r="AD21" s="1115">
        <v>3493</v>
      </c>
      <c r="AE21" s="865">
        <v>3493</v>
      </c>
      <c r="AF21" s="819">
        <v>3517</v>
      </c>
      <c r="AG21" s="865">
        <f t="shared" si="2"/>
        <v>0</v>
      </c>
    </row>
    <row r="22" spans="1:33" ht="21.75" customHeight="1">
      <c r="A22" s="80"/>
      <c r="B22" s="81" t="s">
        <v>36</v>
      </c>
      <c r="C22" s="1674" t="s">
        <v>376</v>
      </c>
      <c r="D22" s="1674"/>
      <c r="E22" s="676" t="s">
        <v>456</v>
      </c>
      <c r="F22" s="312">
        <v>7834</v>
      </c>
      <c r="G22" s="231"/>
      <c r="H22" s="231"/>
      <c r="I22" s="369"/>
      <c r="J22" s="369"/>
      <c r="K22" s="369"/>
      <c r="L22" s="312">
        <v>7834</v>
      </c>
      <c r="M22" s="312">
        <v>7834</v>
      </c>
      <c r="N22" s="312">
        <v>7858</v>
      </c>
      <c r="O22" s="312">
        <v>4341</v>
      </c>
      <c r="P22" s="231"/>
      <c r="Q22" s="231"/>
      <c r="R22" s="369"/>
      <c r="S22" s="369"/>
      <c r="T22" s="369"/>
      <c r="U22" s="312">
        <v>4341</v>
      </c>
      <c r="V22" s="312">
        <v>4341</v>
      </c>
      <c r="W22" s="1544">
        <f t="shared" si="1"/>
        <v>4341</v>
      </c>
      <c r="X22" s="312">
        <v>3493</v>
      </c>
      <c r="Y22" s="231"/>
      <c r="Z22" s="231"/>
      <c r="AA22" s="369"/>
      <c r="AB22" s="369"/>
      <c r="AC22" s="695">
        <v>600</v>
      </c>
      <c r="AD22" s="825">
        <v>3493</v>
      </c>
      <c r="AE22" s="1126">
        <v>3493</v>
      </c>
      <c r="AF22" s="825">
        <v>3517</v>
      </c>
      <c r="AG22" s="1501"/>
    </row>
    <row r="23" spans="1:33" ht="21.75" customHeight="1">
      <c r="A23" s="79"/>
      <c r="B23" s="75" t="s">
        <v>37</v>
      </c>
      <c r="C23" s="1681" t="s">
        <v>377</v>
      </c>
      <c r="D23" s="1681"/>
      <c r="E23" s="672" t="s">
        <v>457</v>
      </c>
      <c r="F23" s="318"/>
      <c r="G23" s="234"/>
      <c r="H23" s="234"/>
      <c r="I23" s="234"/>
      <c r="J23" s="234"/>
      <c r="K23" s="234"/>
      <c r="L23" s="318"/>
      <c r="M23" s="318"/>
      <c r="N23" s="318"/>
      <c r="O23" s="318"/>
      <c r="P23" s="234"/>
      <c r="Q23" s="234"/>
      <c r="R23" s="234"/>
      <c r="S23" s="234"/>
      <c r="T23" s="234"/>
      <c r="U23" s="318"/>
      <c r="V23" s="318"/>
      <c r="W23" s="1546">
        <f t="shared" si="1"/>
        <v>0</v>
      </c>
      <c r="X23" s="318"/>
      <c r="Y23" s="234"/>
      <c r="Z23" s="234"/>
      <c r="AA23" s="234"/>
      <c r="AB23" s="234"/>
      <c r="AC23" s="693"/>
      <c r="AD23" s="808"/>
      <c r="AE23" s="1127"/>
      <c r="AF23" s="808"/>
      <c r="AG23" s="1502"/>
    </row>
    <row r="24" spans="1:33" ht="21.75" customHeight="1">
      <c r="A24" s="79"/>
      <c r="B24" s="75" t="s">
        <v>38</v>
      </c>
      <c r="C24" s="1681" t="s">
        <v>378</v>
      </c>
      <c r="D24" s="1681"/>
      <c r="E24" s="672" t="s">
        <v>458</v>
      </c>
      <c r="F24" s="318">
        <v>6265</v>
      </c>
      <c r="G24" s="234"/>
      <c r="H24" s="234"/>
      <c r="I24" s="234"/>
      <c r="J24" s="234"/>
      <c r="K24" s="234"/>
      <c r="L24" s="318">
        <v>6265</v>
      </c>
      <c r="M24" s="318">
        <v>6935</v>
      </c>
      <c r="N24" s="318">
        <v>7350</v>
      </c>
      <c r="O24" s="318">
        <v>6265</v>
      </c>
      <c r="P24" s="234"/>
      <c r="Q24" s="234"/>
      <c r="R24" s="234"/>
      <c r="S24" s="234"/>
      <c r="T24" s="234"/>
      <c r="U24" s="318">
        <v>6265</v>
      </c>
      <c r="V24" s="318">
        <v>6935</v>
      </c>
      <c r="W24" s="1546">
        <f t="shared" si="1"/>
        <v>7350</v>
      </c>
      <c r="X24" s="318"/>
      <c r="Y24" s="234"/>
      <c r="Z24" s="234"/>
      <c r="AA24" s="234"/>
      <c r="AB24" s="234"/>
      <c r="AC24" s="693"/>
      <c r="AD24" s="808"/>
      <c r="AE24" s="1127"/>
      <c r="AF24" s="808"/>
      <c r="AG24" s="1502"/>
    </row>
    <row r="25" spans="1:33" ht="33" customHeight="1">
      <c r="A25" s="79"/>
      <c r="B25" s="75"/>
      <c r="C25" s="75" t="s">
        <v>105</v>
      </c>
      <c r="D25" s="281" t="s">
        <v>379</v>
      </c>
      <c r="E25" s="672"/>
      <c r="F25" s="318">
        <v>6265</v>
      </c>
      <c r="G25" s="234"/>
      <c r="H25" s="234"/>
      <c r="I25" s="234"/>
      <c r="J25" s="234"/>
      <c r="K25" s="234"/>
      <c r="L25" s="318">
        <v>6265</v>
      </c>
      <c r="M25" s="318">
        <v>6935</v>
      </c>
      <c r="N25" s="318">
        <v>7234</v>
      </c>
      <c r="O25" s="318">
        <v>6265</v>
      </c>
      <c r="P25" s="234"/>
      <c r="Q25" s="234"/>
      <c r="R25" s="234"/>
      <c r="S25" s="234"/>
      <c r="T25" s="234"/>
      <c r="U25" s="318">
        <v>6265</v>
      </c>
      <c r="V25" s="318">
        <v>6935</v>
      </c>
      <c r="W25" s="1546">
        <f t="shared" si="1"/>
        <v>7234</v>
      </c>
      <c r="X25" s="318"/>
      <c r="Y25" s="234"/>
      <c r="Z25" s="234"/>
      <c r="AA25" s="234"/>
      <c r="AB25" s="234"/>
      <c r="AC25" s="693"/>
      <c r="AD25" s="808"/>
      <c r="AE25" s="1127"/>
      <c r="AF25" s="808"/>
      <c r="AG25" s="1502"/>
    </row>
    <row r="26" spans="1:33" ht="41.25" customHeight="1">
      <c r="A26" s="79"/>
      <c r="B26" s="75"/>
      <c r="C26" s="75" t="s">
        <v>106</v>
      </c>
      <c r="D26" s="281" t="s">
        <v>380</v>
      </c>
      <c r="E26" s="672"/>
      <c r="F26" s="318"/>
      <c r="G26" s="234"/>
      <c r="H26" s="234"/>
      <c r="I26" s="234"/>
      <c r="J26" s="234"/>
      <c r="K26" s="234"/>
      <c r="L26" s="318"/>
      <c r="M26" s="318"/>
      <c r="N26" s="318">
        <v>116</v>
      </c>
      <c r="O26" s="318"/>
      <c r="P26" s="234"/>
      <c r="Q26" s="234"/>
      <c r="R26" s="234"/>
      <c r="S26" s="234"/>
      <c r="T26" s="234"/>
      <c r="U26" s="318"/>
      <c r="V26" s="318"/>
      <c r="W26" s="1546">
        <f t="shared" si="1"/>
        <v>116</v>
      </c>
      <c r="X26" s="318"/>
      <c r="Y26" s="234"/>
      <c r="Z26" s="234"/>
      <c r="AA26" s="234"/>
      <c r="AB26" s="234"/>
      <c r="AC26" s="693"/>
      <c r="AD26" s="808"/>
      <c r="AE26" s="1127"/>
      <c r="AF26" s="808"/>
      <c r="AG26" s="1502"/>
    </row>
    <row r="27" spans="1:33" ht="21.75" customHeight="1">
      <c r="A27" s="79"/>
      <c r="B27" s="75"/>
      <c r="C27" s="75" t="s">
        <v>107</v>
      </c>
      <c r="D27" s="281" t="s">
        <v>381</v>
      </c>
      <c r="E27" s="672"/>
      <c r="F27" s="318"/>
      <c r="G27" s="234"/>
      <c r="H27" s="234"/>
      <c r="I27" s="234"/>
      <c r="J27" s="234"/>
      <c r="K27" s="234"/>
      <c r="L27" s="318"/>
      <c r="M27" s="318"/>
      <c r="N27" s="318"/>
      <c r="O27" s="318"/>
      <c r="P27" s="234"/>
      <c r="Q27" s="234"/>
      <c r="R27" s="234"/>
      <c r="S27" s="234"/>
      <c r="T27" s="234"/>
      <c r="U27" s="318"/>
      <c r="V27" s="318"/>
      <c r="W27" s="1546">
        <f t="shared" si="1"/>
        <v>0</v>
      </c>
      <c r="X27" s="318"/>
      <c r="Y27" s="234"/>
      <c r="Z27" s="234"/>
      <c r="AA27" s="234"/>
      <c r="AB27" s="234"/>
      <c r="AC27" s="693"/>
      <c r="AD27" s="808"/>
      <c r="AE27" s="1127"/>
      <c r="AF27" s="808"/>
      <c r="AG27" s="1502"/>
    </row>
    <row r="28" spans="1:33" ht="21.75" customHeight="1">
      <c r="A28" s="79"/>
      <c r="B28" s="75" t="s">
        <v>346</v>
      </c>
      <c r="C28" s="1681" t="s">
        <v>382</v>
      </c>
      <c r="D28" s="1681"/>
      <c r="E28" s="672"/>
      <c r="F28" s="318"/>
      <c r="G28" s="234"/>
      <c r="H28" s="234"/>
      <c r="I28" s="234"/>
      <c r="J28" s="234"/>
      <c r="K28" s="234"/>
      <c r="L28" s="318"/>
      <c r="M28" s="318"/>
      <c r="N28" s="318"/>
      <c r="O28" s="318"/>
      <c r="P28" s="234"/>
      <c r="Q28" s="234"/>
      <c r="R28" s="234"/>
      <c r="S28" s="234"/>
      <c r="T28" s="234"/>
      <c r="U28" s="318"/>
      <c r="V28" s="318"/>
      <c r="W28" s="1546">
        <f t="shared" si="1"/>
        <v>0</v>
      </c>
      <c r="X28" s="318"/>
      <c r="Y28" s="234"/>
      <c r="Z28" s="234"/>
      <c r="AA28" s="234"/>
      <c r="AB28" s="234"/>
      <c r="AC28" s="693">
        <v>270</v>
      </c>
      <c r="AD28" s="808"/>
      <c r="AE28" s="1127"/>
      <c r="AF28" s="808"/>
      <c r="AG28" s="1502"/>
    </row>
    <row r="29" spans="1:33" ht="21.75" customHeight="1">
      <c r="A29" s="83"/>
      <c r="B29" s="84" t="s">
        <v>383</v>
      </c>
      <c r="C29" s="1681" t="s">
        <v>384</v>
      </c>
      <c r="D29" s="1681"/>
      <c r="E29" s="672"/>
      <c r="F29" s="318"/>
      <c r="G29" s="234"/>
      <c r="H29" s="234"/>
      <c r="I29" s="234"/>
      <c r="J29" s="234"/>
      <c r="K29" s="234"/>
      <c r="L29" s="318"/>
      <c r="M29" s="318"/>
      <c r="N29" s="318"/>
      <c r="O29" s="318"/>
      <c r="P29" s="234"/>
      <c r="Q29" s="234"/>
      <c r="R29" s="234"/>
      <c r="S29" s="234"/>
      <c r="T29" s="234"/>
      <c r="U29" s="318"/>
      <c r="V29" s="318"/>
      <c r="W29" s="1546">
        <f t="shared" si="1"/>
        <v>0</v>
      </c>
      <c r="X29" s="318"/>
      <c r="Y29" s="234"/>
      <c r="Z29" s="234"/>
      <c r="AA29" s="234"/>
      <c r="AB29" s="234"/>
      <c r="AC29" s="693"/>
      <c r="AD29" s="808"/>
      <c r="AE29" s="1127"/>
      <c r="AF29" s="808"/>
      <c r="AG29" s="1502"/>
    </row>
    <row r="30" spans="1:33" ht="21.75" customHeight="1">
      <c r="A30" s="83"/>
      <c r="B30" s="84" t="s">
        <v>385</v>
      </c>
      <c r="C30" s="1681" t="s">
        <v>386</v>
      </c>
      <c r="D30" s="1681"/>
      <c r="E30" s="672" t="s">
        <v>459</v>
      </c>
      <c r="F30" s="318"/>
      <c r="G30" s="234"/>
      <c r="H30" s="234"/>
      <c r="I30" s="234"/>
      <c r="J30" s="234"/>
      <c r="K30" s="234"/>
      <c r="L30" s="318"/>
      <c r="M30" s="318"/>
      <c r="N30" s="318"/>
      <c r="O30" s="318"/>
      <c r="P30" s="234"/>
      <c r="Q30" s="234"/>
      <c r="R30" s="234"/>
      <c r="S30" s="234"/>
      <c r="T30" s="234"/>
      <c r="U30" s="318"/>
      <c r="V30" s="318"/>
      <c r="W30" s="1546">
        <f t="shared" si="1"/>
        <v>0</v>
      </c>
      <c r="X30" s="318"/>
      <c r="Y30" s="234"/>
      <c r="Z30" s="234"/>
      <c r="AA30" s="234"/>
      <c r="AB30" s="234"/>
      <c r="AC30" s="693"/>
      <c r="AD30" s="808"/>
      <c r="AE30" s="1127"/>
      <c r="AF30" s="808"/>
      <c r="AG30" s="1502"/>
    </row>
    <row r="31" spans="1:33" ht="21.75" customHeight="1" thickBot="1">
      <c r="A31" s="83"/>
      <c r="B31" s="84" t="s">
        <v>78</v>
      </c>
      <c r="C31" s="1677" t="s">
        <v>79</v>
      </c>
      <c r="D31" s="1677"/>
      <c r="E31" s="677" t="s">
        <v>460</v>
      </c>
      <c r="F31" s="318">
        <v>200</v>
      </c>
      <c r="G31" s="234"/>
      <c r="H31" s="234"/>
      <c r="I31" s="234"/>
      <c r="J31" s="234"/>
      <c r="K31" s="234"/>
      <c r="L31" s="318">
        <v>200</v>
      </c>
      <c r="M31" s="318">
        <v>200</v>
      </c>
      <c r="N31" s="318">
        <v>200</v>
      </c>
      <c r="O31" s="318">
        <v>200</v>
      </c>
      <c r="P31" s="234"/>
      <c r="Q31" s="234"/>
      <c r="R31" s="234"/>
      <c r="S31" s="234"/>
      <c r="T31" s="234"/>
      <c r="U31" s="318">
        <v>200</v>
      </c>
      <c r="V31" s="318">
        <v>200</v>
      </c>
      <c r="W31" s="1545">
        <f t="shared" si="1"/>
        <v>200</v>
      </c>
      <c r="X31" s="318"/>
      <c r="Y31" s="234"/>
      <c r="Z31" s="234"/>
      <c r="AA31" s="234"/>
      <c r="AB31" s="234"/>
      <c r="AC31" s="693"/>
      <c r="AD31" s="817"/>
      <c r="AE31" s="1128"/>
      <c r="AF31" s="817"/>
      <c r="AG31" s="1505"/>
    </row>
    <row r="32" spans="1:33" ht="33" customHeight="1" thickBot="1">
      <c r="A32" s="86" t="s">
        <v>10</v>
      </c>
      <c r="B32" s="1666" t="s">
        <v>387</v>
      </c>
      <c r="C32" s="1666"/>
      <c r="D32" s="1666"/>
      <c r="E32" s="670" t="s">
        <v>454</v>
      </c>
      <c r="F32" s="306">
        <f>F33+F34+F35+F36</f>
        <v>38210</v>
      </c>
      <c r="G32" s="306">
        <f aca="true" t="shared" si="3" ref="G32:AG32">G33+G34+G35+G36</f>
        <v>0</v>
      </c>
      <c r="H32" s="306">
        <f t="shared" si="3"/>
        <v>0</v>
      </c>
      <c r="I32" s="306">
        <f t="shared" si="3"/>
        <v>0</v>
      </c>
      <c r="J32" s="306">
        <f t="shared" si="3"/>
        <v>0</v>
      </c>
      <c r="K32" s="306">
        <f t="shared" si="3"/>
        <v>0</v>
      </c>
      <c r="L32" s="306">
        <v>38829</v>
      </c>
      <c r="M32" s="306">
        <v>40255</v>
      </c>
      <c r="N32" s="306">
        <v>40839</v>
      </c>
      <c r="O32" s="306">
        <f t="shared" si="3"/>
        <v>38210</v>
      </c>
      <c r="P32" s="306">
        <f t="shared" si="3"/>
        <v>0</v>
      </c>
      <c r="Q32" s="306">
        <f t="shared" si="3"/>
        <v>0</v>
      </c>
      <c r="R32" s="306">
        <f t="shared" si="3"/>
        <v>0</v>
      </c>
      <c r="S32" s="306">
        <f t="shared" si="3"/>
        <v>0</v>
      </c>
      <c r="T32" s="306">
        <f t="shared" si="3"/>
        <v>0</v>
      </c>
      <c r="U32" s="306">
        <v>38764</v>
      </c>
      <c r="V32" s="306">
        <v>40129</v>
      </c>
      <c r="W32" s="311">
        <f t="shared" si="1"/>
        <v>40652</v>
      </c>
      <c r="X32" s="306">
        <f t="shared" si="3"/>
        <v>0</v>
      </c>
      <c r="Y32" s="306">
        <f t="shared" si="3"/>
        <v>0</v>
      </c>
      <c r="Z32" s="306">
        <f t="shared" si="3"/>
        <v>0</v>
      </c>
      <c r="AA32" s="306">
        <f t="shared" si="3"/>
        <v>0</v>
      </c>
      <c r="AB32" s="306">
        <f t="shared" si="3"/>
        <v>0</v>
      </c>
      <c r="AC32" s="306">
        <f t="shared" si="3"/>
        <v>0</v>
      </c>
      <c r="AD32" s="1116">
        <v>65</v>
      </c>
      <c r="AE32" s="1129">
        <v>126</v>
      </c>
      <c r="AF32" s="1287">
        <v>187</v>
      </c>
      <c r="AG32" s="1129">
        <f t="shared" si="3"/>
        <v>0</v>
      </c>
    </row>
    <row r="33" spans="1:33" ht="21.75" customHeight="1" thickBot="1">
      <c r="A33" s="80"/>
      <c r="B33" s="84" t="s">
        <v>39</v>
      </c>
      <c r="C33" s="1689" t="s">
        <v>388</v>
      </c>
      <c r="D33" s="1689"/>
      <c r="E33" s="678" t="s">
        <v>461</v>
      </c>
      <c r="F33" s="318">
        <v>25036</v>
      </c>
      <c r="G33" s="646"/>
      <c r="H33" s="646"/>
      <c r="I33" s="646"/>
      <c r="J33" s="646"/>
      <c r="K33" s="646"/>
      <c r="L33" s="804">
        <v>25655</v>
      </c>
      <c r="M33" s="804">
        <v>26081</v>
      </c>
      <c r="N33" s="804">
        <v>26555</v>
      </c>
      <c r="O33" s="645">
        <v>25036</v>
      </c>
      <c r="P33" s="646"/>
      <c r="Q33" s="646"/>
      <c r="R33" s="646"/>
      <c r="S33" s="646"/>
      <c r="T33" s="1142"/>
      <c r="U33" s="1145">
        <v>25595</v>
      </c>
      <c r="V33" s="804">
        <v>25955</v>
      </c>
      <c r="W33" s="311">
        <f t="shared" si="1"/>
        <v>26368</v>
      </c>
      <c r="X33" s="645"/>
      <c r="Y33" s="89"/>
      <c r="Z33" s="89"/>
      <c r="AA33" s="89"/>
      <c r="AB33" s="89"/>
      <c r="AC33" s="694"/>
      <c r="AD33" s="826">
        <v>65</v>
      </c>
      <c r="AE33" s="1130">
        <v>126</v>
      </c>
      <c r="AF33" s="826">
        <v>187</v>
      </c>
      <c r="AG33" s="1501"/>
    </row>
    <row r="34" spans="1:33" ht="21.75" customHeight="1" thickBot="1">
      <c r="A34" s="79"/>
      <c r="B34" s="84" t="s">
        <v>40</v>
      </c>
      <c r="C34" s="1681" t="s">
        <v>389</v>
      </c>
      <c r="D34" s="1681"/>
      <c r="E34" s="672"/>
      <c r="F34" s="318"/>
      <c r="G34" s="648"/>
      <c r="H34" s="648"/>
      <c r="I34" s="648"/>
      <c r="J34" s="648"/>
      <c r="K34" s="648"/>
      <c r="L34" s="805"/>
      <c r="M34" s="805"/>
      <c r="N34" s="805"/>
      <c r="O34" s="647"/>
      <c r="P34" s="648"/>
      <c r="Q34" s="648"/>
      <c r="R34" s="648"/>
      <c r="S34" s="648"/>
      <c r="T34" s="1117"/>
      <c r="U34" s="1131"/>
      <c r="V34" s="805"/>
      <c r="W34" s="1544">
        <f t="shared" si="1"/>
        <v>0</v>
      </c>
      <c r="X34" s="647"/>
      <c r="Y34" s="89"/>
      <c r="Z34" s="89"/>
      <c r="AA34" s="89"/>
      <c r="AB34" s="89"/>
      <c r="AC34" s="694"/>
      <c r="AD34" s="1117"/>
      <c r="AE34" s="1131"/>
      <c r="AF34" s="1500"/>
      <c r="AG34" s="1502"/>
    </row>
    <row r="35" spans="1:33" ht="21.75" customHeight="1" thickBot="1">
      <c r="A35" s="79"/>
      <c r="B35" s="84" t="s">
        <v>76</v>
      </c>
      <c r="C35" s="1681" t="s">
        <v>390</v>
      </c>
      <c r="D35" s="1681"/>
      <c r="E35" s="672"/>
      <c r="F35" s="318"/>
      <c r="G35" s="648"/>
      <c r="H35" s="648"/>
      <c r="I35" s="648"/>
      <c r="J35" s="648"/>
      <c r="K35" s="648"/>
      <c r="L35" s="805"/>
      <c r="M35" s="805"/>
      <c r="N35" s="805"/>
      <c r="O35" s="647"/>
      <c r="P35" s="648"/>
      <c r="Q35" s="648"/>
      <c r="R35" s="648"/>
      <c r="S35" s="648"/>
      <c r="T35" s="1117"/>
      <c r="U35" s="1131"/>
      <c r="V35" s="805"/>
      <c r="W35" s="1546">
        <f t="shared" si="1"/>
        <v>0</v>
      </c>
      <c r="X35" s="647"/>
      <c r="Y35" s="89"/>
      <c r="Z35" s="89"/>
      <c r="AA35" s="89"/>
      <c r="AB35" s="89"/>
      <c r="AC35" s="694"/>
      <c r="AD35" s="1117"/>
      <c r="AE35" s="1131"/>
      <c r="AF35" s="1500"/>
      <c r="AG35" s="1502"/>
    </row>
    <row r="36" spans="1:33" ht="30" customHeight="1" thickBot="1">
      <c r="A36" s="79"/>
      <c r="B36" s="84" t="s">
        <v>77</v>
      </c>
      <c r="C36" s="1681" t="s">
        <v>391</v>
      </c>
      <c r="D36" s="1681"/>
      <c r="E36" s="672" t="s">
        <v>462</v>
      </c>
      <c r="F36" s="318">
        <v>13174</v>
      </c>
      <c r="G36" s="648"/>
      <c r="H36" s="648"/>
      <c r="I36" s="648"/>
      <c r="J36" s="648"/>
      <c r="K36" s="648"/>
      <c r="L36" s="805">
        <v>13174</v>
      </c>
      <c r="M36" s="805">
        <v>14174</v>
      </c>
      <c r="N36" s="805">
        <v>14284</v>
      </c>
      <c r="O36" s="647">
        <v>13174</v>
      </c>
      <c r="P36" s="648"/>
      <c r="Q36" s="648"/>
      <c r="R36" s="648"/>
      <c r="S36" s="648"/>
      <c r="T36" s="1117"/>
      <c r="U36" s="1131">
        <v>13174</v>
      </c>
      <c r="V36" s="805">
        <v>14174</v>
      </c>
      <c r="W36" s="1546">
        <f t="shared" si="1"/>
        <v>14284</v>
      </c>
      <c r="X36" s="647"/>
      <c r="Y36" s="89"/>
      <c r="Z36" s="89"/>
      <c r="AA36" s="89"/>
      <c r="AB36" s="89"/>
      <c r="AC36" s="694"/>
      <c r="AD36" s="1117"/>
      <c r="AE36" s="1131"/>
      <c r="AF36" s="1500"/>
      <c r="AG36" s="1502"/>
    </row>
    <row r="37" spans="1:33" ht="27.75" customHeight="1" thickBot="1">
      <c r="A37" s="79"/>
      <c r="B37" s="84"/>
      <c r="C37" s="81" t="s">
        <v>392</v>
      </c>
      <c r="D37" s="840" t="s">
        <v>30</v>
      </c>
      <c r="E37" s="676"/>
      <c r="F37" s="318">
        <v>8101</v>
      </c>
      <c r="G37" s="648"/>
      <c r="H37" s="648"/>
      <c r="I37" s="648"/>
      <c r="J37" s="648"/>
      <c r="K37" s="648"/>
      <c r="L37" s="805">
        <v>8101</v>
      </c>
      <c r="M37" s="805">
        <v>9101</v>
      </c>
      <c r="N37" s="805">
        <v>9101</v>
      </c>
      <c r="O37" s="647">
        <v>8101</v>
      </c>
      <c r="P37" s="648"/>
      <c r="Q37" s="648"/>
      <c r="R37" s="648"/>
      <c r="S37" s="648"/>
      <c r="T37" s="1117"/>
      <c r="U37" s="1131">
        <v>8101</v>
      </c>
      <c r="V37" s="805">
        <v>8101</v>
      </c>
      <c r="W37" s="1546">
        <f t="shared" si="1"/>
        <v>9101</v>
      </c>
      <c r="X37" s="647"/>
      <c r="Y37" s="89"/>
      <c r="Z37" s="89"/>
      <c r="AA37" s="89"/>
      <c r="AB37" s="89"/>
      <c r="AC37" s="694"/>
      <c r="AD37" s="1117"/>
      <c r="AE37" s="1131"/>
      <c r="AF37" s="1500"/>
      <c r="AG37" s="1502"/>
    </row>
    <row r="38" spans="1:33" ht="21.75" customHeight="1" thickBot="1">
      <c r="A38" s="79"/>
      <c r="B38" s="84"/>
      <c r="C38" s="75" t="s">
        <v>393</v>
      </c>
      <c r="D38" s="801" t="s">
        <v>29</v>
      </c>
      <c r="E38" s="672"/>
      <c r="F38" s="318"/>
      <c r="G38" s="648"/>
      <c r="H38" s="648"/>
      <c r="I38" s="648"/>
      <c r="J38" s="648"/>
      <c r="K38" s="648"/>
      <c r="L38" s="805"/>
      <c r="M38" s="805"/>
      <c r="N38" s="805"/>
      <c r="O38" s="647"/>
      <c r="P38" s="648"/>
      <c r="Q38" s="648"/>
      <c r="R38" s="648"/>
      <c r="S38" s="648"/>
      <c r="T38" s="1117"/>
      <c r="U38" s="1131"/>
      <c r="V38" s="805"/>
      <c r="W38" s="1546">
        <f t="shared" si="1"/>
        <v>0</v>
      </c>
      <c r="X38" s="647"/>
      <c r="Y38" s="89"/>
      <c r="Z38" s="89"/>
      <c r="AA38" s="89"/>
      <c r="AB38" s="89"/>
      <c r="AC38" s="694"/>
      <c r="AD38" s="1117"/>
      <c r="AE38" s="1131"/>
      <c r="AF38" s="1500"/>
      <c r="AG38" s="1502"/>
    </row>
    <row r="39" spans="1:33" ht="21.75" customHeight="1" thickBot="1">
      <c r="A39" s="79"/>
      <c r="B39" s="84"/>
      <c r="C39" s="75" t="s">
        <v>394</v>
      </c>
      <c r="D39" s="801" t="s">
        <v>31</v>
      </c>
      <c r="E39" s="672"/>
      <c r="F39" s="318">
        <v>5073</v>
      </c>
      <c r="G39" s="650"/>
      <c r="H39" s="650"/>
      <c r="I39" s="650"/>
      <c r="J39" s="650"/>
      <c r="K39" s="650"/>
      <c r="L39" s="806">
        <v>5073</v>
      </c>
      <c r="M39" s="806">
        <v>5073</v>
      </c>
      <c r="N39" s="806">
        <v>5183</v>
      </c>
      <c r="O39" s="649">
        <v>5073</v>
      </c>
      <c r="P39" s="650"/>
      <c r="Q39" s="650"/>
      <c r="R39" s="650"/>
      <c r="S39" s="650"/>
      <c r="T39" s="1143"/>
      <c r="U39" s="1146">
        <v>5073</v>
      </c>
      <c r="V39" s="806">
        <v>5073</v>
      </c>
      <c r="W39" s="1545">
        <f t="shared" si="1"/>
        <v>5183</v>
      </c>
      <c r="X39" s="649"/>
      <c r="Y39" s="89"/>
      <c r="Z39" s="89"/>
      <c r="AA39" s="89"/>
      <c r="AB39" s="89"/>
      <c r="AC39" s="694"/>
      <c r="AD39" s="827"/>
      <c r="AE39" s="1132"/>
      <c r="AF39" s="827"/>
      <c r="AG39" s="1505"/>
    </row>
    <row r="40" spans="1:33" ht="33.75" customHeight="1" thickBot="1">
      <c r="A40" s="86" t="s">
        <v>11</v>
      </c>
      <c r="B40" s="1688" t="s">
        <v>395</v>
      </c>
      <c r="C40" s="1688"/>
      <c r="D40" s="1688"/>
      <c r="E40" s="679" t="s">
        <v>463</v>
      </c>
      <c r="F40" s="306">
        <f>F41+F42</f>
        <v>0</v>
      </c>
      <c r="G40" s="306">
        <f aca="true" t="shared" si="4" ref="G40:AG40">G41+G42</f>
        <v>0</v>
      </c>
      <c r="H40" s="306">
        <f t="shared" si="4"/>
        <v>0</v>
      </c>
      <c r="I40" s="306">
        <f t="shared" si="4"/>
        <v>0</v>
      </c>
      <c r="J40" s="306">
        <f t="shared" si="4"/>
        <v>0</v>
      </c>
      <c r="K40" s="306">
        <f t="shared" si="4"/>
        <v>0</v>
      </c>
      <c r="L40" s="306"/>
      <c r="M40" s="306"/>
      <c r="N40" s="306"/>
      <c r="O40" s="306">
        <f t="shared" si="4"/>
        <v>0</v>
      </c>
      <c r="P40" s="306">
        <f t="shared" si="4"/>
        <v>0</v>
      </c>
      <c r="Q40" s="306">
        <f t="shared" si="4"/>
        <v>0</v>
      </c>
      <c r="R40" s="306">
        <f t="shared" si="4"/>
        <v>0</v>
      </c>
      <c r="S40" s="306">
        <f t="shared" si="4"/>
        <v>0</v>
      </c>
      <c r="T40" s="1116">
        <f t="shared" si="4"/>
        <v>0</v>
      </c>
      <c r="U40" s="1129"/>
      <c r="V40" s="845"/>
      <c r="W40" s="311">
        <f t="shared" si="1"/>
        <v>0</v>
      </c>
      <c r="X40" s="306">
        <f t="shared" si="4"/>
        <v>0</v>
      </c>
      <c r="Y40" s="306">
        <f t="shared" si="4"/>
        <v>0</v>
      </c>
      <c r="Z40" s="306">
        <f t="shared" si="4"/>
        <v>0</v>
      </c>
      <c r="AA40" s="306">
        <f t="shared" si="4"/>
        <v>0</v>
      </c>
      <c r="AB40" s="306">
        <f t="shared" si="4"/>
        <v>0</v>
      </c>
      <c r="AC40" s="306">
        <f t="shared" si="4"/>
        <v>0</v>
      </c>
      <c r="AD40" s="1116"/>
      <c r="AE40" s="1129"/>
      <c r="AF40" s="1287"/>
      <c r="AG40" s="1129">
        <f t="shared" si="4"/>
        <v>0</v>
      </c>
    </row>
    <row r="41" spans="1:33" ht="21.75" customHeight="1">
      <c r="A41" s="80"/>
      <c r="B41" s="87" t="s">
        <v>396</v>
      </c>
      <c r="C41" s="1674" t="s">
        <v>398</v>
      </c>
      <c r="D41" s="1674"/>
      <c r="E41" s="676" t="s">
        <v>464</v>
      </c>
      <c r="F41" s="318"/>
      <c r="G41" s="316"/>
      <c r="H41" s="316"/>
      <c r="I41" s="316"/>
      <c r="J41" s="316"/>
      <c r="K41" s="316"/>
      <c r="L41" s="807"/>
      <c r="M41" s="807"/>
      <c r="N41" s="807"/>
      <c r="O41" s="315"/>
      <c r="P41" s="316"/>
      <c r="Q41" s="316"/>
      <c r="R41" s="316"/>
      <c r="S41" s="316"/>
      <c r="T41" s="696"/>
      <c r="U41" s="1133"/>
      <c r="V41" s="807"/>
      <c r="W41" s="1544">
        <f t="shared" si="1"/>
        <v>0</v>
      </c>
      <c r="X41" s="315"/>
      <c r="Y41" s="316"/>
      <c r="Z41" s="316"/>
      <c r="AA41" s="316"/>
      <c r="AB41" s="316"/>
      <c r="AC41" s="696"/>
      <c r="AD41" s="828"/>
      <c r="AE41" s="1133"/>
      <c r="AF41" s="828"/>
      <c r="AG41" s="1501"/>
    </row>
    <row r="42" spans="1:33" ht="27" customHeight="1">
      <c r="A42" s="79"/>
      <c r="B42" s="76" t="s">
        <v>397</v>
      </c>
      <c r="C42" s="1681" t="s">
        <v>399</v>
      </c>
      <c r="D42" s="1681"/>
      <c r="E42" s="672" t="s">
        <v>465</v>
      </c>
      <c r="F42" s="318"/>
      <c r="G42" s="234"/>
      <c r="H42" s="234"/>
      <c r="I42" s="234"/>
      <c r="J42" s="234"/>
      <c r="K42" s="234"/>
      <c r="L42" s="803"/>
      <c r="M42" s="803"/>
      <c r="N42" s="803"/>
      <c r="O42" s="318"/>
      <c r="P42" s="234"/>
      <c r="Q42" s="234"/>
      <c r="R42" s="234"/>
      <c r="S42" s="234"/>
      <c r="T42" s="693"/>
      <c r="U42" s="1127"/>
      <c r="V42" s="803"/>
      <c r="W42" s="1546">
        <f t="shared" si="1"/>
        <v>0</v>
      </c>
      <c r="X42" s="318"/>
      <c r="Y42" s="234"/>
      <c r="Z42" s="234"/>
      <c r="AA42" s="234"/>
      <c r="AB42" s="234"/>
      <c r="AC42" s="693"/>
      <c r="AD42" s="808"/>
      <c r="AE42" s="1127"/>
      <c r="AF42" s="808"/>
      <c r="AG42" s="1502"/>
    </row>
    <row r="43" spans="1:33" ht="30" customHeight="1">
      <c r="A43" s="79"/>
      <c r="B43" s="87"/>
      <c r="C43" s="81" t="s">
        <v>400</v>
      </c>
      <c r="D43" s="644" t="s">
        <v>30</v>
      </c>
      <c r="E43" s="676"/>
      <c r="F43" s="318"/>
      <c r="G43" s="234"/>
      <c r="H43" s="234"/>
      <c r="I43" s="234"/>
      <c r="J43" s="234"/>
      <c r="K43" s="234"/>
      <c r="L43" s="803"/>
      <c r="M43" s="803"/>
      <c r="N43" s="803"/>
      <c r="O43" s="318"/>
      <c r="P43" s="234"/>
      <c r="Q43" s="234"/>
      <c r="R43" s="234"/>
      <c r="S43" s="234"/>
      <c r="T43" s="693"/>
      <c r="U43" s="1127"/>
      <c r="V43" s="803"/>
      <c r="W43" s="1546">
        <f t="shared" si="1"/>
        <v>0</v>
      </c>
      <c r="X43" s="318"/>
      <c r="Y43" s="234"/>
      <c r="Z43" s="234"/>
      <c r="AA43" s="234"/>
      <c r="AB43" s="234"/>
      <c r="AC43" s="693"/>
      <c r="AD43" s="808"/>
      <c r="AE43" s="1127"/>
      <c r="AF43" s="808"/>
      <c r="AG43" s="1502"/>
    </row>
    <row r="44" spans="1:33" ht="21.75" customHeight="1">
      <c r="A44" s="79"/>
      <c r="B44" s="76"/>
      <c r="C44" s="75" t="s">
        <v>401</v>
      </c>
      <c r="D44" s="644" t="s">
        <v>29</v>
      </c>
      <c r="E44" s="676"/>
      <c r="F44" s="318"/>
      <c r="G44" s="234"/>
      <c r="H44" s="234"/>
      <c r="I44" s="234"/>
      <c r="J44" s="234"/>
      <c r="K44" s="502"/>
      <c r="L44" s="808"/>
      <c r="M44" s="234"/>
      <c r="N44" s="808"/>
      <c r="O44" s="318"/>
      <c r="P44" s="234"/>
      <c r="Q44" s="234"/>
      <c r="R44" s="234"/>
      <c r="S44" s="234"/>
      <c r="T44" s="693"/>
      <c r="U44" s="1127"/>
      <c r="V44" s="808"/>
      <c r="W44" s="1546">
        <f t="shared" si="1"/>
        <v>0</v>
      </c>
      <c r="X44" s="318"/>
      <c r="Y44" s="234"/>
      <c r="Z44" s="234"/>
      <c r="AA44" s="234"/>
      <c r="AB44" s="234"/>
      <c r="AC44" s="693"/>
      <c r="AD44" s="808"/>
      <c r="AE44" s="1127"/>
      <c r="AF44" s="808"/>
      <c r="AG44" s="1502"/>
    </row>
    <row r="45" spans="1:33" ht="21.75" customHeight="1" thickBot="1">
      <c r="A45" s="83"/>
      <c r="B45" s="87"/>
      <c r="C45" s="81" t="s">
        <v>402</v>
      </c>
      <c r="D45" s="644" t="s">
        <v>403</v>
      </c>
      <c r="E45" s="676"/>
      <c r="F45" s="318"/>
      <c r="G45" s="234"/>
      <c r="H45" s="234"/>
      <c r="I45" s="234"/>
      <c r="J45" s="234"/>
      <c r="K45" s="502"/>
      <c r="L45" s="808"/>
      <c r="M45" s="234"/>
      <c r="N45" s="808"/>
      <c r="O45" s="318"/>
      <c r="P45" s="234"/>
      <c r="Q45" s="234"/>
      <c r="R45" s="234"/>
      <c r="S45" s="234"/>
      <c r="T45" s="693"/>
      <c r="U45" s="1128"/>
      <c r="V45" s="817"/>
      <c r="W45" s="1545">
        <f t="shared" si="1"/>
        <v>0</v>
      </c>
      <c r="X45" s="365"/>
      <c r="Y45" s="366"/>
      <c r="Z45" s="366"/>
      <c r="AA45" s="366"/>
      <c r="AB45" s="366"/>
      <c r="AC45" s="697"/>
      <c r="AD45" s="817"/>
      <c r="AE45" s="1128"/>
      <c r="AF45" s="817"/>
      <c r="AG45" s="1505"/>
    </row>
    <row r="46" spans="1:33" ht="21.75" customHeight="1" hidden="1">
      <c r="A46" s="327"/>
      <c r="B46" s="76"/>
      <c r="C46" s="1681"/>
      <c r="D46" s="1681"/>
      <c r="E46" s="672"/>
      <c r="F46" s="318"/>
      <c r="G46" s="234"/>
      <c r="H46" s="234"/>
      <c r="I46" s="234"/>
      <c r="J46" s="234"/>
      <c r="K46" s="502"/>
      <c r="L46" s="808"/>
      <c r="M46" s="808"/>
      <c r="N46" s="808"/>
      <c r="O46" s="318"/>
      <c r="P46" s="234"/>
      <c r="Q46" s="234"/>
      <c r="R46" s="234"/>
      <c r="S46" s="234"/>
      <c r="T46" s="693"/>
      <c r="U46" s="1134"/>
      <c r="V46" s="818"/>
      <c r="W46" s="311">
        <f t="shared" si="1"/>
        <v>0</v>
      </c>
      <c r="X46" s="328"/>
      <c r="Y46" s="329"/>
      <c r="Z46" s="329"/>
      <c r="AA46" s="329"/>
      <c r="AB46" s="329"/>
      <c r="AC46" s="329"/>
      <c r="AD46" s="818"/>
      <c r="AE46" s="1134"/>
      <c r="AF46" s="818"/>
      <c r="AG46" s="1506"/>
    </row>
    <row r="47" spans="1:33" ht="21.75" customHeight="1" hidden="1" thickBot="1">
      <c r="A47" s="327"/>
      <c r="B47" s="87"/>
      <c r="C47" s="1687"/>
      <c r="D47" s="1687"/>
      <c r="E47" s="680"/>
      <c r="F47" s="503"/>
      <c r="G47" s="504"/>
      <c r="H47" s="504"/>
      <c r="I47" s="504"/>
      <c r="J47" s="504"/>
      <c r="K47" s="505"/>
      <c r="L47" s="809"/>
      <c r="M47" s="809"/>
      <c r="N47" s="809"/>
      <c r="O47" s="503"/>
      <c r="P47" s="504"/>
      <c r="Q47" s="504"/>
      <c r="R47" s="504"/>
      <c r="S47" s="504"/>
      <c r="T47" s="1144"/>
      <c r="U47" s="1134"/>
      <c r="V47" s="818"/>
      <c r="W47" s="311">
        <f t="shared" si="1"/>
        <v>0</v>
      </c>
      <c r="X47" s="328"/>
      <c r="Y47" s="329"/>
      <c r="Z47" s="329"/>
      <c r="AA47" s="329"/>
      <c r="AB47" s="329"/>
      <c r="AC47" s="329"/>
      <c r="AD47" s="818"/>
      <c r="AE47" s="1134"/>
      <c r="AF47" s="818"/>
      <c r="AG47" s="1506"/>
    </row>
    <row r="48" spans="1:33" ht="24.75" customHeight="1" thickBot="1">
      <c r="A48" s="86" t="s">
        <v>12</v>
      </c>
      <c r="B48" s="1685" t="s">
        <v>83</v>
      </c>
      <c r="C48" s="1685"/>
      <c r="D48" s="1685"/>
      <c r="E48" s="670"/>
      <c r="F48" s="306">
        <f>F49+F50</f>
        <v>800</v>
      </c>
      <c r="G48" s="306">
        <f aca="true" t="shared" si="5" ref="G48:AG48">G49+G50</f>
        <v>0</v>
      </c>
      <c r="H48" s="306">
        <f t="shared" si="5"/>
        <v>0</v>
      </c>
      <c r="I48" s="306">
        <f t="shared" si="5"/>
        <v>0</v>
      </c>
      <c r="J48" s="306">
        <f t="shared" si="5"/>
        <v>0</v>
      </c>
      <c r="K48" s="306">
        <f t="shared" si="5"/>
        <v>0</v>
      </c>
      <c r="L48" s="306">
        <v>1030</v>
      </c>
      <c r="M48" s="306">
        <v>1030</v>
      </c>
      <c r="N48" s="306">
        <v>1030</v>
      </c>
      <c r="O48" s="306">
        <f t="shared" si="5"/>
        <v>800</v>
      </c>
      <c r="P48" s="306">
        <f t="shared" si="5"/>
        <v>0</v>
      </c>
      <c r="Q48" s="306">
        <f t="shared" si="5"/>
        <v>0</v>
      </c>
      <c r="R48" s="306">
        <f t="shared" si="5"/>
        <v>0</v>
      </c>
      <c r="S48" s="306">
        <f t="shared" si="5"/>
        <v>0</v>
      </c>
      <c r="T48" s="1116">
        <f t="shared" si="5"/>
        <v>0</v>
      </c>
      <c r="U48" s="1129">
        <v>1030</v>
      </c>
      <c r="V48" s="845">
        <v>1030</v>
      </c>
      <c r="W48" s="311">
        <f t="shared" si="1"/>
        <v>1030</v>
      </c>
      <c r="X48" s="306">
        <f t="shared" si="5"/>
        <v>0</v>
      </c>
      <c r="Y48" s="306" t="e">
        <f t="shared" si="5"/>
        <v>#REF!</v>
      </c>
      <c r="Z48" s="306" t="e">
        <f t="shared" si="5"/>
        <v>#REF!</v>
      </c>
      <c r="AA48" s="306" t="e">
        <f t="shared" si="5"/>
        <v>#REF!</v>
      </c>
      <c r="AB48" s="306" t="e">
        <f t="shared" si="5"/>
        <v>#REF!</v>
      </c>
      <c r="AC48" s="306" t="e">
        <f t="shared" si="5"/>
        <v>#REF!</v>
      </c>
      <c r="AD48" s="1116"/>
      <c r="AE48" s="1129"/>
      <c r="AF48" s="1287"/>
      <c r="AG48" s="1129">
        <f t="shared" si="5"/>
        <v>0</v>
      </c>
    </row>
    <row r="49" spans="1:33" s="7" customFormat="1" ht="21.75" customHeight="1">
      <c r="A49" s="88"/>
      <c r="B49" s="87" t="s">
        <v>41</v>
      </c>
      <c r="C49" s="1674" t="s">
        <v>81</v>
      </c>
      <c r="D49" s="1674"/>
      <c r="E49" s="676" t="s">
        <v>466</v>
      </c>
      <c r="F49" s="318">
        <v>800</v>
      </c>
      <c r="G49" s="233"/>
      <c r="H49" s="233"/>
      <c r="I49" s="233"/>
      <c r="J49" s="233"/>
      <c r="K49" s="233"/>
      <c r="L49" s="810">
        <v>800</v>
      </c>
      <c r="M49" s="810">
        <v>800</v>
      </c>
      <c r="N49" s="810">
        <v>800</v>
      </c>
      <c r="O49" s="317">
        <v>800</v>
      </c>
      <c r="P49" s="233"/>
      <c r="Q49" s="233"/>
      <c r="R49" s="233"/>
      <c r="S49" s="233"/>
      <c r="T49" s="698"/>
      <c r="U49" s="1135">
        <v>800</v>
      </c>
      <c r="V49" s="810">
        <v>800</v>
      </c>
      <c r="W49" s="1544">
        <f t="shared" si="1"/>
        <v>800</v>
      </c>
      <c r="X49" s="317"/>
      <c r="Y49" s="233" t="e">
        <f>SUM(#REF!)</f>
        <v>#REF!</v>
      </c>
      <c r="Z49" s="233" t="e">
        <f>SUM(#REF!)</f>
        <v>#REF!</v>
      </c>
      <c r="AA49" s="233" t="e">
        <f>SUM(#REF!)</f>
        <v>#REF!</v>
      </c>
      <c r="AB49" s="233" t="e">
        <f>SUM(#REF!)</f>
        <v>#REF!</v>
      </c>
      <c r="AC49" s="698" t="e">
        <f>SUM(#REF!)</f>
        <v>#REF!</v>
      </c>
      <c r="AD49" s="829"/>
      <c r="AE49" s="1135"/>
      <c r="AF49" s="829"/>
      <c r="AG49" s="1507"/>
    </row>
    <row r="50" spans="1:33" ht="21.75" customHeight="1" thickBot="1">
      <c r="A50" s="79"/>
      <c r="B50" s="75" t="s">
        <v>42</v>
      </c>
      <c r="C50" s="1675" t="s">
        <v>82</v>
      </c>
      <c r="D50" s="1675"/>
      <c r="E50" s="672" t="s">
        <v>467</v>
      </c>
      <c r="F50" s="318"/>
      <c r="G50" s="235"/>
      <c r="H50" s="235"/>
      <c r="I50" s="235"/>
      <c r="J50" s="235"/>
      <c r="K50" s="235"/>
      <c r="L50" s="811">
        <v>230</v>
      </c>
      <c r="M50" s="811">
        <v>230</v>
      </c>
      <c r="N50" s="811">
        <v>230</v>
      </c>
      <c r="O50" s="296"/>
      <c r="P50" s="235"/>
      <c r="Q50" s="235"/>
      <c r="R50" s="235"/>
      <c r="S50" s="235"/>
      <c r="T50" s="699"/>
      <c r="U50" s="1147">
        <v>230</v>
      </c>
      <c r="V50" s="811">
        <v>230</v>
      </c>
      <c r="W50" s="1547">
        <f t="shared" si="1"/>
        <v>230</v>
      </c>
      <c r="X50" s="296"/>
      <c r="Y50" s="235" t="e">
        <f>SUM(#REF!)</f>
        <v>#REF!</v>
      </c>
      <c r="Z50" s="235" t="e">
        <f>SUM(#REF!)</f>
        <v>#REF!</v>
      </c>
      <c r="AA50" s="235" t="e">
        <f>SUM(#REF!)</f>
        <v>#REF!</v>
      </c>
      <c r="AB50" s="235" t="e">
        <f>SUM(#REF!)</f>
        <v>#REF!</v>
      </c>
      <c r="AC50" s="699" t="e">
        <f>SUM(#REF!)</f>
        <v>#REF!</v>
      </c>
      <c r="AD50" s="830"/>
      <c r="AE50" s="1136"/>
      <c r="AF50" s="830"/>
      <c r="AG50" s="1505"/>
    </row>
    <row r="51" spans="1:33" ht="21.75" customHeight="1" thickBot="1">
      <c r="A51" s="86" t="s">
        <v>13</v>
      </c>
      <c r="B51" s="1666" t="s">
        <v>404</v>
      </c>
      <c r="C51" s="1666"/>
      <c r="D51" s="1666"/>
      <c r="E51" s="670" t="s">
        <v>468</v>
      </c>
      <c r="F51" s="301">
        <f>F52+F53</f>
        <v>0</v>
      </c>
      <c r="G51" s="301">
        <f aca="true" t="shared" si="6" ref="G51:AG51">G52+G53</f>
        <v>0</v>
      </c>
      <c r="H51" s="301">
        <f t="shared" si="6"/>
        <v>0</v>
      </c>
      <c r="I51" s="301">
        <f t="shared" si="6"/>
        <v>0</v>
      </c>
      <c r="J51" s="301">
        <f t="shared" si="6"/>
        <v>0</v>
      </c>
      <c r="K51" s="301">
        <f t="shared" si="6"/>
        <v>0</v>
      </c>
      <c r="L51" s="301"/>
      <c r="M51" s="301"/>
      <c r="N51" s="301"/>
      <c r="O51" s="301">
        <f t="shared" si="6"/>
        <v>0</v>
      </c>
      <c r="P51" s="301">
        <f t="shared" si="6"/>
        <v>0</v>
      </c>
      <c r="Q51" s="301">
        <f t="shared" si="6"/>
        <v>0</v>
      </c>
      <c r="R51" s="301">
        <f t="shared" si="6"/>
        <v>0</v>
      </c>
      <c r="S51" s="301">
        <f t="shared" si="6"/>
        <v>0</v>
      </c>
      <c r="T51" s="833">
        <f t="shared" si="6"/>
        <v>0</v>
      </c>
      <c r="U51" s="1137"/>
      <c r="V51" s="1119"/>
      <c r="W51" s="311">
        <f t="shared" si="1"/>
        <v>0</v>
      </c>
      <c r="X51" s="301">
        <f t="shared" si="6"/>
        <v>0</v>
      </c>
      <c r="Y51" s="301">
        <f t="shared" si="6"/>
        <v>0</v>
      </c>
      <c r="Z51" s="301">
        <f t="shared" si="6"/>
        <v>0</v>
      </c>
      <c r="AA51" s="301">
        <f t="shared" si="6"/>
        <v>0</v>
      </c>
      <c r="AB51" s="301">
        <f t="shared" si="6"/>
        <v>0</v>
      </c>
      <c r="AC51" s="301">
        <f t="shared" si="6"/>
        <v>0</v>
      </c>
      <c r="AD51" s="833"/>
      <c r="AE51" s="1137"/>
      <c r="AF51" s="1288"/>
      <c r="AG51" s="1137">
        <f t="shared" si="6"/>
        <v>0</v>
      </c>
    </row>
    <row r="52" spans="1:33" s="7" customFormat="1" ht="21.75" customHeight="1">
      <c r="A52" s="88"/>
      <c r="B52" s="81" t="s">
        <v>43</v>
      </c>
      <c r="C52" s="1674" t="s">
        <v>406</v>
      </c>
      <c r="D52" s="1674"/>
      <c r="E52" s="676" t="s">
        <v>469</v>
      </c>
      <c r="F52" s="321"/>
      <c r="G52" s="238"/>
      <c r="H52" s="238"/>
      <c r="I52" s="238"/>
      <c r="J52" s="238"/>
      <c r="K52" s="238"/>
      <c r="L52" s="812"/>
      <c r="M52" s="812"/>
      <c r="N52" s="812"/>
      <c r="O52" s="321"/>
      <c r="P52" s="238"/>
      <c r="Q52" s="238"/>
      <c r="R52" s="238"/>
      <c r="S52" s="238"/>
      <c r="T52" s="700"/>
      <c r="U52" s="1138"/>
      <c r="V52" s="812"/>
      <c r="W52" s="1544">
        <f t="shared" si="1"/>
        <v>0</v>
      </c>
      <c r="X52" s="321"/>
      <c r="Y52" s="238"/>
      <c r="Z52" s="238"/>
      <c r="AA52" s="238"/>
      <c r="AB52" s="238"/>
      <c r="AC52" s="700"/>
      <c r="AD52" s="831"/>
      <c r="AE52" s="1138"/>
      <c r="AF52" s="831"/>
      <c r="AG52" s="1507"/>
    </row>
    <row r="53" spans="1:33" ht="21.75" customHeight="1" thickBot="1">
      <c r="A53" s="83"/>
      <c r="B53" s="84" t="s">
        <v>405</v>
      </c>
      <c r="C53" s="1677" t="s">
        <v>407</v>
      </c>
      <c r="D53" s="1677"/>
      <c r="E53" s="677" t="s">
        <v>470</v>
      </c>
      <c r="F53" s="319"/>
      <c r="G53" s="320"/>
      <c r="H53" s="320"/>
      <c r="I53" s="320"/>
      <c r="J53" s="320"/>
      <c r="K53" s="320"/>
      <c r="L53" s="813"/>
      <c r="M53" s="813"/>
      <c r="N53" s="813"/>
      <c r="O53" s="319"/>
      <c r="P53" s="320"/>
      <c r="Q53" s="320"/>
      <c r="R53" s="320"/>
      <c r="S53" s="320"/>
      <c r="T53" s="701"/>
      <c r="U53" s="1139"/>
      <c r="V53" s="813"/>
      <c r="W53" s="1547">
        <f t="shared" si="1"/>
        <v>0</v>
      </c>
      <c r="X53" s="319"/>
      <c r="Y53" s="320"/>
      <c r="Z53" s="320"/>
      <c r="AA53" s="320"/>
      <c r="AB53" s="320"/>
      <c r="AC53" s="701"/>
      <c r="AD53" s="832"/>
      <c r="AE53" s="1139"/>
      <c r="AF53" s="832"/>
      <c r="AG53" s="1505"/>
    </row>
    <row r="54" spans="1:33" ht="21.75" customHeight="1" thickBot="1">
      <c r="A54" s="86" t="s">
        <v>14</v>
      </c>
      <c r="B54" s="1676" t="s">
        <v>85</v>
      </c>
      <c r="C54" s="1676"/>
      <c r="D54" s="1676"/>
      <c r="E54" s="681"/>
      <c r="F54" s="301">
        <f>F7+F21+F32+F40+F48+F51</f>
        <v>65609</v>
      </c>
      <c r="G54" s="301">
        <f aca="true" t="shared" si="7" ref="G54:AG54">G7+G21+G32+G40+G48+G51</f>
        <v>0</v>
      </c>
      <c r="H54" s="301">
        <f t="shared" si="7"/>
        <v>0</v>
      </c>
      <c r="I54" s="301">
        <f t="shared" si="7"/>
        <v>0</v>
      </c>
      <c r="J54" s="301">
        <f t="shared" si="7"/>
        <v>0</v>
      </c>
      <c r="K54" s="301">
        <f t="shared" si="7"/>
        <v>0</v>
      </c>
      <c r="L54" s="301">
        <v>66458</v>
      </c>
      <c r="M54" s="301">
        <v>68554</v>
      </c>
      <c r="N54" s="301">
        <v>74172</v>
      </c>
      <c r="O54" s="301">
        <f t="shared" si="7"/>
        <v>62116</v>
      </c>
      <c r="P54" s="301">
        <f t="shared" si="7"/>
        <v>0</v>
      </c>
      <c r="Q54" s="301">
        <f t="shared" si="7"/>
        <v>0</v>
      </c>
      <c r="R54" s="301">
        <f t="shared" si="7"/>
        <v>0</v>
      </c>
      <c r="S54" s="301">
        <f t="shared" si="7"/>
        <v>0</v>
      </c>
      <c r="T54" s="833">
        <f t="shared" si="7"/>
        <v>0</v>
      </c>
      <c r="U54" s="1137">
        <v>62900</v>
      </c>
      <c r="V54" s="1119">
        <v>64935</v>
      </c>
      <c r="W54" s="311">
        <f t="shared" si="1"/>
        <v>70468</v>
      </c>
      <c r="X54" s="301">
        <f t="shared" si="7"/>
        <v>3493</v>
      </c>
      <c r="Y54" s="301" t="e">
        <f t="shared" si="7"/>
        <v>#REF!</v>
      </c>
      <c r="Z54" s="301" t="e">
        <f t="shared" si="7"/>
        <v>#REF!</v>
      </c>
      <c r="AA54" s="301" t="e">
        <f t="shared" si="7"/>
        <v>#REF!</v>
      </c>
      <c r="AB54" s="301" t="e">
        <f t="shared" si="7"/>
        <v>#REF!</v>
      </c>
      <c r="AC54" s="301" t="e">
        <f t="shared" si="7"/>
        <v>#REF!</v>
      </c>
      <c r="AD54" s="833">
        <f>AD21+AD32</f>
        <v>3558</v>
      </c>
      <c r="AE54" s="1137">
        <v>3619</v>
      </c>
      <c r="AF54" s="1288">
        <v>3704</v>
      </c>
      <c r="AG54" s="1137">
        <f t="shared" si="7"/>
        <v>0</v>
      </c>
    </row>
    <row r="55" spans="1:33" ht="24" customHeight="1" thickBot="1">
      <c r="A55" s="82" t="s">
        <v>59</v>
      </c>
      <c r="B55" s="1666" t="s">
        <v>408</v>
      </c>
      <c r="C55" s="1666"/>
      <c r="D55" s="1666"/>
      <c r="E55" s="670"/>
      <c r="F55" s="301">
        <f>F56+F57+F58</f>
        <v>3750</v>
      </c>
      <c r="G55" s="301">
        <f aca="true" t="shared" si="8" ref="G55:AC55">G56+G57+G58</f>
        <v>0</v>
      </c>
      <c r="H55" s="301">
        <f t="shared" si="8"/>
        <v>0</v>
      </c>
      <c r="I55" s="301">
        <f t="shared" si="8"/>
        <v>0</v>
      </c>
      <c r="J55" s="301">
        <f t="shared" si="8"/>
        <v>0</v>
      </c>
      <c r="K55" s="301">
        <f t="shared" si="8"/>
        <v>0</v>
      </c>
      <c r="L55" s="301">
        <v>4706</v>
      </c>
      <c r="M55" s="301">
        <v>4706</v>
      </c>
      <c r="N55" s="301">
        <v>5389</v>
      </c>
      <c r="O55" s="301">
        <f t="shared" si="8"/>
        <v>3750</v>
      </c>
      <c r="P55" s="301">
        <f t="shared" si="8"/>
        <v>0</v>
      </c>
      <c r="Q55" s="301">
        <f t="shared" si="8"/>
        <v>0</v>
      </c>
      <c r="R55" s="301">
        <f t="shared" si="8"/>
        <v>0</v>
      </c>
      <c r="S55" s="301">
        <f t="shared" si="8"/>
        <v>0</v>
      </c>
      <c r="T55" s="833">
        <f t="shared" si="8"/>
        <v>0</v>
      </c>
      <c r="U55" s="1137">
        <v>4706</v>
      </c>
      <c r="V55" s="1119">
        <v>4706</v>
      </c>
      <c r="W55" s="311">
        <f t="shared" si="1"/>
        <v>5389</v>
      </c>
      <c r="X55" s="301">
        <f t="shared" si="8"/>
        <v>0</v>
      </c>
      <c r="Y55" s="301">
        <f t="shared" si="8"/>
        <v>0</v>
      </c>
      <c r="Z55" s="301">
        <f t="shared" si="8"/>
        <v>0</v>
      </c>
      <c r="AA55" s="301">
        <f t="shared" si="8"/>
        <v>0</v>
      </c>
      <c r="AB55" s="301">
        <f t="shared" si="8"/>
        <v>0</v>
      </c>
      <c r="AC55" s="301">
        <f t="shared" si="8"/>
        <v>0</v>
      </c>
      <c r="AD55" s="833"/>
      <c r="AE55" s="1137"/>
      <c r="AF55" s="1288"/>
      <c r="AG55" s="686"/>
    </row>
    <row r="56" spans="1:33" ht="21.75" customHeight="1">
      <c r="A56" s="80"/>
      <c r="B56" s="81" t="s">
        <v>45</v>
      </c>
      <c r="C56" s="1674" t="s">
        <v>409</v>
      </c>
      <c r="D56" s="1674"/>
      <c r="E56" s="676" t="s">
        <v>471</v>
      </c>
      <c r="F56" s="318"/>
      <c r="G56" s="238"/>
      <c r="H56" s="238"/>
      <c r="I56" s="238"/>
      <c r="J56" s="238"/>
      <c r="K56" s="238"/>
      <c r="L56" s="843">
        <v>956</v>
      </c>
      <c r="M56" s="843">
        <v>956</v>
      </c>
      <c r="N56" s="843">
        <v>956</v>
      </c>
      <c r="O56" s="321"/>
      <c r="P56" s="238"/>
      <c r="Q56" s="238"/>
      <c r="R56" s="238"/>
      <c r="S56" s="238"/>
      <c r="T56" s="700"/>
      <c r="U56" s="1148">
        <v>956</v>
      </c>
      <c r="V56" s="843">
        <v>956</v>
      </c>
      <c r="W56" s="1544">
        <f t="shared" si="1"/>
        <v>956</v>
      </c>
      <c r="X56" s="321"/>
      <c r="Y56" s="238">
        <f>SUM(Y57:Y58)</f>
        <v>0</v>
      </c>
      <c r="Z56" s="238">
        <f>SUM(Z57:Z58)</f>
        <v>0</v>
      </c>
      <c r="AA56" s="238">
        <f>SUM(AA57:AA58)</f>
        <v>0</v>
      </c>
      <c r="AB56" s="238">
        <f>SUM(AB57:AB58)</f>
        <v>0</v>
      </c>
      <c r="AC56" s="700">
        <f>SUM(AC57:AC58)</f>
        <v>0</v>
      </c>
      <c r="AD56" s="831"/>
      <c r="AE56" s="1138"/>
      <c r="AF56" s="831"/>
      <c r="AG56" s="1501"/>
    </row>
    <row r="57" spans="1:33" ht="21.75" customHeight="1">
      <c r="A57" s="79"/>
      <c r="B57" s="76" t="s">
        <v>46</v>
      </c>
      <c r="C57" s="1674" t="s">
        <v>410</v>
      </c>
      <c r="D57" s="1674"/>
      <c r="E57" s="676" t="s">
        <v>472</v>
      </c>
      <c r="F57" s="318"/>
      <c r="G57" s="236"/>
      <c r="H57" s="236"/>
      <c r="I57" s="236"/>
      <c r="J57" s="236"/>
      <c r="K57" s="236"/>
      <c r="L57" s="814"/>
      <c r="M57" s="814"/>
      <c r="N57" s="814"/>
      <c r="O57" s="297"/>
      <c r="P57" s="236"/>
      <c r="Q57" s="236"/>
      <c r="R57" s="236"/>
      <c r="S57" s="236"/>
      <c r="T57" s="702"/>
      <c r="U57" s="1140"/>
      <c r="V57" s="814"/>
      <c r="W57" s="1546">
        <f t="shared" si="1"/>
        <v>0</v>
      </c>
      <c r="X57" s="297"/>
      <c r="Y57" s="236"/>
      <c r="Z57" s="236"/>
      <c r="AA57" s="236"/>
      <c r="AB57" s="236"/>
      <c r="AC57" s="702"/>
      <c r="AD57" s="834"/>
      <c r="AE57" s="1140"/>
      <c r="AF57" s="834"/>
      <c r="AG57" s="1502"/>
    </row>
    <row r="58" spans="1:33" ht="28.5" customHeight="1" thickBot="1">
      <c r="A58" s="79"/>
      <c r="B58" s="76" t="s">
        <v>84</v>
      </c>
      <c r="C58" s="1674" t="s">
        <v>411</v>
      </c>
      <c r="D58" s="1674"/>
      <c r="E58" s="676" t="s">
        <v>473</v>
      </c>
      <c r="F58" s="318">
        <v>3750</v>
      </c>
      <c r="G58" s="236"/>
      <c r="H58" s="236"/>
      <c r="I58" s="236"/>
      <c r="J58" s="236"/>
      <c r="K58" s="236"/>
      <c r="L58" s="814">
        <v>3750</v>
      </c>
      <c r="M58" s="814">
        <v>3750</v>
      </c>
      <c r="N58" s="814">
        <v>4433</v>
      </c>
      <c r="O58" s="297">
        <v>3750</v>
      </c>
      <c r="P58" s="236"/>
      <c r="Q58" s="236"/>
      <c r="R58" s="236"/>
      <c r="S58" s="236"/>
      <c r="T58" s="702"/>
      <c r="U58" s="1140">
        <v>3750</v>
      </c>
      <c r="V58" s="814">
        <v>3750</v>
      </c>
      <c r="W58" s="1545">
        <f t="shared" si="1"/>
        <v>4433</v>
      </c>
      <c r="X58" s="297"/>
      <c r="Y58" s="236"/>
      <c r="Z58" s="236"/>
      <c r="AA58" s="236"/>
      <c r="AB58" s="236"/>
      <c r="AC58" s="702"/>
      <c r="AD58" s="832"/>
      <c r="AE58" s="1139"/>
      <c r="AF58" s="832"/>
      <c r="AG58" s="1505"/>
    </row>
    <row r="59" spans="1:33" ht="35.25" customHeight="1" thickBot="1">
      <c r="A59" s="704" t="s">
        <v>60</v>
      </c>
      <c r="B59" s="1672" t="s">
        <v>86</v>
      </c>
      <c r="C59" s="1672"/>
      <c r="D59" s="1673"/>
      <c r="E59" s="682"/>
      <c r="F59" s="303">
        <f>F54+F55</f>
        <v>69359</v>
      </c>
      <c r="G59" s="303">
        <f aca="true" t="shared" si="9" ref="G59:AG59">G54+G55</f>
        <v>0</v>
      </c>
      <c r="H59" s="303">
        <f t="shared" si="9"/>
        <v>0</v>
      </c>
      <c r="I59" s="303">
        <f t="shared" si="9"/>
        <v>0</v>
      </c>
      <c r="J59" s="303">
        <f t="shared" si="9"/>
        <v>0</v>
      </c>
      <c r="K59" s="303">
        <f t="shared" si="9"/>
        <v>0</v>
      </c>
      <c r="L59" s="303">
        <f>L54+L55</f>
        <v>71164</v>
      </c>
      <c r="M59" s="303">
        <v>73260</v>
      </c>
      <c r="N59" s="303">
        <v>79561</v>
      </c>
      <c r="O59" s="303">
        <f t="shared" si="9"/>
        <v>65866</v>
      </c>
      <c r="P59" s="303">
        <f t="shared" si="9"/>
        <v>0</v>
      </c>
      <c r="Q59" s="303">
        <f t="shared" si="9"/>
        <v>0</v>
      </c>
      <c r="R59" s="303">
        <f t="shared" si="9"/>
        <v>0</v>
      </c>
      <c r="S59" s="303">
        <f t="shared" si="9"/>
        <v>0</v>
      </c>
      <c r="T59" s="1118">
        <f t="shared" si="9"/>
        <v>0</v>
      </c>
      <c r="U59" s="1141">
        <f>U54+U55</f>
        <v>67606</v>
      </c>
      <c r="V59" s="1120">
        <v>69641</v>
      </c>
      <c r="W59" s="311">
        <f t="shared" si="1"/>
        <v>75857</v>
      </c>
      <c r="X59" s="303">
        <f t="shared" si="9"/>
        <v>3493</v>
      </c>
      <c r="Y59" s="303" t="e">
        <f t="shared" si="9"/>
        <v>#REF!</v>
      </c>
      <c r="Z59" s="303" t="e">
        <f t="shared" si="9"/>
        <v>#REF!</v>
      </c>
      <c r="AA59" s="303" t="e">
        <f t="shared" si="9"/>
        <v>#REF!</v>
      </c>
      <c r="AB59" s="303" t="e">
        <f t="shared" si="9"/>
        <v>#REF!</v>
      </c>
      <c r="AC59" s="303" t="e">
        <f t="shared" si="9"/>
        <v>#REF!</v>
      </c>
      <c r="AD59" s="1118">
        <v>3558</v>
      </c>
      <c r="AE59" s="1141">
        <v>3619</v>
      </c>
      <c r="AF59" s="1289">
        <v>3704</v>
      </c>
      <c r="AG59" s="1141">
        <f t="shared" si="9"/>
        <v>0</v>
      </c>
    </row>
    <row r="60" spans="1:32" ht="21.75" customHeight="1" hidden="1" thickBot="1">
      <c r="A60" s="1678" t="s">
        <v>240</v>
      </c>
      <c r="B60" s="1679"/>
      <c r="C60" s="1679"/>
      <c r="D60" s="1679"/>
      <c r="E60" s="667"/>
      <c r="F60" s="506"/>
      <c r="G60" s="507"/>
      <c r="H60" s="507"/>
      <c r="I60" s="507"/>
      <c r="J60" s="507"/>
      <c r="K60" s="508"/>
      <c r="L60" s="815"/>
      <c r="M60" s="815"/>
      <c r="N60" s="815"/>
      <c r="O60" s="506"/>
      <c r="P60" s="507"/>
      <c r="Q60" s="507"/>
      <c r="R60" s="507"/>
      <c r="S60" s="507"/>
      <c r="T60" s="508"/>
      <c r="U60" s="815"/>
      <c r="V60" s="815"/>
      <c r="W60" s="311">
        <f t="shared" si="1"/>
        <v>0</v>
      </c>
      <c r="X60" s="506"/>
      <c r="Y60" s="507"/>
      <c r="Z60" s="507"/>
      <c r="AA60" s="507"/>
      <c r="AB60" s="507"/>
      <c r="AC60" s="508"/>
      <c r="AD60" s="835"/>
      <c r="AE60" s="835"/>
      <c r="AF60" s="835"/>
    </row>
    <row r="61" spans="1:32" ht="21.75" customHeight="1" hidden="1" thickBot="1">
      <c r="A61" s="1670" t="s">
        <v>7</v>
      </c>
      <c r="B61" s="1671"/>
      <c r="C61" s="1671"/>
      <c r="D61" s="1671"/>
      <c r="E61" s="666"/>
      <c r="F61" s="370"/>
      <c r="G61" s="371"/>
      <c r="H61" s="371"/>
      <c r="I61" s="371"/>
      <c r="J61" s="371"/>
      <c r="K61" s="372"/>
      <c r="L61" s="816"/>
      <c r="M61" s="816"/>
      <c r="N61" s="816"/>
      <c r="O61" s="370"/>
      <c r="P61" s="371"/>
      <c r="Q61" s="371"/>
      <c r="R61" s="371"/>
      <c r="S61" s="371"/>
      <c r="T61" s="372"/>
      <c r="U61" s="816"/>
      <c r="V61" s="816"/>
      <c r="W61" s="311">
        <f t="shared" si="1"/>
        <v>0</v>
      </c>
      <c r="X61" s="370"/>
      <c r="Y61" s="371"/>
      <c r="Z61" s="371"/>
      <c r="AA61" s="371"/>
      <c r="AB61" s="371"/>
      <c r="AC61" s="373"/>
      <c r="AD61" s="836"/>
      <c r="AE61" s="836"/>
      <c r="AF61" s="836"/>
    </row>
    <row r="62" spans="1:32" ht="21.75" customHeight="1">
      <c r="A62" s="509"/>
      <c r="B62" s="510"/>
      <c r="C62" s="510"/>
      <c r="D62" s="510"/>
      <c r="E62" s="510"/>
      <c r="F62" s="511"/>
      <c r="G62" s="511"/>
      <c r="H62" s="511"/>
      <c r="I62" s="511"/>
      <c r="J62" s="511"/>
      <c r="K62" s="511"/>
      <c r="L62" s="511"/>
      <c r="M62" s="511"/>
      <c r="N62" s="511"/>
      <c r="O62" s="511"/>
      <c r="P62" s="511"/>
      <c r="Q62" s="511"/>
      <c r="R62" s="511"/>
      <c r="S62" s="511"/>
      <c r="T62" s="511"/>
      <c r="U62" s="511"/>
      <c r="V62" s="511"/>
      <c r="W62" s="511"/>
      <c r="X62" s="511"/>
      <c r="Y62" s="511"/>
      <c r="Z62" s="511"/>
      <c r="AA62" s="511"/>
      <c r="AB62" s="511"/>
      <c r="AC62" s="511"/>
      <c r="AD62" s="837"/>
      <c r="AE62" s="837"/>
      <c r="AF62" s="837"/>
    </row>
    <row r="63" spans="1:27" ht="21.75" customHeight="1">
      <c r="A63" s="64"/>
      <c r="B63" s="112"/>
      <c r="C63" s="112"/>
      <c r="D63" s="112"/>
      <c r="E63" s="112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Y63" s="278"/>
      <c r="Z63" s="278"/>
      <c r="AA63" s="278"/>
    </row>
    <row r="64" spans="1:27" ht="35.25" customHeight="1">
      <c r="A64" s="64"/>
      <c r="B64" s="112"/>
      <c r="C64" s="112"/>
      <c r="D64" s="112"/>
      <c r="E64" s="112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Y64" s="278"/>
      <c r="Z64" s="278"/>
      <c r="AA64" s="278"/>
    </row>
    <row r="65" spans="1:27" ht="35.25" customHeight="1">
      <c r="A65" s="64"/>
      <c r="B65" s="112"/>
      <c r="C65" s="112"/>
      <c r="D65" s="112"/>
      <c r="E65" s="112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Y65" s="278"/>
      <c r="Z65" s="278"/>
      <c r="AA65" s="278"/>
    </row>
    <row r="66" spans="6:27" ht="12.75"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Y66" s="278"/>
      <c r="Z66" s="278"/>
      <c r="AA66" s="278"/>
    </row>
    <row r="67" spans="6:27" ht="12.75"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Y67" s="278"/>
      <c r="Z67" s="278"/>
      <c r="AA67" s="278"/>
    </row>
    <row r="68" spans="6:27" ht="12.75"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Y68" s="278"/>
      <c r="Z68" s="278"/>
      <c r="AA68" s="278"/>
    </row>
    <row r="69" spans="4:27" ht="12.75">
      <c r="D69" s="73"/>
      <c r="E69" s="73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Y69" s="278"/>
      <c r="Z69" s="278"/>
      <c r="AA69" s="278"/>
    </row>
    <row r="70" spans="4:27" ht="48.75" customHeight="1">
      <c r="D70" s="73"/>
      <c r="E70" s="73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Y70" s="278"/>
      <c r="Z70" s="278"/>
      <c r="AA70" s="278"/>
    </row>
    <row r="71" spans="4:27" ht="46.5" customHeight="1">
      <c r="D71" s="73"/>
      <c r="E71" s="73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Y71" s="278"/>
      <c r="Z71" s="278"/>
      <c r="AA71" s="278"/>
    </row>
    <row r="72" spans="6:27" ht="41.25" customHeight="1"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Y72" s="278"/>
      <c r="Z72" s="278"/>
      <c r="AA72" s="278"/>
    </row>
    <row r="73" spans="6:27" ht="12.75"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Y73" s="278"/>
      <c r="Z73" s="278"/>
      <c r="AA73" s="278"/>
    </row>
    <row r="74" spans="6:27" ht="12.75"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Y74" s="278"/>
      <c r="Z74" s="278"/>
      <c r="AA74" s="278"/>
    </row>
    <row r="75" spans="6:27" ht="12.75"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Y75" s="278"/>
      <c r="Z75" s="278"/>
      <c r="AA75" s="278"/>
    </row>
    <row r="76" spans="6:27" ht="12.75"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Y76" s="278"/>
      <c r="Z76" s="278"/>
      <c r="AA76" s="278"/>
    </row>
    <row r="77" spans="6:27" ht="12.75"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Y77" s="278"/>
      <c r="Z77" s="278"/>
      <c r="AA77" s="278"/>
    </row>
    <row r="78" spans="6:27" ht="12.75"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Y78" s="278"/>
      <c r="Z78" s="278"/>
      <c r="AA78" s="278"/>
    </row>
    <row r="79" spans="6:27" ht="12.75"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Y79" s="278"/>
      <c r="Z79" s="278"/>
      <c r="AA79" s="278"/>
    </row>
    <row r="80" spans="6:27" ht="12.75"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Y80" s="278"/>
      <c r="Z80" s="278"/>
      <c r="AA80" s="278"/>
    </row>
    <row r="81" spans="6:27" ht="12.75"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Y81" s="278"/>
      <c r="Z81" s="278"/>
      <c r="AA81" s="278"/>
    </row>
    <row r="82" spans="6:27" ht="12.75"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Y82" s="278"/>
      <c r="Z82" s="278"/>
      <c r="AA82" s="278"/>
    </row>
    <row r="83" spans="6:27" ht="12.75"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Y83" s="278"/>
      <c r="Z83" s="278"/>
      <c r="AA83" s="278"/>
    </row>
    <row r="84" spans="6:27" ht="12.75"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Y84" s="278"/>
      <c r="Z84" s="278"/>
      <c r="AA84" s="278"/>
    </row>
    <row r="85" spans="6:27" ht="12.75"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Y85" s="278"/>
      <c r="Z85" s="278"/>
      <c r="AA85" s="278"/>
    </row>
    <row r="86" spans="6:27" ht="12.75"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Y86" s="278"/>
      <c r="Z86" s="278"/>
      <c r="AA86" s="278"/>
    </row>
    <row r="87" spans="6:27" ht="12.75"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Y87" s="278"/>
      <c r="Z87" s="278"/>
      <c r="AA87" s="278"/>
    </row>
    <row r="88" spans="6:27" ht="12.75"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Y88" s="278"/>
      <c r="Z88" s="278"/>
      <c r="AA88" s="278"/>
    </row>
    <row r="89" spans="6:27" ht="12.75"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Y89" s="278"/>
      <c r="Z89" s="278"/>
      <c r="AA89" s="278"/>
    </row>
    <row r="90" spans="6:27" ht="12.75">
      <c r="F90" s="27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Y90" s="278"/>
      <c r="Z90" s="278"/>
      <c r="AA90" s="278"/>
    </row>
    <row r="91" spans="6:27" ht="12.75"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Y91" s="278"/>
      <c r="Z91" s="278"/>
      <c r="AA91" s="278"/>
    </row>
    <row r="92" spans="6:27" ht="12.75">
      <c r="F92" s="278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Y92" s="278"/>
      <c r="Z92" s="278"/>
      <c r="AA92" s="278"/>
    </row>
    <row r="93" spans="6:27" ht="12.75"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Y93" s="278"/>
      <c r="Z93" s="278"/>
      <c r="AA93" s="278"/>
    </row>
    <row r="94" spans="6:27" ht="12.75">
      <c r="F94" s="278"/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  <c r="S94" s="278"/>
      <c r="T94" s="278"/>
      <c r="U94" s="278"/>
      <c r="V94" s="278"/>
      <c r="W94" s="278"/>
      <c r="Y94" s="278"/>
      <c r="Z94" s="278"/>
      <c r="AA94" s="278"/>
    </row>
    <row r="95" spans="6:27" ht="12.75"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Y95" s="278"/>
      <c r="Z95" s="278"/>
      <c r="AA95" s="278"/>
    </row>
    <row r="96" spans="6:27" ht="12.75"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Y96" s="278"/>
      <c r="Z96" s="278"/>
      <c r="AA96" s="278"/>
    </row>
    <row r="97" spans="6:27" ht="12.75"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Y97" s="278"/>
      <c r="Z97" s="278"/>
      <c r="AA97" s="278"/>
    </row>
    <row r="98" spans="6:27" ht="12.75"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Y98" s="278"/>
      <c r="Z98" s="278"/>
      <c r="AA98" s="278"/>
    </row>
    <row r="99" spans="6:27" ht="12.75"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Y99" s="278"/>
      <c r="Z99" s="278"/>
      <c r="AA99" s="278"/>
    </row>
    <row r="100" spans="6:27" ht="12.75"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Y100" s="278"/>
      <c r="Z100" s="278"/>
      <c r="AA100" s="278"/>
    </row>
    <row r="101" spans="6:27" ht="12.75"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Y101" s="278"/>
      <c r="Z101" s="278"/>
      <c r="AA101" s="278"/>
    </row>
    <row r="102" spans="6:27" ht="12.75"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Y102" s="278"/>
      <c r="Z102" s="278"/>
      <c r="AA102" s="278"/>
    </row>
    <row r="103" spans="6:27" ht="12.75"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Y103" s="278"/>
      <c r="Z103" s="278"/>
      <c r="AA103" s="278"/>
    </row>
    <row r="104" spans="6:27" ht="12.75"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78"/>
      <c r="Y104" s="278"/>
      <c r="Z104" s="278"/>
      <c r="AA104" s="278"/>
    </row>
    <row r="105" spans="6:27" ht="12.75"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Y105" s="278"/>
      <c r="Z105" s="278"/>
      <c r="AA105" s="278"/>
    </row>
    <row r="106" spans="6:27" ht="12.75">
      <c r="F106" s="278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Y106" s="278"/>
      <c r="Z106" s="278"/>
      <c r="AA106" s="278"/>
    </row>
    <row r="107" spans="6:27" ht="12.75">
      <c r="F107" s="27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Y107" s="278"/>
      <c r="Z107" s="278"/>
      <c r="AA107" s="278"/>
    </row>
    <row r="108" spans="6:27" ht="12.75">
      <c r="F108" s="278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Y108" s="278"/>
      <c r="Z108" s="278"/>
      <c r="AA108" s="278"/>
    </row>
    <row r="109" spans="6:27" ht="12.75">
      <c r="F109" s="278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Y109" s="278"/>
      <c r="Z109" s="278"/>
      <c r="AA109" s="278"/>
    </row>
    <row r="110" spans="6:27" ht="12.75">
      <c r="F110" s="278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Y110" s="278"/>
      <c r="Z110" s="278"/>
      <c r="AA110" s="278"/>
    </row>
  </sheetData>
  <sheetProtection/>
  <mergeCells count="44">
    <mergeCell ref="B40:D40"/>
    <mergeCell ref="C30:D30"/>
    <mergeCell ref="C36:D36"/>
    <mergeCell ref="B32:D32"/>
    <mergeCell ref="C33:D33"/>
    <mergeCell ref="C34:D34"/>
    <mergeCell ref="C31:D31"/>
    <mergeCell ref="C35:D35"/>
    <mergeCell ref="C47:D47"/>
    <mergeCell ref="C41:D41"/>
    <mergeCell ref="C42:D42"/>
    <mergeCell ref="C46:D46"/>
    <mergeCell ref="C22:D22"/>
    <mergeCell ref="C29:D29"/>
    <mergeCell ref="C20:D20"/>
    <mergeCell ref="C23:D23"/>
    <mergeCell ref="C24:D24"/>
    <mergeCell ref="C56:D56"/>
    <mergeCell ref="A60:D60"/>
    <mergeCell ref="C57:D57"/>
    <mergeCell ref="C8:D8"/>
    <mergeCell ref="C28:D28"/>
    <mergeCell ref="C13:D13"/>
    <mergeCell ref="C16:D16"/>
    <mergeCell ref="C17:D17"/>
    <mergeCell ref="B48:D48"/>
    <mergeCell ref="B21:D21"/>
    <mergeCell ref="A61:D61"/>
    <mergeCell ref="B59:D59"/>
    <mergeCell ref="C49:D49"/>
    <mergeCell ref="C50:D50"/>
    <mergeCell ref="C58:D58"/>
    <mergeCell ref="B54:D54"/>
    <mergeCell ref="B55:D55"/>
    <mergeCell ref="B51:D51"/>
    <mergeCell ref="C52:D52"/>
    <mergeCell ref="C53:D53"/>
    <mergeCell ref="A2:X2"/>
    <mergeCell ref="A4:C4"/>
    <mergeCell ref="B6:D6"/>
    <mergeCell ref="B7:D7"/>
    <mergeCell ref="F4:L4"/>
    <mergeCell ref="O4:U4"/>
    <mergeCell ref="X4:AD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zoomScalePageLayoutView="0" workbookViewId="0" topLeftCell="A16">
      <selection activeCell="Y39" sqref="Y39"/>
    </sheetView>
  </sheetViews>
  <sheetFormatPr defaultColWidth="9.140625" defaultRowHeight="12.75"/>
  <cols>
    <col min="1" max="1" width="33.140625" style="261" customWidth="1"/>
    <col min="2" max="2" width="7.57421875" style="15" customWidth="1"/>
    <col min="3" max="4" width="9.8515625" style="15" hidden="1" customWidth="1"/>
    <col min="5" max="5" width="11.7109375" style="15" hidden="1" customWidth="1"/>
    <col min="6" max="6" width="16.00390625" style="15" hidden="1" customWidth="1"/>
    <col min="7" max="7" width="7.57421875" style="15" customWidth="1"/>
    <col min="8" max="8" width="8.140625" style="15" customWidth="1"/>
    <col min="9" max="9" width="8.8515625" style="15" customWidth="1"/>
    <col min="10" max="10" width="8.421875" style="15" customWidth="1"/>
    <col min="11" max="12" width="9.8515625" style="15" hidden="1" customWidth="1"/>
    <col min="13" max="13" width="11.7109375" style="15" hidden="1" customWidth="1"/>
    <col min="14" max="14" width="9.8515625" style="15" hidden="1" customWidth="1"/>
    <col min="15" max="15" width="7.00390625" style="15" customWidth="1"/>
    <col min="16" max="16" width="7.7109375" style="15" customWidth="1"/>
    <col min="17" max="17" width="8.57421875" style="15" customWidth="1"/>
    <col min="18" max="18" width="9.28125" style="15" customWidth="1"/>
    <col min="19" max="19" width="8.421875" style="15" hidden="1" customWidth="1"/>
    <col min="20" max="20" width="9.28125" style="15" hidden="1" customWidth="1"/>
    <col min="21" max="21" width="11.7109375" style="15" hidden="1" customWidth="1"/>
    <col min="22" max="22" width="8.57421875" style="15" hidden="1" customWidth="1"/>
    <col min="23" max="23" width="7.8515625" style="15" customWidth="1"/>
    <col min="24" max="24" width="7.421875" style="15" customWidth="1"/>
    <col min="25" max="25" width="7.8515625" style="15" customWidth="1"/>
    <col min="26" max="26" width="8.57421875" style="15" customWidth="1"/>
    <col min="27" max="27" width="8.421875" style="15" hidden="1" customWidth="1"/>
    <col min="28" max="28" width="12.140625" style="15" hidden="1" customWidth="1"/>
    <col min="29" max="29" width="11.7109375" style="15" hidden="1" customWidth="1"/>
    <col min="30" max="30" width="8.57421875" style="15" hidden="1" customWidth="1"/>
    <col min="31" max="31" width="7.140625" style="15" customWidth="1"/>
    <col min="32" max="32" width="6.7109375" style="15" customWidth="1"/>
    <col min="33" max="16384" width="9.140625" style="15" customWidth="1"/>
  </cols>
  <sheetData>
    <row r="1" spans="2:26" ht="12.75" customHeight="1">
      <c r="B1" s="2"/>
      <c r="R1" s="1790" t="s">
        <v>181</v>
      </c>
      <c r="S1" s="1790"/>
      <c r="T1" s="1790"/>
      <c r="U1" s="1790"/>
      <c r="V1" s="1790"/>
      <c r="W1" s="1790"/>
      <c r="X1" s="1790"/>
      <c r="Y1" s="1790"/>
      <c r="Z1" s="1790"/>
    </row>
    <row r="2" spans="1:26" ht="19.5">
      <c r="A2" s="1806" t="s">
        <v>17</v>
      </c>
      <c r="B2" s="1806"/>
      <c r="C2" s="1806"/>
      <c r="D2" s="1806"/>
      <c r="E2" s="1806"/>
      <c r="F2" s="1806"/>
      <c r="G2" s="1806"/>
      <c r="H2" s="1806"/>
      <c r="I2" s="1806"/>
      <c r="J2" s="1806"/>
      <c r="K2" s="1806"/>
      <c r="L2" s="1806"/>
      <c r="M2" s="1806"/>
      <c r="N2" s="1806"/>
      <c r="O2" s="1806"/>
      <c r="P2" s="1806"/>
      <c r="Q2" s="1806"/>
      <c r="R2" s="1806"/>
      <c r="S2" s="1806"/>
      <c r="T2" s="1806"/>
      <c r="U2" s="1806"/>
      <c r="V2" s="1806"/>
      <c r="W2" s="1806"/>
      <c r="X2" s="1806"/>
      <c r="Y2" s="1806"/>
      <c r="Z2" s="1806"/>
    </row>
    <row r="3" spans="1:26" ht="15.75">
      <c r="A3" s="1807" t="s">
        <v>501</v>
      </c>
      <c r="B3" s="1807"/>
      <c r="C3" s="1807"/>
      <c r="D3" s="1807"/>
      <c r="E3" s="1807"/>
      <c r="F3" s="1807"/>
      <c r="G3" s="1807"/>
      <c r="H3" s="1807"/>
      <c r="I3" s="1807"/>
      <c r="J3" s="1807"/>
      <c r="K3" s="1807"/>
      <c r="L3" s="1807"/>
      <c r="M3" s="1807"/>
      <c r="N3" s="1807"/>
      <c r="O3" s="1807"/>
      <c r="P3" s="1807"/>
      <c r="Q3" s="1807"/>
      <c r="R3" s="1807"/>
      <c r="S3" s="1807"/>
      <c r="T3" s="1807"/>
      <c r="U3" s="1807"/>
      <c r="V3" s="1807"/>
      <c r="W3" s="1807"/>
      <c r="X3" s="1807"/>
      <c r="Y3" s="1807"/>
      <c r="Z3" s="1807"/>
    </row>
    <row r="4" spans="1:26" ht="14.25">
      <c r="A4" s="1813" t="s">
        <v>177</v>
      </c>
      <c r="B4" s="1813"/>
      <c r="C4" s="1813"/>
      <c r="D4" s="1813"/>
      <c r="E4" s="1813"/>
      <c r="F4" s="1813"/>
      <c r="G4" s="1813"/>
      <c r="H4" s="1813"/>
      <c r="I4" s="1813"/>
      <c r="J4" s="1813"/>
      <c r="K4" s="1813"/>
      <c r="L4" s="1813"/>
      <c r="M4" s="1813"/>
      <c r="N4" s="1813"/>
      <c r="O4" s="1813"/>
      <c r="P4" s="1813"/>
      <c r="Q4" s="1813"/>
      <c r="R4" s="1813"/>
      <c r="S4" s="1813"/>
      <c r="T4" s="1813"/>
      <c r="U4" s="1813"/>
      <c r="V4" s="1813"/>
      <c r="W4" s="1813"/>
      <c r="X4" s="1813"/>
      <c r="Y4" s="1813"/>
      <c r="Z4" s="1813"/>
    </row>
    <row r="5" ht="13.5" thickBot="1">
      <c r="Z5" s="10" t="s">
        <v>2</v>
      </c>
    </row>
    <row r="6" spans="1:33" ht="22.5" customHeight="1">
      <c r="A6" s="1796" t="s">
        <v>18</v>
      </c>
      <c r="B6" s="1804" t="s">
        <v>19</v>
      </c>
      <c r="C6" s="1803"/>
      <c r="D6" s="1803"/>
      <c r="E6" s="1803"/>
      <c r="F6" s="1803"/>
      <c r="G6" s="1803"/>
      <c r="H6" s="1803"/>
      <c r="I6" s="1803"/>
      <c r="J6" s="1803"/>
      <c r="K6" s="1803"/>
      <c r="L6" s="1803"/>
      <c r="M6" s="1803"/>
      <c r="N6" s="1803"/>
      <c r="O6" s="1375"/>
      <c r="P6" s="1375"/>
      <c r="Q6" s="1375"/>
      <c r="R6" s="1802" t="s">
        <v>20</v>
      </c>
      <c r="S6" s="1803"/>
      <c r="T6" s="1803"/>
      <c r="U6" s="1803"/>
      <c r="V6" s="1803"/>
      <c r="W6" s="1803"/>
      <c r="X6" s="1803"/>
      <c r="Y6" s="1803"/>
      <c r="Z6" s="1803"/>
      <c r="AA6" s="1803"/>
      <c r="AB6" s="1803"/>
      <c r="AC6" s="1803"/>
      <c r="AD6" s="1803"/>
      <c r="AE6" s="1812"/>
      <c r="AF6" s="1439"/>
      <c r="AG6" s="1441"/>
    </row>
    <row r="7" spans="1:33" ht="23.25" customHeight="1">
      <c r="A7" s="1797"/>
      <c r="B7" s="1798" t="s">
        <v>71</v>
      </c>
      <c r="C7" s="1792"/>
      <c r="D7" s="1792"/>
      <c r="E7" s="1792"/>
      <c r="F7" s="1792"/>
      <c r="G7" s="1793"/>
      <c r="H7" s="1378"/>
      <c r="I7" s="1432"/>
      <c r="J7" s="1800" t="s">
        <v>72</v>
      </c>
      <c r="K7" s="1800"/>
      <c r="L7" s="1800"/>
      <c r="M7" s="1800"/>
      <c r="N7" s="1800"/>
      <c r="O7" s="1801"/>
      <c r="P7" s="1433"/>
      <c r="Q7" s="1379"/>
      <c r="R7" s="1808" t="s">
        <v>71</v>
      </c>
      <c r="S7" s="1808"/>
      <c r="T7" s="1808"/>
      <c r="U7" s="1808"/>
      <c r="V7" s="1808"/>
      <c r="W7" s="1809"/>
      <c r="X7" s="1435"/>
      <c r="Y7" s="1436"/>
      <c r="Z7" s="1810" t="s">
        <v>72</v>
      </c>
      <c r="AA7" s="1810"/>
      <c r="AB7" s="1810"/>
      <c r="AC7" s="1810"/>
      <c r="AD7" s="1810"/>
      <c r="AE7" s="1811"/>
      <c r="AF7" s="1440"/>
      <c r="AG7" s="1442"/>
    </row>
    <row r="8" spans="1:33" ht="42" customHeight="1" hidden="1">
      <c r="A8" s="1376"/>
      <c r="B8" s="1380" t="s">
        <v>212</v>
      </c>
      <c r="C8" s="1380" t="s">
        <v>210</v>
      </c>
      <c r="D8" s="1381" t="s">
        <v>241</v>
      </c>
      <c r="E8" s="1380" t="s">
        <v>244</v>
      </c>
      <c r="F8" s="1380" t="s">
        <v>277</v>
      </c>
      <c r="G8" s="1382"/>
      <c r="H8" s="1382"/>
      <c r="I8" s="1383"/>
      <c r="J8" s="1384" t="s">
        <v>212</v>
      </c>
      <c r="K8" s="1380" t="s">
        <v>210</v>
      </c>
      <c r="L8" s="1381" t="s">
        <v>241</v>
      </c>
      <c r="M8" s="1380" t="s">
        <v>244</v>
      </c>
      <c r="N8" s="1380" t="s">
        <v>277</v>
      </c>
      <c r="O8" s="1384"/>
      <c r="P8" s="1384"/>
      <c r="Q8" s="1384"/>
      <c r="R8" s="1385" t="s">
        <v>212</v>
      </c>
      <c r="S8" s="1386" t="s">
        <v>210</v>
      </c>
      <c r="T8" s="1381" t="s">
        <v>246</v>
      </c>
      <c r="U8" s="1380" t="s">
        <v>244</v>
      </c>
      <c r="V8" s="1380" t="s">
        <v>277</v>
      </c>
      <c r="W8" s="1380"/>
      <c r="X8" s="1380"/>
      <c r="Y8" s="1380"/>
      <c r="Z8" s="1386" t="s">
        <v>212</v>
      </c>
      <c r="AA8" s="1386" t="s">
        <v>210</v>
      </c>
      <c r="AB8" s="1381" t="s">
        <v>241</v>
      </c>
      <c r="AC8" s="1380" t="s">
        <v>279</v>
      </c>
      <c r="AD8" s="1380" t="s">
        <v>277</v>
      </c>
      <c r="AE8" s="921"/>
      <c r="AF8" s="1451"/>
      <c r="AG8" s="1438"/>
    </row>
    <row r="9" spans="1:35" ht="22.5" customHeight="1">
      <c r="A9" s="1376"/>
      <c r="B9" s="1380" t="s">
        <v>212</v>
      </c>
      <c r="C9" s="1380"/>
      <c r="D9" s="1381"/>
      <c r="E9" s="1380"/>
      <c r="F9" s="1380"/>
      <c r="G9" s="1377" t="s">
        <v>547</v>
      </c>
      <c r="H9" s="1382" t="s">
        <v>570</v>
      </c>
      <c r="I9" s="1383" t="s">
        <v>579</v>
      </c>
      <c r="J9" s="1384" t="s">
        <v>212</v>
      </c>
      <c r="K9" s="1380"/>
      <c r="L9" s="1381"/>
      <c r="M9" s="1380"/>
      <c r="N9" s="1382"/>
      <c r="O9" s="1386" t="s">
        <v>547</v>
      </c>
      <c r="P9" s="1434" t="s">
        <v>569</v>
      </c>
      <c r="Q9" s="1383" t="s">
        <v>579</v>
      </c>
      <c r="R9" s="1385" t="s">
        <v>212</v>
      </c>
      <c r="S9" s="1386"/>
      <c r="T9" s="1381"/>
      <c r="U9" s="1380"/>
      <c r="V9" s="1380"/>
      <c r="W9" s="1377" t="s">
        <v>547</v>
      </c>
      <c r="X9" s="1377" t="s">
        <v>569</v>
      </c>
      <c r="Y9" s="1383" t="s">
        <v>579</v>
      </c>
      <c r="Z9" s="1437" t="s">
        <v>212</v>
      </c>
      <c r="AA9" s="1386"/>
      <c r="AB9" s="1381"/>
      <c r="AC9" s="1380"/>
      <c r="AD9" s="1382"/>
      <c r="AE9" s="1447" t="s">
        <v>547</v>
      </c>
      <c r="AF9" s="1458" t="s">
        <v>569</v>
      </c>
      <c r="AG9" s="1383" t="s">
        <v>579</v>
      </c>
      <c r="AI9" s="14"/>
    </row>
    <row r="10" spans="2:33" ht="12.75">
      <c r="B10" s="1387"/>
      <c r="C10" s="1387"/>
      <c r="D10" s="1387"/>
      <c r="E10" s="1387"/>
      <c r="F10" s="1387"/>
      <c r="G10" s="1388"/>
      <c r="H10" s="1388"/>
      <c r="I10" s="1389"/>
      <c r="J10" s="1430"/>
      <c r="K10" s="1387"/>
      <c r="L10" s="1387"/>
      <c r="M10" s="1387"/>
      <c r="N10" s="1388"/>
      <c r="O10" s="1387"/>
      <c r="P10" s="1409"/>
      <c r="Q10" s="1389"/>
      <c r="R10" s="1390"/>
      <c r="S10" s="1391"/>
      <c r="T10" s="1391"/>
      <c r="U10" s="1391"/>
      <c r="V10" s="1391"/>
      <c r="W10" s="1392"/>
      <c r="X10" s="1392"/>
      <c r="Y10" s="1393"/>
      <c r="Z10" s="1431"/>
      <c r="AA10" s="1394"/>
      <c r="AB10" s="1394"/>
      <c r="AC10" s="1387"/>
      <c r="AD10" s="1388"/>
      <c r="AE10" s="1237"/>
      <c r="AF10" s="1452"/>
      <c r="AG10" s="1444"/>
    </row>
    <row r="11" spans="1:33" ht="25.5" hidden="1">
      <c r="A11" s="1395" t="s">
        <v>238</v>
      </c>
      <c r="B11" s="1387"/>
      <c r="C11" s="1387"/>
      <c r="D11" s="1387"/>
      <c r="E11" s="1387"/>
      <c r="F11" s="1387"/>
      <c r="G11" s="1388"/>
      <c r="H11" s="1388"/>
      <c r="I11" s="1389"/>
      <c r="J11" s="1430"/>
      <c r="K11" s="1387"/>
      <c r="L11" s="1387"/>
      <c r="M11" s="1387"/>
      <c r="N11" s="1388"/>
      <c r="O11" s="1387"/>
      <c r="P11" s="1409"/>
      <c r="Q11" s="1389"/>
      <c r="R11" s="1390"/>
      <c r="S11" s="1391"/>
      <c r="T11" s="1391"/>
      <c r="U11" s="1391"/>
      <c r="V11" s="1391"/>
      <c r="W11" s="1392"/>
      <c r="X11" s="1392"/>
      <c r="Y11" s="1393"/>
      <c r="Z11" s="1431"/>
      <c r="AA11" s="1394"/>
      <c r="AB11" s="1394"/>
      <c r="AC11" s="1387"/>
      <c r="AD11" s="1388"/>
      <c r="AE11" s="1237"/>
      <c r="AF11" s="1452"/>
      <c r="AG11" s="1444"/>
    </row>
    <row r="12" spans="1:33" ht="12.75" hidden="1">
      <c r="A12" s="1395" t="s">
        <v>213</v>
      </c>
      <c r="B12" s="1387"/>
      <c r="C12" s="1387"/>
      <c r="D12" s="1387"/>
      <c r="E12" s="1387"/>
      <c r="F12" s="1387"/>
      <c r="G12" s="1388"/>
      <c r="H12" s="1388"/>
      <c r="I12" s="1389"/>
      <c r="J12" s="1430"/>
      <c r="K12" s="1387"/>
      <c r="L12" s="1387"/>
      <c r="M12" s="1387"/>
      <c r="N12" s="1388"/>
      <c r="O12" s="1387"/>
      <c r="P12" s="1409"/>
      <c r="Q12" s="1389"/>
      <c r="R12" s="1390"/>
      <c r="S12" s="1391"/>
      <c r="T12" s="1391"/>
      <c r="U12" s="1391"/>
      <c r="V12" s="1391"/>
      <c r="W12" s="1392"/>
      <c r="X12" s="1392"/>
      <c r="Y12" s="1393"/>
      <c r="Z12" s="1431"/>
      <c r="AA12" s="1394"/>
      <c r="AB12" s="1394"/>
      <c r="AC12" s="1387"/>
      <c r="AD12" s="1388"/>
      <c r="AE12" s="1237"/>
      <c r="AF12" s="1452"/>
      <c r="AG12" s="1444"/>
    </row>
    <row r="13" spans="1:33" ht="12.75">
      <c r="A13" s="1396" t="s">
        <v>198</v>
      </c>
      <c r="B13" s="1387"/>
      <c r="C13" s="1387"/>
      <c r="D13" s="1387"/>
      <c r="E13" s="1387"/>
      <c r="F13" s="1387"/>
      <c r="G13" s="1388"/>
      <c r="H13" s="1388"/>
      <c r="I13" s="1389"/>
      <c r="J13" s="1430">
        <v>30</v>
      </c>
      <c r="K13" s="1387"/>
      <c r="L13" s="1387"/>
      <c r="M13" s="1387"/>
      <c r="N13" s="1388"/>
      <c r="O13" s="1387">
        <v>30</v>
      </c>
      <c r="P13" s="1387">
        <v>30</v>
      </c>
      <c r="Q13" s="1387">
        <v>30</v>
      </c>
      <c r="R13" s="1390"/>
      <c r="S13" s="1391"/>
      <c r="T13" s="1391"/>
      <c r="U13" s="1391"/>
      <c r="V13" s="1391"/>
      <c r="W13" s="1392"/>
      <c r="X13" s="1392"/>
      <c r="Y13" s="1393"/>
      <c r="Z13" s="1431"/>
      <c r="AA13" s="1394"/>
      <c r="AB13" s="1394"/>
      <c r="AC13" s="1387"/>
      <c r="AD13" s="1388"/>
      <c r="AE13" s="1237"/>
      <c r="AF13" s="1452"/>
      <c r="AG13" s="1444"/>
    </row>
    <row r="14" spans="1:33" ht="12.75">
      <c r="A14" s="1396" t="s">
        <v>199</v>
      </c>
      <c r="B14" s="1387"/>
      <c r="C14" s="1387"/>
      <c r="D14" s="1387"/>
      <c r="E14" s="1387"/>
      <c r="F14" s="1387"/>
      <c r="G14" s="1388"/>
      <c r="H14" s="1388"/>
      <c r="I14" s="1389"/>
      <c r="J14" s="1430">
        <v>450</v>
      </c>
      <c r="K14" s="1387"/>
      <c r="L14" s="1387"/>
      <c r="M14" s="1387"/>
      <c r="N14" s="1388"/>
      <c r="O14" s="1387">
        <v>450</v>
      </c>
      <c r="P14" s="1387"/>
      <c r="Q14" s="1387"/>
      <c r="R14" s="1390"/>
      <c r="S14" s="1391"/>
      <c r="T14" s="1391"/>
      <c r="U14" s="1391"/>
      <c r="V14" s="1391"/>
      <c r="W14" s="1392"/>
      <c r="X14" s="1392"/>
      <c r="Y14" s="1393"/>
      <c r="Z14" s="1431"/>
      <c r="AA14" s="1394"/>
      <c r="AB14" s="1394"/>
      <c r="AC14" s="1387"/>
      <c r="AD14" s="1388"/>
      <c r="AE14" s="1237"/>
      <c r="AF14" s="1452"/>
      <c r="AG14" s="1444"/>
    </row>
    <row r="15" spans="1:33" ht="12.75">
      <c r="A15" s="1396" t="s">
        <v>200</v>
      </c>
      <c r="B15" s="1387"/>
      <c r="C15" s="1387"/>
      <c r="D15" s="1387"/>
      <c r="E15" s="1387"/>
      <c r="F15" s="1387"/>
      <c r="G15" s="1388"/>
      <c r="H15" s="1388"/>
      <c r="I15" s="1389"/>
      <c r="J15" s="1430"/>
      <c r="K15" s="1387"/>
      <c r="L15" s="1387"/>
      <c r="M15" s="1387"/>
      <c r="N15" s="1388"/>
      <c r="O15" s="1387"/>
      <c r="P15" s="1387"/>
      <c r="Q15" s="1387"/>
      <c r="R15" s="1390"/>
      <c r="S15" s="1391"/>
      <c r="T15" s="1391"/>
      <c r="U15" s="1391"/>
      <c r="V15" s="1391"/>
      <c r="W15" s="1392"/>
      <c r="X15" s="1392"/>
      <c r="Y15" s="1393"/>
      <c r="Z15" s="1431">
        <v>400</v>
      </c>
      <c r="AA15" s="1394"/>
      <c r="AB15" s="1394"/>
      <c r="AC15" s="1387"/>
      <c r="AD15" s="1388"/>
      <c r="AE15" s="1448">
        <v>400</v>
      </c>
      <c r="AF15" s="1448">
        <v>400</v>
      </c>
      <c r="AG15" s="1444">
        <v>400</v>
      </c>
    </row>
    <row r="16" spans="1:33" ht="17.25" customHeight="1">
      <c r="A16" s="1396" t="s">
        <v>201</v>
      </c>
      <c r="B16" s="1387"/>
      <c r="C16" s="1387"/>
      <c r="D16" s="1387"/>
      <c r="E16" s="1387"/>
      <c r="F16" s="1387"/>
      <c r="G16" s="1388"/>
      <c r="H16" s="1388"/>
      <c r="I16" s="1389"/>
      <c r="J16" s="1430">
        <v>1146</v>
      </c>
      <c r="K16" s="1387"/>
      <c r="L16" s="1387"/>
      <c r="M16" s="1387"/>
      <c r="N16" s="1388"/>
      <c r="O16" s="1387">
        <v>1146</v>
      </c>
      <c r="P16" s="1387">
        <v>1295</v>
      </c>
      <c r="Q16" s="1387">
        <v>1295</v>
      </c>
      <c r="R16" s="1397"/>
      <c r="S16" s="1394"/>
      <c r="T16" s="1394"/>
      <c r="U16" s="1394"/>
      <c r="V16" s="1394"/>
      <c r="W16" s="1398"/>
      <c r="X16" s="1398"/>
      <c r="Y16" s="1399"/>
      <c r="Z16" s="1431"/>
      <c r="AA16" s="1394"/>
      <c r="AB16" s="1394"/>
      <c r="AC16" s="1387"/>
      <c r="AD16" s="1388"/>
      <c r="AE16" s="1448"/>
      <c r="AF16" s="1448"/>
      <c r="AG16" s="1444"/>
    </row>
    <row r="17" spans="1:33" ht="13.5" customHeight="1">
      <c r="A17" s="1523" t="s">
        <v>235</v>
      </c>
      <c r="B17" s="1387"/>
      <c r="C17" s="1387"/>
      <c r="D17" s="1387"/>
      <c r="E17" s="1387"/>
      <c r="F17" s="1387"/>
      <c r="G17" s="1388"/>
      <c r="H17" s="1388"/>
      <c r="I17" s="1389"/>
      <c r="J17" s="1430">
        <v>12</v>
      </c>
      <c r="K17" s="1387"/>
      <c r="L17" s="1387"/>
      <c r="M17" s="1387"/>
      <c r="N17" s="1388"/>
      <c r="O17" s="1387">
        <v>12</v>
      </c>
      <c r="P17" s="1387">
        <v>12</v>
      </c>
      <c r="Q17" s="1387">
        <v>12</v>
      </c>
      <c r="R17" s="1397"/>
      <c r="S17" s="1394"/>
      <c r="T17" s="1394"/>
      <c r="U17" s="1394"/>
      <c r="V17" s="1394"/>
      <c r="W17" s="1398"/>
      <c r="X17" s="1398"/>
      <c r="Y17" s="1399"/>
      <c r="Z17" s="1431"/>
      <c r="AA17" s="1394"/>
      <c r="AB17" s="1394"/>
      <c r="AC17" s="1387"/>
      <c r="AD17" s="1388"/>
      <c r="AE17" s="1448"/>
      <c r="AF17" s="1448"/>
      <c r="AG17" s="1444"/>
    </row>
    <row r="18" spans="1:33" s="16" customFormat="1" ht="12.75">
      <c r="A18" s="1396" t="s">
        <v>556</v>
      </c>
      <c r="B18" s="1387"/>
      <c r="C18" s="1387"/>
      <c r="D18" s="1387"/>
      <c r="E18" s="1387"/>
      <c r="F18" s="1387"/>
      <c r="G18" s="1388"/>
      <c r="H18" s="1388"/>
      <c r="I18" s="1389"/>
      <c r="J18" s="1430">
        <v>86</v>
      </c>
      <c r="K18" s="1387"/>
      <c r="L18" s="1387"/>
      <c r="M18" s="1387"/>
      <c r="N18" s="1388"/>
      <c r="O18" s="1387">
        <v>86</v>
      </c>
      <c r="P18" s="1387">
        <v>86</v>
      </c>
      <c r="Q18" s="1387">
        <v>86</v>
      </c>
      <c r="R18" s="1402"/>
      <c r="S18" s="1387"/>
      <c r="T18" s="1387"/>
      <c r="U18" s="1387"/>
      <c r="V18" s="1387"/>
      <c r="W18" s="1388"/>
      <c r="X18" s="1388"/>
      <c r="Y18" s="1389"/>
      <c r="Z18" s="1430"/>
      <c r="AA18" s="1387"/>
      <c r="AB18" s="1387"/>
      <c r="AC18" s="1387"/>
      <c r="AD18" s="1388"/>
      <c r="AE18" s="1449"/>
      <c r="AF18" s="1449"/>
      <c r="AG18" s="1445"/>
    </row>
    <row r="19" spans="1:33" ht="12.75" hidden="1">
      <c r="A19" s="1395"/>
      <c r="B19" s="1394"/>
      <c r="C19" s="1394"/>
      <c r="D19" s="1394"/>
      <c r="E19" s="1394"/>
      <c r="F19" s="1394"/>
      <c r="G19" s="1398"/>
      <c r="H19" s="1398"/>
      <c r="I19" s="1399"/>
      <c r="J19" s="1431"/>
      <c r="K19" s="1394"/>
      <c r="L19" s="1394"/>
      <c r="M19" s="1394"/>
      <c r="N19" s="1398"/>
      <c r="O19" s="1394"/>
      <c r="P19" s="1394"/>
      <c r="Q19" s="1394"/>
      <c r="R19" s="1402"/>
      <c r="S19" s="1387"/>
      <c r="T19" s="1387"/>
      <c r="U19" s="1387"/>
      <c r="V19" s="1387"/>
      <c r="W19" s="1388"/>
      <c r="X19" s="1388"/>
      <c r="Y19" s="1389"/>
      <c r="Z19" s="1431"/>
      <c r="AA19" s="1394"/>
      <c r="AB19" s="1394"/>
      <c r="AC19" s="1394"/>
      <c r="AD19" s="1398"/>
      <c r="AE19" s="1448"/>
      <c r="AF19" s="1448"/>
      <c r="AG19" s="1444"/>
    </row>
    <row r="20" spans="1:33" ht="12.75" hidden="1">
      <c r="A20" s="1395"/>
      <c r="B20" s="1394"/>
      <c r="C20" s="1394"/>
      <c r="D20" s="1394"/>
      <c r="E20" s="1394"/>
      <c r="F20" s="1394"/>
      <c r="G20" s="1398"/>
      <c r="H20" s="1398"/>
      <c r="I20" s="1399"/>
      <c r="J20" s="1431"/>
      <c r="K20" s="1394"/>
      <c r="L20" s="1394"/>
      <c r="M20" s="1394"/>
      <c r="N20" s="1398"/>
      <c r="O20" s="1394"/>
      <c r="P20" s="1394"/>
      <c r="Q20" s="1394"/>
      <c r="R20" s="1402"/>
      <c r="S20" s="1387"/>
      <c r="T20" s="1387"/>
      <c r="U20" s="1387"/>
      <c r="V20" s="1387"/>
      <c r="W20" s="1388"/>
      <c r="X20" s="1388"/>
      <c r="Y20" s="1389"/>
      <c r="Z20" s="1431"/>
      <c r="AA20" s="1394"/>
      <c r="AB20" s="1394"/>
      <c r="AC20" s="1394"/>
      <c r="AD20" s="1398"/>
      <c r="AE20" s="1448"/>
      <c r="AF20" s="1448"/>
      <c r="AG20" s="1444"/>
    </row>
    <row r="21" spans="1:33" ht="14.25" customHeight="1">
      <c r="A21" s="1401" t="s">
        <v>572</v>
      </c>
      <c r="B21" s="1410"/>
      <c r="C21" s="1410"/>
      <c r="D21" s="1410"/>
      <c r="E21" s="1410"/>
      <c r="F21" s="1410"/>
      <c r="G21" s="1411"/>
      <c r="H21" s="1411"/>
      <c r="I21" s="1420"/>
      <c r="J21" s="1460"/>
      <c r="K21" s="1410"/>
      <c r="L21" s="1410"/>
      <c r="M21" s="1410"/>
      <c r="N21" s="1411"/>
      <c r="O21" s="1410"/>
      <c r="P21" s="1410"/>
      <c r="Q21" s="1410"/>
      <c r="R21" s="1524"/>
      <c r="S21" s="1525"/>
      <c r="T21" s="1525"/>
      <c r="U21" s="1525"/>
      <c r="V21" s="1525"/>
      <c r="W21" s="1526"/>
      <c r="X21" s="1526"/>
      <c r="Y21" s="1527"/>
      <c r="Z21" s="1460"/>
      <c r="AA21" s="1410"/>
      <c r="AB21" s="1410"/>
      <c r="AC21" s="1410"/>
      <c r="AD21" s="1411"/>
      <c r="AE21" s="1528"/>
      <c r="AF21" s="1528"/>
      <c r="AG21" s="1529"/>
    </row>
    <row r="22" spans="1:33" ht="23.25" customHeight="1" thickBot="1">
      <c r="A22" s="1403" t="s">
        <v>1</v>
      </c>
      <c r="B22" s="1404"/>
      <c r="C22" s="1404"/>
      <c r="D22" s="1404"/>
      <c r="E22" s="1404"/>
      <c r="F22" s="1404"/>
      <c r="G22" s="1405"/>
      <c r="H22" s="1405"/>
      <c r="I22" s="1406"/>
      <c r="J22" s="1407">
        <f>SUM(J10:J20)</f>
        <v>1724</v>
      </c>
      <c r="K22" s="1404"/>
      <c r="L22" s="1404"/>
      <c r="M22" s="1404"/>
      <c r="N22" s="1405"/>
      <c r="O22" s="1404">
        <f>SUM(O13:O20)</f>
        <v>1724</v>
      </c>
      <c r="P22" s="1404">
        <f>SUM(P13:P20)</f>
        <v>1423</v>
      </c>
      <c r="Q22" s="1404">
        <f>SUM(Q13:Q20)</f>
        <v>1423</v>
      </c>
      <c r="R22" s="1408"/>
      <c r="S22" s="1404"/>
      <c r="T22" s="1404"/>
      <c r="U22" s="1404"/>
      <c r="V22" s="1404"/>
      <c r="W22" s="1405"/>
      <c r="X22" s="1405"/>
      <c r="Y22" s="1406"/>
      <c r="Z22" s="1407">
        <f>SUM(Z15:Z20)</f>
        <v>400</v>
      </c>
      <c r="AA22" s="1404">
        <f>SUM(AA10:AA20)</f>
        <v>0</v>
      </c>
      <c r="AB22" s="1404">
        <f>SUM(AB10:AB20)</f>
        <v>0</v>
      </c>
      <c r="AC22" s="1404">
        <f>SUM(AC10:AC20)</f>
        <v>0</v>
      </c>
      <c r="AD22" s="1405">
        <f>SUM(AD10:AD20)</f>
        <v>0</v>
      </c>
      <c r="AE22" s="1450">
        <v>400</v>
      </c>
      <c r="AF22" s="1450">
        <v>400</v>
      </c>
      <c r="AG22" s="1446">
        <v>400</v>
      </c>
    </row>
    <row r="23" spans="1:30" ht="15">
      <c r="A23" s="32"/>
      <c r="B23" s="13"/>
      <c r="C23" s="13"/>
      <c r="D23" s="13"/>
      <c r="E23" s="13"/>
      <c r="F23" s="13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13"/>
      <c r="S23" s="13"/>
      <c r="T23" s="13"/>
      <c r="U23" s="13"/>
      <c r="V23" s="13"/>
      <c r="W23" s="13"/>
      <c r="X23" s="13"/>
      <c r="Y23" s="13"/>
      <c r="Z23" s="240">
        <f>SUM(R22:Z22)</f>
        <v>400</v>
      </c>
      <c r="AC23" s="355"/>
      <c r="AD23" s="355"/>
    </row>
    <row r="24" spans="1:26" ht="14.25">
      <c r="A24" s="1805" t="s">
        <v>203</v>
      </c>
      <c r="B24" s="1805"/>
      <c r="C24" s="1805"/>
      <c r="D24" s="1805"/>
      <c r="E24" s="1805"/>
      <c r="F24" s="1805"/>
      <c r="G24" s="1805"/>
      <c r="H24" s="1805"/>
      <c r="I24" s="1805"/>
      <c r="J24" s="1805"/>
      <c r="K24" s="1805"/>
      <c r="L24" s="1805"/>
      <c r="M24" s="1805"/>
      <c r="N24" s="1805"/>
      <c r="O24" s="1805"/>
      <c r="P24" s="1805"/>
      <c r="Q24" s="1805"/>
      <c r="R24" s="1805"/>
      <c r="S24" s="1805"/>
      <c r="T24" s="1805"/>
      <c r="U24" s="1805"/>
      <c r="V24" s="1805"/>
      <c r="W24" s="1805"/>
      <c r="X24" s="1805"/>
      <c r="Y24" s="1805"/>
      <c r="Z24" s="1805"/>
    </row>
    <row r="25" ht="13.5" thickBot="1">
      <c r="Z25" s="10"/>
    </row>
    <row r="26" spans="1:33" ht="19.5" customHeight="1">
      <c r="A26" s="1796" t="s">
        <v>202</v>
      </c>
      <c r="B26" s="1804" t="s">
        <v>19</v>
      </c>
      <c r="C26" s="1803"/>
      <c r="D26" s="1803"/>
      <c r="E26" s="1803"/>
      <c r="F26" s="1803"/>
      <c r="G26" s="1803"/>
      <c r="H26" s="1803"/>
      <c r="I26" s="1803"/>
      <c r="J26" s="1803"/>
      <c r="K26" s="1803"/>
      <c r="L26" s="1803"/>
      <c r="M26" s="1803"/>
      <c r="N26" s="1803"/>
      <c r="O26" s="1375"/>
      <c r="P26" s="1375"/>
      <c r="Q26" s="1375"/>
      <c r="R26" s="1802" t="s">
        <v>20</v>
      </c>
      <c r="S26" s="1803"/>
      <c r="T26" s="1803"/>
      <c r="U26" s="1803"/>
      <c r="V26" s="1803"/>
      <c r="W26" s="1803"/>
      <c r="X26" s="1803"/>
      <c r="Y26" s="1803"/>
      <c r="Z26" s="1803"/>
      <c r="AA26" s="1803"/>
      <c r="AB26" s="1803"/>
      <c r="AC26" s="1803"/>
      <c r="AD26" s="1803"/>
      <c r="AE26" s="1235"/>
      <c r="AF26" s="1439"/>
      <c r="AG26" s="1441"/>
    </row>
    <row r="27" spans="1:33" ht="22.5" customHeight="1">
      <c r="A27" s="1797"/>
      <c r="B27" s="1798" t="s">
        <v>71</v>
      </c>
      <c r="C27" s="1792"/>
      <c r="D27" s="1792"/>
      <c r="E27" s="1792"/>
      <c r="F27" s="1792"/>
      <c r="G27" s="1793"/>
      <c r="H27" s="1378"/>
      <c r="I27" s="1432"/>
      <c r="J27" s="1799" t="s">
        <v>72</v>
      </c>
      <c r="K27" s="1800"/>
      <c r="L27" s="1800"/>
      <c r="M27" s="1800"/>
      <c r="N27" s="1800"/>
      <c r="O27" s="1801"/>
      <c r="P27" s="1433"/>
      <c r="Q27" s="1379"/>
      <c r="R27" s="1791" t="s">
        <v>71</v>
      </c>
      <c r="S27" s="1792"/>
      <c r="T27" s="1792"/>
      <c r="U27" s="1792"/>
      <c r="V27" s="1792"/>
      <c r="W27" s="1793"/>
      <c r="X27" s="1435"/>
      <c r="Y27" s="1436"/>
      <c r="Z27" s="1794" t="s">
        <v>72</v>
      </c>
      <c r="AA27" s="1794"/>
      <c r="AB27" s="1794"/>
      <c r="AC27" s="1794"/>
      <c r="AD27" s="1794"/>
      <c r="AE27" s="1795"/>
      <c r="AF27" s="1440"/>
      <c r="AG27" s="1442"/>
    </row>
    <row r="28" spans="1:33" ht="29.25" customHeight="1" hidden="1">
      <c r="A28" s="1376"/>
      <c r="B28" s="1380" t="s">
        <v>212</v>
      </c>
      <c r="C28" s="1380" t="s">
        <v>210</v>
      </c>
      <c r="D28" s="1381" t="s">
        <v>241</v>
      </c>
      <c r="E28" s="1380" t="s">
        <v>244</v>
      </c>
      <c r="F28" s="1380" t="s">
        <v>277</v>
      </c>
      <c r="G28" s="1380"/>
      <c r="H28" s="1380"/>
      <c r="I28" s="1380"/>
      <c r="J28" s="1380" t="s">
        <v>212</v>
      </c>
      <c r="K28" s="1380" t="s">
        <v>210</v>
      </c>
      <c r="L28" s="1380" t="s">
        <v>218</v>
      </c>
      <c r="M28" s="1380" t="s">
        <v>225</v>
      </c>
      <c r="N28" s="1380" t="s">
        <v>277</v>
      </c>
      <c r="O28" s="1384"/>
      <c r="P28" s="1384"/>
      <c r="Q28" s="1384"/>
      <c r="R28" s="1385" t="s">
        <v>212</v>
      </c>
      <c r="S28" s="1386" t="s">
        <v>210</v>
      </c>
      <c r="T28" s="1386" t="s">
        <v>218</v>
      </c>
      <c r="U28" s="1380" t="s">
        <v>244</v>
      </c>
      <c r="V28" s="1380" t="s">
        <v>277</v>
      </c>
      <c r="W28" s="1383"/>
      <c r="X28" s="1434"/>
      <c r="Y28" s="1383"/>
      <c r="Z28" s="1437" t="s">
        <v>212</v>
      </c>
      <c r="AA28" s="1386" t="s">
        <v>210</v>
      </c>
      <c r="AB28" s="1381" t="s">
        <v>241</v>
      </c>
      <c r="AC28" s="1380" t="s">
        <v>244</v>
      </c>
      <c r="AD28" s="1380" t="s">
        <v>277</v>
      </c>
      <c r="AE28" s="922"/>
      <c r="AG28" s="1443"/>
    </row>
    <row r="29" spans="1:33" ht="12.75" hidden="1">
      <c r="A29" s="1395" t="s">
        <v>204</v>
      </c>
      <c r="B29" s="1394"/>
      <c r="C29" s="1394"/>
      <c r="D29" s="1394"/>
      <c r="E29" s="1394"/>
      <c r="F29" s="1394"/>
      <c r="G29" s="1394"/>
      <c r="H29" s="1394"/>
      <c r="I29" s="1394"/>
      <c r="J29" s="1394"/>
      <c r="K29" s="1394"/>
      <c r="L29" s="1394"/>
      <c r="M29" s="1394"/>
      <c r="N29" s="1398"/>
      <c r="O29" s="1400"/>
      <c r="P29" s="1400"/>
      <c r="Q29" s="1400"/>
      <c r="R29" s="1402"/>
      <c r="S29" s="1387"/>
      <c r="T29" s="1387"/>
      <c r="U29" s="1387"/>
      <c r="V29" s="1387"/>
      <c r="W29" s="1389"/>
      <c r="X29" s="1409"/>
      <c r="Y29" s="1389"/>
      <c r="Z29" s="1431"/>
      <c r="AA29" s="1394"/>
      <c r="AB29" s="1394"/>
      <c r="AC29" s="1387"/>
      <c r="AD29" s="1389"/>
      <c r="AE29" s="922"/>
      <c r="AG29" s="1443"/>
    </row>
    <row r="30" spans="1:33" ht="12.75" hidden="1">
      <c r="A30" s="1401" t="s">
        <v>205</v>
      </c>
      <c r="B30" s="1410"/>
      <c r="C30" s="1410"/>
      <c r="D30" s="1410"/>
      <c r="E30" s="1410"/>
      <c r="F30" s="1410"/>
      <c r="G30" s="1410"/>
      <c r="H30" s="1410"/>
      <c r="I30" s="1410"/>
      <c r="J30" s="1410"/>
      <c r="K30" s="1410"/>
      <c r="L30" s="1410"/>
      <c r="M30" s="1410"/>
      <c r="N30" s="1411"/>
      <c r="O30" s="1412"/>
      <c r="P30" s="1412"/>
      <c r="Q30" s="1412"/>
      <c r="R30" s="1402"/>
      <c r="S30" s="1387"/>
      <c r="T30" s="1387"/>
      <c r="U30" s="1387"/>
      <c r="V30" s="1387"/>
      <c r="W30" s="1389"/>
      <c r="X30" s="1409"/>
      <c r="Y30" s="1389"/>
      <c r="Z30" s="1431"/>
      <c r="AA30" s="1394"/>
      <c r="AB30" s="1394"/>
      <c r="AC30" s="1387"/>
      <c r="AD30" s="1389"/>
      <c r="AE30" s="922"/>
      <c r="AG30" s="1443"/>
    </row>
    <row r="31" spans="1:33" ht="12.75">
      <c r="A31" s="1413"/>
      <c r="B31" s="1414" t="s">
        <v>212</v>
      </c>
      <c r="C31" s="1414"/>
      <c r="D31" s="1414"/>
      <c r="E31" s="1414"/>
      <c r="F31" s="1414"/>
      <c r="G31" s="1415" t="s">
        <v>547</v>
      </c>
      <c r="H31" s="1416" t="s">
        <v>569</v>
      </c>
      <c r="I31" s="1383" t="s">
        <v>579</v>
      </c>
      <c r="J31" s="1459" t="s">
        <v>212</v>
      </c>
      <c r="K31" s="1414"/>
      <c r="L31" s="1414"/>
      <c r="M31" s="1414"/>
      <c r="N31" s="1416"/>
      <c r="O31" s="1417" t="s">
        <v>547</v>
      </c>
      <c r="P31" s="1416" t="s">
        <v>569</v>
      </c>
      <c r="Q31" s="1383" t="s">
        <v>579</v>
      </c>
      <c r="R31" s="1418" t="s">
        <v>212</v>
      </c>
      <c r="S31" s="1419"/>
      <c r="T31" s="1419"/>
      <c r="U31" s="1419"/>
      <c r="V31" s="1419"/>
      <c r="W31" s="1415" t="s">
        <v>547</v>
      </c>
      <c r="X31" s="1415" t="s">
        <v>569</v>
      </c>
      <c r="Y31" s="1383" t="s">
        <v>579</v>
      </c>
      <c r="Z31" s="1456" t="s">
        <v>212</v>
      </c>
      <c r="AA31" s="1419"/>
      <c r="AB31" s="1419"/>
      <c r="AC31" s="1419"/>
      <c r="AD31" s="1415"/>
      <c r="AE31" s="1236" t="s">
        <v>571</v>
      </c>
      <c r="AF31" s="1453" t="s">
        <v>569</v>
      </c>
      <c r="AG31" s="1383" t="s">
        <v>579</v>
      </c>
    </row>
    <row r="32" spans="1:33" ht="12.75">
      <c r="A32" s="1401" t="s">
        <v>206</v>
      </c>
      <c r="B32" s="1410">
        <v>18</v>
      </c>
      <c r="C32" s="1410"/>
      <c r="D32" s="1410"/>
      <c r="E32" s="1410"/>
      <c r="F32" s="1410"/>
      <c r="G32" s="1411">
        <v>18</v>
      </c>
      <c r="H32" s="1411">
        <v>18</v>
      </c>
      <c r="I32" s="1420">
        <v>18</v>
      </c>
      <c r="J32" s="1616"/>
      <c r="K32" s="1410"/>
      <c r="L32" s="1410"/>
      <c r="M32" s="1410"/>
      <c r="N32" s="1411"/>
      <c r="O32" s="1412"/>
      <c r="P32" s="1411"/>
      <c r="Q32" s="1420"/>
      <c r="R32" s="1402"/>
      <c r="S32" s="1387"/>
      <c r="T32" s="1387"/>
      <c r="U32" s="1387"/>
      <c r="V32" s="1387"/>
      <c r="W32" s="1388"/>
      <c r="X32" s="1388"/>
      <c r="Y32" s="1389"/>
      <c r="Z32" s="1431"/>
      <c r="AA32" s="1394"/>
      <c r="AB32" s="1394"/>
      <c r="AC32" s="1387"/>
      <c r="AD32" s="1388"/>
      <c r="AE32" s="1237"/>
      <c r="AF32" s="1237"/>
      <c r="AG32" s="1444"/>
    </row>
    <row r="33" spans="1:33" ht="12.75">
      <c r="A33" s="1401" t="s">
        <v>422</v>
      </c>
      <c r="B33" s="1410">
        <v>15</v>
      </c>
      <c r="C33" s="1410"/>
      <c r="D33" s="1410"/>
      <c r="E33" s="1410"/>
      <c r="F33" s="1410"/>
      <c r="G33" s="1411">
        <v>15</v>
      </c>
      <c r="H33" s="1411">
        <v>15</v>
      </c>
      <c r="I33" s="1420">
        <v>15</v>
      </c>
      <c r="J33" s="1616"/>
      <c r="K33" s="1410"/>
      <c r="L33" s="1410"/>
      <c r="M33" s="1410"/>
      <c r="N33" s="1411"/>
      <c r="O33" s="1412"/>
      <c r="P33" s="1411"/>
      <c r="Q33" s="1420"/>
      <c r="R33" s="1402"/>
      <c r="S33" s="1387"/>
      <c r="T33" s="1387"/>
      <c r="U33" s="1387"/>
      <c r="V33" s="1387"/>
      <c r="W33" s="1388"/>
      <c r="X33" s="1388"/>
      <c r="Y33" s="1389"/>
      <c r="Z33" s="1431"/>
      <c r="AA33" s="1394"/>
      <c r="AB33" s="1394"/>
      <c r="AC33" s="1387"/>
      <c r="AD33" s="1388"/>
      <c r="AE33" s="1237"/>
      <c r="AF33" s="1237"/>
      <c r="AG33" s="1444"/>
    </row>
    <row r="34" spans="1:33" ht="12.75">
      <c r="A34" s="1401" t="s">
        <v>578</v>
      </c>
      <c r="B34" s="1410"/>
      <c r="C34" s="1410"/>
      <c r="D34" s="1410"/>
      <c r="E34" s="1410"/>
      <c r="F34" s="1410"/>
      <c r="G34" s="1411"/>
      <c r="H34" s="1411"/>
      <c r="I34" s="1420">
        <v>250</v>
      </c>
      <c r="J34" s="1616"/>
      <c r="K34" s="1410"/>
      <c r="L34" s="1410"/>
      <c r="M34" s="1410"/>
      <c r="N34" s="1411"/>
      <c r="O34" s="1412"/>
      <c r="P34" s="1411"/>
      <c r="Q34" s="1420"/>
      <c r="R34" s="1402"/>
      <c r="S34" s="1387"/>
      <c r="T34" s="1387"/>
      <c r="U34" s="1387"/>
      <c r="V34" s="1387"/>
      <c r="W34" s="1388"/>
      <c r="X34" s="1388"/>
      <c r="Y34" s="1389"/>
      <c r="Z34" s="1431"/>
      <c r="AA34" s="1394"/>
      <c r="AB34" s="1394"/>
      <c r="AC34" s="1387"/>
      <c r="AD34" s="1388"/>
      <c r="AE34" s="1237"/>
      <c r="AF34" s="1237"/>
      <c r="AG34" s="1444"/>
    </row>
    <row r="35" spans="1:33" ht="12.75">
      <c r="A35" s="1401" t="s">
        <v>207</v>
      </c>
      <c r="B35" s="1410"/>
      <c r="C35" s="1410"/>
      <c r="D35" s="1410"/>
      <c r="E35" s="1410"/>
      <c r="F35" s="1410"/>
      <c r="G35" s="1411"/>
      <c r="H35" s="1411"/>
      <c r="I35" s="1420"/>
      <c r="J35" s="1616"/>
      <c r="K35" s="1410"/>
      <c r="L35" s="1410"/>
      <c r="M35" s="1410"/>
      <c r="N35" s="1411"/>
      <c r="O35" s="1412"/>
      <c r="P35" s="1411"/>
      <c r="Q35" s="1420"/>
      <c r="R35" s="1402"/>
      <c r="S35" s="1387"/>
      <c r="T35" s="1387"/>
      <c r="U35" s="1387"/>
      <c r="V35" s="1387"/>
      <c r="W35" s="1388"/>
      <c r="X35" s="1388"/>
      <c r="Y35" s="1389"/>
      <c r="Z35" s="1431"/>
      <c r="AA35" s="1394"/>
      <c r="AB35" s="1394"/>
      <c r="AC35" s="1387"/>
      <c r="AD35" s="1388"/>
      <c r="AE35" s="1237"/>
      <c r="AF35" s="1237"/>
      <c r="AG35" s="1444"/>
    </row>
    <row r="36" spans="1:33" ht="12.75">
      <c r="A36" s="1401" t="s">
        <v>208</v>
      </c>
      <c r="B36" s="1410"/>
      <c r="C36" s="1410"/>
      <c r="D36" s="1410"/>
      <c r="E36" s="1410"/>
      <c r="F36" s="1410"/>
      <c r="G36" s="1411"/>
      <c r="H36" s="1411"/>
      <c r="I36" s="1420"/>
      <c r="J36" s="1616">
        <v>15</v>
      </c>
      <c r="K36" s="1410"/>
      <c r="L36" s="1410"/>
      <c r="M36" s="1410"/>
      <c r="N36" s="1411"/>
      <c r="O36" s="1412">
        <v>15</v>
      </c>
      <c r="P36" s="1411">
        <v>15</v>
      </c>
      <c r="Q36" s="1420">
        <v>15</v>
      </c>
      <c r="R36" s="1402"/>
      <c r="S36" s="1387"/>
      <c r="T36" s="1387"/>
      <c r="U36" s="1387"/>
      <c r="V36" s="1387"/>
      <c r="W36" s="1388"/>
      <c r="X36" s="1388"/>
      <c r="Y36" s="1389"/>
      <c r="Z36" s="1431"/>
      <c r="AA36" s="1394"/>
      <c r="AB36" s="1394"/>
      <c r="AC36" s="1387"/>
      <c r="AD36" s="1388"/>
      <c r="AE36" s="1237"/>
      <c r="AF36" s="1237"/>
      <c r="AG36" s="1444"/>
    </row>
    <row r="37" spans="1:33" ht="12.75">
      <c r="A37" s="1401" t="s">
        <v>209</v>
      </c>
      <c r="B37" s="1410"/>
      <c r="C37" s="1410"/>
      <c r="D37" s="1410"/>
      <c r="E37" s="1410"/>
      <c r="F37" s="1410"/>
      <c r="G37" s="1411"/>
      <c r="H37" s="1411"/>
      <c r="I37" s="1420"/>
      <c r="J37" s="1616"/>
      <c r="K37" s="1410"/>
      <c r="L37" s="1410"/>
      <c r="M37" s="1410"/>
      <c r="N37" s="1411"/>
      <c r="O37" s="1412"/>
      <c r="P37" s="1411"/>
      <c r="Q37" s="1420"/>
      <c r="R37" s="1402"/>
      <c r="S37" s="1387"/>
      <c r="T37" s="1387"/>
      <c r="U37" s="1387"/>
      <c r="V37" s="1387"/>
      <c r="W37" s="1388"/>
      <c r="X37" s="1388"/>
      <c r="Y37" s="1389"/>
      <c r="Z37" s="1431"/>
      <c r="AA37" s="1394"/>
      <c r="AB37" s="1394"/>
      <c r="AC37" s="1387"/>
      <c r="AD37" s="1388"/>
      <c r="AE37" s="1237"/>
      <c r="AF37" s="1237"/>
      <c r="AG37" s="1444"/>
    </row>
    <row r="38" spans="1:33" ht="12.75">
      <c r="A38" s="1401" t="s">
        <v>436</v>
      </c>
      <c r="B38" s="1410">
        <v>50</v>
      </c>
      <c r="C38" s="1410"/>
      <c r="D38" s="1410"/>
      <c r="E38" s="1410"/>
      <c r="F38" s="1410"/>
      <c r="G38" s="1411">
        <v>50</v>
      </c>
      <c r="H38" s="1411">
        <v>50</v>
      </c>
      <c r="I38" s="1420">
        <v>50</v>
      </c>
      <c r="J38" s="1616"/>
      <c r="K38" s="1410"/>
      <c r="L38" s="1410"/>
      <c r="M38" s="1410"/>
      <c r="N38" s="1411"/>
      <c r="O38" s="1412"/>
      <c r="P38" s="1411"/>
      <c r="Q38" s="1420"/>
      <c r="R38" s="1402"/>
      <c r="S38" s="1387"/>
      <c r="T38" s="1387"/>
      <c r="U38" s="1387"/>
      <c r="V38" s="1387"/>
      <c r="W38" s="1388"/>
      <c r="X38" s="1388"/>
      <c r="Y38" s="1389"/>
      <c r="Z38" s="1431"/>
      <c r="AA38" s="1394"/>
      <c r="AB38" s="1394"/>
      <c r="AC38" s="1387"/>
      <c r="AD38" s="1388"/>
      <c r="AE38" s="1237"/>
      <c r="AF38" s="1237"/>
      <c r="AG38" s="1444"/>
    </row>
    <row r="39" spans="1:33" ht="18" customHeight="1">
      <c r="A39" s="1530" t="s">
        <v>219</v>
      </c>
      <c r="B39" s="1410">
        <v>366</v>
      </c>
      <c r="C39" s="1410"/>
      <c r="D39" s="1410"/>
      <c r="E39" s="1410"/>
      <c r="F39" s="1410"/>
      <c r="G39" s="1411">
        <v>366</v>
      </c>
      <c r="H39" s="1411">
        <v>366</v>
      </c>
      <c r="I39" s="1420">
        <v>366</v>
      </c>
      <c r="J39" s="1616"/>
      <c r="K39" s="1410"/>
      <c r="L39" s="1410"/>
      <c r="M39" s="1410"/>
      <c r="N39" s="1411"/>
      <c r="O39" s="1412"/>
      <c r="P39" s="1411"/>
      <c r="Q39" s="1420"/>
      <c r="R39" s="1402"/>
      <c r="S39" s="1387"/>
      <c r="T39" s="1387"/>
      <c r="U39" s="1387"/>
      <c r="V39" s="1387"/>
      <c r="W39" s="1388"/>
      <c r="X39" s="1388"/>
      <c r="Y39" s="1389"/>
      <c r="Z39" s="1431"/>
      <c r="AA39" s="1394"/>
      <c r="AB39" s="1394"/>
      <c r="AC39" s="1387"/>
      <c r="AD39" s="1388"/>
      <c r="AE39" s="1237"/>
      <c r="AF39" s="1237"/>
      <c r="AG39" s="1444"/>
    </row>
    <row r="40" spans="1:33" ht="18" customHeight="1">
      <c r="A40" s="1530" t="s">
        <v>352</v>
      </c>
      <c r="B40" s="1410"/>
      <c r="C40" s="1410"/>
      <c r="D40" s="1410"/>
      <c r="E40" s="1410"/>
      <c r="F40" s="1410"/>
      <c r="G40" s="1411"/>
      <c r="H40" s="1411">
        <v>232</v>
      </c>
      <c r="I40" s="1420">
        <v>232</v>
      </c>
      <c r="J40" s="1616"/>
      <c r="K40" s="1410"/>
      <c r="L40" s="1410"/>
      <c r="M40" s="1410"/>
      <c r="N40" s="1411"/>
      <c r="O40" s="1412"/>
      <c r="P40" s="1411"/>
      <c r="Q40" s="1420"/>
      <c r="R40" s="1402"/>
      <c r="S40" s="1387"/>
      <c r="T40" s="1387"/>
      <c r="U40" s="1387"/>
      <c r="V40" s="1387"/>
      <c r="W40" s="1388"/>
      <c r="X40" s="1388"/>
      <c r="Y40" s="1389"/>
      <c r="Z40" s="1431"/>
      <c r="AA40" s="1394"/>
      <c r="AB40" s="1394"/>
      <c r="AC40" s="1387"/>
      <c r="AD40" s="1388"/>
      <c r="AE40" s="1237"/>
      <c r="AF40" s="1237"/>
      <c r="AG40" s="1444"/>
    </row>
    <row r="41" spans="1:33" ht="18" customHeight="1">
      <c r="A41" s="1395" t="s">
        <v>197</v>
      </c>
      <c r="B41" s="1410"/>
      <c r="C41" s="1410"/>
      <c r="D41" s="1410"/>
      <c r="E41" s="1410"/>
      <c r="F41" s="1410"/>
      <c r="G41" s="1411">
        <v>95</v>
      </c>
      <c r="H41" s="1411">
        <v>95</v>
      </c>
      <c r="I41" s="1399">
        <v>95</v>
      </c>
      <c r="J41" s="1616"/>
      <c r="K41" s="1410"/>
      <c r="L41" s="1410"/>
      <c r="M41" s="1410"/>
      <c r="N41" s="1411"/>
      <c r="O41" s="1412"/>
      <c r="P41" s="1411"/>
      <c r="Q41" s="1420"/>
      <c r="R41" s="1402"/>
      <c r="S41" s="1387"/>
      <c r="T41" s="1387"/>
      <c r="U41" s="1387"/>
      <c r="V41" s="1387"/>
      <c r="W41" s="1388"/>
      <c r="X41" s="1388"/>
      <c r="Y41" s="1389"/>
      <c r="Z41" s="1431"/>
      <c r="AA41" s="1394"/>
      <c r="AB41" s="1394"/>
      <c r="AC41" s="1387"/>
      <c r="AD41" s="1388"/>
      <c r="AE41" s="1237"/>
      <c r="AF41" s="1237"/>
      <c r="AG41" s="1444"/>
    </row>
    <row r="42" spans="1:33" ht="12.75" hidden="1">
      <c r="A42" s="1401" t="s">
        <v>236</v>
      </c>
      <c r="B42" s="1410"/>
      <c r="C42" s="1410"/>
      <c r="D42" s="1410"/>
      <c r="E42" s="1410"/>
      <c r="F42" s="1410"/>
      <c r="G42" s="1411"/>
      <c r="H42" s="1411"/>
      <c r="I42" s="1420"/>
      <c r="J42" s="1460"/>
      <c r="K42" s="1410"/>
      <c r="L42" s="1410"/>
      <c r="M42" s="1410"/>
      <c r="N42" s="1411"/>
      <c r="O42" s="1412"/>
      <c r="P42" s="1411"/>
      <c r="Q42" s="1420"/>
      <c r="R42" s="1402"/>
      <c r="S42" s="1387"/>
      <c r="T42" s="1387"/>
      <c r="U42" s="1387"/>
      <c r="V42" s="1387"/>
      <c r="W42" s="1388"/>
      <c r="X42" s="1388"/>
      <c r="Y42" s="1389"/>
      <c r="Z42" s="1431"/>
      <c r="AA42" s="1394"/>
      <c r="AB42" s="1394"/>
      <c r="AC42" s="1387"/>
      <c r="AD42" s="1388"/>
      <c r="AE42" s="1238"/>
      <c r="AF42" s="1237"/>
      <c r="AG42" s="1444"/>
    </row>
    <row r="43" spans="1:33" ht="47.25" customHeight="1" hidden="1">
      <c r="A43" s="1401" t="s">
        <v>237</v>
      </c>
      <c r="B43" s="1410"/>
      <c r="C43" s="1410"/>
      <c r="D43" s="1410"/>
      <c r="E43" s="1410"/>
      <c r="F43" s="1410"/>
      <c r="G43" s="1411"/>
      <c r="H43" s="1411"/>
      <c r="I43" s="1420"/>
      <c r="J43" s="1460"/>
      <c r="K43" s="1410"/>
      <c r="L43" s="1410"/>
      <c r="M43" s="1410"/>
      <c r="N43" s="1411"/>
      <c r="O43" s="1412"/>
      <c r="P43" s="1411"/>
      <c r="Q43" s="1420"/>
      <c r="R43" s="1402"/>
      <c r="S43" s="1387"/>
      <c r="T43" s="1387"/>
      <c r="U43" s="1387"/>
      <c r="V43" s="1387"/>
      <c r="W43" s="1388"/>
      <c r="X43" s="1388"/>
      <c r="Y43" s="1389"/>
      <c r="Z43" s="1431"/>
      <c r="AA43" s="1394"/>
      <c r="AB43" s="1394"/>
      <c r="AC43" s="1387"/>
      <c r="AD43" s="1388"/>
      <c r="AE43" s="1238"/>
      <c r="AF43" s="1237"/>
      <c r="AG43" s="1444"/>
    </row>
    <row r="44" spans="1:33" ht="39" customHeight="1" hidden="1">
      <c r="A44" s="1421"/>
      <c r="B44" s="1410"/>
      <c r="C44" s="1410"/>
      <c r="D44" s="1410"/>
      <c r="E44" s="1410"/>
      <c r="F44" s="1410"/>
      <c r="G44" s="1411"/>
      <c r="H44" s="1411"/>
      <c r="I44" s="1420"/>
      <c r="J44" s="1460"/>
      <c r="K44" s="1410"/>
      <c r="L44" s="1410"/>
      <c r="M44" s="1410"/>
      <c r="N44" s="1411"/>
      <c r="O44" s="1412"/>
      <c r="P44" s="1411"/>
      <c r="Q44" s="1420"/>
      <c r="R44" s="1402"/>
      <c r="S44" s="1387"/>
      <c r="T44" s="1387"/>
      <c r="U44" s="1387"/>
      <c r="V44" s="1387"/>
      <c r="W44" s="1388"/>
      <c r="X44" s="1388"/>
      <c r="Y44" s="1389"/>
      <c r="Z44" s="1431"/>
      <c r="AA44" s="1394"/>
      <c r="AB44" s="1394"/>
      <c r="AC44" s="1387"/>
      <c r="AD44" s="1388"/>
      <c r="AE44" s="1238"/>
      <c r="AF44" s="1237"/>
      <c r="AG44" s="1444"/>
    </row>
    <row r="45" spans="1:33" ht="39" customHeight="1" hidden="1">
      <c r="A45" s="1421"/>
      <c r="B45" s="1410"/>
      <c r="C45" s="1410"/>
      <c r="D45" s="1410"/>
      <c r="E45" s="1410"/>
      <c r="F45" s="1410"/>
      <c r="G45" s="1411"/>
      <c r="H45" s="1411"/>
      <c r="I45" s="1420"/>
      <c r="J45" s="1460"/>
      <c r="K45" s="1410"/>
      <c r="L45" s="1410"/>
      <c r="M45" s="1410"/>
      <c r="N45" s="1411"/>
      <c r="O45" s="1412"/>
      <c r="P45" s="1411"/>
      <c r="Q45" s="1420"/>
      <c r="R45" s="1402"/>
      <c r="S45" s="1387"/>
      <c r="T45" s="1387"/>
      <c r="U45" s="1387"/>
      <c r="V45" s="1387"/>
      <c r="W45" s="1388"/>
      <c r="X45" s="1388"/>
      <c r="Y45" s="1389"/>
      <c r="Z45" s="1431"/>
      <c r="AA45" s="1394"/>
      <c r="AB45" s="1394"/>
      <c r="AC45" s="1387"/>
      <c r="AD45" s="1388"/>
      <c r="AE45" s="1238"/>
      <c r="AF45" s="1237"/>
      <c r="AG45" s="1444"/>
    </row>
    <row r="46" spans="1:33" ht="39" customHeight="1" hidden="1">
      <c r="A46" s="1421"/>
      <c r="B46" s="1410"/>
      <c r="C46" s="1410"/>
      <c r="D46" s="1410"/>
      <c r="E46" s="1410"/>
      <c r="F46" s="1410"/>
      <c r="G46" s="1411"/>
      <c r="H46" s="1411"/>
      <c r="I46" s="1420"/>
      <c r="J46" s="1460"/>
      <c r="K46" s="1410"/>
      <c r="L46" s="1410"/>
      <c r="M46" s="1410"/>
      <c r="N46" s="1411"/>
      <c r="O46" s="1412"/>
      <c r="P46" s="1411"/>
      <c r="Q46" s="1420"/>
      <c r="R46" s="1402"/>
      <c r="S46" s="1387"/>
      <c r="T46" s="1387"/>
      <c r="U46" s="1387"/>
      <c r="V46" s="1387"/>
      <c r="W46" s="1388"/>
      <c r="X46" s="1388"/>
      <c r="Y46" s="1389"/>
      <c r="Z46" s="1431"/>
      <c r="AA46" s="1394"/>
      <c r="AB46" s="1394"/>
      <c r="AC46" s="1387"/>
      <c r="AD46" s="1388"/>
      <c r="AE46" s="1238"/>
      <c r="AF46" s="1237"/>
      <c r="AG46" s="1444"/>
    </row>
    <row r="47" spans="1:33" ht="39" customHeight="1" hidden="1">
      <c r="A47" s="1421"/>
      <c r="B47" s="1410"/>
      <c r="C47" s="1410"/>
      <c r="D47" s="1410"/>
      <c r="E47" s="1410"/>
      <c r="F47" s="1410"/>
      <c r="G47" s="1411"/>
      <c r="H47" s="1411"/>
      <c r="I47" s="1420"/>
      <c r="J47" s="1460"/>
      <c r="K47" s="1410"/>
      <c r="L47" s="1410"/>
      <c r="M47" s="1410"/>
      <c r="N47" s="1411"/>
      <c r="O47" s="1412"/>
      <c r="P47" s="1411"/>
      <c r="Q47" s="1420"/>
      <c r="R47" s="1402"/>
      <c r="S47" s="1387"/>
      <c r="T47" s="1387"/>
      <c r="U47" s="1387"/>
      <c r="V47" s="1387"/>
      <c r="W47" s="1388"/>
      <c r="X47" s="1388"/>
      <c r="Y47" s="1389"/>
      <c r="Z47" s="1431"/>
      <c r="AA47" s="1394"/>
      <c r="AB47" s="1394"/>
      <c r="AC47" s="1387"/>
      <c r="AD47" s="1388"/>
      <c r="AE47" s="1238"/>
      <c r="AF47" s="1237"/>
      <c r="AG47" s="1444"/>
    </row>
    <row r="48" spans="1:33" ht="39" customHeight="1" hidden="1">
      <c r="A48" s="1421"/>
      <c r="B48" s="1410"/>
      <c r="C48" s="1410"/>
      <c r="D48" s="1410"/>
      <c r="E48" s="1410"/>
      <c r="F48" s="1410"/>
      <c r="G48" s="1411"/>
      <c r="H48" s="1411"/>
      <c r="I48" s="1420"/>
      <c r="J48" s="1460"/>
      <c r="K48" s="1410"/>
      <c r="L48" s="1410"/>
      <c r="M48" s="1410"/>
      <c r="N48" s="1411"/>
      <c r="O48" s="1412"/>
      <c r="P48" s="1411"/>
      <c r="Q48" s="1420"/>
      <c r="R48" s="1402"/>
      <c r="S48" s="1387"/>
      <c r="T48" s="1387"/>
      <c r="U48" s="1387"/>
      <c r="V48" s="1387"/>
      <c r="W48" s="1388"/>
      <c r="X48" s="1388"/>
      <c r="Y48" s="1389"/>
      <c r="Z48" s="1431"/>
      <c r="AA48" s="1394"/>
      <c r="AB48" s="1394"/>
      <c r="AC48" s="1387"/>
      <c r="AD48" s="1388"/>
      <c r="AE48" s="1238"/>
      <c r="AF48" s="1237"/>
      <c r="AG48" s="1444"/>
    </row>
    <row r="49" spans="1:33" ht="39" customHeight="1" hidden="1">
      <c r="A49" s="1421"/>
      <c r="B49" s="1410"/>
      <c r="C49" s="1410"/>
      <c r="D49" s="1410"/>
      <c r="E49" s="1410"/>
      <c r="F49" s="1410"/>
      <c r="G49" s="1411"/>
      <c r="H49" s="1411"/>
      <c r="I49" s="1420"/>
      <c r="J49" s="1460"/>
      <c r="K49" s="1410"/>
      <c r="L49" s="1410"/>
      <c r="M49" s="1410"/>
      <c r="N49" s="1411"/>
      <c r="O49" s="1412"/>
      <c r="P49" s="1411"/>
      <c r="Q49" s="1420"/>
      <c r="R49" s="1402"/>
      <c r="S49" s="1387"/>
      <c r="T49" s="1387"/>
      <c r="U49" s="1387"/>
      <c r="V49" s="1387"/>
      <c r="W49" s="1388"/>
      <c r="X49" s="1388"/>
      <c r="Y49" s="1389"/>
      <c r="Z49" s="1431"/>
      <c r="AA49" s="1394"/>
      <c r="AB49" s="1394"/>
      <c r="AC49" s="1387"/>
      <c r="AD49" s="1388"/>
      <c r="AE49" s="1238"/>
      <c r="AF49" s="1237"/>
      <c r="AG49" s="1444"/>
    </row>
    <row r="50" spans="1:33" s="14" customFormat="1" ht="27" customHeight="1" thickBot="1">
      <c r="A50" s="1422" t="s">
        <v>1</v>
      </c>
      <c r="B50" s="1423">
        <f>SUM(B32:B49)</f>
        <v>449</v>
      </c>
      <c r="C50" s="1423"/>
      <c r="D50" s="1423"/>
      <c r="E50" s="1423"/>
      <c r="F50" s="1423"/>
      <c r="G50" s="1424">
        <f>SUM(G32:G49)</f>
        <v>544</v>
      </c>
      <c r="H50" s="1424">
        <f>SUM(H32:H49)</f>
        <v>776</v>
      </c>
      <c r="I50" s="1425">
        <f>SUM(I32:I49)</f>
        <v>1026</v>
      </c>
      <c r="J50" s="1426">
        <v>15</v>
      </c>
      <c r="K50" s="1427"/>
      <c r="L50" s="1427"/>
      <c r="M50" s="1427"/>
      <c r="N50" s="1427"/>
      <c r="O50" s="1428">
        <f>SUM(O36:O49)</f>
        <v>15</v>
      </c>
      <c r="P50" s="1424">
        <v>15</v>
      </c>
      <c r="Q50" s="1425">
        <v>15</v>
      </c>
      <c r="R50" s="1429"/>
      <c r="S50" s="1423"/>
      <c r="T50" s="1423"/>
      <c r="U50" s="1423"/>
      <c r="V50" s="1423"/>
      <c r="W50" s="1424"/>
      <c r="X50" s="1424"/>
      <c r="Y50" s="1425"/>
      <c r="Z50" s="1457"/>
      <c r="AA50" s="1423"/>
      <c r="AB50" s="1423"/>
      <c r="AC50" s="1423"/>
      <c r="AD50" s="1424"/>
      <c r="AE50" s="1239"/>
      <c r="AF50" s="1454"/>
      <c r="AG50" s="1455"/>
    </row>
    <row r="51" spans="10:26" ht="15">
      <c r="J51" s="240"/>
      <c r="Z51" s="240">
        <f>SUM(R50:Z50)</f>
        <v>0</v>
      </c>
    </row>
    <row r="54" ht="12.75">
      <c r="A54" s="262"/>
    </row>
  </sheetData>
  <sheetProtection/>
  <mergeCells count="19">
    <mergeCell ref="A2:Z2"/>
    <mergeCell ref="A3:Z3"/>
    <mergeCell ref="J7:O7"/>
    <mergeCell ref="R7:W7"/>
    <mergeCell ref="Z7:AE7"/>
    <mergeCell ref="B6:N6"/>
    <mergeCell ref="B7:G7"/>
    <mergeCell ref="R6:AE6"/>
    <mergeCell ref="A4:Z4"/>
    <mergeCell ref="R1:Z1"/>
    <mergeCell ref="R27:W27"/>
    <mergeCell ref="Z27:AE27"/>
    <mergeCell ref="A26:A27"/>
    <mergeCell ref="B27:G27"/>
    <mergeCell ref="J27:O27"/>
    <mergeCell ref="R26:AD26"/>
    <mergeCell ref="B26:N26"/>
    <mergeCell ref="A24:Z24"/>
    <mergeCell ref="A6:A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85" r:id="rId1"/>
  <headerFooter alignWithMargins="0">
    <oddFooter>&amp;R
</oddFooter>
  </headerFooter>
  <colBreaks count="1" manualBreakCount="1">
    <brk id="31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PageLayoutView="0" workbookViewId="0" topLeftCell="A10">
      <selection activeCell="Z32" sqref="Z32"/>
    </sheetView>
  </sheetViews>
  <sheetFormatPr defaultColWidth="9.140625" defaultRowHeight="12.75"/>
  <cols>
    <col min="1" max="1" width="5.28125" style="26" customWidth="1"/>
    <col min="2" max="2" width="6.8515625" style="26" customWidth="1"/>
    <col min="3" max="3" width="21.7109375" style="26" customWidth="1"/>
    <col min="4" max="4" width="4.57421875" style="45" customWidth="1"/>
    <col min="5" max="5" width="8.57421875" style="46" customWidth="1"/>
    <col min="6" max="8" width="14.140625" style="46" hidden="1" customWidth="1"/>
    <col min="9" max="11" width="8.00390625" style="46" customWidth="1"/>
    <col min="12" max="12" width="8.57421875" style="26" customWidth="1"/>
    <col min="13" max="15" width="15.28125" style="26" hidden="1" customWidth="1"/>
    <col min="16" max="16" width="8.57421875" style="26" customWidth="1"/>
    <col min="17" max="18" width="9.140625" style="26" customWidth="1"/>
    <col min="19" max="19" width="8.8515625" style="26" customWidth="1"/>
    <col min="20" max="20" width="11.8515625" style="26" hidden="1" customWidth="1"/>
    <col min="21" max="16384" width="9.140625" style="26" customWidth="1"/>
  </cols>
  <sheetData>
    <row r="1" spans="1:19" ht="29.25" customHeight="1">
      <c r="A1" s="1814" t="s">
        <v>539</v>
      </c>
      <c r="B1" s="1815"/>
      <c r="C1" s="1815"/>
      <c r="D1" s="1815"/>
      <c r="E1" s="1815"/>
      <c r="F1" s="1815"/>
      <c r="G1" s="1815"/>
      <c r="H1" s="1815"/>
      <c r="I1" s="1815"/>
      <c r="J1" s="1815"/>
      <c r="K1" s="1815"/>
      <c r="L1" s="1815"/>
      <c r="M1" s="1815"/>
      <c r="N1" s="1815"/>
      <c r="O1" s="1815"/>
      <c r="P1" s="1815"/>
      <c r="Q1" s="1815"/>
      <c r="R1" s="1815"/>
      <c r="S1" s="1815"/>
    </row>
    <row r="2" spans="3:19" ht="12.75">
      <c r="C2" s="2"/>
      <c r="S2" s="26" t="s">
        <v>532</v>
      </c>
    </row>
    <row r="3" spans="1:20" ht="15.75">
      <c r="A3" s="1816" t="s">
        <v>64</v>
      </c>
      <c r="B3" s="1816"/>
      <c r="C3" s="1816"/>
      <c r="D3" s="1816"/>
      <c r="E3" s="1816"/>
      <c r="F3" s="1816"/>
      <c r="G3" s="1816"/>
      <c r="H3" s="1816"/>
      <c r="I3" s="1816"/>
      <c r="J3" s="1816"/>
      <c r="K3" s="1816"/>
      <c r="L3" s="1816"/>
      <c r="M3" s="1816"/>
      <c r="N3" s="1816"/>
      <c r="O3" s="1816"/>
      <c r="P3" s="1816"/>
      <c r="Q3" s="1816"/>
      <c r="R3" s="1816"/>
      <c r="S3" s="1816"/>
      <c r="T3" s="34"/>
    </row>
    <row r="4" spans="1:20" ht="16.5" thickBot="1">
      <c r="A4" s="42"/>
      <c r="B4" s="780"/>
      <c r="C4" s="34"/>
      <c r="D4" s="34"/>
      <c r="E4" s="43"/>
      <c r="F4" s="43"/>
      <c r="G4" s="43"/>
      <c r="H4" s="43"/>
      <c r="I4" s="43"/>
      <c r="J4" s="43"/>
      <c r="K4" s="43"/>
      <c r="L4" s="34"/>
      <c r="M4" s="34"/>
      <c r="N4" s="34"/>
      <c r="O4" s="34"/>
      <c r="P4" s="34"/>
      <c r="Q4" s="34"/>
      <c r="R4" s="34"/>
      <c r="S4" s="34" t="s">
        <v>2</v>
      </c>
      <c r="T4" s="34"/>
    </row>
    <row r="5" spans="1:23" s="44" customFormat="1" ht="30" customHeight="1" thickBot="1">
      <c r="A5" s="996" t="s">
        <v>6</v>
      </c>
      <c r="B5" s="781" t="s">
        <v>447</v>
      </c>
      <c r="C5" s="923" t="s">
        <v>548</v>
      </c>
      <c r="D5" s="924" t="s">
        <v>299</v>
      </c>
      <c r="E5" s="1819" t="s">
        <v>5</v>
      </c>
      <c r="F5" s="1820"/>
      <c r="G5" s="1717"/>
      <c r="H5" s="1717"/>
      <c r="I5" s="1717"/>
      <c r="J5" s="1316"/>
      <c r="K5" s="1317"/>
      <c r="L5" s="1821" t="s">
        <v>300</v>
      </c>
      <c r="M5" s="1822"/>
      <c r="N5" s="1822"/>
      <c r="O5" s="1822"/>
      <c r="P5" s="1717"/>
      <c r="Q5" s="1316"/>
      <c r="R5" s="1317"/>
      <c r="S5" s="1821" t="s">
        <v>24</v>
      </c>
      <c r="T5" s="1822"/>
      <c r="U5" s="1720"/>
      <c r="V5" s="1463"/>
      <c r="W5" s="1619"/>
    </row>
    <row r="6" spans="1:23" s="44" customFormat="1" ht="21" customHeight="1">
      <c r="A6" s="981"/>
      <c r="B6" s="982"/>
      <c r="C6" s="983"/>
      <c r="D6" s="984"/>
      <c r="E6" s="989" t="s">
        <v>212</v>
      </c>
      <c r="F6" s="990"/>
      <c r="G6" s="991"/>
      <c r="H6" s="992"/>
      <c r="I6" s="993" t="s">
        <v>547</v>
      </c>
      <c r="J6" s="1461" t="s">
        <v>569</v>
      </c>
      <c r="K6" s="993" t="s">
        <v>575</v>
      </c>
      <c r="L6" s="989" t="s">
        <v>73</v>
      </c>
      <c r="M6" s="994"/>
      <c r="N6" s="995"/>
      <c r="O6" s="992"/>
      <c r="P6" s="1253" t="s">
        <v>547</v>
      </c>
      <c r="Q6" s="1253" t="s">
        <v>569</v>
      </c>
      <c r="R6" s="993" t="s">
        <v>575</v>
      </c>
      <c r="S6" s="1620" t="s">
        <v>73</v>
      </c>
      <c r="T6" s="1621"/>
      <c r="U6" s="1247" t="s">
        <v>549</v>
      </c>
      <c r="V6" s="1618" t="s">
        <v>569</v>
      </c>
      <c r="W6" s="1622" t="s">
        <v>575</v>
      </c>
    </row>
    <row r="7" spans="1:23" ht="16.5" customHeight="1">
      <c r="A7" s="925">
        <v>1</v>
      </c>
      <c r="B7" s="926" t="s">
        <v>514</v>
      </c>
      <c r="C7" s="927" t="s">
        <v>515</v>
      </c>
      <c r="D7" s="928" t="s">
        <v>188</v>
      </c>
      <c r="E7" s="929">
        <v>216</v>
      </c>
      <c r="F7" s="930"/>
      <c r="G7" s="931"/>
      <c r="H7" s="932"/>
      <c r="I7" s="933">
        <v>216</v>
      </c>
      <c r="J7" s="933">
        <v>216</v>
      </c>
      <c r="K7" s="933">
        <v>216</v>
      </c>
      <c r="L7" s="929"/>
      <c r="M7" s="933"/>
      <c r="N7" s="933"/>
      <c r="O7" s="932"/>
      <c r="P7" s="932"/>
      <c r="Q7" s="932"/>
      <c r="R7" s="934"/>
      <c r="S7" s="937">
        <v>216</v>
      </c>
      <c r="T7" s="1242"/>
      <c r="U7" s="939">
        <v>216</v>
      </c>
      <c r="V7" s="933">
        <v>216</v>
      </c>
      <c r="W7" s="933">
        <v>216</v>
      </c>
    </row>
    <row r="8" spans="1:23" ht="16.5" customHeight="1">
      <c r="A8" s="925">
        <v>2</v>
      </c>
      <c r="B8" s="926" t="s">
        <v>514</v>
      </c>
      <c r="C8" s="927" t="s">
        <v>516</v>
      </c>
      <c r="D8" s="928" t="s">
        <v>188</v>
      </c>
      <c r="E8" s="935">
        <v>635</v>
      </c>
      <c r="F8" s="936"/>
      <c r="G8" s="937"/>
      <c r="H8" s="932"/>
      <c r="I8" s="939">
        <v>635</v>
      </c>
      <c r="J8" s="939">
        <v>635</v>
      </c>
      <c r="K8" s="939">
        <v>635</v>
      </c>
      <c r="L8" s="938"/>
      <c r="M8" s="939"/>
      <c r="N8" s="939"/>
      <c r="O8" s="932"/>
      <c r="P8" s="932"/>
      <c r="Q8" s="932"/>
      <c r="R8" s="934"/>
      <c r="S8" s="937">
        <v>635</v>
      </c>
      <c r="T8" s="1242"/>
      <c r="U8" s="939">
        <v>635</v>
      </c>
      <c r="V8" s="939">
        <v>635</v>
      </c>
      <c r="W8" s="939">
        <v>635</v>
      </c>
    </row>
    <row r="9" spans="1:23" ht="22.5" customHeight="1">
      <c r="A9" s="925">
        <v>3</v>
      </c>
      <c r="B9" s="926" t="s">
        <v>514</v>
      </c>
      <c r="C9" s="927" t="s">
        <v>517</v>
      </c>
      <c r="D9" s="940" t="s">
        <v>188</v>
      </c>
      <c r="E9" s="941">
        <v>25</v>
      </c>
      <c r="F9" s="942"/>
      <c r="G9" s="943"/>
      <c r="H9" s="932"/>
      <c r="I9" s="945">
        <v>25</v>
      </c>
      <c r="J9" s="945">
        <v>25</v>
      </c>
      <c r="K9" s="945">
        <v>25</v>
      </c>
      <c r="L9" s="944"/>
      <c r="M9" s="945"/>
      <c r="N9" s="945"/>
      <c r="O9" s="932"/>
      <c r="P9" s="932"/>
      <c r="Q9" s="932"/>
      <c r="R9" s="934"/>
      <c r="S9" s="937">
        <v>25</v>
      </c>
      <c r="T9" s="1242"/>
      <c r="U9" s="939">
        <v>25</v>
      </c>
      <c r="V9" s="945">
        <v>25</v>
      </c>
      <c r="W9" s="945">
        <v>25</v>
      </c>
    </row>
    <row r="10" spans="1:23" ht="25.5" customHeight="1">
      <c r="A10" s="925">
        <v>4</v>
      </c>
      <c r="B10" s="926" t="s">
        <v>514</v>
      </c>
      <c r="C10" s="927" t="s">
        <v>518</v>
      </c>
      <c r="D10" s="940" t="s">
        <v>188</v>
      </c>
      <c r="E10" s="946">
        <v>50</v>
      </c>
      <c r="F10" s="947"/>
      <c r="G10" s="948"/>
      <c r="H10" s="932"/>
      <c r="I10" s="949">
        <v>50</v>
      </c>
      <c r="J10" s="949">
        <v>50</v>
      </c>
      <c r="K10" s="949">
        <v>50</v>
      </c>
      <c r="L10" s="944"/>
      <c r="M10" s="949"/>
      <c r="N10" s="949"/>
      <c r="O10" s="932"/>
      <c r="P10" s="932"/>
      <c r="Q10" s="932"/>
      <c r="R10" s="934"/>
      <c r="S10" s="948">
        <v>50</v>
      </c>
      <c r="T10" s="1243"/>
      <c r="U10" s="949">
        <v>50</v>
      </c>
      <c r="V10" s="949">
        <v>50</v>
      </c>
      <c r="W10" s="949">
        <v>50</v>
      </c>
    </row>
    <row r="11" spans="1:23" ht="20.25" customHeight="1">
      <c r="A11" s="925">
        <v>5</v>
      </c>
      <c r="B11" s="926" t="s">
        <v>514</v>
      </c>
      <c r="C11" s="950" t="s">
        <v>519</v>
      </c>
      <c r="D11" s="940" t="s">
        <v>188</v>
      </c>
      <c r="E11" s="946">
        <v>218</v>
      </c>
      <c r="F11" s="947"/>
      <c r="G11" s="948"/>
      <c r="H11" s="932"/>
      <c r="I11" s="949">
        <v>218</v>
      </c>
      <c r="J11" s="949">
        <v>218</v>
      </c>
      <c r="K11" s="949">
        <v>218</v>
      </c>
      <c r="L11" s="944"/>
      <c r="M11" s="949"/>
      <c r="N11" s="949"/>
      <c r="O11" s="932"/>
      <c r="P11" s="932"/>
      <c r="Q11" s="932"/>
      <c r="R11" s="934"/>
      <c r="S11" s="948">
        <v>218</v>
      </c>
      <c r="T11" s="1243"/>
      <c r="U11" s="949">
        <v>218</v>
      </c>
      <c r="V11" s="949">
        <v>218</v>
      </c>
      <c r="W11" s="949">
        <v>218</v>
      </c>
    </row>
    <row r="12" spans="1:23" ht="29.25" customHeight="1" hidden="1">
      <c r="A12" s="925"/>
      <c r="B12" s="926"/>
      <c r="C12" s="927"/>
      <c r="D12" s="940"/>
      <c r="E12" s="946"/>
      <c r="F12" s="947"/>
      <c r="G12" s="948"/>
      <c r="H12" s="932"/>
      <c r="I12" s="949"/>
      <c r="J12" s="949"/>
      <c r="K12" s="949"/>
      <c r="L12" s="944"/>
      <c r="M12" s="949"/>
      <c r="N12" s="949"/>
      <c r="O12" s="932"/>
      <c r="P12" s="932"/>
      <c r="Q12" s="932"/>
      <c r="R12" s="934"/>
      <c r="S12" s="948"/>
      <c r="T12" s="1243"/>
      <c r="U12" s="949"/>
      <c r="V12" s="949"/>
      <c r="W12" s="949"/>
    </row>
    <row r="13" spans="1:23" ht="29.25" customHeight="1" hidden="1">
      <c r="A13" s="925"/>
      <c r="B13" s="951"/>
      <c r="C13" s="952"/>
      <c r="D13" s="940"/>
      <c r="E13" s="946"/>
      <c r="F13" s="947"/>
      <c r="G13" s="948"/>
      <c r="H13" s="932"/>
      <c r="I13" s="949"/>
      <c r="J13" s="949"/>
      <c r="K13" s="949"/>
      <c r="L13" s="944"/>
      <c r="M13" s="949"/>
      <c r="N13" s="949"/>
      <c r="O13" s="932"/>
      <c r="P13" s="932"/>
      <c r="Q13" s="932"/>
      <c r="R13" s="934"/>
      <c r="S13" s="948"/>
      <c r="T13" s="1243"/>
      <c r="U13" s="949"/>
      <c r="V13" s="949"/>
      <c r="W13" s="949"/>
    </row>
    <row r="14" spans="1:23" ht="29.25" customHeight="1" hidden="1">
      <c r="A14" s="925"/>
      <c r="B14" s="926"/>
      <c r="C14" s="927"/>
      <c r="D14" s="940"/>
      <c r="E14" s="946"/>
      <c r="F14" s="947"/>
      <c r="G14" s="948"/>
      <c r="H14" s="932"/>
      <c r="I14" s="949"/>
      <c r="J14" s="949"/>
      <c r="K14" s="949"/>
      <c r="L14" s="944"/>
      <c r="M14" s="949"/>
      <c r="N14" s="949"/>
      <c r="O14" s="932"/>
      <c r="P14" s="932"/>
      <c r="Q14" s="932"/>
      <c r="R14" s="934"/>
      <c r="S14" s="948"/>
      <c r="T14" s="1243"/>
      <c r="U14" s="949"/>
      <c r="V14" s="949"/>
      <c r="W14" s="949"/>
    </row>
    <row r="15" spans="1:23" ht="29.25" customHeight="1" hidden="1">
      <c r="A15" s="925"/>
      <c r="B15" s="926"/>
      <c r="C15" s="950"/>
      <c r="D15" s="940"/>
      <c r="E15" s="946"/>
      <c r="F15" s="947"/>
      <c r="G15" s="948"/>
      <c r="H15" s="932"/>
      <c r="I15" s="949"/>
      <c r="J15" s="949"/>
      <c r="K15" s="949"/>
      <c r="L15" s="944"/>
      <c r="M15" s="949"/>
      <c r="N15" s="949"/>
      <c r="O15" s="932"/>
      <c r="P15" s="932"/>
      <c r="Q15" s="932"/>
      <c r="R15" s="934"/>
      <c r="S15" s="948"/>
      <c r="T15" s="1243"/>
      <c r="U15" s="949"/>
      <c r="V15" s="949"/>
      <c r="W15" s="949"/>
    </row>
    <row r="16" spans="1:23" ht="29.25" customHeight="1" hidden="1" thickBot="1">
      <c r="A16" s="925"/>
      <c r="B16" s="926"/>
      <c r="C16" s="950"/>
      <c r="D16" s="940"/>
      <c r="E16" s="946"/>
      <c r="F16" s="947"/>
      <c r="G16" s="948"/>
      <c r="H16" s="932"/>
      <c r="I16" s="949"/>
      <c r="J16" s="949"/>
      <c r="K16" s="949"/>
      <c r="L16" s="944"/>
      <c r="M16" s="949"/>
      <c r="N16" s="949"/>
      <c r="O16" s="932"/>
      <c r="P16" s="1254"/>
      <c r="Q16" s="1254"/>
      <c r="R16" s="1252"/>
      <c r="S16" s="1462"/>
      <c r="T16" s="1244"/>
      <c r="U16" s="1248"/>
      <c r="V16" s="949"/>
      <c r="W16" s="949"/>
    </row>
    <row r="17" spans="1:23" ht="29.25" customHeight="1" thickBot="1">
      <c r="A17" s="1108">
        <v>6</v>
      </c>
      <c r="B17" s="1109" t="s">
        <v>563</v>
      </c>
      <c r="C17" s="1110" t="s">
        <v>564</v>
      </c>
      <c r="D17" s="1101" t="s">
        <v>188</v>
      </c>
      <c r="E17" s="1102"/>
      <c r="F17" s="1103"/>
      <c r="G17" s="1104"/>
      <c r="H17" s="1105"/>
      <c r="I17" s="1249">
        <v>286</v>
      </c>
      <c r="J17" s="1249">
        <v>286</v>
      </c>
      <c r="K17" s="1249">
        <v>286</v>
      </c>
      <c r="L17" s="1106"/>
      <c r="M17" s="1104"/>
      <c r="N17" s="1104"/>
      <c r="O17" s="1107"/>
      <c r="P17" s="1105"/>
      <c r="Q17" s="1105"/>
      <c r="R17" s="1256"/>
      <c r="S17" s="1104"/>
      <c r="T17" s="1245"/>
      <c r="U17" s="1249">
        <v>286</v>
      </c>
      <c r="V17" s="1249">
        <v>286</v>
      </c>
      <c r="W17" s="1249">
        <v>286</v>
      </c>
    </row>
    <row r="18" spans="1:23" ht="25.5" customHeight="1" thickBot="1">
      <c r="A18" s="1817" t="s">
        <v>1</v>
      </c>
      <c r="B18" s="1818"/>
      <c r="C18" s="1818"/>
      <c r="D18" s="953"/>
      <c r="E18" s="954">
        <f>SUM(E7:E16)</f>
        <v>1144</v>
      </c>
      <c r="F18" s="955"/>
      <c r="G18" s="956"/>
      <c r="H18" s="957"/>
      <c r="I18" s="1250">
        <v>1430</v>
      </c>
      <c r="J18" s="1250">
        <v>1430</v>
      </c>
      <c r="K18" s="1250">
        <v>1430</v>
      </c>
      <c r="L18" s="954"/>
      <c r="M18" s="956"/>
      <c r="N18" s="954"/>
      <c r="O18" s="1251"/>
      <c r="P18" s="1255"/>
      <c r="Q18" s="1255"/>
      <c r="R18" s="955"/>
      <c r="S18" s="956">
        <f>SUM(S7:S16)</f>
        <v>1144</v>
      </c>
      <c r="T18" s="1246"/>
      <c r="U18" s="1250">
        <v>1430</v>
      </c>
      <c r="V18" s="1250">
        <v>1430</v>
      </c>
      <c r="W18" s="1250">
        <v>1430</v>
      </c>
    </row>
    <row r="19" spans="1:21" ht="27" customHeight="1">
      <c r="A19" s="34"/>
      <c r="B19" s="34"/>
      <c r="C19" s="34"/>
      <c r="D19" s="35"/>
      <c r="E19" s="36"/>
      <c r="F19" s="36"/>
      <c r="G19" s="36"/>
      <c r="H19" s="792"/>
      <c r="I19" s="792"/>
      <c r="J19" s="792"/>
      <c r="K19" s="792"/>
      <c r="L19" s="36"/>
      <c r="M19" s="36"/>
      <c r="N19" s="36"/>
      <c r="O19" s="36"/>
      <c r="P19" s="36"/>
      <c r="Q19" s="36"/>
      <c r="R19" s="36"/>
      <c r="S19" s="36"/>
      <c r="T19" s="36"/>
      <c r="U19" s="793"/>
    </row>
    <row r="20" spans="1:19" ht="15.75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794"/>
      <c r="M20" s="794"/>
      <c r="N20" s="794"/>
      <c r="O20" s="794"/>
      <c r="P20" s="794"/>
      <c r="Q20" s="794"/>
      <c r="R20" s="794"/>
      <c r="S20" s="794"/>
    </row>
    <row r="21" spans="1:19" ht="14.25">
      <c r="A21" s="1816" t="s">
        <v>65</v>
      </c>
      <c r="B21" s="1816"/>
      <c r="C21" s="1816"/>
      <c r="D21" s="1816"/>
      <c r="E21" s="1816"/>
      <c r="F21" s="1816"/>
      <c r="G21" s="1816"/>
      <c r="H21" s="1816"/>
      <c r="I21" s="1816"/>
      <c r="J21" s="1816"/>
      <c r="K21" s="1816"/>
      <c r="L21" s="1816"/>
      <c r="M21" s="1816"/>
      <c r="N21" s="1816"/>
      <c r="O21" s="1816"/>
      <c r="P21" s="1816"/>
      <c r="Q21" s="1816"/>
      <c r="R21" s="1816"/>
      <c r="S21" s="1816"/>
    </row>
    <row r="22" spans="1:19" ht="13.5" thickBot="1">
      <c r="A22" s="45"/>
      <c r="B22" s="45"/>
      <c r="C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23" ht="22.5" customHeight="1" thickBot="1">
      <c r="A23" s="996" t="s">
        <v>6</v>
      </c>
      <c r="B23" s="781"/>
      <c r="C23" s="20" t="s">
        <v>103</v>
      </c>
      <c r="D23" s="924" t="s">
        <v>299</v>
      </c>
      <c r="E23" s="1819" t="s">
        <v>5</v>
      </c>
      <c r="F23" s="1820"/>
      <c r="G23" s="1717"/>
      <c r="H23" s="1717"/>
      <c r="I23" s="1717"/>
      <c r="J23" s="1316"/>
      <c r="K23" s="1317"/>
      <c r="L23" s="1821" t="s">
        <v>300</v>
      </c>
      <c r="M23" s="1822"/>
      <c r="N23" s="1822"/>
      <c r="O23" s="1822"/>
      <c r="P23" s="1717"/>
      <c r="Q23" s="1316"/>
      <c r="R23" s="1317"/>
      <c r="S23" s="1823" t="s">
        <v>24</v>
      </c>
      <c r="T23" s="1824"/>
      <c r="U23" s="1825"/>
      <c r="V23" s="1464"/>
      <c r="W23" s="1466"/>
    </row>
    <row r="24" spans="1:23" ht="22.5" customHeight="1" thickBot="1">
      <c r="A24" s="985"/>
      <c r="B24" s="986"/>
      <c r="C24" s="987"/>
      <c r="D24" s="988"/>
      <c r="E24" s="989" t="s">
        <v>73</v>
      </c>
      <c r="F24" s="990"/>
      <c r="G24" s="991"/>
      <c r="H24" s="992"/>
      <c r="I24" s="1001" t="s">
        <v>547</v>
      </c>
      <c r="J24" s="1111" t="s">
        <v>569</v>
      </c>
      <c r="K24" s="993" t="s">
        <v>575</v>
      </c>
      <c r="L24" s="999" t="s">
        <v>73</v>
      </c>
      <c r="M24" s="1000"/>
      <c r="N24" s="1001"/>
      <c r="O24" s="1002"/>
      <c r="P24" s="1111" t="s">
        <v>547</v>
      </c>
      <c r="Q24" s="1467" t="s">
        <v>569</v>
      </c>
      <c r="R24" s="993" t="s">
        <v>575</v>
      </c>
      <c r="S24" s="999" t="s">
        <v>73</v>
      </c>
      <c r="T24" s="1260"/>
      <c r="U24" s="1247" t="s">
        <v>547</v>
      </c>
      <c r="V24" s="1623" t="s">
        <v>569</v>
      </c>
      <c r="W24" s="1624" t="s">
        <v>575</v>
      </c>
    </row>
    <row r="25" spans="1:23" ht="29.25" customHeight="1">
      <c r="A25" s="958">
        <v>1</v>
      </c>
      <c r="B25" s="959" t="s">
        <v>520</v>
      </c>
      <c r="C25" s="960" t="s">
        <v>521</v>
      </c>
      <c r="D25" s="961" t="s">
        <v>188</v>
      </c>
      <c r="E25" s="962">
        <v>1279</v>
      </c>
      <c r="F25" s="963"/>
      <c r="G25" s="964"/>
      <c r="H25" s="932"/>
      <c r="I25" s="1257">
        <v>1279</v>
      </c>
      <c r="J25" s="1257">
        <v>1279</v>
      </c>
      <c r="K25" s="963">
        <v>1279</v>
      </c>
      <c r="L25" s="997"/>
      <c r="M25" s="965"/>
      <c r="N25" s="965"/>
      <c r="O25" s="998"/>
      <c r="P25" s="1241"/>
      <c r="Q25" s="1468"/>
      <c r="R25" s="1617"/>
      <c r="S25" s="1003">
        <v>1279</v>
      </c>
      <c r="T25" s="1261"/>
      <c r="U25" s="1257">
        <v>1279</v>
      </c>
      <c r="V25" s="1257">
        <v>1279</v>
      </c>
      <c r="W25" s="1257">
        <v>1279</v>
      </c>
    </row>
    <row r="26" spans="1:23" ht="29.25" customHeight="1">
      <c r="A26" s="966">
        <v>2</v>
      </c>
      <c r="B26" s="967" t="s">
        <v>520</v>
      </c>
      <c r="C26" s="968" t="s">
        <v>565</v>
      </c>
      <c r="D26" s="969" t="s">
        <v>188</v>
      </c>
      <c r="E26" s="970"/>
      <c r="F26" s="971"/>
      <c r="G26" s="972"/>
      <c r="H26" s="932"/>
      <c r="I26" s="965">
        <v>670</v>
      </c>
      <c r="J26" s="965">
        <v>670</v>
      </c>
      <c r="K26" s="972">
        <v>670</v>
      </c>
      <c r="L26" s="973"/>
      <c r="M26" s="965"/>
      <c r="N26" s="965"/>
      <c r="O26" s="934"/>
      <c r="P26" s="1240"/>
      <c r="Q26" s="932"/>
      <c r="R26" s="934"/>
      <c r="S26" s="941"/>
      <c r="T26" s="1243"/>
      <c r="U26" s="965">
        <v>670</v>
      </c>
      <c r="V26" s="965">
        <v>670</v>
      </c>
      <c r="W26" s="972">
        <v>670</v>
      </c>
    </row>
    <row r="27" spans="1:23" ht="29.25" customHeight="1" thickBot="1">
      <c r="A27" s="966">
        <v>3</v>
      </c>
      <c r="B27" s="967" t="s">
        <v>520</v>
      </c>
      <c r="C27" s="968" t="s">
        <v>580</v>
      </c>
      <c r="D27" s="969" t="s">
        <v>188</v>
      </c>
      <c r="E27" s="970"/>
      <c r="F27" s="971"/>
      <c r="G27" s="972"/>
      <c r="H27" s="932"/>
      <c r="I27" s="965"/>
      <c r="J27" s="965"/>
      <c r="K27" s="972">
        <v>445</v>
      </c>
      <c r="L27" s="973"/>
      <c r="M27" s="965"/>
      <c r="N27" s="965"/>
      <c r="O27" s="934"/>
      <c r="P27" s="1240"/>
      <c r="Q27" s="932"/>
      <c r="R27" s="934"/>
      <c r="S27" s="941"/>
      <c r="T27" s="1243"/>
      <c r="U27" s="965"/>
      <c r="V27" s="965"/>
      <c r="W27" s="972">
        <v>445</v>
      </c>
    </row>
    <row r="28" spans="1:23" ht="29.25" customHeight="1" hidden="1">
      <c r="A28" s="966"/>
      <c r="B28" s="967"/>
      <c r="C28" s="927"/>
      <c r="D28" s="974"/>
      <c r="E28" s="935"/>
      <c r="F28" s="936"/>
      <c r="G28" s="937"/>
      <c r="H28" s="932"/>
      <c r="I28" s="939"/>
      <c r="J28" s="939"/>
      <c r="K28" s="937"/>
      <c r="L28" s="938"/>
      <c r="M28" s="939"/>
      <c r="N28" s="965"/>
      <c r="O28" s="934"/>
      <c r="P28" s="1241"/>
      <c r="Q28" s="1468"/>
      <c r="R28" s="998"/>
      <c r="S28" s="1003"/>
      <c r="T28" s="1261"/>
      <c r="U28" s="939"/>
      <c r="V28" s="939"/>
      <c r="W28" s="1465"/>
    </row>
    <row r="29" spans="1:23" ht="29.25" customHeight="1" hidden="1">
      <c r="A29" s="966"/>
      <c r="B29" s="967"/>
      <c r="C29" s="927"/>
      <c r="D29" s="974"/>
      <c r="E29" s="935"/>
      <c r="F29" s="936"/>
      <c r="G29" s="937"/>
      <c r="H29" s="932"/>
      <c r="I29" s="939"/>
      <c r="J29" s="939"/>
      <c r="K29" s="937"/>
      <c r="L29" s="938"/>
      <c r="M29" s="939"/>
      <c r="N29" s="939"/>
      <c r="O29" s="934"/>
      <c r="P29" s="1240"/>
      <c r="Q29" s="932"/>
      <c r="R29" s="934"/>
      <c r="S29" s="1004"/>
      <c r="T29" s="1262"/>
      <c r="U29" s="939"/>
      <c r="V29" s="939"/>
      <c r="W29" s="1465"/>
    </row>
    <row r="30" spans="1:23" ht="29.25" customHeight="1" hidden="1" thickBot="1">
      <c r="A30" s="966"/>
      <c r="B30" s="951"/>
      <c r="C30" s="975"/>
      <c r="D30" s="928"/>
      <c r="E30" s="935"/>
      <c r="F30" s="936"/>
      <c r="G30" s="937"/>
      <c r="H30" s="932"/>
      <c r="I30" s="939"/>
      <c r="J30" s="939"/>
      <c r="K30" s="937"/>
      <c r="L30" s="938"/>
      <c r="M30" s="939"/>
      <c r="N30" s="939"/>
      <c r="O30" s="934"/>
      <c r="P30" s="1240"/>
      <c r="Q30" s="932"/>
      <c r="R30" s="934"/>
      <c r="S30" s="1004"/>
      <c r="T30" s="1262"/>
      <c r="U30" s="939"/>
      <c r="V30" s="939"/>
      <c r="W30" s="1465"/>
    </row>
    <row r="31" spans="1:23" ht="29.25" customHeight="1" thickBot="1">
      <c r="A31" s="1826" t="s">
        <v>1</v>
      </c>
      <c r="B31" s="1827"/>
      <c r="C31" s="1828"/>
      <c r="D31" s="976"/>
      <c r="E31" s="977">
        <v>1279</v>
      </c>
      <c r="F31" s="978"/>
      <c r="G31" s="979"/>
      <c r="H31" s="980"/>
      <c r="I31" s="1258">
        <v>1949</v>
      </c>
      <c r="J31" s="1258">
        <v>1949</v>
      </c>
      <c r="K31" s="979">
        <f>SUM(K25:K30)</f>
        <v>2394</v>
      </c>
      <c r="L31" s="977"/>
      <c r="M31" s="977"/>
      <c r="N31" s="977"/>
      <c r="O31" s="1259"/>
      <c r="P31" s="1258"/>
      <c r="Q31" s="1469"/>
      <c r="R31" s="978"/>
      <c r="S31" s="977">
        <v>1279</v>
      </c>
      <c r="T31" s="1263"/>
      <c r="U31" s="1258">
        <v>1949</v>
      </c>
      <c r="V31" s="1258">
        <v>1949</v>
      </c>
      <c r="W31" s="858">
        <f>SUM(W25:W30)</f>
        <v>2394</v>
      </c>
    </row>
    <row r="33" spans="12:19" ht="12.75">
      <c r="L33" s="46"/>
      <c r="M33" s="46"/>
      <c r="N33" s="46"/>
      <c r="O33" s="46"/>
      <c r="P33" s="46"/>
      <c r="Q33" s="46"/>
      <c r="R33" s="46"/>
      <c r="S33" s="46"/>
    </row>
  </sheetData>
  <sheetProtection/>
  <mergeCells count="11">
    <mergeCell ref="A31:C31"/>
    <mergeCell ref="A21:S21"/>
    <mergeCell ref="E5:I5"/>
    <mergeCell ref="L5:P5"/>
    <mergeCell ref="S5:U5"/>
    <mergeCell ref="A1:S1"/>
    <mergeCell ref="A3:S3"/>
    <mergeCell ref="A18:C18"/>
    <mergeCell ref="E23:I23"/>
    <mergeCell ref="L23:P23"/>
    <mergeCell ref="S23:U23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scale="95" r:id="rId1"/>
  <colBreaks count="1" manualBreakCount="1">
    <brk id="1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7">
      <selection activeCell="N18" sqref="N18"/>
    </sheetView>
  </sheetViews>
  <sheetFormatPr defaultColWidth="9.140625" defaultRowHeight="12.75"/>
  <cols>
    <col min="1" max="1" width="5.57421875" style="474" customWidth="1"/>
    <col min="2" max="2" width="24.7109375" style="475" customWidth="1"/>
    <col min="3" max="4" width="7.7109375" style="476" customWidth="1"/>
    <col min="5" max="5" width="8.140625" style="476" customWidth="1"/>
    <col min="6" max="6" width="7.57421875" style="476" customWidth="1"/>
    <col min="7" max="7" width="7.421875" style="476" customWidth="1"/>
    <col min="8" max="8" width="7.57421875" style="476" customWidth="1"/>
    <col min="9" max="9" width="7.00390625" style="476" customWidth="1"/>
    <col min="10" max="14" width="8.140625" style="476" customWidth="1"/>
    <col min="15" max="15" width="10.8515625" style="474" customWidth="1"/>
    <col min="16" max="17" width="0" style="476" hidden="1" customWidth="1"/>
    <col min="18" max="16384" width="9.140625" style="476" customWidth="1"/>
  </cols>
  <sheetData>
    <row r="1" spans="13:15" ht="15.75">
      <c r="M1" s="1829" t="s">
        <v>512</v>
      </c>
      <c r="N1" s="1829"/>
      <c r="O1" s="1829"/>
    </row>
    <row r="2" spans="1:15" ht="31.5" customHeight="1">
      <c r="A2" s="1830" t="s">
        <v>513</v>
      </c>
      <c r="B2" s="1831"/>
      <c r="C2" s="1831"/>
      <c r="D2" s="1831"/>
      <c r="E2" s="1831"/>
      <c r="F2" s="1831"/>
      <c r="G2" s="1831"/>
      <c r="H2" s="1831"/>
      <c r="I2" s="1831"/>
      <c r="J2" s="1831"/>
      <c r="K2" s="1831"/>
      <c r="L2" s="1831"/>
      <c r="M2" s="1831"/>
      <c r="N2" s="1831"/>
      <c r="O2" s="1831"/>
    </row>
    <row r="3" spans="7:15" ht="16.5" thickBot="1">
      <c r="G3" s="1835"/>
      <c r="H3" s="1836"/>
      <c r="I3" s="1836"/>
      <c r="O3" s="477" t="s">
        <v>247</v>
      </c>
    </row>
    <row r="4" spans="1:15" s="474" customFormat="1" ht="35.25" customHeight="1" thickBot="1">
      <c r="A4" s="478" t="s">
        <v>248</v>
      </c>
      <c r="B4" s="479" t="s">
        <v>4</v>
      </c>
      <c r="C4" s="480" t="s">
        <v>249</v>
      </c>
      <c r="D4" s="480" t="s">
        <v>250</v>
      </c>
      <c r="E4" s="480" t="s">
        <v>251</v>
      </c>
      <c r="F4" s="480" t="s">
        <v>252</v>
      </c>
      <c r="G4" s="480" t="s">
        <v>253</v>
      </c>
      <c r="H4" s="480" t="s">
        <v>254</v>
      </c>
      <c r="I4" s="480" t="s">
        <v>255</v>
      </c>
      <c r="J4" s="480" t="s">
        <v>256</v>
      </c>
      <c r="K4" s="480" t="s">
        <v>257</v>
      </c>
      <c r="L4" s="480" t="s">
        <v>258</v>
      </c>
      <c r="M4" s="480" t="s">
        <v>259</v>
      </c>
      <c r="N4" s="480" t="s">
        <v>260</v>
      </c>
      <c r="O4" s="481" t="s">
        <v>16</v>
      </c>
    </row>
    <row r="5" spans="1:15" s="483" customFormat="1" ht="15" customHeight="1" thickBot="1">
      <c r="A5" s="482" t="s">
        <v>25</v>
      </c>
      <c r="B5" s="1832" t="s">
        <v>118</v>
      </c>
      <c r="C5" s="1833"/>
      <c r="D5" s="1833"/>
      <c r="E5" s="1833"/>
      <c r="F5" s="1833"/>
      <c r="G5" s="1833"/>
      <c r="H5" s="1833"/>
      <c r="I5" s="1833"/>
      <c r="J5" s="1833"/>
      <c r="K5" s="1833"/>
      <c r="L5" s="1833"/>
      <c r="M5" s="1833"/>
      <c r="N5" s="1833"/>
      <c r="O5" s="1834"/>
    </row>
    <row r="6" spans="1:16" s="483" customFormat="1" ht="15" customHeight="1">
      <c r="A6" s="789" t="s">
        <v>26</v>
      </c>
      <c r="B6" s="790" t="s">
        <v>261</v>
      </c>
      <c r="C6" s="791"/>
      <c r="D6" s="791"/>
      <c r="E6" s="791">
        <v>5000</v>
      </c>
      <c r="F6" s="791">
        <v>1150</v>
      </c>
      <c r="G6" s="791"/>
      <c r="H6" s="791"/>
      <c r="I6" s="791"/>
      <c r="J6" s="791"/>
      <c r="K6" s="791">
        <v>5000</v>
      </c>
      <c r="L6" s="791">
        <v>1150</v>
      </c>
      <c r="M6" s="791"/>
      <c r="N6" s="791">
        <v>4595</v>
      </c>
      <c r="O6" s="494">
        <f aca="true" t="shared" si="0" ref="O6:O13">SUM(C6:N6)</f>
        <v>16895</v>
      </c>
      <c r="P6" s="483">
        <v>105070</v>
      </c>
    </row>
    <row r="7" spans="1:16" s="488" customFormat="1" ht="13.5" customHeight="1">
      <c r="A7" s="484" t="s">
        <v>10</v>
      </c>
      <c r="B7" s="485" t="s">
        <v>262</v>
      </c>
      <c r="C7" s="486">
        <v>1191</v>
      </c>
      <c r="D7" s="486">
        <v>1191</v>
      </c>
      <c r="E7" s="486">
        <v>1191</v>
      </c>
      <c r="F7" s="486">
        <v>1191</v>
      </c>
      <c r="G7" s="486">
        <v>1191</v>
      </c>
      <c r="H7" s="486">
        <v>1191</v>
      </c>
      <c r="I7" s="486">
        <v>1191</v>
      </c>
      <c r="J7" s="486">
        <v>1325</v>
      </c>
      <c r="K7" s="486">
        <v>1325</v>
      </c>
      <c r="L7" s="486">
        <v>1325</v>
      </c>
      <c r="M7" s="486">
        <v>1325</v>
      </c>
      <c r="N7" s="486">
        <v>1771</v>
      </c>
      <c r="O7" s="487">
        <f t="shared" si="0"/>
        <v>15408</v>
      </c>
      <c r="P7" s="488">
        <v>73977</v>
      </c>
    </row>
    <row r="8" spans="1:16" s="488" customFormat="1" ht="19.5" customHeight="1">
      <c r="A8" s="484" t="s">
        <v>11</v>
      </c>
      <c r="B8" s="489" t="s">
        <v>528</v>
      </c>
      <c r="C8" s="490">
        <v>3184</v>
      </c>
      <c r="D8" s="490">
        <v>3184</v>
      </c>
      <c r="E8" s="490">
        <v>3184</v>
      </c>
      <c r="F8" s="490">
        <v>3184</v>
      </c>
      <c r="G8" s="490">
        <v>3261</v>
      </c>
      <c r="H8" s="490">
        <v>3261</v>
      </c>
      <c r="I8" s="490">
        <v>3499</v>
      </c>
      <c r="J8" s="490">
        <v>3500</v>
      </c>
      <c r="K8" s="490">
        <v>3500</v>
      </c>
      <c r="L8" s="490">
        <v>3500</v>
      </c>
      <c r="M8" s="490">
        <v>3499</v>
      </c>
      <c r="N8" s="490">
        <v>4083</v>
      </c>
      <c r="O8" s="487">
        <f t="shared" si="0"/>
        <v>40839</v>
      </c>
      <c r="P8" s="488">
        <v>13700</v>
      </c>
    </row>
    <row r="9" spans="1:16" s="488" customFormat="1" ht="19.5" customHeight="1">
      <c r="A9" s="484" t="s">
        <v>12</v>
      </c>
      <c r="B9" s="489" t="s">
        <v>529</v>
      </c>
      <c r="C9" s="490"/>
      <c r="D9" s="490"/>
      <c r="E9" s="490"/>
      <c r="F9" s="490"/>
      <c r="G9" s="490"/>
      <c r="H9" s="490"/>
      <c r="I9" s="490"/>
      <c r="J9" s="490"/>
      <c r="K9" s="490"/>
      <c r="L9" s="490"/>
      <c r="M9" s="490"/>
      <c r="N9" s="490"/>
      <c r="O9" s="487">
        <f t="shared" si="0"/>
        <v>0</v>
      </c>
      <c r="P9" s="488">
        <v>246945</v>
      </c>
    </row>
    <row r="10" spans="1:16" s="488" customFormat="1" ht="23.25" customHeight="1">
      <c r="A10" s="484" t="s">
        <v>13</v>
      </c>
      <c r="B10" s="485" t="s">
        <v>263</v>
      </c>
      <c r="C10" s="486"/>
      <c r="D10" s="486"/>
      <c r="E10" s="486"/>
      <c r="F10" s="486"/>
      <c r="G10" s="486"/>
      <c r="H10" s="486"/>
      <c r="I10" s="486"/>
      <c r="J10" s="486">
        <v>800</v>
      </c>
      <c r="K10" s="486">
        <v>230</v>
      </c>
      <c r="L10" s="486"/>
      <c r="M10" s="486"/>
      <c r="N10" s="486"/>
      <c r="O10" s="487">
        <f t="shared" si="0"/>
        <v>1030</v>
      </c>
      <c r="P10" s="488">
        <v>0</v>
      </c>
    </row>
    <row r="11" spans="1:16" s="488" customFormat="1" ht="23.25" customHeight="1">
      <c r="A11" s="484" t="s">
        <v>14</v>
      </c>
      <c r="B11" s="485" t="s">
        <v>264</v>
      </c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7">
        <f t="shared" si="0"/>
        <v>0</v>
      </c>
      <c r="P11" s="488">
        <v>7592</v>
      </c>
    </row>
    <row r="12" spans="1:16" s="488" customFormat="1" ht="17.25" customHeight="1" thickBot="1">
      <c r="A12" s="484" t="s">
        <v>60</v>
      </c>
      <c r="B12" s="485" t="s">
        <v>265</v>
      </c>
      <c r="C12" s="486">
        <v>2000</v>
      </c>
      <c r="D12" s="486"/>
      <c r="E12" s="486"/>
      <c r="F12" s="486"/>
      <c r="G12" s="486"/>
      <c r="H12" s="486"/>
      <c r="I12" s="486"/>
      <c r="J12" s="486">
        <v>2706</v>
      </c>
      <c r="K12" s="486"/>
      <c r="L12" s="486"/>
      <c r="M12" s="486"/>
      <c r="N12" s="486">
        <v>683</v>
      </c>
      <c r="O12" s="659">
        <f t="shared" si="0"/>
        <v>5389</v>
      </c>
      <c r="P12" s="488">
        <v>156053</v>
      </c>
    </row>
    <row r="13" spans="1:17" s="483" customFormat="1" ht="21.75" customHeight="1" thickBot="1">
      <c r="A13" s="484" t="s">
        <v>61</v>
      </c>
      <c r="B13" s="491" t="s">
        <v>266</v>
      </c>
      <c r="C13" s="492">
        <f aca="true" t="shared" si="1" ref="C13:N13">SUM(C6:C12)</f>
        <v>6375</v>
      </c>
      <c r="D13" s="492">
        <f t="shared" si="1"/>
        <v>4375</v>
      </c>
      <c r="E13" s="492">
        <f t="shared" si="1"/>
        <v>9375</v>
      </c>
      <c r="F13" s="492">
        <f t="shared" si="1"/>
        <v>5525</v>
      </c>
      <c r="G13" s="492">
        <f t="shared" si="1"/>
        <v>4452</v>
      </c>
      <c r="H13" s="492">
        <f t="shared" si="1"/>
        <v>4452</v>
      </c>
      <c r="I13" s="492">
        <f t="shared" si="1"/>
        <v>4690</v>
      </c>
      <c r="J13" s="492">
        <f t="shared" si="1"/>
        <v>8331</v>
      </c>
      <c r="K13" s="492">
        <f t="shared" si="1"/>
        <v>10055</v>
      </c>
      <c r="L13" s="492">
        <f t="shared" si="1"/>
        <v>5975</v>
      </c>
      <c r="M13" s="492">
        <f t="shared" si="1"/>
        <v>4824</v>
      </c>
      <c r="N13" s="492">
        <f t="shared" si="1"/>
        <v>11132</v>
      </c>
      <c r="O13" s="658">
        <f t="shared" si="0"/>
        <v>79561</v>
      </c>
      <c r="Q13" s="483">
        <f>SUM(P6:P12)</f>
        <v>603337</v>
      </c>
    </row>
    <row r="14" spans="1:15" s="483" customFormat="1" ht="22.5" customHeight="1" thickBot="1">
      <c r="A14" s="484" t="s">
        <v>62</v>
      </c>
      <c r="B14" s="1832" t="s">
        <v>131</v>
      </c>
      <c r="C14" s="1833"/>
      <c r="D14" s="1833"/>
      <c r="E14" s="1833"/>
      <c r="F14" s="1833"/>
      <c r="G14" s="1833"/>
      <c r="H14" s="1833"/>
      <c r="I14" s="1833"/>
      <c r="J14" s="1833"/>
      <c r="K14" s="1833"/>
      <c r="L14" s="1833"/>
      <c r="M14" s="1833"/>
      <c r="N14" s="1833"/>
      <c r="O14" s="1834"/>
    </row>
    <row r="15" spans="1:16" s="488" customFormat="1" ht="27.75" customHeight="1">
      <c r="A15" s="484" t="s">
        <v>63</v>
      </c>
      <c r="B15" s="489" t="s">
        <v>267</v>
      </c>
      <c r="C15" s="490">
        <v>4350</v>
      </c>
      <c r="D15" s="490">
        <v>4375</v>
      </c>
      <c r="E15" s="490">
        <v>5479</v>
      </c>
      <c r="F15" s="490">
        <v>6240</v>
      </c>
      <c r="G15" s="490">
        <v>5544</v>
      </c>
      <c r="H15" s="490">
        <v>5544</v>
      </c>
      <c r="I15" s="490">
        <v>5362</v>
      </c>
      <c r="J15" s="490">
        <v>5429</v>
      </c>
      <c r="K15" s="490">
        <v>5812</v>
      </c>
      <c r="L15" s="490">
        <v>6583</v>
      </c>
      <c r="M15" s="490">
        <v>6582</v>
      </c>
      <c r="N15" s="490">
        <v>9714</v>
      </c>
      <c r="O15" s="494">
        <f>SUM(C15:N15)</f>
        <v>71014</v>
      </c>
      <c r="P15" s="488">
        <v>550166</v>
      </c>
    </row>
    <row r="16" spans="1:16" s="488" customFormat="1" ht="27" customHeight="1">
      <c r="A16" s="484" t="s">
        <v>268</v>
      </c>
      <c r="B16" s="485" t="s">
        <v>530</v>
      </c>
      <c r="C16" s="486">
        <v>25</v>
      </c>
      <c r="D16" s="486"/>
      <c r="E16" s="486"/>
      <c r="F16" s="486">
        <v>50</v>
      </c>
      <c r="G16" s="486">
        <v>216</v>
      </c>
      <c r="H16" s="486">
        <v>635</v>
      </c>
      <c r="I16" s="486">
        <v>218</v>
      </c>
      <c r="J16" s="486">
        <v>2235</v>
      </c>
      <c r="K16" s="486">
        <v>400</v>
      </c>
      <c r="L16" s="486"/>
      <c r="M16" s="486"/>
      <c r="N16" s="486">
        <v>445</v>
      </c>
      <c r="O16" s="487">
        <f>SUM(C16:N16)</f>
        <v>4224</v>
      </c>
      <c r="P16" s="488">
        <v>124458</v>
      </c>
    </row>
    <row r="17" spans="1:16" s="488" customFormat="1" ht="20.25" customHeight="1">
      <c r="A17" s="484" t="s">
        <v>269</v>
      </c>
      <c r="B17" s="485" t="s">
        <v>270</v>
      </c>
      <c r="C17" s="486"/>
      <c r="D17" s="486"/>
      <c r="E17" s="486"/>
      <c r="F17" s="486"/>
      <c r="G17" s="486"/>
      <c r="H17" s="486"/>
      <c r="I17" s="486"/>
      <c r="J17" s="486"/>
      <c r="K17" s="486">
        <v>298</v>
      </c>
      <c r="L17" s="486"/>
      <c r="M17" s="486"/>
      <c r="N17" s="486">
        <v>3211</v>
      </c>
      <c r="O17" s="487">
        <f>SUM(C17:N17)</f>
        <v>3509</v>
      </c>
      <c r="P17" s="488">
        <v>47140</v>
      </c>
    </row>
    <row r="18" spans="1:15" s="488" customFormat="1" ht="20.25" customHeight="1" thickBot="1">
      <c r="A18" s="484" t="s">
        <v>557</v>
      </c>
      <c r="B18" s="790" t="s">
        <v>558</v>
      </c>
      <c r="C18" s="791">
        <v>814</v>
      </c>
      <c r="D18" s="791"/>
      <c r="E18" s="791"/>
      <c r="F18" s="791"/>
      <c r="G18" s="791"/>
      <c r="H18" s="791"/>
      <c r="I18" s="791"/>
      <c r="J18" s="791"/>
      <c r="K18" s="791"/>
      <c r="L18" s="791"/>
      <c r="M18" s="791"/>
      <c r="N18" s="791"/>
      <c r="O18" s="1081">
        <v>814</v>
      </c>
    </row>
    <row r="19" spans="1:17" s="483" customFormat="1" ht="21.75" customHeight="1" thickBot="1">
      <c r="A19" s="484" t="s">
        <v>271</v>
      </c>
      <c r="B19" s="491" t="s">
        <v>272</v>
      </c>
      <c r="C19" s="492">
        <f>SUM(C15:C18)</f>
        <v>5189</v>
      </c>
      <c r="D19" s="492">
        <f aca="true" t="shared" si="2" ref="D19:N19">SUM(D15:D17)</f>
        <v>4375</v>
      </c>
      <c r="E19" s="492">
        <f t="shared" si="2"/>
        <v>5479</v>
      </c>
      <c r="F19" s="492">
        <f t="shared" si="2"/>
        <v>6290</v>
      </c>
      <c r="G19" s="492">
        <f t="shared" si="2"/>
        <v>5760</v>
      </c>
      <c r="H19" s="492">
        <f t="shared" si="2"/>
        <v>6179</v>
      </c>
      <c r="I19" s="492">
        <f t="shared" si="2"/>
        <v>5580</v>
      </c>
      <c r="J19" s="492">
        <f t="shared" si="2"/>
        <v>7664</v>
      </c>
      <c r="K19" s="492">
        <f t="shared" si="2"/>
        <v>6510</v>
      </c>
      <c r="L19" s="492">
        <f t="shared" si="2"/>
        <v>6583</v>
      </c>
      <c r="M19" s="492">
        <f t="shared" si="2"/>
        <v>6582</v>
      </c>
      <c r="N19" s="492">
        <f t="shared" si="2"/>
        <v>13370</v>
      </c>
      <c r="O19" s="493">
        <f>SUM(O15:O18)</f>
        <v>79561</v>
      </c>
      <c r="Q19" s="483">
        <f>SUM(P15:P17)</f>
        <v>721764</v>
      </c>
    </row>
    <row r="20" spans="1:15" ht="26.25" customHeight="1" thickBot="1">
      <c r="A20" s="484" t="s">
        <v>273</v>
      </c>
      <c r="B20" s="495" t="s">
        <v>274</v>
      </c>
      <c r="C20" s="496">
        <f>C13-C19</f>
        <v>1186</v>
      </c>
      <c r="D20" s="496">
        <f>C13+D13-C19-D19</f>
        <v>1186</v>
      </c>
      <c r="E20" s="496">
        <f>C13+D13+E13-C19-D19-E19</f>
        <v>5082</v>
      </c>
      <c r="F20" s="496">
        <f>C13+D13+E13+F13-C19-D19-E19-F19</f>
        <v>4317</v>
      </c>
      <c r="G20" s="496">
        <f>(SUM(C13:G13))-(SUM(C19:G19))</f>
        <v>3009</v>
      </c>
      <c r="H20" s="496">
        <f>(SUM(C13:H13))-(SUM(C19:H19))</f>
        <v>1282</v>
      </c>
      <c r="I20" s="496">
        <f>(SUM(C13:I13))-(SUM(C19:I19))</f>
        <v>392</v>
      </c>
      <c r="J20" s="496">
        <f>(SUM(C13:J13))-(SUM(C19:J19))</f>
        <v>1059</v>
      </c>
      <c r="K20" s="496">
        <f>(SUM(C13:K13))-(SUM(C19:K19))</f>
        <v>4604</v>
      </c>
      <c r="L20" s="496">
        <f>(SUM(C13:L13))-(SUM(C19:L19))</f>
        <v>3996</v>
      </c>
      <c r="M20" s="496">
        <f>(SUM(C13:M13))-(SUM(C19:M19))</f>
        <v>2238</v>
      </c>
      <c r="N20" s="496">
        <f>(SUM(C13:N13))-(SUM(C19:N19))</f>
        <v>0</v>
      </c>
      <c r="O20" s="497">
        <f>O13-O19</f>
        <v>0</v>
      </c>
    </row>
    <row r="21" ht="15.75">
      <c r="A21" s="498"/>
    </row>
    <row r="22" spans="2:4" ht="15.75">
      <c r="B22" s="499"/>
      <c r="C22" s="500"/>
      <c r="D22" s="500"/>
    </row>
  </sheetData>
  <sheetProtection/>
  <mergeCells count="5">
    <mergeCell ref="M1:O1"/>
    <mergeCell ref="A2:O2"/>
    <mergeCell ref="B5:O5"/>
    <mergeCell ref="B14:O14"/>
    <mergeCell ref="G3:I3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8.140625" style="556" customWidth="1"/>
    <col min="2" max="2" width="56.00390625" style="556" customWidth="1"/>
    <col min="3" max="3" width="11.00390625" style="556" customWidth="1"/>
    <col min="4" max="4" width="12.7109375" style="556" hidden="1" customWidth="1"/>
    <col min="5" max="16384" width="9.140625" style="556" customWidth="1"/>
  </cols>
  <sheetData>
    <row r="1" ht="15">
      <c r="C1" s="557" t="s">
        <v>224</v>
      </c>
    </row>
    <row r="2" spans="1:3" ht="56.25" customHeight="1">
      <c r="A2" s="1837" t="s">
        <v>302</v>
      </c>
      <c r="B2" s="1837"/>
      <c r="C2" s="1837"/>
    </row>
    <row r="3" spans="1:4" ht="15.75" customHeight="1" thickBot="1">
      <c r="A3" s="555"/>
      <c r="B3" s="2"/>
      <c r="C3" s="558" t="s">
        <v>57</v>
      </c>
      <c r="D3" s="559"/>
    </row>
    <row r="4" spans="1:7" ht="36" customHeight="1" thickBot="1">
      <c r="A4" s="560" t="s">
        <v>248</v>
      </c>
      <c r="B4" s="561" t="s">
        <v>303</v>
      </c>
      <c r="C4" s="1006" t="s">
        <v>503</v>
      </c>
      <c r="D4" s="562" t="s">
        <v>304</v>
      </c>
      <c r="E4" s="1007" t="s">
        <v>550</v>
      </c>
      <c r="F4" s="1470" t="s">
        <v>568</v>
      </c>
      <c r="G4" s="1005" t="s">
        <v>223</v>
      </c>
    </row>
    <row r="5" spans="1:7" ht="26.25" customHeight="1" thickBot="1">
      <c r="A5" s="563"/>
      <c r="B5" s="564">
        <v>2</v>
      </c>
      <c r="C5" s="565" t="s">
        <v>73</v>
      </c>
      <c r="D5" s="565">
        <v>3</v>
      </c>
      <c r="E5" s="1005" t="s">
        <v>550</v>
      </c>
      <c r="F5" s="1471" t="s">
        <v>568</v>
      </c>
      <c r="G5" s="1005" t="s">
        <v>223</v>
      </c>
    </row>
    <row r="6" spans="1:7" ht="21.75" customHeight="1">
      <c r="A6" s="566" t="s">
        <v>25</v>
      </c>
      <c r="B6" s="567" t="s">
        <v>27</v>
      </c>
      <c r="C6" s="568">
        <v>10000</v>
      </c>
      <c r="D6" s="568"/>
      <c r="E6" s="568">
        <v>10000</v>
      </c>
      <c r="F6" s="568">
        <v>10000</v>
      </c>
      <c r="G6" s="1625">
        <v>14800</v>
      </c>
    </row>
    <row r="7" spans="1:7" ht="20.25" customHeight="1">
      <c r="A7" s="569" t="s">
        <v>26</v>
      </c>
      <c r="B7" s="567" t="s">
        <v>305</v>
      </c>
      <c r="C7" s="570">
        <v>100</v>
      </c>
      <c r="D7" s="570"/>
      <c r="E7" s="570">
        <v>100</v>
      </c>
      <c r="F7" s="570">
        <v>100</v>
      </c>
      <c r="G7" s="1626">
        <v>845</v>
      </c>
    </row>
    <row r="8" spans="1:7" ht="45" customHeight="1">
      <c r="A8" s="571" t="s">
        <v>10</v>
      </c>
      <c r="B8" s="572" t="s">
        <v>306</v>
      </c>
      <c r="C8" s="573">
        <v>6265</v>
      </c>
      <c r="D8" s="573"/>
      <c r="E8" s="573">
        <v>6265</v>
      </c>
      <c r="F8" s="1472">
        <v>6935</v>
      </c>
      <c r="G8" s="1626">
        <v>7234</v>
      </c>
    </row>
    <row r="9" spans="1:7" ht="33" customHeight="1">
      <c r="A9" s="569" t="s">
        <v>11</v>
      </c>
      <c r="B9" s="574" t="s">
        <v>307</v>
      </c>
      <c r="C9" s="573"/>
      <c r="D9" s="573"/>
      <c r="E9" s="573"/>
      <c r="F9" s="1472"/>
      <c r="G9" s="1626"/>
    </row>
    <row r="10" spans="1:7" ht="21" customHeight="1">
      <c r="A10" s="571" t="s">
        <v>12</v>
      </c>
      <c r="B10" s="574" t="s">
        <v>308</v>
      </c>
      <c r="C10" s="575">
        <v>700</v>
      </c>
      <c r="D10" s="575"/>
      <c r="E10" s="575">
        <v>700</v>
      </c>
      <c r="F10" s="1472">
        <v>700</v>
      </c>
      <c r="G10" s="1626">
        <v>1250</v>
      </c>
    </row>
    <row r="11" spans="1:7" ht="19.5" customHeight="1" thickBot="1">
      <c r="A11" s="571" t="s">
        <v>13</v>
      </c>
      <c r="B11" s="576" t="s">
        <v>309</v>
      </c>
      <c r="C11" s="573"/>
      <c r="D11" s="573"/>
      <c r="E11" s="573"/>
      <c r="F11" s="1475"/>
      <c r="G11" s="1627"/>
    </row>
    <row r="12" spans="1:7" ht="26.25" customHeight="1" thickBot="1">
      <c r="A12" s="1838" t="s">
        <v>310</v>
      </c>
      <c r="B12" s="1839"/>
      <c r="C12" s="577">
        <f>SUM(C6:C11)</f>
        <v>17065</v>
      </c>
      <c r="D12" s="577">
        <f>SUM(D6:D11)</f>
        <v>0</v>
      </c>
      <c r="E12" s="577">
        <f>SUM(E6:E11)</f>
        <v>17065</v>
      </c>
      <c r="F12" s="1531">
        <f>SUM(F6:F11)</f>
        <v>17735</v>
      </c>
      <c r="G12" s="1628">
        <f>SUM(G6:G11)</f>
        <v>24129</v>
      </c>
    </row>
    <row r="13" spans="1:8" ht="33.75" customHeight="1" thickBot="1">
      <c r="A13" s="1840" t="s">
        <v>437</v>
      </c>
      <c r="B13" s="1840"/>
      <c r="C13" s="657">
        <f>C12/2</f>
        <v>8532.5</v>
      </c>
      <c r="E13" s="657">
        <f>E12/2</f>
        <v>8532.5</v>
      </c>
      <c r="F13" s="1532">
        <v>8868</v>
      </c>
      <c r="G13" s="1629">
        <v>12064</v>
      </c>
      <c r="H13" s="656"/>
    </row>
    <row r="14" ht="15.75" thickTop="1"/>
  </sheetData>
  <sheetProtection/>
  <mergeCells count="3">
    <mergeCell ref="A2:C2"/>
    <mergeCell ref="A12:B12"/>
    <mergeCell ref="A13:B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zoomScalePageLayoutView="0" workbookViewId="0" topLeftCell="A14">
      <selection activeCell="A36" sqref="A36"/>
    </sheetView>
  </sheetViews>
  <sheetFormatPr defaultColWidth="9.140625" defaultRowHeight="12.75"/>
  <cols>
    <col min="1" max="1" width="59.421875" style="522" customWidth="1"/>
    <col min="2" max="2" width="12.140625" style="522" customWidth="1"/>
    <col min="3" max="3" width="13.140625" style="522" hidden="1" customWidth="1"/>
    <col min="4" max="4" width="13.28125" style="522" hidden="1" customWidth="1"/>
    <col min="5" max="5" width="12.140625" style="522" hidden="1" customWidth="1"/>
    <col min="6" max="6" width="12.8515625" style="522" customWidth="1"/>
    <col min="7" max="7" width="10.421875" style="522" bestFit="1" customWidth="1"/>
    <col min="8" max="8" width="10.140625" style="522" customWidth="1"/>
    <col min="9" max="16384" width="9.140625" style="522" customWidth="1"/>
  </cols>
  <sheetData>
    <row r="1" spans="2:5" ht="21" customHeight="1">
      <c r="B1" s="1843" t="s">
        <v>443</v>
      </c>
      <c r="C1" s="1843"/>
      <c r="D1" s="1843"/>
      <c r="E1" s="1843"/>
    </row>
    <row r="2" spans="1:4" s="523" customFormat="1" ht="51.75" customHeight="1">
      <c r="A2" s="1841" t="s">
        <v>522</v>
      </c>
      <c r="B2" s="1841"/>
      <c r="C2" s="1841"/>
      <c r="D2" s="1841"/>
    </row>
    <row r="3" spans="1:6" ht="15.75" customHeight="1" thickBot="1">
      <c r="A3" s="2"/>
      <c r="B3" s="542"/>
      <c r="E3" s="524"/>
      <c r="F3" s="542" t="s">
        <v>531</v>
      </c>
    </row>
    <row r="4" spans="1:8" s="527" customFormat="1" ht="24" customHeight="1" thickBot="1">
      <c r="A4" s="525" t="s">
        <v>280</v>
      </c>
      <c r="B4" s="543" t="s">
        <v>281</v>
      </c>
      <c r="C4" s="543" t="s">
        <v>210</v>
      </c>
      <c r="D4" s="543" t="s">
        <v>296</v>
      </c>
      <c r="E4" s="526" t="s">
        <v>277</v>
      </c>
      <c r="F4" s="1088" t="s">
        <v>546</v>
      </c>
      <c r="G4" s="1266" t="s">
        <v>568</v>
      </c>
      <c r="H4" s="1474" t="s">
        <v>223</v>
      </c>
    </row>
    <row r="5" spans="1:8" s="530" customFormat="1" ht="21" customHeight="1">
      <c r="A5" s="528"/>
      <c r="B5" s="544"/>
      <c r="C5" s="544"/>
      <c r="D5" s="544"/>
      <c r="E5" s="529"/>
      <c r="F5" s="1021"/>
      <c r="G5" s="1265"/>
      <c r="H5" s="1473"/>
    </row>
    <row r="6" spans="1:8" s="530" customFormat="1" ht="21" customHeight="1">
      <c r="A6" s="1008" t="s">
        <v>282</v>
      </c>
      <c r="B6" s="545">
        <v>1910031</v>
      </c>
      <c r="C6" s="545"/>
      <c r="D6" s="545"/>
      <c r="E6" s="531"/>
      <c r="F6" s="545">
        <v>1910031</v>
      </c>
      <c r="G6" s="545">
        <v>1910031</v>
      </c>
      <c r="H6" s="545">
        <v>1910031</v>
      </c>
    </row>
    <row r="7" spans="1:8" s="530" customFormat="1" ht="21" customHeight="1">
      <c r="A7" s="1008" t="s">
        <v>283</v>
      </c>
      <c r="B7" s="545">
        <v>1920000</v>
      </c>
      <c r="C7" s="545"/>
      <c r="D7" s="545"/>
      <c r="E7" s="531"/>
      <c r="F7" s="545">
        <v>1920000</v>
      </c>
      <c r="G7" s="545">
        <v>1920000</v>
      </c>
      <c r="H7" s="545">
        <v>1920000</v>
      </c>
    </row>
    <row r="8" spans="1:8" s="530" customFormat="1" ht="21" customHeight="1">
      <c r="A8" s="1008" t="s">
        <v>284</v>
      </c>
      <c r="B8" s="545">
        <v>100000</v>
      </c>
      <c r="C8" s="545"/>
      <c r="D8" s="545"/>
      <c r="E8" s="531"/>
      <c r="F8" s="545">
        <v>100000</v>
      </c>
      <c r="G8" s="545">
        <v>100000</v>
      </c>
      <c r="H8" s="545">
        <v>100000</v>
      </c>
    </row>
    <row r="9" spans="1:8" s="530" customFormat="1" ht="21" customHeight="1">
      <c r="A9" s="1008" t="s">
        <v>285</v>
      </c>
      <c r="B9" s="545">
        <v>1175860</v>
      </c>
      <c r="C9" s="545"/>
      <c r="D9" s="545"/>
      <c r="E9" s="531"/>
      <c r="F9" s="545">
        <v>1175860</v>
      </c>
      <c r="G9" s="545">
        <v>1175860</v>
      </c>
      <c r="H9" s="545">
        <v>1175860</v>
      </c>
    </row>
    <row r="10" spans="1:8" s="530" customFormat="1" ht="21" customHeight="1">
      <c r="A10" s="1009" t="s">
        <v>286</v>
      </c>
      <c r="B10" s="546">
        <f>SUM(B6:B9)</f>
        <v>5105891</v>
      </c>
      <c r="C10" s="545"/>
      <c r="D10" s="545"/>
      <c r="E10" s="531"/>
      <c r="F10" s="546">
        <f>SUM(F6:F9)</f>
        <v>5105891</v>
      </c>
      <c r="G10" s="546">
        <f>SUM(G6:G9)</f>
        <v>5105891</v>
      </c>
      <c r="H10" s="546">
        <f>SUM(H6:H9)</f>
        <v>5105891</v>
      </c>
    </row>
    <row r="11" spans="1:8" s="530" customFormat="1" ht="21" customHeight="1">
      <c r="A11" s="1008" t="s">
        <v>523</v>
      </c>
      <c r="B11" s="545">
        <v>4000000</v>
      </c>
      <c r="C11" s="545"/>
      <c r="D11" s="545"/>
      <c r="E11" s="531"/>
      <c r="F11" s="545">
        <v>4000000</v>
      </c>
      <c r="G11" s="545">
        <v>4000000</v>
      </c>
      <c r="H11" s="545">
        <v>4000000</v>
      </c>
    </row>
    <row r="12" spans="1:8" s="530" customFormat="1" ht="21" customHeight="1">
      <c r="A12" s="1010" t="s">
        <v>524</v>
      </c>
      <c r="B12" s="782">
        <v>-261695</v>
      </c>
      <c r="C12" s="546">
        <f>SUM(C6:C9)</f>
        <v>0</v>
      </c>
      <c r="D12" s="546">
        <f>SUM(D6:D9)</f>
        <v>0</v>
      </c>
      <c r="E12" s="532">
        <f>SUM(E6:E9)</f>
        <v>0</v>
      </c>
      <c r="F12" s="782">
        <v>-261695</v>
      </c>
      <c r="G12" s="782">
        <v>-261695</v>
      </c>
      <c r="H12" s="782">
        <v>-261695</v>
      </c>
    </row>
    <row r="13" spans="1:8" s="530" customFormat="1" ht="21" customHeight="1" hidden="1">
      <c r="A13" s="1011" t="s">
        <v>287</v>
      </c>
      <c r="B13" s="546"/>
      <c r="C13" s="546"/>
      <c r="D13" s="546"/>
      <c r="E13" s="532"/>
      <c r="F13" s="546"/>
      <c r="G13" s="546"/>
      <c r="H13" s="546"/>
    </row>
    <row r="14" spans="1:8" s="530" customFormat="1" ht="21" customHeight="1">
      <c r="A14" s="1012" t="s">
        <v>525</v>
      </c>
      <c r="B14" s="1085">
        <v>3738305</v>
      </c>
      <c r="C14" s="1085"/>
      <c r="D14" s="1085"/>
      <c r="E14" s="1086"/>
      <c r="F14" s="1085">
        <v>3738305</v>
      </c>
      <c r="G14" s="1085">
        <v>3738305</v>
      </c>
      <c r="H14" s="1085">
        <v>3738305</v>
      </c>
    </row>
    <row r="15" spans="1:8" s="530" customFormat="1" ht="21" customHeight="1">
      <c r="A15" s="1011" t="s">
        <v>526</v>
      </c>
      <c r="B15" s="532">
        <v>12750</v>
      </c>
      <c r="C15" s="1087"/>
      <c r="D15" s="1087"/>
      <c r="E15" s="1087"/>
      <c r="F15" s="532">
        <v>12750</v>
      </c>
      <c r="G15" s="532">
        <v>12750</v>
      </c>
      <c r="H15" s="532">
        <v>12750</v>
      </c>
    </row>
    <row r="16" spans="1:8" s="530" customFormat="1" ht="21" customHeight="1" thickBot="1">
      <c r="A16" s="1082" t="s">
        <v>559</v>
      </c>
      <c r="B16" s="1083"/>
      <c r="C16" s="1083"/>
      <c r="D16" s="1083"/>
      <c r="E16" s="1084"/>
      <c r="F16" s="1083">
        <v>117094</v>
      </c>
      <c r="G16" s="1083">
        <v>117094</v>
      </c>
      <c r="H16" s="1083">
        <v>117094</v>
      </c>
    </row>
    <row r="17" spans="1:8" s="534" customFormat="1" ht="24.75" customHeight="1" thickBot="1">
      <c r="A17" s="1013" t="s">
        <v>423</v>
      </c>
      <c r="B17" s="785">
        <f>B10+B14+B15</f>
        <v>8856946</v>
      </c>
      <c r="C17" s="547">
        <f>C5+C12-C13+C14</f>
        <v>0</v>
      </c>
      <c r="D17" s="547">
        <f>D5+D12-D13+D14</f>
        <v>0</v>
      </c>
      <c r="E17" s="533">
        <f>E5+E12-E13+E14</f>
        <v>0</v>
      </c>
      <c r="F17" s="785">
        <f>F10+F14+F15+F16</f>
        <v>8974040</v>
      </c>
      <c r="G17" s="785">
        <f>G10+G14+G15+G16</f>
        <v>8974040</v>
      </c>
      <c r="H17" s="785">
        <f>H10+H14+H15+H16</f>
        <v>8974040</v>
      </c>
    </row>
    <row r="18" spans="1:8" ht="24.75" customHeight="1">
      <c r="A18" s="1014" t="s">
        <v>288</v>
      </c>
      <c r="B18" s="544">
        <v>9336600</v>
      </c>
      <c r="C18" s="544"/>
      <c r="D18" s="544"/>
      <c r="E18" s="529"/>
      <c r="F18" s="544">
        <v>9336600</v>
      </c>
      <c r="G18" s="544">
        <v>9336600</v>
      </c>
      <c r="H18" s="544">
        <v>9052800</v>
      </c>
    </row>
    <row r="19" spans="1:8" ht="24.75" customHeight="1" thickBot="1">
      <c r="A19" s="1011" t="s">
        <v>289</v>
      </c>
      <c r="B19" s="546">
        <v>886667</v>
      </c>
      <c r="C19" s="546"/>
      <c r="D19" s="546"/>
      <c r="E19" s="532"/>
      <c r="F19" s="546">
        <v>886667</v>
      </c>
      <c r="G19" s="546">
        <v>886667</v>
      </c>
      <c r="H19" s="546">
        <v>863334</v>
      </c>
    </row>
    <row r="20" spans="1:8" s="534" customFormat="1" ht="24.75" customHeight="1" thickBot="1">
      <c r="A20" s="1013" t="s">
        <v>424</v>
      </c>
      <c r="B20" s="786">
        <f aca="true" t="shared" si="0" ref="B20:H20">SUM(B18:B19)</f>
        <v>10223267</v>
      </c>
      <c r="C20" s="548">
        <f t="shared" si="0"/>
        <v>0</v>
      </c>
      <c r="D20" s="548">
        <f t="shared" si="0"/>
        <v>0</v>
      </c>
      <c r="E20" s="535">
        <f t="shared" si="0"/>
        <v>0</v>
      </c>
      <c r="F20" s="786">
        <f t="shared" si="0"/>
        <v>10223267</v>
      </c>
      <c r="G20" s="786">
        <f t="shared" si="0"/>
        <v>10223267</v>
      </c>
      <c r="H20" s="786">
        <f t="shared" si="0"/>
        <v>9916134</v>
      </c>
    </row>
    <row r="21" spans="1:8" s="534" customFormat="1" ht="24.75" customHeight="1" thickBot="1">
      <c r="A21" s="1013" t="s">
        <v>560</v>
      </c>
      <c r="B21" s="786"/>
      <c r="C21" s="1089"/>
      <c r="D21" s="1089"/>
      <c r="E21" s="1090"/>
      <c r="F21" s="786">
        <v>206312</v>
      </c>
      <c r="G21" s="1269">
        <v>206312</v>
      </c>
      <c r="H21" s="1269">
        <v>481452</v>
      </c>
    </row>
    <row r="22" spans="1:8" ht="24.75" customHeight="1" thickBot="1">
      <c r="A22" s="1015" t="s">
        <v>527</v>
      </c>
      <c r="B22" s="787">
        <v>2139380</v>
      </c>
      <c r="C22" s="549"/>
      <c r="D22" s="549"/>
      <c r="E22" s="536"/>
      <c r="F22" s="787">
        <v>2139380</v>
      </c>
      <c r="G22" s="1268">
        <v>2212300</v>
      </c>
      <c r="H22" s="1268">
        <v>2212300</v>
      </c>
    </row>
    <row r="23" spans="1:8" ht="24.75" customHeight="1">
      <c r="A23" s="1016" t="s">
        <v>427</v>
      </c>
      <c r="B23" s="783">
        <v>1370880</v>
      </c>
      <c r="C23" s="550"/>
      <c r="D23" s="550"/>
      <c r="E23" s="1842"/>
      <c r="F23" s="783">
        <v>1370880</v>
      </c>
      <c r="G23" s="783">
        <v>1370880</v>
      </c>
      <c r="H23" s="783">
        <v>1370880</v>
      </c>
    </row>
    <row r="24" spans="1:8" ht="24.75" customHeight="1" thickBot="1">
      <c r="A24" s="1017" t="s">
        <v>426</v>
      </c>
      <c r="B24" s="784">
        <v>1245557</v>
      </c>
      <c r="C24" s="550"/>
      <c r="D24" s="550"/>
      <c r="E24" s="1842"/>
      <c r="F24" s="784">
        <v>1245557</v>
      </c>
      <c r="G24" s="784">
        <v>1245557</v>
      </c>
      <c r="H24" s="784">
        <v>1181016</v>
      </c>
    </row>
    <row r="25" spans="1:8" ht="24.75" customHeight="1" thickBot="1">
      <c r="A25" s="1018" t="s">
        <v>425</v>
      </c>
      <c r="B25" s="787">
        <f>SUM(B23:B24)</f>
        <v>2616437</v>
      </c>
      <c r="C25" s="550"/>
      <c r="D25" s="550"/>
      <c r="E25" s="1842"/>
      <c r="F25" s="787">
        <f>SUM(F23:F24)</f>
        <v>2616437</v>
      </c>
      <c r="G25" s="787">
        <f>SUM(G23:G24)</f>
        <v>2616437</v>
      </c>
      <c r="H25" s="787">
        <f>SUM(H23:H24)</f>
        <v>2551896</v>
      </c>
    </row>
    <row r="26" spans="1:8" ht="24.75" customHeight="1" thickBot="1">
      <c r="A26" s="1019" t="s">
        <v>438</v>
      </c>
      <c r="B26" s="788">
        <v>1200000</v>
      </c>
      <c r="C26" s="550"/>
      <c r="D26" s="550"/>
      <c r="E26" s="1842"/>
      <c r="F26" s="788">
        <v>1200000</v>
      </c>
      <c r="G26" s="1268">
        <v>1200000</v>
      </c>
      <c r="H26" s="1268">
        <v>1200000</v>
      </c>
    </row>
    <row r="27" spans="1:8" s="537" customFormat="1" ht="24.75" customHeight="1" thickBot="1">
      <c r="A27" s="1015" t="s">
        <v>561</v>
      </c>
      <c r="B27" s="787"/>
      <c r="C27" s="787"/>
      <c r="D27" s="787"/>
      <c r="E27" s="1094"/>
      <c r="F27" s="787">
        <v>295230</v>
      </c>
      <c r="G27" s="1268">
        <v>649560</v>
      </c>
      <c r="H27" s="1268">
        <v>1219917</v>
      </c>
    </row>
    <row r="28" spans="1:8" ht="24.75" customHeight="1" hidden="1">
      <c r="A28" s="1011" t="s">
        <v>290</v>
      </c>
      <c r="B28" s="551"/>
      <c r="C28" s="551"/>
      <c r="D28" s="551"/>
      <c r="E28" s="538"/>
      <c r="F28" s="551"/>
      <c r="G28" s="1267"/>
      <c r="H28" s="1267"/>
    </row>
    <row r="29" spans="1:8" ht="24.75" customHeight="1" hidden="1">
      <c r="A29" s="1012" t="s">
        <v>291</v>
      </c>
      <c r="B29" s="552"/>
      <c r="C29" s="552"/>
      <c r="D29" s="552"/>
      <c r="E29" s="539"/>
      <c r="F29" s="552"/>
      <c r="G29" s="1264"/>
      <c r="H29" s="1264"/>
    </row>
    <row r="30" spans="1:8" ht="24.75" customHeight="1" hidden="1">
      <c r="A30" s="1012" t="s">
        <v>292</v>
      </c>
      <c r="B30" s="552"/>
      <c r="C30" s="552"/>
      <c r="D30" s="552"/>
      <c r="E30" s="539"/>
      <c r="F30" s="552"/>
      <c r="G30" s="1264"/>
      <c r="H30" s="1264"/>
    </row>
    <row r="31" spans="1:8" ht="24.75" customHeight="1" hidden="1">
      <c r="A31" s="1012" t="s">
        <v>293</v>
      </c>
      <c r="B31" s="552"/>
      <c r="C31" s="552"/>
      <c r="D31" s="552"/>
      <c r="E31" s="539"/>
      <c r="F31" s="552"/>
      <c r="G31" s="1264"/>
      <c r="H31" s="1264"/>
    </row>
    <row r="32" spans="1:8" ht="24.75" customHeight="1" hidden="1">
      <c r="A32" s="1012" t="s">
        <v>294</v>
      </c>
      <c r="B32" s="552"/>
      <c r="C32" s="552"/>
      <c r="D32" s="552"/>
      <c r="E32" s="539"/>
      <c r="F32" s="552"/>
      <c r="G32" s="1264"/>
      <c r="H32" s="1264"/>
    </row>
    <row r="33" spans="1:8" ht="24.75" customHeight="1" hidden="1">
      <c r="A33" s="1012" t="s">
        <v>297</v>
      </c>
      <c r="B33" s="552"/>
      <c r="C33" s="552"/>
      <c r="D33" s="552"/>
      <c r="E33" s="539"/>
      <c r="F33" s="552"/>
      <c r="G33" s="1264"/>
      <c r="H33" s="1264"/>
    </row>
    <row r="34" spans="1:8" ht="24.75" customHeight="1" hidden="1">
      <c r="A34" s="1012" t="s">
        <v>295</v>
      </c>
      <c r="B34" s="552"/>
      <c r="C34" s="552"/>
      <c r="D34" s="552"/>
      <c r="E34" s="539"/>
      <c r="F34" s="552"/>
      <c r="G34" s="1264"/>
      <c r="H34" s="1264"/>
    </row>
    <row r="35" spans="1:8" ht="24.75" customHeight="1" hidden="1">
      <c r="A35" s="1012" t="s">
        <v>298</v>
      </c>
      <c r="B35" s="552"/>
      <c r="C35" s="552"/>
      <c r="D35" s="552"/>
      <c r="E35" s="539"/>
      <c r="F35" s="552"/>
      <c r="G35" s="1264"/>
      <c r="H35" s="1264"/>
    </row>
    <row r="36" spans="1:8" ht="24.75" customHeight="1">
      <c r="A36" s="1091" t="s">
        <v>562</v>
      </c>
      <c r="B36" s="1092"/>
      <c r="C36" s="1092"/>
      <c r="D36" s="1092"/>
      <c r="E36" s="1093"/>
      <c r="F36" s="1092">
        <v>295230</v>
      </c>
      <c r="G36" s="1264">
        <v>649560</v>
      </c>
      <c r="H36" s="1264">
        <v>1219917</v>
      </c>
    </row>
    <row r="37" spans="1:8" s="541" customFormat="1" ht="26.25" customHeight="1" thickBot="1">
      <c r="A37" s="1020" t="s">
        <v>22</v>
      </c>
      <c r="B37" s="553">
        <f>B17+B20+B22+B25+B26</f>
        <v>25036030</v>
      </c>
      <c r="C37" s="553" t="e">
        <f>#REF!+C28+C29</f>
        <v>#REF!</v>
      </c>
      <c r="D37" s="553" t="e">
        <f>#REF!+D28+D29+D31+D32+D34+D30</f>
        <v>#REF!</v>
      </c>
      <c r="E37" s="540" t="e">
        <f>#REF!+E28+E29+E31+E32+E34+E30+E33+E35</f>
        <v>#REF!</v>
      </c>
      <c r="F37" s="553">
        <f>F17+F20+F21+F22+F25+F26+F27</f>
        <v>25654666</v>
      </c>
      <c r="G37" s="1533">
        <f>G17+G20+G21+G22+G25+G26+G27</f>
        <v>26081916</v>
      </c>
      <c r="H37" s="1533">
        <f>H17+H20+H21+H22+H25+H26+H27</f>
        <v>26555739</v>
      </c>
    </row>
    <row r="39" ht="15">
      <c r="A39" s="542"/>
    </row>
  </sheetData>
  <sheetProtection/>
  <mergeCells count="3">
    <mergeCell ref="A2:D2"/>
    <mergeCell ref="E23:E26"/>
    <mergeCell ref="B1:E1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6">
      <selection activeCell="C1" sqref="C1"/>
    </sheetView>
  </sheetViews>
  <sheetFormatPr defaultColWidth="9.140625" defaultRowHeight="12.75"/>
  <cols>
    <col min="1" max="1" width="31.00390625" style="606" customWidth="1"/>
    <col min="2" max="2" width="19.7109375" style="607" customWidth="1"/>
    <col min="3" max="3" width="15.28125" style="607" customWidth="1"/>
    <col min="4" max="4" width="14.28125" style="607" customWidth="1"/>
    <col min="5" max="5" width="13.421875" style="607" customWidth="1"/>
    <col min="6" max="6" width="13.8515625" style="607" customWidth="1"/>
    <col min="7" max="7" width="12.8515625" style="607" customWidth="1"/>
    <col min="8" max="8" width="13.57421875" style="607" customWidth="1"/>
    <col min="9" max="16384" width="9.140625" style="607" customWidth="1"/>
  </cols>
  <sheetData>
    <row r="1" spans="3:7" ht="15">
      <c r="C1" s="2"/>
      <c r="F1" s="1844" t="s">
        <v>311</v>
      </c>
      <c r="G1" s="1844"/>
    </row>
    <row r="2" spans="1:7" ht="24.75" customHeight="1">
      <c r="A2" s="1845" t="s">
        <v>331</v>
      </c>
      <c r="B2" s="1845"/>
      <c r="C2" s="1845"/>
      <c r="D2" s="1845"/>
      <c r="E2" s="1845"/>
      <c r="F2" s="1845"/>
      <c r="G2" s="1845"/>
    </row>
    <row r="3" spans="1:7" ht="18.75" customHeight="1">
      <c r="A3" s="1846" t="s">
        <v>301</v>
      </c>
      <c r="B3" s="1846"/>
      <c r="C3" s="1846"/>
      <c r="D3" s="1846"/>
      <c r="E3" s="1846"/>
      <c r="F3" s="1846"/>
      <c r="G3" s="1846"/>
    </row>
    <row r="4" spans="1:7" ht="24.75" customHeight="1">
      <c r="A4" s="1847" t="s">
        <v>332</v>
      </c>
      <c r="B4" s="1847"/>
      <c r="C4" s="1847"/>
      <c r="D4" s="1847"/>
      <c r="E4" s="1847"/>
      <c r="F4" s="1847"/>
      <c r="G4" s="1847"/>
    </row>
    <row r="5" ht="15.75" thickBot="1">
      <c r="G5" s="608" t="s">
        <v>2</v>
      </c>
    </row>
    <row r="6" spans="1:7" ht="24.75" customHeight="1">
      <c r="A6" s="1848" t="s">
        <v>333</v>
      </c>
      <c r="B6" s="1850" t="s">
        <v>334</v>
      </c>
      <c r="C6" s="1850"/>
      <c r="D6" s="1850"/>
      <c r="E6" s="1851" t="s">
        <v>335</v>
      </c>
      <c r="F6" s="1850"/>
      <c r="G6" s="1852"/>
    </row>
    <row r="7" spans="1:7" ht="24.75" customHeight="1" thickBot="1">
      <c r="A7" s="1849"/>
      <c r="B7" s="609" t="s">
        <v>336</v>
      </c>
      <c r="C7" s="609" t="s">
        <v>337</v>
      </c>
      <c r="D7" s="609" t="s">
        <v>338</v>
      </c>
      <c r="E7" s="610" t="s">
        <v>336</v>
      </c>
      <c r="F7" s="609" t="s">
        <v>339</v>
      </c>
      <c r="G7" s="611" t="s">
        <v>338</v>
      </c>
    </row>
    <row r="8" spans="1:7" ht="33.75" customHeight="1">
      <c r="A8" s="612" t="s">
        <v>340</v>
      </c>
      <c r="B8" s="613"/>
      <c r="C8" s="613"/>
      <c r="D8" s="613"/>
      <c r="E8" s="614"/>
      <c r="F8" s="614"/>
      <c r="G8" s="615"/>
    </row>
    <row r="9" spans="1:7" ht="33.75" customHeight="1">
      <c r="A9" s="616" t="s">
        <v>341</v>
      </c>
      <c r="B9" s="617"/>
      <c r="C9" s="617"/>
      <c r="D9" s="613"/>
      <c r="E9" s="618"/>
      <c r="F9" s="618"/>
      <c r="G9" s="619"/>
    </row>
    <row r="10" spans="1:7" ht="33.75" customHeight="1">
      <c r="A10" s="616" t="s">
        <v>342</v>
      </c>
      <c r="B10" s="617"/>
      <c r="C10" s="617"/>
      <c r="D10" s="613"/>
      <c r="E10" s="618"/>
      <c r="F10" s="618"/>
      <c r="G10" s="619"/>
    </row>
    <row r="11" spans="1:7" ht="33.75" customHeight="1">
      <c r="A11" s="620" t="s">
        <v>343</v>
      </c>
      <c r="B11" s="621"/>
      <c r="C11" s="621">
        <v>6515</v>
      </c>
      <c r="D11" s="613">
        <v>6515</v>
      </c>
      <c r="E11" s="622"/>
      <c r="F11" s="622"/>
      <c r="G11" s="619"/>
    </row>
    <row r="12" spans="1:7" ht="33.75" customHeight="1" thickBot="1">
      <c r="A12" s="623" t="s">
        <v>344</v>
      </c>
      <c r="B12" s="624"/>
      <c r="C12" s="624"/>
      <c r="D12" s="624"/>
      <c r="E12" s="625"/>
      <c r="F12" s="625"/>
      <c r="G12" s="626"/>
    </row>
    <row r="13" spans="1:7" ht="33.75" customHeight="1" thickBot="1">
      <c r="A13" s="627" t="s">
        <v>1</v>
      </c>
      <c r="B13" s="628"/>
      <c r="C13" s="628">
        <v>6515</v>
      </c>
      <c r="D13" s="628">
        <v>6515</v>
      </c>
      <c r="E13" s="628"/>
      <c r="F13" s="628"/>
      <c r="G13" s="629"/>
    </row>
    <row r="15" spans="1:7" ht="28.5" customHeight="1" thickBot="1">
      <c r="A15" s="1853" t="s">
        <v>345</v>
      </c>
      <c r="B15" s="1853"/>
      <c r="C15" s="1853"/>
      <c r="D15" s="1853"/>
      <c r="E15" s="1853"/>
      <c r="F15" s="1853"/>
      <c r="G15" s="1853"/>
    </row>
    <row r="16" spans="1:7" ht="16.5">
      <c r="A16" s="1848" t="s">
        <v>280</v>
      </c>
      <c r="B16" s="1850" t="s">
        <v>334</v>
      </c>
      <c r="C16" s="1850"/>
      <c r="D16" s="1850"/>
      <c r="E16" s="1851" t="s">
        <v>335</v>
      </c>
      <c r="F16" s="1850"/>
      <c r="G16" s="1852"/>
    </row>
    <row r="17" spans="1:7" ht="19.5" customHeight="1" thickBot="1">
      <c r="A17" s="1849"/>
      <c r="B17" s="609" t="s">
        <v>336</v>
      </c>
      <c r="C17" s="609" t="s">
        <v>337</v>
      </c>
      <c r="D17" s="609" t="s">
        <v>338</v>
      </c>
      <c r="E17" s="610" t="s">
        <v>336</v>
      </c>
      <c r="F17" s="609" t="s">
        <v>339</v>
      </c>
      <c r="G17" s="611" t="s">
        <v>338</v>
      </c>
    </row>
    <row r="18" spans="1:7" ht="30" customHeight="1">
      <c r="A18" s="769" t="s">
        <v>444</v>
      </c>
      <c r="B18" s="798">
        <v>226380</v>
      </c>
      <c r="C18" s="770"/>
      <c r="D18" s="796">
        <f>SUM(B18:C18)</f>
        <v>226380</v>
      </c>
      <c r="E18" s="771"/>
      <c r="F18" s="771"/>
      <c r="G18" s="772"/>
    </row>
    <row r="19" spans="1:7" ht="29.25" customHeight="1" thickBot="1">
      <c r="A19" s="773" t="s">
        <v>445</v>
      </c>
      <c r="B19" s="797">
        <v>211455</v>
      </c>
      <c r="C19" s="774"/>
      <c r="D19" s="799">
        <f>SUM(B19:C19)</f>
        <v>211455</v>
      </c>
      <c r="E19" s="775"/>
      <c r="F19" s="775"/>
      <c r="G19" s="776"/>
    </row>
    <row r="20" spans="1:7" s="630" customFormat="1" ht="27.75" customHeight="1" thickBot="1">
      <c r="A20" s="779" t="s">
        <v>1</v>
      </c>
      <c r="B20" s="800">
        <f>SUM(B18:B19)</f>
        <v>437835</v>
      </c>
      <c r="C20" s="800"/>
      <c r="D20" s="800">
        <f>SUM(D18:D19)</f>
        <v>437835</v>
      </c>
      <c r="E20" s="777"/>
      <c r="F20" s="777"/>
      <c r="G20" s="778"/>
    </row>
  </sheetData>
  <sheetProtection/>
  <mergeCells count="11">
    <mergeCell ref="A16:A17"/>
    <mergeCell ref="B16:D16"/>
    <mergeCell ref="E16:G16"/>
    <mergeCell ref="A6:A7"/>
    <mergeCell ref="B6:D6"/>
    <mergeCell ref="E6:G6"/>
    <mergeCell ref="A15:G15"/>
    <mergeCell ref="F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C4" sqref="C4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3" width="16.140625" style="0" customWidth="1"/>
    <col min="4" max="4" width="12.00390625" style="0" customWidth="1"/>
    <col min="5" max="5" width="12.7109375" style="0" customWidth="1"/>
    <col min="6" max="6" width="11.00390625" style="0" customWidth="1"/>
  </cols>
  <sheetData>
    <row r="1" spans="5:6" ht="12.75">
      <c r="E1" s="1854" t="s">
        <v>330</v>
      </c>
      <c r="F1" s="1854"/>
    </row>
    <row r="2" spans="1:6" ht="17.25">
      <c r="A2" s="1855" t="s">
        <v>312</v>
      </c>
      <c r="B2" s="1855"/>
      <c r="C2" s="1855"/>
      <c r="D2" s="1855"/>
      <c r="E2" s="1855"/>
      <c r="F2" s="1855"/>
    </row>
    <row r="3" spans="1:6" ht="14.25">
      <c r="A3" s="1856" t="s">
        <v>313</v>
      </c>
      <c r="B3" s="1856"/>
      <c r="C3" s="1856"/>
      <c r="D3" s="1856"/>
      <c r="E3" s="1856"/>
      <c r="F3" s="1856"/>
    </row>
    <row r="4" spans="1:6" ht="33.75" customHeight="1">
      <c r="A4" s="578"/>
      <c r="B4" s="578"/>
      <c r="C4" s="2"/>
      <c r="D4" s="578"/>
      <c r="E4" s="578"/>
      <c r="F4" s="578"/>
    </row>
    <row r="5" spans="1:6" ht="15.75">
      <c r="A5" s="579" t="s">
        <v>314</v>
      </c>
      <c r="B5" s="580"/>
      <c r="C5" s="580"/>
      <c r="D5" s="580"/>
      <c r="E5" s="580"/>
      <c r="F5" s="580"/>
    </row>
    <row r="6" spans="1:6" ht="15.75">
      <c r="A6" s="580"/>
      <c r="B6" s="580"/>
      <c r="C6" s="580"/>
      <c r="D6" s="580"/>
      <c r="E6" s="580"/>
      <c r="F6" s="580"/>
    </row>
    <row r="7" spans="1:6" ht="15.75">
      <c r="A7" s="579" t="s">
        <v>315</v>
      </c>
      <c r="B7" s="580"/>
      <c r="C7" s="580"/>
      <c r="D7" s="580"/>
      <c r="E7" s="580"/>
      <c r="F7" s="580"/>
    </row>
    <row r="8" spans="1:6" ht="15.75">
      <c r="A8" s="579"/>
      <c r="B8" s="580"/>
      <c r="C8" s="580"/>
      <c r="D8" s="580"/>
      <c r="E8" s="580"/>
      <c r="F8" s="580"/>
    </row>
    <row r="9" spans="1:6" ht="15">
      <c r="A9" s="581" t="s">
        <v>316</v>
      </c>
      <c r="B9" s="582"/>
      <c r="C9" s="582"/>
      <c r="D9" s="582"/>
      <c r="E9" s="582"/>
      <c r="F9" s="583"/>
    </row>
    <row r="10" spans="1:6" ht="15">
      <c r="A10" s="581"/>
      <c r="B10" s="582"/>
      <c r="C10" s="582"/>
      <c r="D10" s="582"/>
      <c r="E10" s="582"/>
      <c r="F10" s="583"/>
    </row>
    <row r="11" spans="1:5" ht="15">
      <c r="A11" s="581" t="s">
        <v>317</v>
      </c>
      <c r="B11" s="582"/>
      <c r="C11" s="582"/>
      <c r="D11" s="582"/>
      <c r="E11" s="582"/>
    </row>
    <row r="12" ht="13.5" thickBot="1"/>
    <row r="13" spans="1:6" ht="39" thickBot="1">
      <c r="A13" s="584" t="s">
        <v>248</v>
      </c>
      <c r="B13" s="585" t="s">
        <v>318</v>
      </c>
      <c r="C13" s="586" t="s">
        <v>319</v>
      </c>
      <c r="D13" s="586" t="s">
        <v>320</v>
      </c>
      <c r="E13" s="586" t="s">
        <v>321</v>
      </c>
      <c r="F13" s="587" t="s">
        <v>16</v>
      </c>
    </row>
    <row r="14" spans="1:6" ht="24.75" customHeight="1">
      <c r="A14" s="588" t="s">
        <v>25</v>
      </c>
      <c r="B14" s="589" t="s">
        <v>322</v>
      </c>
      <c r="C14" s="590"/>
      <c r="D14" s="590"/>
      <c r="E14" s="590"/>
      <c r="F14" s="591">
        <v>0</v>
      </c>
    </row>
    <row r="15" spans="1:6" ht="25.5">
      <c r="A15" s="592" t="s">
        <v>26</v>
      </c>
      <c r="B15" s="593" t="s">
        <v>323</v>
      </c>
      <c r="C15" s="594"/>
      <c r="D15" s="594"/>
      <c r="E15" s="594"/>
      <c r="F15" s="595">
        <v>0</v>
      </c>
    </row>
    <row r="16" spans="1:6" ht="25.5">
      <c r="A16" s="592" t="s">
        <v>10</v>
      </c>
      <c r="B16" s="593" t="s">
        <v>324</v>
      </c>
      <c r="C16" s="594"/>
      <c r="D16" s="594"/>
      <c r="E16" s="594"/>
      <c r="F16" s="595">
        <v>0</v>
      </c>
    </row>
    <row r="17" spans="1:6" ht="21" customHeight="1">
      <c r="A17" s="592" t="s">
        <v>11</v>
      </c>
      <c r="B17" s="593" t="s">
        <v>325</v>
      </c>
      <c r="C17" s="594"/>
      <c r="D17" s="594"/>
      <c r="E17" s="594"/>
      <c r="F17" s="595">
        <v>0</v>
      </c>
    </row>
    <row r="18" spans="1:6" ht="40.5" customHeight="1">
      <c r="A18" s="592" t="s">
        <v>12</v>
      </c>
      <c r="B18" s="593" t="s">
        <v>326</v>
      </c>
      <c r="C18" s="594"/>
      <c r="D18" s="594"/>
      <c r="E18" s="594"/>
      <c r="F18" s="595">
        <v>0</v>
      </c>
    </row>
    <row r="19" spans="1:6" ht="21.75" customHeight="1" thickBot="1">
      <c r="A19" s="596" t="s">
        <v>13</v>
      </c>
      <c r="B19" s="597" t="s">
        <v>327</v>
      </c>
      <c r="C19" s="598"/>
      <c r="D19" s="598"/>
      <c r="E19" s="598"/>
      <c r="F19" s="599">
        <v>0</v>
      </c>
    </row>
    <row r="20" spans="1:6" ht="21.75" customHeight="1" thickBot="1">
      <c r="A20" s="600" t="s">
        <v>14</v>
      </c>
      <c r="B20" s="601" t="s">
        <v>16</v>
      </c>
      <c r="C20" s="602">
        <v>0</v>
      </c>
      <c r="D20" s="602">
        <v>0</v>
      </c>
      <c r="E20" s="602">
        <v>0</v>
      </c>
      <c r="F20" s="603">
        <v>0</v>
      </c>
    </row>
    <row r="21" spans="1:6" ht="12.75">
      <c r="A21" s="583"/>
      <c r="B21" s="583"/>
      <c r="C21" s="583"/>
      <c r="D21" s="583"/>
      <c r="E21" s="583"/>
      <c r="F21" s="583"/>
    </row>
    <row r="22" spans="1:6" ht="12.75">
      <c r="A22" s="583"/>
      <c r="B22" s="583"/>
      <c r="C22" s="583"/>
      <c r="D22" s="583"/>
      <c r="E22" s="583"/>
      <c r="F22" s="583"/>
    </row>
    <row r="23" spans="1:6" ht="12.75">
      <c r="A23" s="583"/>
      <c r="B23" s="583"/>
      <c r="C23" s="583"/>
      <c r="D23" s="583"/>
      <c r="E23" s="583"/>
      <c r="F23" s="583"/>
    </row>
    <row r="24" spans="1:6" ht="15.75">
      <c r="A24" s="580" t="s">
        <v>328</v>
      </c>
      <c r="B24" s="583"/>
      <c r="C24" s="583"/>
      <c r="D24" s="583"/>
      <c r="E24" s="583"/>
      <c r="F24" s="583"/>
    </row>
    <row r="25" spans="1:6" ht="12.75">
      <c r="A25" s="583"/>
      <c r="B25" s="583"/>
      <c r="C25" s="583"/>
      <c r="D25" s="583"/>
      <c r="E25" s="583"/>
      <c r="F25" s="583"/>
    </row>
    <row r="26" spans="1:6" ht="12.75">
      <c r="A26" s="583"/>
      <c r="B26" s="583"/>
      <c r="C26" s="583"/>
      <c r="D26" s="583"/>
      <c r="E26" s="583"/>
      <c r="F26" s="583"/>
    </row>
    <row r="29" spans="3:5" ht="13.5">
      <c r="C29" s="604"/>
      <c r="D29" s="605" t="s">
        <v>329</v>
      </c>
      <c r="E29" s="604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8"/>
  <sheetViews>
    <sheetView view="pageBreakPreview" zoomScale="60" zoomScaleNormal="50" zoomScalePageLayoutView="0" workbookViewId="0" topLeftCell="A29">
      <selection activeCell="X40" sqref="X40"/>
    </sheetView>
  </sheetViews>
  <sheetFormatPr defaultColWidth="9.140625" defaultRowHeight="12.75"/>
  <cols>
    <col min="1" max="1" width="2.8515625" style="94" customWidth="1"/>
    <col min="2" max="2" width="3.8515625" style="101" customWidth="1"/>
    <col min="3" max="3" width="5.28125" style="101" customWidth="1"/>
    <col min="4" max="4" width="74.57421875" style="102" customWidth="1"/>
    <col min="5" max="5" width="7.7109375" style="102" customWidth="1"/>
    <col min="6" max="6" width="15.140625" style="1" customWidth="1"/>
    <col min="7" max="8" width="15.7109375" style="1" hidden="1" customWidth="1"/>
    <col min="9" max="10" width="14.421875" style="1" hidden="1" customWidth="1"/>
    <col min="11" max="11" width="14.57421875" style="1" hidden="1" customWidth="1"/>
    <col min="12" max="12" width="14.57421875" style="1" customWidth="1"/>
    <col min="13" max="13" width="17.57421875" style="1" customWidth="1"/>
    <col min="14" max="14" width="16.00390625" style="1" customWidth="1"/>
    <col min="15" max="15" width="15.8515625" style="49" customWidth="1"/>
    <col min="16" max="17" width="15.7109375" style="49" hidden="1" customWidth="1"/>
    <col min="18" max="19" width="14.421875" style="49" hidden="1" customWidth="1"/>
    <col min="20" max="20" width="14.140625" style="49" hidden="1" customWidth="1"/>
    <col min="21" max="21" width="14.140625" style="49" customWidth="1"/>
    <col min="22" max="22" width="17.57421875" style="49" customWidth="1"/>
    <col min="23" max="23" width="16.140625" style="49" customWidth="1"/>
    <col min="24" max="24" width="14.140625" style="49" customWidth="1"/>
    <col min="25" max="26" width="13.7109375" style="49" hidden="1" customWidth="1"/>
    <col min="27" max="28" width="14.421875" style="49" hidden="1" customWidth="1"/>
    <col min="29" max="29" width="12.28125" style="49" hidden="1" customWidth="1"/>
    <col min="30" max="30" width="15.421875" style="49" customWidth="1"/>
    <col min="31" max="31" width="17.57421875" style="49" customWidth="1"/>
    <col min="32" max="32" width="15.7109375" style="49" customWidth="1"/>
    <col min="33" max="33" width="15.28125" style="49" customWidth="1"/>
    <col min="34" max="37" width="10.57421875" style="1" hidden="1" customWidth="1"/>
    <col min="38" max="38" width="12.57421875" style="1" hidden="1" customWidth="1"/>
    <col min="39" max="39" width="11.7109375" style="1" hidden="1" customWidth="1"/>
    <col min="40" max="16384" width="9.140625" style="1" customWidth="1"/>
  </cols>
  <sheetData>
    <row r="1" spans="1:33" ht="44.25" customHeight="1" hidden="1">
      <c r="A1" s="1651"/>
      <c r="B1" s="1652"/>
      <c r="C1" s="1652"/>
      <c r="D1" s="1652"/>
      <c r="E1" s="1652"/>
      <c r="F1" s="1652"/>
      <c r="G1" s="1652"/>
      <c r="H1" s="1652"/>
      <c r="I1" s="1652"/>
      <c r="J1" s="1652"/>
      <c r="K1" s="1652"/>
      <c r="L1" s="1652"/>
      <c r="M1" s="1652"/>
      <c r="N1" s="1652"/>
      <c r="O1" s="1652"/>
      <c r="P1" s="1652"/>
      <c r="Q1" s="1652"/>
      <c r="R1" s="1652"/>
      <c r="S1" s="1652"/>
      <c r="T1" s="1652"/>
      <c r="U1" s="1652"/>
      <c r="V1" s="1652"/>
      <c r="W1" s="1652"/>
      <c r="X1" s="1652"/>
      <c r="Y1" s="1652"/>
      <c r="Z1" s="1652"/>
      <c r="AA1" s="1652"/>
      <c r="AB1" s="1652"/>
      <c r="AC1" s="1652"/>
      <c r="AD1" s="1652"/>
      <c r="AE1" s="1652"/>
      <c r="AF1" s="1652"/>
      <c r="AG1" s="1652"/>
    </row>
    <row r="2" spans="1:33" ht="21.75" customHeight="1" hidden="1" thickBot="1">
      <c r="A2" s="1643"/>
      <c r="B2" s="1643"/>
      <c r="C2" s="93"/>
      <c r="D2" s="103"/>
      <c r="E2" s="103"/>
      <c r="AG2" s="109" t="s">
        <v>2</v>
      </c>
    </row>
    <row r="3" spans="1:33" ht="41.25" customHeight="1">
      <c r="A3" s="1631" t="s">
        <v>534</v>
      </c>
      <c r="B3" s="1632"/>
      <c r="C3" s="1632"/>
      <c r="D3" s="1632"/>
      <c r="E3" s="1632"/>
      <c r="F3" s="1632"/>
      <c r="G3" s="1632"/>
      <c r="H3" s="1632"/>
      <c r="I3" s="1632"/>
      <c r="J3" s="1632"/>
      <c r="K3" s="1632"/>
      <c r="L3" s="1632"/>
      <c r="M3" s="1632"/>
      <c r="N3" s="1632"/>
      <c r="O3" s="1632"/>
      <c r="P3" s="1632"/>
      <c r="Q3" s="1632"/>
      <c r="R3" s="1632"/>
      <c r="S3" s="1632"/>
      <c r="T3" s="1632"/>
      <c r="U3" s="1632"/>
      <c r="V3" s="1632"/>
      <c r="W3" s="1632"/>
      <c r="X3" s="1632"/>
      <c r="Y3" s="1632"/>
      <c r="Z3" s="1632"/>
      <c r="AA3" s="1632"/>
      <c r="AB3" s="1632"/>
      <c r="AC3" s="1632"/>
      <c r="AD3" s="1632"/>
      <c r="AE3" s="1632"/>
      <c r="AF3" s="1632"/>
      <c r="AG3" s="1632"/>
    </row>
    <row r="4" spans="1:33" ht="36.75" customHeight="1">
      <c r="A4" s="795"/>
      <c r="B4" s="795"/>
      <c r="C4" s="93"/>
      <c r="D4" s="103"/>
      <c r="E4" s="1633"/>
      <c r="F4" s="1634"/>
      <c r="AG4" s="109"/>
    </row>
    <row r="5" spans="1:33" ht="18.75" customHeight="1" thickBot="1">
      <c r="A5" s="795"/>
      <c r="B5" s="795"/>
      <c r="C5" s="93"/>
      <c r="D5" s="103"/>
      <c r="E5" s="103"/>
      <c r="AG5" s="109" t="s">
        <v>2</v>
      </c>
    </row>
    <row r="6" spans="1:39" s="2" customFormat="1" ht="56.25" customHeight="1" thickBot="1">
      <c r="A6" s="1641" t="s">
        <v>4</v>
      </c>
      <c r="B6" s="1642"/>
      <c r="C6" s="1642"/>
      <c r="D6" s="1642"/>
      <c r="E6" s="681" t="s">
        <v>447</v>
      </c>
      <c r="F6" s="409" t="s">
        <v>5</v>
      </c>
      <c r="G6" s="357"/>
      <c r="H6" s="357"/>
      <c r="I6" s="357"/>
      <c r="J6" s="357"/>
      <c r="K6" s="358"/>
      <c r="L6" s="841"/>
      <c r="M6" s="841"/>
      <c r="N6" s="841"/>
      <c r="O6" s="409" t="s">
        <v>67</v>
      </c>
      <c r="P6" s="357"/>
      <c r="Q6" s="357"/>
      <c r="R6" s="357"/>
      <c r="S6" s="357"/>
      <c r="T6" s="358"/>
      <c r="U6" s="841"/>
      <c r="V6" s="841"/>
      <c r="W6" s="841"/>
      <c r="X6" s="409" t="s">
        <v>68</v>
      </c>
      <c r="Y6" s="357"/>
      <c r="Z6" s="357"/>
      <c r="AA6" s="357"/>
      <c r="AB6" s="357"/>
      <c r="AC6" s="358"/>
      <c r="AD6" s="841"/>
      <c r="AE6" s="841"/>
      <c r="AF6" s="841"/>
      <c r="AG6" s="1645" t="s">
        <v>75</v>
      </c>
      <c r="AH6" s="1646"/>
      <c r="AI6" s="1646"/>
      <c r="AJ6" s="1646"/>
      <c r="AK6" s="1646"/>
      <c r="AL6" s="1646"/>
      <c r="AM6" s="1630"/>
    </row>
    <row r="7" spans="1:39" s="2" customFormat="1" ht="32.25" hidden="1" thickBot="1">
      <c r="A7" s="250"/>
      <c r="B7" s="248"/>
      <c r="C7" s="248"/>
      <c r="D7" s="248"/>
      <c r="E7" s="681"/>
      <c r="F7" s="298" t="s">
        <v>73</v>
      </c>
      <c r="G7" s="299" t="s">
        <v>211</v>
      </c>
      <c r="H7" s="299" t="s">
        <v>215</v>
      </c>
      <c r="I7" s="299" t="s">
        <v>221</v>
      </c>
      <c r="J7" s="299" t="s">
        <v>242</v>
      </c>
      <c r="K7" s="300" t="s">
        <v>276</v>
      </c>
      <c r="L7" s="842"/>
      <c r="M7" s="842"/>
      <c r="N7" s="842"/>
      <c r="O7" s="298" t="s">
        <v>73</v>
      </c>
      <c r="P7" s="299" t="s">
        <v>211</v>
      </c>
      <c r="Q7" s="299" t="s">
        <v>215</v>
      </c>
      <c r="R7" s="299" t="s">
        <v>221</v>
      </c>
      <c r="S7" s="299" t="s">
        <v>242</v>
      </c>
      <c r="T7" s="300" t="s">
        <v>276</v>
      </c>
      <c r="U7" s="842"/>
      <c r="V7" s="842"/>
      <c r="W7" s="842"/>
      <c r="X7" s="298" t="s">
        <v>73</v>
      </c>
      <c r="Y7" s="299" t="s">
        <v>211</v>
      </c>
      <c r="Z7" s="299" t="s">
        <v>215</v>
      </c>
      <c r="AA7" s="299" t="s">
        <v>221</v>
      </c>
      <c r="AB7" s="299" t="s">
        <v>242</v>
      </c>
      <c r="AC7" s="300" t="s">
        <v>276</v>
      </c>
      <c r="AD7" s="842"/>
      <c r="AE7" s="842"/>
      <c r="AF7" s="842"/>
      <c r="AG7" s="298" t="s">
        <v>73</v>
      </c>
      <c r="AH7" s="299" t="s">
        <v>211</v>
      </c>
      <c r="AI7" s="299" t="s">
        <v>215</v>
      </c>
      <c r="AJ7" s="299" t="s">
        <v>221</v>
      </c>
      <c r="AK7" s="299" t="s">
        <v>242</v>
      </c>
      <c r="AL7" s="300" t="s">
        <v>276</v>
      </c>
      <c r="AM7" s="300" t="s">
        <v>276</v>
      </c>
    </row>
    <row r="8" spans="1:39" s="2" customFormat="1" ht="33" customHeight="1" thickBot="1">
      <c r="A8" s="250"/>
      <c r="B8" s="248"/>
      <c r="C8" s="248"/>
      <c r="D8" s="248"/>
      <c r="E8" s="681"/>
      <c r="F8" s="298" t="s">
        <v>73</v>
      </c>
      <c r="G8" s="1022"/>
      <c r="H8" s="1022"/>
      <c r="I8" s="1022"/>
      <c r="J8" s="1022"/>
      <c r="K8" s="842"/>
      <c r="L8" s="842" t="s">
        <v>546</v>
      </c>
      <c r="M8" s="1149" t="s">
        <v>567</v>
      </c>
      <c r="N8" s="1286" t="s">
        <v>223</v>
      </c>
      <c r="O8" s="298" t="s">
        <v>73</v>
      </c>
      <c r="P8" s="1022"/>
      <c r="Q8" s="1022"/>
      <c r="R8" s="1022"/>
      <c r="S8" s="1022"/>
      <c r="T8" s="842"/>
      <c r="U8" s="842" t="s">
        <v>546</v>
      </c>
      <c r="V8" s="1149" t="s">
        <v>567</v>
      </c>
      <c r="W8" s="1286" t="s">
        <v>223</v>
      </c>
      <c r="X8" s="298" t="s">
        <v>73</v>
      </c>
      <c r="Y8" s="1022"/>
      <c r="Z8" s="1022"/>
      <c r="AA8" s="1022"/>
      <c r="AB8" s="1022"/>
      <c r="AC8" s="842"/>
      <c r="AD8" s="842" t="s">
        <v>546</v>
      </c>
      <c r="AE8" s="1149" t="s">
        <v>568</v>
      </c>
      <c r="AF8" s="1286" t="s">
        <v>223</v>
      </c>
      <c r="AG8" s="298"/>
      <c r="AH8" s="1022"/>
      <c r="AI8" s="1022"/>
      <c r="AJ8" s="1022"/>
      <c r="AK8" s="1022"/>
      <c r="AL8" s="842"/>
      <c r="AM8" s="842"/>
    </row>
    <row r="9" spans="1:39" s="48" customFormat="1" ht="33" customHeight="1" thickBot="1">
      <c r="A9" s="86" t="s">
        <v>25</v>
      </c>
      <c r="B9" s="1644" t="s">
        <v>87</v>
      </c>
      <c r="C9" s="1644"/>
      <c r="D9" s="1644"/>
      <c r="E9" s="731"/>
      <c r="F9" s="301">
        <f>F10+F11+F12+F13+F14</f>
        <v>65755</v>
      </c>
      <c r="G9" s="301">
        <f aca="true" t="shared" si="0" ref="G9:AM9">G10+G11+G12+G13+G14</f>
        <v>0</v>
      </c>
      <c r="H9" s="301">
        <f t="shared" si="0"/>
        <v>0</v>
      </c>
      <c r="I9" s="301">
        <f t="shared" si="0"/>
        <v>0</v>
      </c>
      <c r="J9" s="301">
        <f t="shared" si="0"/>
        <v>0</v>
      </c>
      <c r="K9" s="301">
        <f t="shared" si="0"/>
        <v>0</v>
      </c>
      <c r="L9" s="301">
        <f>L10+L11+L12+L13+L14</f>
        <v>66273</v>
      </c>
      <c r="M9" s="301">
        <v>67882</v>
      </c>
      <c r="N9" s="301">
        <v>71014</v>
      </c>
      <c r="O9" s="301">
        <f t="shared" si="0"/>
        <v>59385</v>
      </c>
      <c r="P9" s="301">
        <f t="shared" si="0"/>
        <v>0</v>
      </c>
      <c r="Q9" s="301">
        <f t="shared" si="0"/>
        <v>0</v>
      </c>
      <c r="R9" s="301">
        <f t="shared" si="0"/>
        <v>0</v>
      </c>
      <c r="S9" s="301">
        <f t="shared" si="0"/>
        <v>0</v>
      </c>
      <c r="T9" s="301">
        <f t="shared" si="0"/>
        <v>0</v>
      </c>
      <c r="U9" s="301">
        <f>U10+U11+U12+U13+U14</f>
        <v>59740</v>
      </c>
      <c r="V9" s="301">
        <v>61589</v>
      </c>
      <c r="W9" s="301">
        <f>N9-AF9</f>
        <v>64248</v>
      </c>
      <c r="X9" s="301">
        <f t="shared" si="0"/>
        <v>6370</v>
      </c>
      <c r="Y9" s="301">
        <f t="shared" si="0"/>
        <v>0</v>
      </c>
      <c r="Z9" s="301">
        <f t="shared" si="0"/>
        <v>0</v>
      </c>
      <c r="AA9" s="301">
        <f t="shared" si="0"/>
        <v>0</v>
      </c>
      <c r="AB9" s="301">
        <f t="shared" si="0"/>
        <v>0</v>
      </c>
      <c r="AC9" s="301">
        <f t="shared" si="0"/>
        <v>0</v>
      </c>
      <c r="AD9" s="301">
        <f>AD10+AD11+AD12+AD13+AD14</f>
        <v>6533</v>
      </c>
      <c r="AE9" s="301">
        <v>6293</v>
      </c>
      <c r="AF9" s="301">
        <v>6766</v>
      </c>
      <c r="AG9" s="301">
        <f t="shared" si="0"/>
        <v>0</v>
      </c>
      <c r="AH9" s="301" t="e">
        <f t="shared" si="0"/>
        <v>#REF!</v>
      </c>
      <c r="AI9" s="301" t="e">
        <f t="shared" si="0"/>
        <v>#REF!</v>
      </c>
      <c r="AJ9" s="301" t="e">
        <f t="shared" si="0"/>
        <v>#REF!</v>
      </c>
      <c r="AK9" s="301" t="e">
        <f t="shared" si="0"/>
        <v>#REF!</v>
      </c>
      <c r="AL9" s="301" t="e">
        <f t="shared" si="0"/>
        <v>#REF!</v>
      </c>
      <c r="AM9" s="301" t="e">
        <f t="shared" si="0"/>
        <v>#REF!</v>
      </c>
    </row>
    <row r="10" spans="1:39" s="5" customFormat="1" ht="33" customHeight="1">
      <c r="A10" s="85"/>
      <c r="B10" s="90" t="s">
        <v>33</v>
      </c>
      <c r="C10" s="90"/>
      <c r="D10" s="726" t="s">
        <v>0</v>
      </c>
      <c r="E10" s="732" t="s">
        <v>480</v>
      </c>
      <c r="F10" s="302">
        <v>30161</v>
      </c>
      <c r="G10" s="239"/>
      <c r="H10" s="239"/>
      <c r="I10" s="239"/>
      <c r="J10" s="239"/>
      <c r="K10" s="239"/>
      <c r="L10" s="843">
        <v>30500</v>
      </c>
      <c r="M10" s="843">
        <v>30778</v>
      </c>
      <c r="N10" s="843">
        <v>31216</v>
      </c>
      <c r="O10" s="302">
        <v>28937</v>
      </c>
      <c r="P10" s="239"/>
      <c r="Q10" s="239"/>
      <c r="R10" s="239"/>
      <c r="S10" s="239"/>
      <c r="T10" s="239"/>
      <c r="U10" s="843">
        <v>29223</v>
      </c>
      <c r="V10" s="843">
        <v>29453</v>
      </c>
      <c r="W10" s="1548">
        <f aca="true" t="shared" si="1" ref="W10:W40">N10-AF10</f>
        <v>29843</v>
      </c>
      <c r="X10" s="302">
        <v>1224</v>
      </c>
      <c r="Y10" s="239"/>
      <c r="Z10" s="239"/>
      <c r="AA10" s="239"/>
      <c r="AB10" s="239"/>
      <c r="AC10" s="239"/>
      <c r="AD10" s="843">
        <v>1277</v>
      </c>
      <c r="AE10" s="843">
        <v>1325</v>
      </c>
      <c r="AF10" s="843">
        <v>1373</v>
      </c>
      <c r="AG10" s="302"/>
      <c r="AH10" s="239" t="e">
        <f>#REF!</f>
        <v>#REF!</v>
      </c>
      <c r="AI10" s="239" t="e">
        <f>#REF!</f>
        <v>#REF!</v>
      </c>
      <c r="AJ10" s="239" t="e">
        <f>#REF!</f>
        <v>#REF!</v>
      </c>
      <c r="AK10" s="239" t="e">
        <f>#REF!</f>
        <v>#REF!</v>
      </c>
      <c r="AL10" s="239" t="e">
        <f>#REF!</f>
        <v>#REF!</v>
      </c>
      <c r="AM10" s="239" t="e">
        <f>#REF!</f>
        <v>#REF!</v>
      </c>
    </row>
    <row r="11" spans="1:39" s="5" customFormat="1" ht="33" customHeight="1">
      <c r="A11" s="68"/>
      <c r="B11" s="77" t="s">
        <v>34</v>
      </c>
      <c r="C11" s="77"/>
      <c r="D11" s="727" t="s">
        <v>88</v>
      </c>
      <c r="E11" s="732" t="s">
        <v>481</v>
      </c>
      <c r="F11" s="302">
        <v>7767</v>
      </c>
      <c r="G11" s="239"/>
      <c r="H11" s="239"/>
      <c r="I11" s="239"/>
      <c r="J11" s="239"/>
      <c r="K11" s="239"/>
      <c r="L11" s="843">
        <v>7841</v>
      </c>
      <c r="M11" s="843">
        <v>7917</v>
      </c>
      <c r="N11" s="843">
        <v>7976</v>
      </c>
      <c r="O11" s="302">
        <v>7430</v>
      </c>
      <c r="P11" s="239"/>
      <c r="Q11" s="239"/>
      <c r="R11" s="239"/>
      <c r="S11" s="239"/>
      <c r="T11" s="239"/>
      <c r="U11" s="843">
        <v>7492</v>
      </c>
      <c r="V11" s="843">
        <v>7555</v>
      </c>
      <c r="W11" s="1147">
        <f t="shared" si="1"/>
        <v>7601</v>
      </c>
      <c r="X11" s="302">
        <v>337</v>
      </c>
      <c r="Y11" s="239"/>
      <c r="Z11" s="239"/>
      <c r="AA11" s="239"/>
      <c r="AB11" s="239"/>
      <c r="AC11" s="239"/>
      <c r="AD11" s="843">
        <v>349</v>
      </c>
      <c r="AE11" s="843">
        <v>362</v>
      </c>
      <c r="AF11" s="843">
        <v>375</v>
      </c>
      <c r="AG11" s="302"/>
      <c r="AH11" s="239" t="e">
        <f>#REF!</f>
        <v>#REF!</v>
      </c>
      <c r="AI11" s="239" t="e">
        <f>#REF!</f>
        <v>#REF!</v>
      </c>
      <c r="AJ11" s="239" t="e">
        <f>#REF!</f>
        <v>#REF!</v>
      </c>
      <c r="AK11" s="239" t="e">
        <f>#REF!</f>
        <v>#REF!</v>
      </c>
      <c r="AL11" s="239" t="e">
        <f>#REF!</f>
        <v>#REF!</v>
      </c>
      <c r="AM11" s="239" t="e">
        <f>#REF!</f>
        <v>#REF!</v>
      </c>
    </row>
    <row r="12" spans="1:39" s="5" customFormat="1" ht="33" customHeight="1">
      <c r="A12" s="68"/>
      <c r="B12" s="77" t="s">
        <v>35</v>
      </c>
      <c r="C12" s="77"/>
      <c r="D12" s="727" t="s">
        <v>89</v>
      </c>
      <c r="E12" s="732" t="s">
        <v>482</v>
      </c>
      <c r="F12" s="302">
        <v>23780</v>
      </c>
      <c r="G12" s="239"/>
      <c r="H12" s="239"/>
      <c r="I12" s="239"/>
      <c r="J12" s="239"/>
      <c r="K12" s="239"/>
      <c r="L12" s="843">
        <v>23558</v>
      </c>
      <c r="M12" s="843">
        <v>24618</v>
      </c>
      <c r="N12" s="843">
        <v>26509</v>
      </c>
      <c r="O12" s="302">
        <v>22148</v>
      </c>
      <c r="P12" s="239"/>
      <c r="Q12" s="239"/>
      <c r="R12" s="239"/>
      <c r="S12" s="239"/>
      <c r="T12" s="239"/>
      <c r="U12" s="843">
        <v>21926</v>
      </c>
      <c r="V12" s="843">
        <v>22986</v>
      </c>
      <c r="W12" s="1147">
        <f t="shared" si="1"/>
        <v>24465</v>
      </c>
      <c r="X12" s="302">
        <v>1632</v>
      </c>
      <c r="Y12" s="239"/>
      <c r="Z12" s="239"/>
      <c r="AA12" s="239"/>
      <c r="AB12" s="239"/>
      <c r="AC12" s="239"/>
      <c r="AD12" s="843">
        <v>1632</v>
      </c>
      <c r="AE12" s="843">
        <v>1632</v>
      </c>
      <c r="AF12" s="843">
        <v>2044</v>
      </c>
      <c r="AG12" s="302"/>
      <c r="AH12" s="239" t="e">
        <f>#REF!</f>
        <v>#REF!</v>
      </c>
      <c r="AI12" s="239" t="e">
        <f>#REF!</f>
        <v>#REF!</v>
      </c>
      <c r="AJ12" s="239" t="e">
        <f>#REF!</f>
        <v>#REF!</v>
      </c>
      <c r="AK12" s="239" t="e">
        <f>#REF!</f>
        <v>#REF!</v>
      </c>
      <c r="AL12" s="239" t="e">
        <f>#REF!</f>
        <v>#REF!</v>
      </c>
      <c r="AM12" s="239" t="e">
        <f>#REF!</f>
        <v>#REF!</v>
      </c>
    </row>
    <row r="13" spans="1:39" s="5" customFormat="1" ht="33" customHeight="1">
      <c r="A13" s="68"/>
      <c r="B13" s="77" t="s">
        <v>49</v>
      </c>
      <c r="C13" s="77"/>
      <c r="D13" s="727" t="s">
        <v>90</v>
      </c>
      <c r="E13" s="732" t="s">
        <v>483</v>
      </c>
      <c r="F13" s="302">
        <v>1859</v>
      </c>
      <c r="G13" s="239"/>
      <c r="H13" s="239"/>
      <c r="I13" s="239"/>
      <c r="J13" s="239"/>
      <c r="K13" s="239"/>
      <c r="L13" s="843">
        <v>1859</v>
      </c>
      <c r="M13" s="843">
        <v>2355</v>
      </c>
      <c r="N13" s="843">
        <v>2849</v>
      </c>
      <c r="O13" s="302">
        <v>323</v>
      </c>
      <c r="P13" s="239"/>
      <c r="Q13" s="239"/>
      <c r="R13" s="239"/>
      <c r="S13" s="239"/>
      <c r="T13" s="239"/>
      <c r="U13" s="843">
        <v>323</v>
      </c>
      <c r="V13" s="843">
        <v>819</v>
      </c>
      <c r="W13" s="1147">
        <f t="shared" si="1"/>
        <v>1313</v>
      </c>
      <c r="X13" s="302">
        <v>1536</v>
      </c>
      <c r="Y13" s="239"/>
      <c r="Z13" s="239"/>
      <c r="AA13" s="239"/>
      <c r="AB13" s="239"/>
      <c r="AC13" s="239"/>
      <c r="AD13" s="843">
        <v>1536</v>
      </c>
      <c r="AE13" s="843">
        <v>1536</v>
      </c>
      <c r="AF13" s="843">
        <v>1536</v>
      </c>
      <c r="AG13" s="302"/>
      <c r="AH13" s="239"/>
      <c r="AI13" s="239"/>
      <c r="AJ13" s="239"/>
      <c r="AK13" s="239"/>
      <c r="AL13" s="239"/>
      <c r="AM13" s="239"/>
    </row>
    <row r="14" spans="1:39" s="5" customFormat="1" ht="33" customHeight="1">
      <c r="A14" s="68"/>
      <c r="B14" s="77" t="s">
        <v>50</v>
      </c>
      <c r="C14" s="77"/>
      <c r="D14" s="728" t="s">
        <v>92</v>
      </c>
      <c r="E14" s="733" t="s">
        <v>484</v>
      </c>
      <c r="F14" s="302">
        <v>2188</v>
      </c>
      <c r="G14" s="239"/>
      <c r="H14" s="239"/>
      <c r="I14" s="239"/>
      <c r="J14" s="239"/>
      <c r="K14" s="239"/>
      <c r="L14" s="843">
        <v>2515</v>
      </c>
      <c r="M14" s="843">
        <v>2214</v>
      </c>
      <c r="N14" s="843">
        <v>2464</v>
      </c>
      <c r="O14" s="302">
        <v>547</v>
      </c>
      <c r="P14" s="239"/>
      <c r="Q14" s="239"/>
      <c r="R14" s="239"/>
      <c r="S14" s="239"/>
      <c r="T14" s="239"/>
      <c r="U14" s="843">
        <v>776</v>
      </c>
      <c r="V14" s="843">
        <v>776</v>
      </c>
      <c r="W14" s="1147">
        <f t="shared" si="1"/>
        <v>1026</v>
      </c>
      <c r="X14" s="302">
        <v>1641</v>
      </c>
      <c r="Y14" s="239"/>
      <c r="Z14" s="239"/>
      <c r="AA14" s="239"/>
      <c r="AB14" s="239"/>
      <c r="AC14" s="239"/>
      <c r="AD14" s="843">
        <v>1739</v>
      </c>
      <c r="AE14" s="843">
        <v>1438</v>
      </c>
      <c r="AF14" s="843">
        <v>1438</v>
      </c>
      <c r="AG14" s="302"/>
      <c r="AH14" s="239"/>
      <c r="AI14" s="239"/>
      <c r="AJ14" s="239"/>
      <c r="AK14" s="239"/>
      <c r="AL14" s="239"/>
      <c r="AM14" s="239"/>
    </row>
    <row r="15" spans="1:39" s="5" customFormat="1" ht="33" customHeight="1">
      <c r="A15" s="68"/>
      <c r="B15" s="100"/>
      <c r="C15" s="77" t="s">
        <v>91</v>
      </c>
      <c r="D15" s="729" t="s">
        <v>352</v>
      </c>
      <c r="E15" s="734"/>
      <c r="F15" s="302"/>
      <c r="G15" s="239"/>
      <c r="H15" s="239"/>
      <c r="I15" s="239"/>
      <c r="J15" s="239"/>
      <c r="K15" s="239"/>
      <c r="L15" s="843">
        <v>232</v>
      </c>
      <c r="M15" s="843">
        <v>232</v>
      </c>
      <c r="N15" s="843">
        <v>232</v>
      </c>
      <c r="O15" s="302"/>
      <c r="P15" s="239"/>
      <c r="Q15" s="239"/>
      <c r="R15" s="239"/>
      <c r="S15" s="239"/>
      <c r="T15" s="239"/>
      <c r="U15" s="843">
        <v>232</v>
      </c>
      <c r="V15" s="843">
        <v>232</v>
      </c>
      <c r="W15" s="1147">
        <f t="shared" si="1"/>
        <v>232</v>
      </c>
      <c r="X15" s="302"/>
      <c r="Y15" s="239"/>
      <c r="Z15" s="239"/>
      <c r="AA15" s="239"/>
      <c r="AB15" s="239"/>
      <c r="AC15" s="239"/>
      <c r="AD15" s="843"/>
      <c r="AE15" s="843"/>
      <c r="AF15" s="843"/>
      <c r="AG15" s="302"/>
      <c r="AH15" s="239"/>
      <c r="AI15" s="239"/>
      <c r="AJ15" s="239"/>
      <c r="AK15" s="239"/>
      <c r="AL15" s="239"/>
      <c r="AM15" s="239"/>
    </row>
    <row r="16" spans="1:39" s="5" customFormat="1" ht="47.25" customHeight="1">
      <c r="A16" s="68"/>
      <c r="B16" s="77"/>
      <c r="C16" s="77" t="s">
        <v>93</v>
      </c>
      <c r="D16" s="727" t="s">
        <v>353</v>
      </c>
      <c r="E16" s="732"/>
      <c r="F16" s="302">
        <v>1724</v>
      </c>
      <c r="G16" s="239"/>
      <c r="H16" s="239"/>
      <c r="I16" s="239"/>
      <c r="J16" s="239"/>
      <c r="K16" s="239"/>
      <c r="L16" s="843">
        <v>1724</v>
      </c>
      <c r="M16" s="843">
        <v>1423</v>
      </c>
      <c r="N16" s="843">
        <v>1423</v>
      </c>
      <c r="O16" s="302">
        <v>98</v>
      </c>
      <c r="P16" s="239"/>
      <c r="Q16" s="239"/>
      <c r="R16" s="239"/>
      <c r="S16" s="239"/>
      <c r="T16" s="239"/>
      <c r="U16" s="843"/>
      <c r="V16" s="843"/>
      <c r="W16" s="1147">
        <f t="shared" si="1"/>
        <v>0</v>
      </c>
      <c r="X16" s="302">
        <v>1626</v>
      </c>
      <c r="Y16" s="239"/>
      <c r="Z16" s="239"/>
      <c r="AA16" s="239"/>
      <c r="AB16" s="239"/>
      <c r="AC16" s="239"/>
      <c r="AD16" s="843">
        <v>1724</v>
      </c>
      <c r="AE16" s="843">
        <v>1423</v>
      </c>
      <c r="AF16" s="843">
        <v>1423</v>
      </c>
      <c r="AG16" s="302"/>
      <c r="AH16" s="239"/>
      <c r="AI16" s="239"/>
      <c r="AJ16" s="239"/>
      <c r="AK16" s="239"/>
      <c r="AL16" s="239"/>
      <c r="AM16" s="239"/>
    </row>
    <row r="17" spans="1:39" s="5" customFormat="1" ht="54.75" customHeight="1" thickBot="1">
      <c r="A17" s="96"/>
      <c r="B17" s="97"/>
      <c r="C17" s="77" t="s">
        <v>94</v>
      </c>
      <c r="D17" s="727" t="s">
        <v>354</v>
      </c>
      <c r="E17" s="732"/>
      <c r="F17" s="302">
        <v>464</v>
      </c>
      <c r="G17" s="239"/>
      <c r="H17" s="239"/>
      <c r="I17" s="239"/>
      <c r="J17" s="239"/>
      <c r="K17" s="239"/>
      <c r="L17" s="843">
        <v>559</v>
      </c>
      <c r="M17" s="843">
        <v>559</v>
      </c>
      <c r="N17" s="843">
        <v>809</v>
      </c>
      <c r="O17" s="302">
        <v>449</v>
      </c>
      <c r="P17" s="239"/>
      <c r="Q17" s="239"/>
      <c r="R17" s="239"/>
      <c r="S17" s="239"/>
      <c r="T17" s="239"/>
      <c r="U17" s="843">
        <v>544</v>
      </c>
      <c r="V17" s="843">
        <v>544</v>
      </c>
      <c r="W17" s="1549">
        <f t="shared" si="1"/>
        <v>794</v>
      </c>
      <c r="X17" s="302">
        <v>15</v>
      </c>
      <c r="Y17" s="239"/>
      <c r="Z17" s="239"/>
      <c r="AA17" s="239"/>
      <c r="AB17" s="239"/>
      <c r="AC17" s="239"/>
      <c r="AD17" s="843">
        <v>15</v>
      </c>
      <c r="AE17" s="843">
        <v>15</v>
      </c>
      <c r="AF17" s="843">
        <v>15</v>
      </c>
      <c r="AG17" s="302"/>
      <c r="AH17" s="239"/>
      <c r="AI17" s="239"/>
      <c r="AJ17" s="239"/>
      <c r="AK17" s="239"/>
      <c r="AL17" s="239"/>
      <c r="AM17" s="239"/>
    </row>
    <row r="18" spans="1:39" s="5" customFormat="1" ht="33" customHeight="1" hidden="1">
      <c r="A18" s="68"/>
      <c r="B18" s="77"/>
      <c r="C18" s="77" t="s">
        <v>97</v>
      </c>
      <c r="D18" s="727" t="s">
        <v>99</v>
      </c>
      <c r="E18" s="732"/>
      <c r="F18" s="302"/>
      <c r="G18" s="239"/>
      <c r="H18" s="239"/>
      <c r="I18" s="239"/>
      <c r="J18" s="239"/>
      <c r="K18" s="239"/>
      <c r="L18" s="843"/>
      <c r="M18" s="843"/>
      <c r="N18" s="843"/>
      <c r="O18" s="302"/>
      <c r="P18" s="239"/>
      <c r="Q18" s="239"/>
      <c r="R18" s="239"/>
      <c r="S18" s="239"/>
      <c r="T18" s="239"/>
      <c r="U18" s="843"/>
      <c r="V18" s="843"/>
      <c r="W18" s="301">
        <f t="shared" si="1"/>
        <v>0</v>
      </c>
      <c r="X18" s="302"/>
      <c r="Y18" s="239"/>
      <c r="Z18" s="239"/>
      <c r="AA18" s="239"/>
      <c r="AB18" s="239"/>
      <c r="AC18" s="239"/>
      <c r="AD18" s="843"/>
      <c r="AE18" s="843"/>
      <c r="AF18" s="843"/>
      <c r="AG18" s="302"/>
      <c r="AH18" s="239"/>
      <c r="AI18" s="239"/>
      <c r="AJ18" s="239"/>
      <c r="AK18" s="239"/>
      <c r="AL18" s="239"/>
      <c r="AM18" s="239"/>
    </row>
    <row r="19" spans="1:39" s="5" customFormat="1" ht="33" customHeight="1" hidden="1" thickBot="1">
      <c r="A19" s="104"/>
      <c r="B19" s="91"/>
      <c r="C19" s="91" t="s">
        <v>98</v>
      </c>
      <c r="D19" s="730" t="s">
        <v>100</v>
      </c>
      <c r="E19" s="735"/>
      <c r="F19" s="302"/>
      <c r="G19" s="239"/>
      <c r="H19" s="239"/>
      <c r="I19" s="239"/>
      <c r="J19" s="239"/>
      <c r="K19" s="239"/>
      <c r="L19" s="843"/>
      <c r="M19" s="843"/>
      <c r="N19" s="843"/>
      <c r="O19" s="302"/>
      <c r="P19" s="239"/>
      <c r="Q19" s="239"/>
      <c r="R19" s="239"/>
      <c r="S19" s="239"/>
      <c r="T19" s="239"/>
      <c r="U19" s="843"/>
      <c r="V19" s="843"/>
      <c r="W19" s="301">
        <f t="shared" si="1"/>
        <v>0</v>
      </c>
      <c r="X19" s="302"/>
      <c r="Y19" s="239"/>
      <c r="Z19" s="239"/>
      <c r="AA19" s="239"/>
      <c r="AB19" s="239"/>
      <c r="AC19" s="239"/>
      <c r="AD19" s="843"/>
      <c r="AE19" s="843"/>
      <c r="AF19" s="843"/>
      <c r="AG19" s="302"/>
      <c r="AH19" s="239"/>
      <c r="AI19" s="239"/>
      <c r="AJ19" s="239"/>
      <c r="AK19" s="239"/>
      <c r="AL19" s="239"/>
      <c r="AM19" s="239"/>
    </row>
    <row r="20" spans="1:39" s="5" customFormat="1" ht="33" customHeight="1" thickBot="1">
      <c r="A20" s="86" t="s">
        <v>26</v>
      </c>
      <c r="B20" s="1644" t="s">
        <v>101</v>
      </c>
      <c r="C20" s="1644"/>
      <c r="D20" s="1644"/>
      <c r="E20" s="731"/>
      <c r="F20" s="303">
        <f>F21+F22+F23</f>
        <v>2823</v>
      </c>
      <c r="G20" s="303">
        <f aca="true" t="shared" si="2" ref="G20:AG20">G21+G22+G23</f>
        <v>0</v>
      </c>
      <c r="H20" s="303">
        <f t="shared" si="2"/>
        <v>0</v>
      </c>
      <c r="I20" s="303">
        <f t="shared" si="2"/>
        <v>0</v>
      </c>
      <c r="J20" s="303">
        <f t="shared" si="2"/>
        <v>0</v>
      </c>
      <c r="K20" s="303">
        <f t="shared" si="2"/>
        <v>0</v>
      </c>
      <c r="L20" s="303">
        <f>L21+L22+L23</f>
        <v>3779</v>
      </c>
      <c r="M20" s="303">
        <v>3779</v>
      </c>
      <c r="N20" s="303">
        <v>4224</v>
      </c>
      <c r="O20" s="303">
        <f t="shared" si="2"/>
        <v>2423</v>
      </c>
      <c r="P20" s="303">
        <f t="shared" si="2"/>
        <v>0</v>
      </c>
      <c r="Q20" s="303">
        <f t="shared" si="2"/>
        <v>0</v>
      </c>
      <c r="R20" s="303">
        <f t="shared" si="2"/>
        <v>0</v>
      </c>
      <c r="S20" s="303">
        <f t="shared" si="2"/>
        <v>0</v>
      </c>
      <c r="T20" s="303">
        <f t="shared" si="2"/>
        <v>0</v>
      </c>
      <c r="U20" s="303">
        <v>3379</v>
      </c>
      <c r="V20" s="303">
        <v>3379</v>
      </c>
      <c r="W20" s="301">
        <f t="shared" si="1"/>
        <v>3824</v>
      </c>
      <c r="X20" s="303">
        <f t="shared" si="2"/>
        <v>400</v>
      </c>
      <c r="Y20" s="303">
        <f t="shared" si="2"/>
        <v>0</v>
      </c>
      <c r="Z20" s="303">
        <f t="shared" si="2"/>
        <v>0</v>
      </c>
      <c r="AA20" s="303">
        <f t="shared" si="2"/>
        <v>0</v>
      </c>
      <c r="AB20" s="303">
        <f t="shared" si="2"/>
        <v>0</v>
      </c>
      <c r="AC20" s="303">
        <f t="shared" si="2"/>
        <v>0</v>
      </c>
      <c r="AD20" s="303">
        <v>400</v>
      </c>
      <c r="AE20" s="303">
        <v>400</v>
      </c>
      <c r="AF20" s="303">
        <v>400</v>
      </c>
      <c r="AG20" s="303">
        <f t="shared" si="2"/>
        <v>0</v>
      </c>
      <c r="AH20" s="47">
        <f aca="true" t="shared" si="3" ref="AH20:AM20">SUM(AH21:AH23)</f>
        <v>0</v>
      </c>
      <c r="AI20" s="47">
        <f t="shared" si="3"/>
        <v>0</v>
      </c>
      <c r="AJ20" s="47">
        <f t="shared" si="3"/>
        <v>0</v>
      </c>
      <c r="AK20" s="47">
        <f t="shared" si="3"/>
        <v>0</v>
      </c>
      <c r="AL20" s="47">
        <f t="shared" si="3"/>
        <v>0</v>
      </c>
      <c r="AM20" s="47">
        <f t="shared" si="3"/>
        <v>0</v>
      </c>
    </row>
    <row r="21" spans="1:39" s="5" customFormat="1" ht="33" customHeight="1">
      <c r="A21" s="85"/>
      <c r="B21" s="90" t="s">
        <v>36</v>
      </c>
      <c r="C21" s="1556" t="s">
        <v>102</v>
      </c>
      <c r="D21" s="1556"/>
      <c r="E21" s="736" t="s">
        <v>485</v>
      </c>
      <c r="F21" s="302">
        <v>1144</v>
      </c>
      <c r="G21" s="239"/>
      <c r="H21" s="239"/>
      <c r="I21" s="239"/>
      <c r="J21" s="239"/>
      <c r="K21" s="239"/>
      <c r="L21" s="302">
        <v>1430</v>
      </c>
      <c r="M21" s="302">
        <v>1430</v>
      </c>
      <c r="N21" s="302">
        <v>1430</v>
      </c>
      <c r="O21" s="302">
        <v>1144</v>
      </c>
      <c r="P21" s="239"/>
      <c r="Q21" s="239"/>
      <c r="R21" s="239"/>
      <c r="S21" s="239"/>
      <c r="T21" s="239"/>
      <c r="U21" s="843">
        <v>1430</v>
      </c>
      <c r="V21" s="843">
        <v>1430</v>
      </c>
      <c r="W21" s="1548">
        <f t="shared" si="1"/>
        <v>1430</v>
      </c>
      <c r="X21" s="302"/>
      <c r="Y21" s="239"/>
      <c r="Z21" s="239"/>
      <c r="AA21" s="239"/>
      <c r="AB21" s="239"/>
      <c r="AC21" s="239"/>
      <c r="AD21" s="843"/>
      <c r="AE21" s="843"/>
      <c r="AF21" s="843"/>
      <c r="AG21" s="302"/>
      <c r="AH21" s="239"/>
      <c r="AI21" s="239"/>
      <c r="AJ21" s="239"/>
      <c r="AK21" s="239"/>
      <c r="AL21" s="239"/>
      <c r="AM21" s="239"/>
    </row>
    <row r="22" spans="1:39" s="5" customFormat="1" ht="33" customHeight="1">
      <c r="A22" s="68"/>
      <c r="B22" s="77" t="s">
        <v>37</v>
      </c>
      <c r="C22" s="1560" t="s">
        <v>103</v>
      </c>
      <c r="D22" s="1560"/>
      <c r="E22" s="736" t="s">
        <v>486</v>
      </c>
      <c r="F22" s="302">
        <v>1279</v>
      </c>
      <c r="G22" s="239"/>
      <c r="H22" s="239"/>
      <c r="I22" s="239"/>
      <c r="J22" s="239"/>
      <c r="K22" s="239"/>
      <c r="L22" s="302">
        <v>1949</v>
      </c>
      <c r="M22" s="302">
        <v>1949</v>
      </c>
      <c r="N22" s="302">
        <v>2394</v>
      </c>
      <c r="O22" s="302">
        <v>1279</v>
      </c>
      <c r="P22" s="239"/>
      <c r="Q22" s="239"/>
      <c r="R22" s="239"/>
      <c r="S22" s="239"/>
      <c r="T22" s="239"/>
      <c r="U22" s="843">
        <v>1949</v>
      </c>
      <c r="V22" s="843">
        <v>1949</v>
      </c>
      <c r="W22" s="1147">
        <f t="shared" si="1"/>
        <v>2394</v>
      </c>
      <c r="X22" s="302"/>
      <c r="Y22" s="239"/>
      <c r="Z22" s="239"/>
      <c r="AA22" s="239"/>
      <c r="AB22" s="239"/>
      <c r="AC22" s="239"/>
      <c r="AD22" s="843"/>
      <c r="AE22" s="843"/>
      <c r="AF22" s="843"/>
      <c r="AG22" s="302"/>
      <c r="AH22" s="239"/>
      <c r="AI22" s="239"/>
      <c r="AJ22" s="239"/>
      <c r="AK22" s="239"/>
      <c r="AL22" s="239"/>
      <c r="AM22" s="239"/>
    </row>
    <row r="23" spans="1:39" s="5" customFormat="1" ht="33" customHeight="1">
      <c r="A23" s="98"/>
      <c r="B23" s="77" t="s">
        <v>38</v>
      </c>
      <c r="C23" s="1636" t="s">
        <v>104</v>
      </c>
      <c r="D23" s="1636"/>
      <c r="E23" s="737" t="s">
        <v>487</v>
      </c>
      <c r="F23" s="302">
        <v>400</v>
      </c>
      <c r="G23" s="239"/>
      <c r="H23" s="239"/>
      <c r="I23" s="239"/>
      <c r="J23" s="239"/>
      <c r="K23" s="239"/>
      <c r="L23" s="302">
        <v>400</v>
      </c>
      <c r="M23" s="302">
        <v>400</v>
      </c>
      <c r="N23" s="302">
        <v>400</v>
      </c>
      <c r="O23" s="302"/>
      <c r="P23" s="239"/>
      <c r="Q23" s="239"/>
      <c r="R23" s="239"/>
      <c r="S23" s="239"/>
      <c r="T23" s="239"/>
      <c r="U23" s="843"/>
      <c r="V23" s="843"/>
      <c r="W23" s="1147">
        <f t="shared" si="1"/>
        <v>0</v>
      </c>
      <c r="X23" s="302">
        <v>400</v>
      </c>
      <c r="Y23" s="239"/>
      <c r="Z23" s="239"/>
      <c r="AA23" s="239"/>
      <c r="AB23" s="239"/>
      <c r="AC23" s="239"/>
      <c r="AD23" s="843">
        <v>400</v>
      </c>
      <c r="AE23" s="843">
        <v>400</v>
      </c>
      <c r="AF23" s="843">
        <v>400</v>
      </c>
      <c r="AG23" s="302"/>
      <c r="AH23" s="239"/>
      <c r="AI23" s="239"/>
      <c r="AJ23" s="239"/>
      <c r="AK23" s="239"/>
      <c r="AL23" s="239"/>
      <c r="AM23" s="239"/>
    </row>
    <row r="24" spans="1:39" s="5" customFormat="1" ht="33" customHeight="1">
      <c r="A24" s="74"/>
      <c r="B24" s="78"/>
      <c r="C24" s="78" t="s">
        <v>105</v>
      </c>
      <c r="D24" s="201" t="s">
        <v>95</v>
      </c>
      <c r="E24" s="737"/>
      <c r="F24" s="302">
        <v>400</v>
      </c>
      <c r="G24" s="239"/>
      <c r="H24" s="239"/>
      <c r="I24" s="239"/>
      <c r="J24" s="239"/>
      <c r="K24" s="239"/>
      <c r="L24" s="302">
        <v>400</v>
      </c>
      <c r="M24" s="302"/>
      <c r="N24" s="302"/>
      <c r="O24" s="302"/>
      <c r="P24" s="239"/>
      <c r="Q24" s="239"/>
      <c r="R24" s="239"/>
      <c r="S24" s="239"/>
      <c r="T24" s="239"/>
      <c r="U24" s="843"/>
      <c r="V24" s="843"/>
      <c r="W24" s="1147">
        <v>0</v>
      </c>
      <c r="X24" s="302">
        <v>400</v>
      </c>
      <c r="Y24" s="239"/>
      <c r="Z24" s="239"/>
      <c r="AA24" s="239"/>
      <c r="AB24" s="239"/>
      <c r="AC24" s="239"/>
      <c r="AD24" s="843">
        <v>400</v>
      </c>
      <c r="AE24" s="843">
        <v>400</v>
      </c>
      <c r="AF24" s="843">
        <v>400</v>
      </c>
      <c r="AG24" s="302"/>
      <c r="AH24" s="239"/>
      <c r="AI24" s="239"/>
      <c r="AJ24" s="239"/>
      <c r="AK24" s="239"/>
      <c r="AL24" s="239"/>
      <c r="AM24" s="239"/>
    </row>
    <row r="25" spans="1:39" s="5" customFormat="1" ht="33" customHeight="1">
      <c r="A25" s="74"/>
      <c r="B25" s="78"/>
      <c r="C25" s="78" t="s">
        <v>106</v>
      </c>
      <c r="D25" s="201" t="s">
        <v>96</v>
      </c>
      <c r="E25" s="737"/>
      <c r="F25" s="302"/>
      <c r="G25" s="239"/>
      <c r="H25" s="239"/>
      <c r="I25" s="239"/>
      <c r="J25" s="239"/>
      <c r="K25" s="239"/>
      <c r="L25" s="843"/>
      <c r="M25" s="843"/>
      <c r="N25" s="843"/>
      <c r="O25" s="302"/>
      <c r="P25" s="239"/>
      <c r="Q25" s="239"/>
      <c r="R25" s="239"/>
      <c r="S25" s="239"/>
      <c r="T25" s="239"/>
      <c r="U25" s="843"/>
      <c r="V25" s="843"/>
      <c r="W25" s="1147">
        <f t="shared" si="1"/>
        <v>0</v>
      </c>
      <c r="X25" s="302"/>
      <c r="Y25" s="239"/>
      <c r="Z25" s="239"/>
      <c r="AA25" s="239"/>
      <c r="AB25" s="239"/>
      <c r="AC25" s="239"/>
      <c r="AD25" s="843"/>
      <c r="AE25" s="843"/>
      <c r="AF25" s="843"/>
      <c r="AG25" s="302"/>
      <c r="AH25" s="239"/>
      <c r="AI25" s="239"/>
      <c r="AJ25" s="239"/>
      <c r="AK25" s="239"/>
      <c r="AL25" s="239"/>
      <c r="AM25" s="239"/>
    </row>
    <row r="26" spans="1:39" s="5" customFormat="1" ht="33" customHeight="1">
      <c r="A26" s="98"/>
      <c r="B26" s="201"/>
      <c r="C26" s="78" t="s">
        <v>107</v>
      </c>
      <c r="D26" s="201" t="s">
        <v>99</v>
      </c>
      <c r="E26" s="737"/>
      <c r="F26" s="302"/>
      <c r="G26" s="239"/>
      <c r="H26" s="239"/>
      <c r="I26" s="239"/>
      <c r="J26" s="239"/>
      <c r="K26" s="239"/>
      <c r="L26" s="843"/>
      <c r="M26" s="843"/>
      <c r="N26" s="843"/>
      <c r="O26" s="302"/>
      <c r="P26" s="239"/>
      <c r="Q26" s="239"/>
      <c r="R26" s="239"/>
      <c r="S26" s="239"/>
      <c r="T26" s="239"/>
      <c r="U26" s="843"/>
      <c r="V26" s="843"/>
      <c r="W26" s="1147">
        <f t="shared" si="1"/>
        <v>0</v>
      </c>
      <c r="X26" s="302"/>
      <c r="Y26" s="239"/>
      <c r="Z26" s="239"/>
      <c r="AA26" s="239"/>
      <c r="AB26" s="239"/>
      <c r="AC26" s="239"/>
      <c r="AD26" s="843"/>
      <c r="AE26" s="843"/>
      <c r="AF26" s="843"/>
      <c r="AG26" s="302"/>
      <c r="AH26" s="239"/>
      <c r="AI26" s="239"/>
      <c r="AJ26" s="239"/>
      <c r="AK26" s="239"/>
      <c r="AL26" s="239"/>
      <c r="AM26" s="239"/>
    </row>
    <row r="27" spans="1:39" s="5" customFormat="1" ht="33" customHeight="1" thickBot="1">
      <c r="A27" s="224"/>
      <c r="B27" s="225"/>
      <c r="C27" s="226" t="s">
        <v>189</v>
      </c>
      <c r="D27" s="225" t="s">
        <v>190</v>
      </c>
      <c r="E27" s="738"/>
      <c r="F27" s="302"/>
      <c r="G27" s="239"/>
      <c r="H27" s="239"/>
      <c r="I27" s="239"/>
      <c r="J27" s="239"/>
      <c r="K27" s="239"/>
      <c r="L27" s="843"/>
      <c r="M27" s="843"/>
      <c r="N27" s="843"/>
      <c r="O27" s="302"/>
      <c r="P27" s="239"/>
      <c r="Q27" s="239"/>
      <c r="R27" s="239"/>
      <c r="S27" s="239"/>
      <c r="T27" s="239"/>
      <c r="U27" s="843"/>
      <c r="V27" s="843"/>
      <c r="W27" s="1549">
        <f t="shared" si="1"/>
        <v>0</v>
      </c>
      <c r="X27" s="302"/>
      <c r="Y27" s="239"/>
      <c r="Z27" s="239"/>
      <c r="AA27" s="239"/>
      <c r="AB27" s="239"/>
      <c r="AC27" s="239"/>
      <c r="AD27" s="843"/>
      <c r="AE27" s="843"/>
      <c r="AF27" s="843"/>
      <c r="AG27" s="302"/>
      <c r="AH27" s="239"/>
      <c r="AI27" s="239"/>
      <c r="AJ27" s="239"/>
      <c r="AK27" s="239"/>
      <c r="AL27" s="239"/>
      <c r="AM27" s="239"/>
    </row>
    <row r="28" spans="1:39" s="5" customFormat="1" ht="33" customHeight="1" thickBot="1">
      <c r="A28" s="86" t="s">
        <v>10</v>
      </c>
      <c r="B28" s="1644" t="s">
        <v>108</v>
      </c>
      <c r="C28" s="1644"/>
      <c r="D28" s="1644"/>
      <c r="E28" s="731" t="s">
        <v>489</v>
      </c>
      <c r="F28" s="303">
        <f>F29+F30+F31</f>
        <v>781</v>
      </c>
      <c r="G28" s="303">
        <f aca="true" t="shared" si="4" ref="G28:AG28">G29+G30+G31</f>
        <v>0</v>
      </c>
      <c r="H28" s="303">
        <f t="shared" si="4"/>
        <v>0</v>
      </c>
      <c r="I28" s="303">
        <f t="shared" si="4"/>
        <v>0</v>
      </c>
      <c r="J28" s="303">
        <f t="shared" si="4"/>
        <v>0</v>
      </c>
      <c r="K28" s="303">
        <f t="shared" si="4"/>
        <v>0</v>
      </c>
      <c r="L28" s="303">
        <v>298</v>
      </c>
      <c r="M28" s="303">
        <v>785</v>
      </c>
      <c r="N28" s="303">
        <v>3509</v>
      </c>
      <c r="O28" s="303">
        <f t="shared" si="4"/>
        <v>781</v>
      </c>
      <c r="P28" s="303">
        <f t="shared" si="4"/>
        <v>0</v>
      </c>
      <c r="Q28" s="303">
        <f t="shared" si="4"/>
        <v>0</v>
      </c>
      <c r="R28" s="303">
        <f t="shared" si="4"/>
        <v>0</v>
      </c>
      <c r="S28" s="303">
        <f t="shared" si="4"/>
        <v>0</v>
      </c>
      <c r="T28" s="303">
        <f t="shared" si="4"/>
        <v>0</v>
      </c>
      <c r="U28" s="303">
        <v>298</v>
      </c>
      <c r="V28" s="303">
        <v>785</v>
      </c>
      <c r="W28" s="301">
        <f t="shared" si="1"/>
        <v>3509</v>
      </c>
      <c r="X28" s="303">
        <f t="shared" si="4"/>
        <v>0</v>
      </c>
      <c r="Y28" s="303">
        <f t="shared" si="4"/>
        <v>0</v>
      </c>
      <c r="Z28" s="303">
        <f t="shared" si="4"/>
        <v>0</v>
      </c>
      <c r="AA28" s="303">
        <f t="shared" si="4"/>
        <v>0</v>
      </c>
      <c r="AB28" s="303">
        <f t="shared" si="4"/>
        <v>0</v>
      </c>
      <c r="AC28" s="303">
        <f t="shared" si="4"/>
        <v>0</v>
      </c>
      <c r="AD28" s="303"/>
      <c r="AE28" s="303"/>
      <c r="AF28" s="303"/>
      <c r="AG28" s="303">
        <f t="shared" si="4"/>
        <v>0</v>
      </c>
      <c r="AH28" s="47">
        <f aca="true" t="shared" si="5" ref="AH28:AM28">SUM(AH29:AH31)</f>
        <v>0</v>
      </c>
      <c r="AI28" s="47">
        <f t="shared" si="5"/>
        <v>0</v>
      </c>
      <c r="AJ28" s="47">
        <f t="shared" si="5"/>
        <v>0</v>
      </c>
      <c r="AK28" s="47">
        <f t="shared" si="5"/>
        <v>0</v>
      </c>
      <c r="AL28" s="47">
        <f t="shared" si="5"/>
        <v>0</v>
      </c>
      <c r="AM28" s="47">
        <f t="shared" si="5"/>
        <v>0</v>
      </c>
    </row>
    <row r="29" spans="1:39" s="5" customFormat="1" ht="33" customHeight="1">
      <c r="A29" s="85"/>
      <c r="B29" s="90" t="s">
        <v>39</v>
      </c>
      <c r="C29" s="1556" t="s">
        <v>3</v>
      </c>
      <c r="D29" s="1556"/>
      <c r="E29" s="736"/>
      <c r="F29" s="302"/>
      <c r="G29" s="239"/>
      <c r="H29" s="239"/>
      <c r="I29" s="239"/>
      <c r="J29" s="239"/>
      <c r="K29" s="239"/>
      <c r="L29" s="843"/>
      <c r="M29" s="843">
        <v>265</v>
      </c>
      <c r="N29" s="843">
        <v>2989</v>
      </c>
      <c r="O29" s="302"/>
      <c r="P29" s="239"/>
      <c r="Q29" s="239"/>
      <c r="R29" s="239"/>
      <c r="S29" s="239"/>
      <c r="T29" s="239"/>
      <c r="U29" s="843"/>
      <c r="V29" s="843">
        <v>265</v>
      </c>
      <c r="W29" s="1548">
        <f t="shared" si="1"/>
        <v>2989</v>
      </c>
      <c r="X29" s="302"/>
      <c r="Y29" s="239"/>
      <c r="Z29" s="239"/>
      <c r="AA29" s="239"/>
      <c r="AB29" s="239"/>
      <c r="AC29" s="239"/>
      <c r="AD29" s="843"/>
      <c r="AE29" s="843"/>
      <c r="AF29" s="843"/>
      <c r="AG29" s="302"/>
      <c r="AH29" s="239"/>
      <c r="AI29" s="239"/>
      <c r="AJ29" s="239"/>
      <c r="AK29" s="239"/>
      <c r="AL29" s="239"/>
      <c r="AM29" s="239"/>
    </row>
    <row r="30" spans="1:39" s="8" customFormat="1" ht="33" customHeight="1">
      <c r="A30" s="99"/>
      <c r="B30" s="77" t="s">
        <v>40</v>
      </c>
      <c r="C30" s="1561" t="s">
        <v>355</v>
      </c>
      <c r="D30" s="1561"/>
      <c r="E30" s="739"/>
      <c r="F30" s="302"/>
      <c r="G30" s="239"/>
      <c r="H30" s="239"/>
      <c r="I30" s="239"/>
      <c r="J30" s="239"/>
      <c r="K30" s="239"/>
      <c r="L30" s="843"/>
      <c r="M30" s="843"/>
      <c r="N30" s="843"/>
      <c r="O30" s="302"/>
      <c r="P30" s="239"/>
      <c r="Q30" s="239"/>
      <c r="R30" s="239"/>
      <c r="S30" s="239"/>
      <c r="T30" s="239"/>
      <c r="U30" s="843"/>
      <c r="V30" s="843"/>
      <c r="W30" s="1147">
        <f t="shared" si="1"/>
        <v>0</v>
      </c>
      <c r="X30" s="302"/>
      <c r="Y30" s="239"/>
      <c r="Z30" s="239"/>
      <c r="AA30" s="239"/>
      <c r="AB30" s="239"/>
      <c r="AC30" s="239"/>
      <c r="AD30" s="843"/>
      <c r="AE30" s="843"/>
      <c r="AF30" s="843"/>
      <c r="AG30" s="302"/>
      <c r="AH30" s="239"/>
      <c r="AI30" s="239"/>
      <c r="AJ30" s="239"/>
      <c r="AK30" s="239"/>
      <c r="AL30" s="239"/>
      <c r="AM30" s="239"/>
    </row>
    <row r="31" spans="1:39" s="8" customFormat="1" ht="33" customHeight="1" thickBot="1">
      <c r="A31" s="105"/>
      <c r="B31" s="91" t="s">
        <v>76</v>
      </c>
      <c r="C31" s="106" t="s">
        <v>109</v>
      </c>
      <c r="D31" s="106"/>
      <c r="E31" s="740"/>
      <c r="F31" s="302">
        <v>781</v>
      </c>
      <c r="G31" s="239"/>
      <c r="H31" s="239"/>
      <c r="I31" s="239"/>
      <c r="J31" s="239"/>
      <c r="K31" s="239"/>
      <c r="L31" s="843">
        <v>298</v>
      </c>
      <c r="M31" s="843">
        <v>520</v>
      </c>
      <c r="N31" s="843">
        <v>520</v>
      </c>
      <c r="O31" s="302">
        <v>781</v>
      </c>
      <c r="P31" s="239"/>
      <c r="Q31" s="239"/>
      <c r="R31" s="239"/>
      <c r="S31" s="239"/>
      <c r="T31" s="239"/>
      <c r="U31" s="843">
        <v>298</v>
      </c>
      <c r="V31" s="843">
        <v>520</v>
      </c>
      <c r="W31" s="1549">
        <f t="shared" si="1"/>
        <v>520</v>
      </c>
      <c r="X31" s="302"/>
      <c r="Y31" s="239"/>
      <c r="Z31" s="239"/>
      <c r="AA31" s="239"/>
      <c r="AB31" s="239"/>
      <c r="AC31" s="239"/>
      <c r="AD31" s="843"/>
      <c r="AE31" s="843"/>
      <c r="AF31" s="843"/>
      <c r="AG31" s="302"/>
      <c r="AH31" s="239"/>
      <c r="AI31" s="239"/>
      <c r="AJ31" s="239"/>
      <c r="AK31" s="239"/>
      <c r="AL31" s="239"/>
      <c r="AM31" s="239"/>
    </row>
    <row r="32" spans="1:39" s="8" customFormat="1" ht="33" customHeight="1" thickBot="1">
      <c r="A32" s="65" t="s">
        <v>11</v>
      </c>
      <c r="B32" s="92" t="s">
        <v>110</v>
      </c>
      <c r="C32" s="92"/>
      <c r="D32" s="92"/>
      <c r="E32" s="741"/>
      <c r="F32" s="304"/>
      <c r="G32" s="305"/>
      <c r="H32" s="305"/>
      <c r="I32" s="305"/>
      <c r="J32" s="305"/>
      <c r="K32" s="305"/>
      <c r="L32" s="844"/>
      <c r="M32" s="844"/>
      <c r="N32" s="844"/>
      <c r="O32" s="304"/>
      <c r="P32" s="305"/>
      <c r="Q32" s="305"/>
      <c r="R32" s="305"/>
      <c r="S32" s="305"/>
      <c r="T32" s="305"/>
      <c r="U32" s="844"/>
      <c r="V32" s="844"/>
      <c r="W32" s="301">
        <f t="shared" si="1"/>
        <v>0</v>
      </c>
      <c r="X32" s="304"/>
      <c r="Y32" s="305"/>
      <c r="Z32" s="305"/>
      <c r="AA32" s="305"/>
      <c r="AB32" s="305"/>
      <c r="AC32" s="305"/>
      <c r="AD32" s="844"/>
      <c r="AE32" s="844"/>
      <c r="AF32" s="844"/>
      <c r="AG32" s="304"/>
      <c r="AH32" s="305"/>
      <c r="AI32" s="305"/>
      <c r="AJ32" s="305"/>
      <c r="AK32" s="305"/>
      <c r="AL32" s="305"/>
      <c r="AM32" s="305"/>
    </row>
    <row r="33" spans="1:39" s="8" customFormat="1" ht="33" customHeight="1" thickBot="1">
      <c r="A33" s="86" t="s">
        <v>12</v>
      </c>
      <c r="B33" s="1671" t="s">
        <v>111</v>
      </c>
      <c r="C33" s="1671"/>
      <c r="D33" s="1671"/>
      <c r="E33" s="682"/>
      <c r="F33" s="301">
        <f>F9+F20+F28+F32</f>
        <v>69359</v>
      </c>
      <c r="G33" s="301">
        <f aca="true" t="shared" si="6" ref="G33:AG33">G9+G20+G28+G32</f>
        <v>0</v>
      </c>
      <c r="H33" s="301">
        <f t="shared" si="6"/>
        <v>0</v>
      </c>
      <c r="I33" s="301">
        <f t="shared" si="6"/>
        <v>0</v>
      </c>
      <c r="J33" s="301">
        <f t="shared" si="6"/>
        <v>0</v>
      </c>
      <c r="K33" s="301">
        <f t="shared" si="6"/>
        <v>0</v>
      </c>
      <c r="L33" s="301">
        <f>L9+L20+L28</f>
        <v>70350</v>
      </c>
      <c r="M33" s="301">
        <f>M9+M20+M28</f>
        <v>72446</v>
      </c>
      <c r="N33" s="301">
        <v>78747</v>
      </c>
      <c r="O33" s="301">
        <f t="shared" si="6"/>
        <v>62589</v>
      </c>
      <c r="P33" s="301">
        <f t="shared" si="6"/>
        <v>0</v>
      </c>
      <c r="Q33" s="301">
        <f t="shared" si="6"/>
        <v>0</v>
      </c>
      <c r="R33" s="301">
        <f t="shared" si="6"/>
        <v>0</v>
      </c>
      <c r="S33" s="301">
        <f t="shared" si="6"/>
        <v>0</v>
      </c>
      <c r="T33" s="301">
        <f t="shared" si="6"/>
        <v>0</v>
      </c>
      <c r="U33" s="301">
        <f>U9+U20+U28</f>
        <v>63417</v>
      </c>
      <c r="V33" s="301">
        <v>65753</v>
      </c>
      <c r="W33" s="301">
        <f t="shared" si="1"/>
        <v>71581</v>
      </c>
      <c r="X33" s="301">
        <f t="shared" si="6"/>
        <v>6770</v>
      </c>
      <c r="Y33" s="301">
        <f t="shared" si="6"/>
        <v>0</v>
      </c>
      <c r="Z33" s="301">
        <f t="shared" si="6"/>
        <v>0</v>
      </c>
      <c r="AA33" s="301">
        <f t="shared" si="6"/>
        <v>0</v>
      </c>
      <c r="AB33" s="301">
        <f t="shared" si="6"/>
        <v>0</v>
      </c>
      <c r="AC33" s="301">
        <f t="shared" si="6"/>
        <v>0</v>
      </c>
      <c r="AD33" s="301">
        <v>6933</v>
      </c>
      <c r="AE33" s="301">
        <v>6693</v>
      </c>
      <c r="AF33" s="301">
        <v>7166</v>
      </c>
      <c r="AG33" s="301">
        <f t="shared" si="6"/>
        <v>0</v>
      </c>
      <c r="AH33" s="237" t="e">
        <f aca="true" t="shared" si="7" ref="AH33:AM33">AH9+AH20+AH28+AH32</f>
        <v>#REF!</v>
      </c>
      <c r="AI33" s="237" t="e">
        <f t="shared" si="7"/>
        <v>#REF!</v>
      </c>
      <c r="AJ33" s="237" t="e">
        <f t="shared" si="7"/>
        <v>#REF!</v>
      </c>
      <c r="AK33" s="237" t="e">
        <f t="shared" si="7"/>
        <v>#REF!</v>
      </c>
      <c r="AL33" s="237" t="e">
        <f t="shared" si="7"/>
        <v>#REF!</v>
      </c>
      <c r="AM33" s="237" t="e">
        <f t="shared" si="7"/>
        <v>#REF!</v>
      </c>
    </row>
    <row r="34" spans="1:39" s="8" customFormat="1" ht="33" customHeight="1" thickBot="1">
      <c r="A34" s="63" t="s">
        <v>13</v>
      </c>
      <c r="B34" s="1635" t="s">
        <v>191</v>
      </c>
      <c r="C34" s="1635"/>
      <c r="D34" s="1635"/>
      <c r="E34" s="742" t="s">
        <v>488</v>
      </c>
      <c r="F34" s="306">
        <f>F35+F36</f>
        <v>0</v>
      </c>
      <c r="G34" s="89"/>
      <c r="H34" s="89"/>
      <c r="I34" s="89"/>
      <c r="J34" s="89"/>
      <c r="K34" s="89"/>
      <c r="L34" s="845">
        <v>814</v>
      </c>
      <c r="M34" s="845">
        <v>814</v>
      </c>
      <c r="N34" s="845">
        <v>814</v>
      </c>
      <c r="O34" s="306"/>
      <c r="P34" s="89"/>
      <c r="Q34" s="89"/>
      <c r="R34" s="89"/>
      <c r="S34" s="89"/>
      <c r="T34" s="89"/>
      <c r="U34" s="845">
        <v>814</v>
      </c>
      <c r="V34" s="845">
        <v>814</v>
      </c>
      <c r="W34" s="301">
        <f t="shared" si="1"/>
        <v>814</v>
      </c>
      <c r="X34" s="306"/>
      <c r="Y34" s="89"/>
      <c r="Z34" s="89"/>
      <c r="AA34" s="89"/>
      <c r="AB34" s="89"/>
      <c r="AC34" s="89"/>
      <c r="AD34" s="845"/>
      <c r="AE34" s="845"/>
      <c r="AF34" s="845"/>
      <c r="AG34" s="306"/>
      <c r="AH34" s="89"/>
      <c r="AI34" s="89"/>
      <c r="AJ34" s="89"/>
      <c r="AK34" s="89"/>
      <c r="AL34" s="89"/>
      <c r="AM34" s="89"/>
    </row>
    <row r="35" spans="1:39" s="5" customFormat="1" ht="33" customHeight="1">
      <c r="A35" s="108"/>
      <c r="B35" s="90" t="s">
        <v>44</v>
      </c>
      <c r="C35" s="1674" t="s">
        <v>356</v>
      </c>
      <c r="D35" s="1674"/>
      <c r="E35" s="676"/>
      <c r="F35" s="302"/>
      <c r="G35" s="239"/>
      <c r="H35" s="239"/>
      <c r="I35" s="239"/>
      <c r="J35" s="239"/>
      <c r="K35" s="239"/>
      <c r="L35" s="843"/>
      <c r="M35" s="843"/>
      <c r="N35" s="843"/>
      <c r="O35" s="302"/>
      <c r="P35" s="239"/>
      <c r="Q35" s="239"/>
      <c r="R35" s="239"/>
      <c r="S35" s="239"/>
      <c r="T35" s="239"/>
      <c r="U35" s="843"/>
      <c r="V35" s="843"/>
      <c r="W35" s="1548">
        <f t="shared" si="1"/>
        <v>0</v>
      </c>
      <c r="X35" s="302"/>
      <c r="Y35" s="239"/>
      <c r="Z35" s="239"/>
      <c r="AA35" s="239"/>
      <c r="AB35" s="239"/>
      <c r="AC35" s="239"/>
      <c r="AD35" s="843"/>
      <c r="AE35" s="843"/>
      <c r="AF35" s="843"/>
      <c r="AG35" s="302"/>
      <c r="AH35" s="239"/>
      <c r="AI35" s="239"/>
      <c r="AJ35" s="239"/>
      <c r="AK35" s="239"/>
      <c r="AL35" s="239"/>
      <c r="AM35" s="239"/>
    </row>
    <row r="36" spans="1:39" s="5" customFormat="1" ht="33" customHeight="1">
      <c r="A36" s="104"/>
      <c r="B36" s="91" t="s">
        <v>58</v>
      </c>
      <c r="C36" s="1540" t="s">
        <v>357</v>
      </c>
      <c r="D36" s="1540"/>
      <c r="E36" s="743"/>
      <c r="F36" s="307"/>
      <c r="G36" s="107"/>
      <c r="H36" s="107"/>
      <c r="I36" s="107"/>
      <c r="J36" s="107"/>
      <c r="K36" s="107"/>
      <c r="L36" s="846"/>
      <c r="M36" s="846"/>
      <c r="N36" s="846"/>
      <c r="O36" s="307"/>
      <c r="P36" s="107"/>
      <c r="Q36" s="107"/>
      <c r="R36" s="107"/>
      <c r="S36" s="107"/>
      <c r="T36" s="107"/>
      <c r="U36" s="846"/>
      <c r="V36" s="846"/>
      <c r="W36" s="1147">
        <f t="shared" si="1"/>
        <v>0</v>
      </c>
      <c r="X36" s="307"/>
      <c r="Y36" s="107"/>
      <c r="Z36" s="107"/>
      <c r="AA36" s="107"/>
      <c r="AB36" s="107"/>
      <c r="AC36" s="107"/>
      <c r="AD36" s="846"/>
      <c r="AE36" s="846"/>
      <c r="AF36" s="846"/>
      <c r="AG36" s="307"/>
      <c r="AH36" s="107"/>
      <c r="AI36" s="107"/>
      <c r="AJ36" s="107"/>
      <c r="AK36" s="107"/>
      <c r="AL36" s="107"/>
      <c r="AM36" s="107"/>
    </row>
    <row r="37" spans="1:39" s="5" customFormat="1" ht="33" customHeight="1" hidden="1" thickBot="1">
      <c r="A37" s="330" t="s">
        <v>14</v>
      </c>
      <c r="B37" s="1559"/>
      <c r="C37" s="1559"/>
      <c r="D37" s="1559"/>
      <c r="E37" s="744"/>
      <c r="F37" s="331"/>
      <c r="G37" s="332"/>
      <c r="H37" s="332"/>
      <c r="I37" s="332"/>
      <c r="J37" s="332"/>
      <c r="K37" s="332"/>
      <c r="L37" s="847"/>
      <c r="M37" s="847"/>
      <c r="N37" s="847"/>
      <c r="O37" s="331"/>
      <c r="P37" s="332"/>
      <c r="Q37" s="332"/>
      <c r="R37" s="332"/>
      <c r="S37" s="332"/>
      <c r="T37" s="332"/>
      <c r="U37" s="847"/>
      <c r="V37" s="847"/>
      <c r="W37" s="1549">
        <f t="shared" si="1"/>
        <v>0</v>
      </c>
      <c r="X37" s="331"/>
      <c r="Y37" s="332"/>
      <c r="Z37" s="332"/>
      <c r="AA37" s="332"/>
      <c r="AB37" s="332"/>
      <c r="AC37" s="332"/>
      <c r="AD37" s="847"/>
      <c r="AE37" s="847"/>
      <c r="AF37" s="847"/>
      <c r="AG37" s="331"/>
      <c r="AH37" s="332" t="e">
        <f aca="true" t="shared" si="8" ref="AH37:AM37">AH33+AH34</f>
        <v>#REF!</v>
      </c>
      <c r="AI37" s="332" t="e">
        <f t="shared" si="8"/>
        <v>#REF!</v>
      </c>
      <c r="AJ37" s="332" t="e">
        <f t="shared" si="8"/>
        <v>#REF!</v>
      </c>
      <c r="AK37" s="332" t="e">
        <f t="shared" si="8"/>
        <v>#REF!</v>
      </c>
      <c r="AL37" s="332" t="e">
        <f t="shared" si="8"/>
        <v>#REF!</v>
      </c>
      <c r="AM37" s="332" t="e">
        <f t="shared" si="8"/>
        <v>#REF!</v>
      </c>
    </row>
    <row r="38" spans="1:39" s="5" customFormat="1" ht="33" customHeight="1" hidden="1" thickBot="1">
      <c r="A38" s="1557" t="s">
        <v>229</v>
      </c>
      <c r="B38" s="1558"/>
      <c r="C38" s="1558"/>
      <c r="D38" s="1558"/>
      <c r="E38" s="1551"/>
      <c r="F38" s="1552"/>
      <c r="G38" s="1562"/>
      <c r="H38" s="1562"/>
      <c r="I38" s="1562"/>
      <c r="J38" s="1563"/>
      <c r="K38" s="1563"/>
      <c r="L38" s="1564"/>
      <c r="M38" s="1564"/>
      <c r="N38" s="1564"/>
      <c r="O38" s="1552"/>
      <c r="P38" s="1562"/>
      <c r="Q38" s="1562"/>
      <c r="R38" s="1562"/>
      <c r="S38" s="1563"/>
      <c r="T38" s="1563"/>
      <c r="U38" s="1564"/>
      <c r="V38" s="1564"/>
      <c r="W38" s="1548">
        <f t="shared" si="1"/>
        <v>0</v>
      </c>
      <c r="X38" s="1552"/>
      <c r="Y38" s="1562"/>
      <c r="Z38" s="1562"/>
      <c r="AA38" s="1562"/>
      <c r="AB38" s="1563"/>
      <c r="AC38" s="1563"/>
      <c r="AD38" s="1564"/>
      <c r="AE38" s="1564"/>
      <c r="AF38" s="1564"/>
      <c r="AG38" s="1552"/>
      <c r="AH38" s="333"/>
      <c r="AI38" s="333"/>
      <c r="AJ38" s="333"/>
      <c r="AK38" s="107"/>
      <c r="AL38" s="107"/>
      <c r="AM38" s="107"/>
    </row>
    <row r="39" spans="1:39" s="5" customFormat="1" ht="33" customHeight="1" thickBot="1">
      <c r="A39" s="1538" t="s">
        <v>551</v>
      </c>
      <c r="B39" s="1539"/>
      <c r="C39" s="1565" t="s">
        <v>552</v>
      </c>
      <c r="D39" s="1565"/>
      <c r="E39" s="1566"/>
      <c r="F39" s="1567"/>
      <c r="G39" s="1568"/>
      <c r="H39" s="1568"/>
      <c r="I39" s="1568"/>
      <c r="J39" s="1569"/>
      <c r="K39" s="1569"/>
      <c r="L39" s="1569">
        <v>814</v>
      </c>
      <c r="M39" s="1569">
        <v>814</v>
      </c>
      <c r="N39" s="1569">
        <v>814</v>
      </c>
      <c r="O39" s="1567"/>
      <c r="P39" s="1568"/>
      <c r="Q39" s="1568"/>
      <c r="R39" s="1568"/>
      <c r="S39" s="1569"/>
      <c r="T39" s="1569"/>
      <c r="U39" s="1569">
        <v>814</v>
      </c>
      <c r="V39" s="1569">
        <v>814</v>
      </c>
      <c r="W39" s="1550">
        <f t="shared" si="1"/>
        <v>814</v>
      </c>
      <c r="X39" s="1567"/>
      <c r="Y39" s="1568"/>
      <c r="Z39" s="1568"/>
      <c r="AA39" s="1568"/>
      <c r="AB39" s="1569"/>
      <c r="AC39" s="1569"/>
      <c r="AD39" s="1569"/>
      <c r="AE39" s="1569"/>
      <c r="AF39" s="1569"/>
      <c r="AG39" s="1567"/>
      <c r="AH39" s="1023"/>
      <c r="AI39" s="1023"/>
      <c r="AJ39" s="1023"/>
      <c r="AK39" s="362"/>
      <c r="AL39" s="362"/>
      <c r="AM39" s="362"/>
    </row>
    <row r="40" spans="1:39" s="5" customFormat="1" ht="43.5" customHeight="1" thickBot="1">
      <c r="A40" s="1670" t="s">
        <v>113</v>
      </c>
      <c r="B40" s="1671"/>
      <c r="C40" s="1671"/>
      <c r="D40" s="1671"/>
      <c r="E40" s="682"/>
      <c r="F40" s="303">
        <f>F33+F34</f>
        <v>69359</v>
      </c>
      <c r="G40" s="303">
        <f aca="true" t="shared" si="9" ref="G40:AG40">G33+G34</f>
        <v>0</v>
      </c>
      <c r="H40" s="303">
        <f t="shared" si="9"/>
        <v>0</v>
      </c>
      <c r="I40" s="303">
        <f t="shared" si="9"/>
        <v>0</v>
      </c>
      <c r="J40" s="303">
        <f t="shared" si="9"/>
        <v>0</v>
      </c>
      <c r="K40" s="303">
        <f t="shared" si="9"/>
        <v>0</v>
      </c>
      <c r="L40" s="303">
        <f>L33+L34</f>
        <v>71164</v>
      </c>
      <c r="M40" s="303">
        <f>M33+M34</f>
        <v>73260</v>
      </c>
      <c r="N40" s="303">
        <v>79561</v>
      </c>
      <c r="O40" s="303">
        <f t="shared" si="9"/>
        <v>62589</v>
      </c>
      <c r="P40" s="303">
        <f t="shared" si="9"/>
        <v>0</v>
      </c>
      <c r="Q40" s="303">
        <f t="shared" si="9"/>
        <v>0</v>
      </c>
      <c r="R40" s="303">
        <f t="shared" si="9"/>
        <v>0</v>
      </c>
      <c r="S40" s="303">
        <f t="shared" si="9"/>
        <v>0</v>
      </c>
      <c r="T40" s="303">
        <f t="shared" si="9"/>
        <v>0</v>
      </c>
      <c r="U40" s="303">
        <f>U33+U34</f>
        <v>64231</v>
      </c>
      <c r="V40" s="303">
        <v>66567</v>
      </c>
      <c r="W40" s="301">
        <f t="shared" si="1"/>
        <v>72395</v>
      </c>
      <c r="X40" s="303">
        <f t="shared" si="9"/>
        <v>6770</v>
      </c>
      <c r="Y40" s="303">
        <f t="shared" si="9"/>
        <v>0</v>
      </c>
      <c r="Z40" s="303">
        <f t="shared" si="9"/>
        <v>0</v>
      </c>
      <c r="AA40" s="303">
        <f t="shared" si="9"/>
        <v>0</v>
      </c>
      <c r="AB40" s="303">
        <f t="shared" si="9"/>
        <v>0</v>
      </c>
      <c r="AC40" s="303">
        <f t="shared" si="9"/>
        <v>0</v>
      </c>
      <c r="AD40" s="303">
        <v>6933</v>
      </c>
      <c r="AE40" s="303">
        <v>6693</v>
      </c>
      <c r="AF40" s="303">
        <v>7166</v>
      </c>
      <c r="AG40" s="303">
        <f t="shared" si="9"/>
        <v>0</v>
      </c>
      <c r="AH40" s="47" t="e">
        <f aca="true" t="shared" si="10" ref="AH40:AM40">AH37+AH38</f>
        <v>#REF!</v>
      </c>
      <c r="AI40" s="47" t="e">
        <f t="shared" si="10"/>
        <v>#REF!</v>
      </c>
      <c r="AJ40" s="47" t="e">
        <f t="shared" si="10"/>
        <v>#REF!</v>
      </c>
      <c r="AK40" s="47" t="e">
        <f t="shared" si="10"/>
        <v>#REF!</v>
      </c>
      <c r="AL40" s="47" t="e">
        <f t="shared" si="10"/>
        <v>#REF!</v>
      </c>
      <c r="AM40" s="47" t="e">
        <f t="shared" si="10"/>
        <v>#REF!</v>
      </c>
    </row>
    <row r="41" spans="1:38" s="5" customFormat="1" ht="19.5" customHeight="1">
      <c r="A41" s="38"/>
      <c r="B41" s="93"/>
      <c r="C41" s="38"/>
      <c r="D41" s="38"/>
      <c r="E41" s="38"/>
      <c r="F41" s="6"/>
      <c r="G41" s="6"/>
      <c r="H41" s="6"/>
      <c r="I41" s="6"/>
      <c r="J41" s="6"/>
      <c r="K41" s="6"/>
      <c r="L41" s="6"/>
      <c r="M41" s="6"/>
      <c r="N41" s="6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411"/>
      <c r="AH41" s="411"/>
      <c r="AI41" s="411"/>
      <c r="AJ41" s="411"/>
      <c r="AK41" s="411"/>
      <c r="AL41" s="411"/>
    </row>
    <row r="42" spans="1:38" s="5" customFormat="1" ht="19.5" customHeight="1">
      <c r="A42" s="38"/>
      <c r="B42" s="93"/>
      <c r="C42" s="38"/>
      <c r="D42" s="38"/>
      <c r="E42" s="38"/>
      <c r="F42" s="6"/>
      <c r="G42" s="6"/>
      <c r="H42" s="6"/>
      <c r="I42" s="6"/>
      <c r="J42" s="6"/>
      <c r="K42" s="6"/>
      <c r="L42" s="6"/>
      <c r="M42" s="6"/>
      <c r="N42" s="6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410"/>
      <c r="AH42" s="410"/>
      <c r="AI42" s="410"/>
      <c r="AJ42" s="410"/>
      <c r="AK42" s="410"/>
      <c r="AL42" s="410"/>
    </row>
    <row r="43" spans="1:38" s="5" customFormat="1" ht="19.5" customHeight="1">
      <c r="A43" s="38"/>
      <c r="B43" s="93"/>
      <c r="C43" s="1534" t="s">
        <v>53</v>
      </c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1534"/>
      <c r="U43" s="1534"/>
      <c r="V43" s="1534"/>
      <c r="W43" s="1534"/>
      <c r="X43" s="1534"/>
      <c r="Y43" s="249"/>
      <c r="Z43" s="249"/>
      <c r="AA43" s="249"/>
      <c r="AB43" s="249"/>
      <c r="AC43" s="249"/>
      <c r="AD43" s="249"/>
      <c r="AE43" s="249"/>
      <c r="AF43" s="249"/>
      <c r="AG43" s="412"/>
      <c r="AH43" s="412"/>
      <c r="AI43" s="412"/>
      <c r="AJ43" s="412"/>
      <c r="AK43" s="412"/>
      <c r="AL43" s="413"/>
    </row>
    <row r="44" spans="1:38" s="5" customFormat="1" ht="19.5" customHeight="1" thickBot="1">
      <c r="A44" s="208" t="s">
        <v>54</v>
      </c>
      <c r="B44" s="208"/>
      <c r="F44" s="186"/>
      <c r="G44" s="186"/>
      <c r="H44" s="186"/>
      <c r="I44" s="186"/>
      <c r="J44" s="186"/>
      <c r="K44" s="186"/>
      <c r="L44" s="186"/>
      <c r="M44" s="186"/>
      <c r="N44" s="186"/>
      <c r="O44" s="187"/>
      <c r="P44" s="187"/>
      <c r="Q44" s="187"/>
      <c r="R44" s="187"/>
      <c r="S44" s="187"/>
      <c r="T44" s="187"/>
      <c r="U44" s="187"/>
      <c r="V44" s="187"/>
      <c r="W44" s="187"/>
      <c r="X44" s="188">
        <v>0</v>
      </c>
      <c r="Y44" s="188"/>
      <c r="Z44" s="188"/>
      <c r="AA44" s="188"/>
      <c r="AB44" s="188"/>
      <c r="AC44" s="188"/>
      <c r="AD44" s="188"/>
      <c r="AE44" s="188"/>
      <c r="AF44" s="188"/>
      <c r="AG44" s="414"/>
      <c r="AH44" s="414"/>
      <c r="AI44" s="414"/>
      <c r="AJ44" s="414"/>
      <c r="AK44" s="414"/>
      <c r="AL44" s="415"/>
    </row>
    <row r="45" spans="1:39" ht="52.5" customHeight="1" thickBot="1">
      <c r="A45" s="189">
        <v>1</v>
      </c>
      <c r="B45" s="1535" t="s">
        <v>474</v>
      </c>
      <c r="C45" s="1536"/>
      <c r="D45" s="1537"/>
      <c r="E45" s="705"/>
      <c r="F45" s="207">
        <f>'1.sz.m-önk.össze.bev'!F54-'1 .sz.m.önk.össz.kiad.'!F33</f>
        <v>-3750</v>
      </c>
      <c r="G45" s="207">
        <f>'1.sz.m-önk.össze.bev'!G54-'1 .sz.m.önk.össz.kiad.'!G33</f>
        <v>0</v>
      </c>
      <c r="H45" s="207">
        <f>'1.sz.m-önk.össze.bev'!H54-'1 .sz.m.önk.össz.kiad.'!H33</f>
        <v>0</v>
      </c>
      <c r="I45" s="207">
        <f>'1.sz.m-önk.össze.bev'!I54-'1 .sz.m.önk.össz.kiad.'!I33</f>
        <v>0</v>
      </c>
      <c r="J45" s="207">
        <f>'1.sz.m-önk.össze.bev'!J54-'1 .sz.m.önk.össz.kiad.'!J33</f>
        <v>0</v>
      </c>
      <c r="K45" s="207">
        <f>'1.sz.m-önk.össze.bev'!K54-'1 .sz.m.önk.össz.kiad.'!K33</f>
        <v>0</v>
      </c>
      <c r="L45" s="207">
        <f>'1.sz.m-önk.össze.bev'!L54-'1 .sz.m.önk.össz.kiad.'!L33</f>
        <v>-3892</v>
      </c>
      <c r="M45" s="207">
        <v>-3892</v>
      </c>
      <c r="N45" s="207">
        <v>-4575</v>
      </c>
      <c r="O45" s="207">
        <f>'1.sz.m-önk.össze.bev'!O54-'1 .sz.m.önk.össz.kiad.'!O33</f>
        <v>-473</v>
      </c>
      <c r="P45" s="207">
        <f>'1.sz.m-önk.össze.bev'!P54-'1 .sz.m.önk.össz.kiad.'!P33</f>
        <v>0</v>
      </c>
      <c r="Q45" s="207">
        <f>'1.sz.m-önk.össze.bev'!Q54-'1 .sz.m.önk.össz.kiad.'!Q33</f>
        <v>0</v>
      </c>
      <c r="R45" s="207">
        <f>'1.sz.m-önk.össze.bev'!R54-'1 .sz.m.önk.össz.kiad.'!R33</f>
        <v>0</v>
      </c>
      <c r="S45" s="207">
        <f>'1.sz.m-önk.össze.bev'!S54-'1 .sz.m.önk.össz.kiad.'!S33</f>
        <v>0</v>
      </c>
      <c r="T45" s="207">
        <f>'1.sz.m-önk.össze.bev'!T54-'1 .sz.m.önk.össz.kiad.'!T33</f>
        <v>0</v>
      </c>
      <c r="U45" s="207">
        <f>'1.sz.m-önk.össze.bev'!U54-'1 .sz.m.önk.össz.kiad.'!U33</f>
        <v>-517</v>
      </c>
      <c r="V45" s="207">
        <v>-818</v>
      </c>
      <c r="W45" s="207">
        <v>-1113</v>
      </c>
      <c r="X45" s="207">
        <f>'1.sz.m-önk.össze.bev'!X54-'1 .sz.m.önk.össz.kiad.'!X33</f>
        <v>-3277</v>
      </c>
      <c r="Y45" s="207" t="e">
        <f>'1.sz.m-önk.össze.bev'!Y54-'1 .sz.m.önk.össz.kiad.'!Y33</f>
        <v>#REF!</v>
      </c>
      <c r="Z45" s="207" t="e">
        <f>'1.sz.m-önk.össze.bev'!Z54-'1 .sz.m.önk.össz.kiad.'!Z33</f>
        <v>#REF!</v>
      </c>
      <c r="AA45" s="207" t="e">
        <f>'1.sz.m-önk.össze.bev'!AA54-'1 .sz.m.önk.össz.kiad.'!AA33</f>
        <v>#REF!</v>
      </c>
      <c r="AB45" s="207" t="e">
        <f>'1.sz.m-önk.össze.bev'!AB54-'1 .sz.m.önk.össz.kiad.'!AB33</f>
        <v>#REF!</v>
      </c>
      <c r="AC45" s="207" t="e">
        <f>'1.sz.m-önk.össze.bev'!AC54-'1 .sz.m.önk.össz.kiad.'!AC33</f>
        <v>#REF!</v>
      </c>
      <c r="AD45" s="207">
        <f>'1.sz.m-önk.össze.bev'!AD54-'1 .sz.m.önk.össz.kiad.'!AD33</f>
        <v>-3375</v>
      </c>
      <c r="AE45" s="207">
        <v>-3074</v>
      </c>
      <c r="AF45" s="207">
        <v>-3462</v>
      </c>
      <c r="AG45" s="207">
        <f>'1.sz.m-önk.össze.bev'!AG54-'1 .sz.m.önk.össz.kiad.'!AG33</f>
        <v>0</v>
      </c>
      <c r="AH45" s="207" t="e">
        <f>#REF!-'1 .sz.m.önk.össz.kiad.'!AH33</f>
        <v>#REF!</v>
      </c>
      <c r="AI45" s="207" t="e">
        <f>#REF!-'1 .sz.m.önk.össz.kiad.'!AI33</f>
        <v>#REF!</v>
      </c>
      <c r="AJ45" s="207" t="e">
        <f>#REF!-'1 .sz.m.önk.össz.kiad.'!AJ33</f>
        <v>#REF!</v>
      </c>
      <c r="AK45" s="207" t="e">
        <f>#REF!-'1 .sz.m.önk.össz.kiad.'!AK33</f>
        <v>#REF!</v>
      </c>
      <c r="AL45" s="207" t="e">
        <f>#REF!-'1 .sz.m.önk.össz.kiad.'!AL33</f>
        <v>#REF!</v>
      </c>
      <c r="AM45" s="207" t="e">
        <f>#REF!-'1 .sz.m.önk.össz.kiad.'!AM33</f>
        <v>#REF!</v>
      </c>
    </row>
    <row r="46" spans="1:32" ht="18.75" customHeight="1" hidden="1">
      <c r="A46" s="95"/>
      <c r="B46" s="37"/>
      <c r="C46" s="186"/>
      <c r="D46" s="186"/>
      <c r="E46" s="186"/>
      <c r="F46" s="190"/>
      <c r="G46" s="190"/>
      <c r="H46" s="190"/>
      <c r="I46" s="190"/>
      <c r="J46" s="190"/>
      <c r="K46" s="190"/>
      <c r="L46" s="190"/>
      <c r="M46" s="190"/>
      <c r="N46" s="190"/>
      <c r="O46" s="187"/>
      <c r="P46" s="187"/>
      <c r="Q46" s="187"/>
      <c r="R46" s="187"/>
      <c r="S46" s="187"/>
      <c r="T46" s="187"/>
      <c r="U46" s="187"/>
      <c r="V46" s="187"/>
      <c r="W46" s="187"/>
      <c r="X46" s="188">
        <v>0</v>
      </c>
      <c r="Y46" s="188"/>
      <c r="Z46" s="188"/>
      <c r="AA46" s="188"/>
      <c r="AB46" s="188"/>
      <c r="AC46" s="188"/>
      <c r="AD46" s="188"/>
      <c r="AE46" s="188"/>
      <c r="AF46" s="188"/>
    </row>
    <row r="47" spans="1:32" ht="15.75" customHeight="1" hidden="1">
      <c r="A47" s="95"/>
      <c r="B47" s="37"/>
      <c r="C47" s="1648"/>
      <c r="D47" s="1648"/>
      <c r="E47" s="1648"/>
      <c r="F47" s="1648"/>
      <c r="G47" s="1648"/>
      <c r="H47" s="1648"/>
      <c r="I47" s="1648"/>
      <c r="J47" s="1648"/>
      <c r="K47" s="1648"/>
      <c r="L47" s="1648"/>
      <c r="M47" s="1648"/>
      <c r="N47" s="1648"/>
      <c r="O47" s="1648"/>
      <c r="P47" s="1648"/>
      <c r="Q47" s="1648"/>
      <c r="R47" s="1648"/>
      <c r="S47" s="1648"/>
      <c r="T47" s="1648"/>
      <c r="U47" s="1648"/>
      <c r="V47" s="1648"/>
      <c r="W47" s="1648"/>
      <c r="X47" s="1648"/>
      <c r="Y47" s="247"/>
      <c r="Z47" s="247"/>
      <c r="AA47" s="247"/>
      <c r="AB47" s="247"/>
      <c r="AC47" s="247"/>
      <c r="AD47" s="247"/>
      <c r="AE47" s="247"/>
      <c r="AF47" s="247"/>
    </row>
    <row r="48" spans="1:32" ht="16.5" hidden="1" thickBot="1">
      <c r="A48" s="208" t="s">
        <v>145</v>
      </c>
      <c r="B48" s="37"/>
      <c r="C48" s="1640"/>
      <c r="D48" s="1640"/>
      <c r="E48" s="660"/>
      <c r="F48" s="186"/>
      <c r="G48" s="186"/>
      <c r="H48" s="186"/>
      <c r="I48" s="186"/>
      <c r="J48" s="186"/>
      <c r="K48" s="186"/>
      <c r="L48" s="186"/>
      <c r="M48" s="186"/>
      <c r="N48" s="186"/>
      <c r="O48" s="187"/>
      <c r="P48" s="187"/>
      <c r="Q48" s="187"/>
      <c r="R48" s="187"/>
      <c r="S48" s="187"/>
      <c r="T48" s="187"/>
      <c r="U48" s="187"/>
      <c r="V48" s="187"/>
      <c r="W48" s="187"/>
      <c r="X48" s="188"/>
      <c r="Y48" s="188"/>
      <c r="Z48" s="188"/>
      <c r="AA48" s="188"/>
      <c r="AB48" s="188"/>
      <c r="AC48" s="188"/>
      <c r="AD48" s="188"/>
      <c r="AE48" s="188"/>
      <c r="AF48" s="188"/>
    </row>
    <row r="49" spans="1:39" ht="27.75" customHeight="1" hidden="1">
      <c r="A49" s="202" t="s">
        <v>25</v>
      </c>
      <c r="B49" s="1637"/>
      <c r="C49" s="1638"/>
      <c r="D49" s="1639"/>
      <c r="E49" s="706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 t="e">
        <f>#REF!</f>
        <v>#REF!</v>
      </c>
      <c r="AI49" s="218" t="e">
        <f>#REF!</f>
        <v>#REF!</v>
      </c>
      <c r="AJ49" s="218" t="e">
        <f>#REF!</f>
        <v>#REF!</v>
      </c>
      <c r="AK49" s="218" t="e">
        <f>#REF!</f>
        <v>#REF!</v>
      </c>
      <c r="AL49" s="218" t="e">
        <f>#REF!</f>
        <v>#REF!</v>
      </c>
      <c r="AM49" s="218" t="e">
        <f>#REF!</f>
        <v>#REF!</v>
      </c>
    </row>
    <row r="50" spans="1:39" ht="27.75" customHeight="1" hidden="1">
      <c r="A50" s="203" t="s">
        <v>26</v>
      </c>
      <c r="B50" s="1658"/>
      <c r="C50" s="1659"/>
      <c r="D50" s="1660"/>
      <c r="E50" s="707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</row>
    <row r="51" spans="1:39" ht="27.75" customHeight="1" hidden="1" thickBot="1">
      <c r="A51" s="204" t="s">
        <v>10</v>
      </c>
      <c r="B51" s="1553"/>
      <c r="C51" s="1554"/>
      <c r="D51" s="1555"/>
      <c r="E51" s="708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 t="e">
        <f aca="true" t="shared" si="11" ref="AH51:AM51">AH49+AH50</f>
        <v>#REF!</v>
      </c>
      <c r="AI51" s="217" t="e">
        <f t="shared" si="11"/>
        <v>#REF!</v>
      </c>
      <c r="AJ51" s="217" t="e">
        <f t="shared" si="11"/>
        <v>#REF!</v>
      </c>
      <c r="AK51" s="217" t="e">
        <f t="shared" si="11"/>
        <v>#REF!</v>
      </c>
      <c r="AL51" s="217" t="e">
        <f t="shared" si="11"/>
        <v>#REF!</v>
      </c>
      <c r="AM51" s="217" t="e">
        <f t="shared" si="11"/>
        <v>#REF!</v>
      </c>
    </row>
    <row r="52" spans="1:33" ht="15.75" hidden="1">
      <c r="A52" s="95"/>
      <c r="B52" s="37"/>
      <c r="C52" s="191"/>
      <c r="D52" s="192"/>
      <c r="E52" s="192"/>
      <c r="F52" s="193"/>
      <c r="G52" s="193"/>
      <c r="H52" s="193"/>
      <c r="I52" s="193"/>
      <c r="J52" s="193"/>
      <c r="K52" s="193"/>
      <c r="L52" s="193"/>
      <c r="M52" s="193"/>
      <c r="N52" s="193"/>
      <c r="O52" s="187"/>
      <c r="P52" s="187"/>
      <c r="Q52" s="187"/>
      <c r="R52" s="187"/>
      <c r="S52" s="187"/>
      <c r="T52" s="187"/>
      <c r="U52" s="187"/>
      <c r="V52" s="187"/>
      <c r="W52" s="187"/>
      <c r="X52" s="188"/>
      <c r="Y52" s="188"/>
      <c r="Z52" s="188"/>
      <c r="AA52" s="188"/>
      <c r="AB52" s="188"/>
      <c r="AC52" s="188"/>
      <c r="AD52" s="188"/>
      <c r="AE52" s="188"/>
      <c r="AF52" s="188"/>
      <c r="AG52" s="1"/>
    </row>
    <row r="53" spans="1:32" ht="15.75" customHeight="1" hidden="1">
      <c r="A53" s="95"/>
      <c r="B53" s="37"/>
      <c r="C53" s="1648"/>
      <c r="D53" s="1648"/>
      <c r="E53" s="1648"/>
      <c r="F53" s="1648"/>
      <c r="G53" s="1648"/>
      <c r="H53" s="1648"/>
      <c r="I53" s="1648"/>
      <c r="J53" s="1648"/>
      <c r="K53" s="1648"/>
      <c r="L53" s="1648"/>
      <c r="M53" s="1648"/>
      <c r="N53" s="1648"/>
      <c r="O53" s="1648"/>
      <c r="P53" s="1648"/>
      <c r="Q53" s="1648"/>
      <c r="R53" s="1648"/>
      <c r="S53" s="1648"/>
      <c r="T53" s="1648"/>
      <c r="U53" s="1648"/>
      <c r="V53" s="1648"/>
      <c r="W53" s="1648"/>
      <c r="X53" s="1648"/>
      <c r="Y53" s="247"/>
      <c r="Z53" s="247"/>
      <c r="AA53" s="247"/>
      <c r="AB53" s="247"/>
      <c r="AC53" s="247"/>
      <c r="AD53" s="247"/>
      <c r="AE53" s="247"/>
      <c r="AF53" s="247"/>
    </row>
    <row r="54" spans="1:32" ht="16.5" hidden="1" thickBot="1">
      <c r="A54" s="208" t="s">
        <v>146</v>
      </c>
      <c r="B54" s="208"/>
      <c r="C54" s="1593"/>
      <c r="D54" s="1593"/>
      <c r="E54" s="660"/>
      <c r="F54" s="186"/>
      <c r="G54" s="186"/>
      <c r="H54" s="186"/>
      <c r="I54" s="186"/>
      <c r="J54" s="186"/>
      <c r="K54" s="186"/>
      <c r="L54" s="186"/>
      <c r="M54" s="186"/>
      <c r="N54" s="186"/>
      <c r="O54" s="187"/>
      <c r="P54" s="187"/>
      <c r="Q54" s="187"/>
      <c r="R54" s="187"/>
      <c r="S54" s="187"/>
      <c r="T54" s="187"/>
      <c r="U54" s="187"/>
      <c r="V54" s="187"/>
      <c r="W54" s="187"/>
      <c r="X54" s="188"/>
      <c r="Y54" s="188"/>
      <c r="Z54" s="188"/>
      <c r="AA54" s="188"/>
      <c r="AB54" s="188"/>
      <c r="AC54" s="188"/>
      <c r="AD54" s="188"/>
      <c r="AE54" s="188"/>
      <c r="AF54" s="188"/>
    </row>
    <row r="55" spans="1:39" ht="27.75" customHeight="1" hidden="1">
      <c r="A55" s="202" t="s">
        <v>25</v>
      </c>
      <c r="B55" s="1637"/>
      <c r="C55" s="1638"/>
      <c r="D55" s="1639"/>
      <c r="E55" s="706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>
        <v>0</v>
      </c>
      <c r="AI55" s="209">
        <v>0</v>
      </c>
      <c r="AJ55" s="209">
        <v>0</v>
      </c>
      <c r="AK55" s="209">
        <v>0</v>
      </c>
      <c r="AL55" s="209">
        <v>0</v>
      </c>
      <c r="AM55" s="209">
        <v>0</v>
      </c>
    </row>
    <row r="56" spans="1:39" ht="27.75" customHeight="1" hidden="1">
      <c r="A56" s="203" t="s">
        <v>26</v>
      </c>
      <c r="B56" s="1658"/>
      <c r="C56" s="1659"/>
      <c r="D56" s="1660"/>
      <c r="E56" s="707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 t="e">
        <f>#REF!</f>
        <v>#REF!</v>
      </c>
      <c r="AI56" s="210" t="e">
        <f>#REF!</f>
        <v>#REF!</v>
      </c>
      <c r="AJ56" s="210" t="e">
        <f>#REF!</f>
        <v>#REF!</v>
      </c>
      <c r="AK56" s="210" t="e">
        <f>#REF!</f>
        <v>#REF!</v>
      </c>
      <c r="AL56" s="210" t="e">
        <f>#REF!</f>
        <v>#REF!</v>
      </c>
      <c r="AM56" s="210" t="e">
        <f>#REF!</f>
        <v>#REF!</v>
      </c>
    </row>
    <row r="57" spans="1:39" ht="27.75" customHeight="1" hidden="1" thickBot="1">
      <c r="A57" s="204" t="s">
        <v>10</v>
      </c>
      <c r="B57" s="1661"/>
      <c r="C57" s="1662"/>
      <c r="D57" s="1653"/>
      <c r="E57" s="709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 t="e">
        <f aca="true" t="shared" si="12" ref="AH57:AM57">AH55+AH56</f>
        <v>#REF!</v>
      </c>
      <c r="AI57" s="211" t="e">
        <f t="shared" si="12"/>
        <v>#REF!</v>
      </c>
      <c r="AJ57" s="211" t="e">
        <f t="shared" si="12"/>
        <v>#REF!</v>
      </c>
      <c r="AK57" s="211" t="e">
        <f t="shared" si="12"/>
        <v>#REF!</v>
      </c>
      <c r="AL57" s="211" t="e">
        <f t="shared" si="12"/>
        <v>#REF!</v>
      </c>
      <c r="AM57" s="211" t="e">
        <f t="shared" si="12"/>
        <v>#REF!</v>
      </c>
    </row>
    <row r="58" spans="1:37" ht="15.75" hidden="1">
      <c r="A58" s="95"/>
      <c r="B58" s="37"/>
      <c r="C58" s="191"/>
      <c r="D58" s="192"/>
      <c r="E58" s="192"/>
      <c r="F58" s="193"/>
      <c r="G58" s="193"/>
      <c r="H58" s="193"/>
      <c r="I58" s="193"/>
      <c r="J58" s="193"/>
      <c r="K58" s="193"/>
      <c r="L58" s="193"/>
      <c r="M58" s="193"/>
      <c r="N58" s="193"/>
      <c r="O58" s="187"/>
      <c r="P58" s="187"/>
      <c r="Q58" s="187"/>
      <c r="R58" s="187"/>
      <c r="S58" s="187"/>
      <c r="T58" s="187"/>
      <c r="U58" s="187"/>
      <c r="V58" s="187"/>
      <c r="W58" s="187"/>
      <c r="X58" s="188"/>
      <c r="Y58" s="188"/>
      <c r="Z58" s="188"/>
      <c r="AA58" s="188"/>
      <c r="AB58" s="188"/>
      <c r="AC58" s="188"/>
      <c r="AD58" s="188"/>
      <c r="AE58" s="188"/>
      <c r="AF58" s="188"/>
      <c r="AK58" s="49"/>
    </row>
    <row r="59" spans="1:33" ht="15.75" customHeight="1" hidden="1">
      <c r="A59" s="95"/>
      <c r="B59" s="37"/>
      <c r="C59" s="1647"/>
      <c r="D59" s="1647"/>
      <c r="E59" s="1647"/>
      <c r="F59" s="1647"/>
      <c r="G59" s="1647"/>
      <c r="H59" s="1647"/>
      <c r="I59" s="1647"/>
      <c r="J59" s="1647"/>
      <c r="K59" s="1647"/>
      <c r="L59" s="1647"/>
      <c r="M59" s="1647"/>
      <c r="N59" s="1647"/>
      <c r="O59" s="1647"/>
      <c r="P59" s="1647"/>
      <c r="Q59" s="1647"/>
      <c r="R59" s="1647"/>
      <c r="S59" s="1647"/>
      <c r="T59" s="1647"/>
      <c r="U59" s="1647"/>
      <c r="V59" s="1647"/>
      <c r="W59" s="1647"/>
      <c r="X59" s="1648"/>
      <c r="Y59" s="247"/>
      <c r="Z59" s="247"/>
      <c r="AA59" s="247"/>
      <c r="AB59" s="247"/>
      <c r="AC59" s="247"/>
      <c r="AD59" s="247"/>
      <c r="AE59" s="247"/>
      <c r="AF59" s="247"/>
      <c r="AG59" s="111"/>
    </row>
    <row r="60" spans="1:32" ht="15.75" hidden="1">
      <c r="A60" s="95"/>
      <c r="B60" s="37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5"/>
      <c r="P60" s="195"/>
      <c r="Q60" s="195"/>
      <c r="R60" s="195"/>
      <c r="S60" s="195"/>
      <c r="T60" s="195"/>
      <c r="U60" s="195"/>
      <c r="V60" s="195"/>
      <c r="W60" s="195"/>
      <c r="X60" s="196"/>
      <c r="Y60" s="196"/>
      <c r="Z60" s="196"/>
      <c r="AA60" s="196"/>
      <c r="AB60" s="196"/>
      <c r="AC60" s="196"/>
      <c r="AD60" s="196"/>
      <c r="AE60" s="196"/>
      <c r="AF60" s="196"/>
    </row>
    <row r="61" spans="1:32" ht="16.5" hidden="1" thickBot="1">
      <c r="A61" s="208" t="s">
        <v>178</v>
      </c>
      <c r="C61" s="1649"/>
      <c r="D61" s="1649"/>
      <c r="E61" s="661"/>
      <c r="F61" s="194"/>
      <c r="G61" s="194"/>
      <c r="H61" s="194"/>
      <c r="I61" s="194"/>
      <c r="J61" s="194"/>
      <c r="K61" s="194"/>
      <c r="L61" s="194"/>
      <c r="M61" s="194"/>
      <c r="N61" s="194"/>
      <c r="O61" s="195"/>
      <c r="P61" s="195"/>
      <c r="Q61" s="195"/>
      <c r="R61" s="195"/>
      <c r="S61" s="195"/>
      <c r="T61" s="195"/>
      <c r="U61" s="195"/>
      <c r="V61" s="195"/>
      <c r="W61" s="195"/>
      <c r="X61" s="196"/>
      <c r="Y61" s="196"/>
      <c r="Z61" s="196"/>
      <c r="AA61" s="196"/>
      <c r="AB61" s="196"/>
      <c r="AC61" s="196"/>
      <c r="AD61" s="196"/>
      <c r="AE61" s="196"/>
      <c r="AF61" s="196"/>
    </row>
    <row r="62" spans="1:39" ht="58.5" customHeight="1">
      <c r="A62" s="212" t="s">
        <v>25</v>
      </c>
      <c r="B62" s="1654" t="s">
        <v>147</v>
      </c>
      <c r="C62" s="1655"/>
      <c r="D62" s="1656"/>
      <c r="E62" s="662"/>
      <c r="F62" s="213">
        <v>3750</v>
      </c>
      <c r="G62" s="213">
        <f>G63-G66</f>
        <v>0</v>
      </c>
      <c r="H62" s="213">
        <f>H63-H66</f>
        <v>0</v>
      </c>
      <c r="I62" s="213">
        <f>I63-I66</f>
        <v>0</v>
      </c>
      <c r="J62" s="213">
        <f aca="true" t="shared" si="13" ref="J62:AH62">J63-J66</f>
        <v>0</v>
      </c>
      <c r="K62" s="213">
        <f t="shared" si="13"/>
        <v>0</v>
      </c>
      <c r="L62" s="213">
        <v>2936</v>
      </c>
      <c r="M62" s="213">
        <v>3892</v>
      </c>
      <c r="N62" s="213">
        <v>4575</v>
      </c>
      <c r="O62" s="213">
        <v>473</v>
      </c>
      <c r="P62" s="213">
        <f t="shared" si="13"/>
        <v>0</v>
      </c>
      <c r="Q62" s="213">
        <f t="shared" si="13"/>
        <v>0</v>
      </c>
      <c r="R62" s="213">
        <f t="shared" si="13"/>
        <v>0</v>
      </c>
      <c r="S62" s="213">
        <f t="shared" si="13"/>
        <v>0</v>
      </c>
      <c r="T62" s="213">
        <f t="shared" si="13"/>
        <v>0</v>
      </c>
      <c r="U62" s="213">
        <v>-439</v>
      </c>
      <c r="V62" s="213">
        <v>818</v>
      </c>
      <c r="W62" s="213">
        <v>1113</v>
      </c>
      <c r="X62" s="213">
        <v>3277</v>
      </c>
      <c r="Y62" s="213">
        <f t="shared" si="13"/>
        <v>0</v>
      </c>
      <c r="Z62" s="213">
        <f t="shared" si="13"/>
        <v>0</v>
      </c>
      <c r="AA62" s="213">
        <f t="shared" si="13"/>
        <v>0</v>
      </c>
      <c r="AB62" s="213">
        <f t="shared" si="13"/>
        <v>0</v>
      </c>
      <c r="AC62" s="213">
        <f t="shared" si="13"/>
        <v>0</v>
      </c>
      <c r="AD62" s="213">
        <v>3375</v>
      </c>
      <c r="AE62" s="213">
        <v>3074</v>
      </c>
      <c r="AF62" s="213">
        <v>3462</v>
      </c>
      <c r="AG62" s="213">
        <f t="shared" si="13"/>
        <v>0</v>
      </c>
      <c r="AH62" s="213" t="e">
        <f t="shared" si="13"/>
        <v>#REF!</v>
      </c>
      <c r="AI62" s="213" t="e">
        <f>AI63-AI66</f>
        <v>#REF!</v>
      </c>
      <c r="AJ62" s="213" t="e">
        <f>AJ63-AJ66</f>
        <v>#REF!</v>
      </c>
      <c r="AK62" s="213" t="e">
        <f>AK63-AK66</f>
        <v>#REF!</v>
      </c>
      <c r="AL62" s="213" t="e">
        <f>AL63-AL66</f>
        <v>#REF!</v>
      </c>
      <c r="AM62" s="213" t="e">
        <f>AM63-AM66</f>
        <v>#REF!</v>
      </c>
    </row>
    <row r="63" spans="1:39" ht="27" customHeight="1">
      <c r="A63" s="719"/>
      <c r="B63" s="1657"/>
      <c r="C63" s="1657"/>
      <c r="D63" s="1657"/>
      <c r="E63" s="663"/>
      <c r="F63" s="720"/>
      <c r="G63" s="720"/>
      <c r="H63" s="720"/>
      <c r="I63" s="720"/>
      <c r="J63" s="720"/>
      <c r="K63" s="720"/>
      <c r="L63" s="720"/>
      <c r="M63" s="720"/>
      <c r="N63" s="720"/>
      <c r="O63" s="720"/>
      <c r="P63" s="720"/>
      <c r="Q63" s="720"/>
      <c r="R63" s="720"/>
      <c r="S63" s="720"/>
      <c r="T63" s="720"/>
      <c r="U63" s="720"/>
      <c r="V63" s="720"/>
      <c r="W63" s="720"/>
      <c r="X63" s="720"/>
      <c r="Y63" s="720"/>
      <c r="Z63" s="720"/>
      <c r="AA63" s="720"/>
      <c r="AB63" s="720"/>
      <c r="AC63" s="720"/>
      <c r="AD63" s="720"/>
      <c r="AE63" s="720"/>
      <c r="AF63" s="720"/>
      <c r="AG63" s="720"/>
      <c r="AH63" s="710" t="e">
        <f>#REF!</f>
        <v>#REF!</v>
      </c>
      <c r="AI63" s="214" t="e">
        <f>#REF!</f>
        <v>#REF!</v>
      </c>
      <c r="AJ63" s="214" t="e">
        <f>#REF!</f>
        <v>#REF!</v>
      </c>
      <c r="AK63" s="214" t="e">
        <f>#REF!</f>
        <v>#REF!</v>
      </c>
      <c r="AL63" s="214" t="e">
        <f>#REF!</f>
        <v>#REF!</v>
      </c>
      <c r="AM63" s="214" t="e">
        <f>#REF!</f>
        <v>#REF!</v>
      </c>
    </row>
    <row r="64" spans="1:39" ht="27" customHeight="1">
      <c r="A64" s="713"/>
      <c r="B64" s="1690"/>
      <c r="C64" s="1690"/>
      <c r="D64" s="1690"/>
      <c r="E64" s="665"/>
      <c r="F64" s="714"/>
      <c r="G64" s="714"/>
      <c r="H64" s="714"/>
      <c r="I64" s="714"/>
      <c r="J64" s="714"/>
      <c r="K64" s="714"/>
      <c r="L64" s="714"/>
      <c r="M64" s="714"/>
      <c r="N64" s="714"/>
      <c r="O64" s="71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4"/>
      <c r="AA64" s="714"/>
      <c r="AB64" s="714"/>
      <c r="AC64" s="714"/>
      <c r="AD64" s="714"/>
      <c r="AE64" s="714"/>
      <c r="AF64" s="714"/>
      <c r="AG64" s="714"/>
      <c r="AH64" s="710" t="e">
        <f>#REF!</f>
        <v>#REF!</v>
      </c>
      <c r="AI64" s="214" t="e">
        <f>#REF!</f>
        <v>#REF!</v>
      </c>
      <c r="AJ64" s="214" t="e">
        <f>#REF!</f>
        <v>#REF!</v>
      </c>
      <c r="AK64" s="214" t="e">
        <f>#REF!</f>
        <v>#REF!</v>
      </c>
      <c r="AL64" s="214" t="e">
        <f>#REF!</f>
        <v>#REF!</v>
      </c>
      <c r="AM64" s="214" t="e">
        <f>#REF!</f>
        <v>#REF!</v>
      </c>
    </row>
    <row r="65" spans="1:39" ht="27" customHeight="1">
      <c r="A65" s="715"/>
      <c r="B65" s="1690"/>
      <c r="C65" s="1690"/>
      <c r="D65" s="1690"/>
      <c r="E65" s="665"/>
      <c r="F65" s="714"/>
      <c r="G65" s="714"/>
      <c r="H65" s="714"/>
      <c r="I65" s="714"/>
      <c r="J65" s="714"/>
      <c r="K65" s="714"/>
      <c r="L65" s="714"/>
      <c r="M65" s="714"/>
      <c r="N65" s="714"/>
      <c r="O65" s="714"/>
      <c r="P65" s="714"/>
      <c r="Q65" s="714"/>
      <c r="R65" s="714"/>
      <c r="S65" s="714"/>
      <c r="T65" s="714"/>
      <c r="U65" s="714"/>
      <c r="V65" s="714"/>
      <c r="W65" s="714"/>
      <c r="X65" s="714"/>
      <c r="Y65" s="714"/>
      <c r="Z65" s="714"/>
      <c r="AA65" s="714"/>
      <c r="AB65" s="714"/>
      <c r="AC65" s="714"/>
      <c r="AD65" s="714"/>
      <c r="AE65" s="714"/>
      <c r="AF65" s="714"/>
      <c r="AG65" s="714"/>
      <c r="AH65" s="710" t="e">
        <f>#REF!</f>
        <v>#REF!</v>
      </c>
      <c r="AI65" s="214" t="e">
        <f>#REF!</f>
        <v>#REF!</v>
      </c>
      <c r="AJ65" s="214" t="e">
        <f>#REF!</f>
        <v>#REF!</v>
      </c>
      <c r="AK65" s="214" t="e">
        <f>#REF!</f>
        <v>#REF!</v>
      </c>
      <c r="AL65" s="214" t="e">
        <f>#REF!</f>
        <v>#REF!</v>
      </c>
      <c r="AM65" s="214" t="e">
        <f>#REF!</f>
        <v>#REF!</v>
      </c>
    </row>
    <row r="66" spans="1:39" ht="27" customHeight="1">
      <c r="A66" s="716"/>
      <c r="B66" s="1650"/>
      <c r="C66" s="1650"/>
      <c r="D66" s="1650"/>
      <c r="E66" s="664"/>
      <c r="F66" s="717"/>
      <c r="G66" s="717"/>
      <c r="H66" s="717"/>
      <c r="I66" s="717"/>
      <c r="J66" s="717"/>
      <c r="K66" s="717"/>
      <c r="L66" s="717"/>
      <c r="M66" s="717"/>
      <c r="N66" s="717"/>
      <c r="O66" s="717"/>
      <c r="P66" s="717"/>
      <c r="Q66" s="717"/>
      <c r="R66" s="717"/>
      <c r="S66" s="717"/>
      <c r="T66" s="717"/>
      <c r="U66" s="717"/>
      <c r="V66" s="717"/>
      <c r="W66" s="717"/>
      <c r="X66" s="717"/>
      <c r="Y66" s="717"/>
      <c r="Z66" s="717"/>
      <c r="AA66" s="717"/>
      <c r="AB66" s="717"/>
      <c r="AC66" s="717"/>
      <c r="AD66" s="717"/>
      <c r="AE66" s="717"/>
      <c r="AF66" s="717"/>
      <c r="AG66" s="717"/>
      <c r="AH66" s="711">
        <f aca="true" t="shared" si="14" ref="AH66:AM66">AH34</f>
        <v>0</v>
      </c>
      <c r="AI66" s="215">
        <f t="shared" si="14"/>
        <v>0</v>
      </c>
      <c r="AJ66" s="215">
        <f t="shared" si="14"/>
        <v>0</v>
      </c>
      <c r="AK66" s="215">
        <f t="shared" si="14"/>
        <v>0</v>
      </c>
      <c r="AL66" s="215">
        <f t="shared" si="14"/>
        <v>0</v>
      </c>
      <c r="AM66" s="215">
        <f t="shared" si="14"/>
        <v>0</v>
      </c>
    </row>
    <row r="67" spans="1:39" ht="27" customHeight="1">
      <c r="A67" s="713"/>
      <c r="B67" s="1690"/>
      <c r="C67" s="1690"/>
      <c r="D67" s="1690"/>
      <c r="E67" s="665"/>
      <c r="F67" s="714"/>
      <c r="G67" s="714"/>
      <c r="H67" s="714"/>
      <c r="I67" s="714"/>
      <c r="J67" s="714"/>
      <c r="K67" s="714"/>
      <c r="L67" s="714"/>
      <c r="M67" s="714"/>
      <c r="N67" s="714"/>
      <c r="O67" s="714"/>
      <c r="P67" s="714"/>
      <c r="Q67" s="714"/>
      <c r="R67" s="714"/>
      <c r="S67" s="714"/>
      <c r="T67" s="714"/>
      <c r="U67" s="714"/>
      <c r="V67" s="714"/>
      <c r="W67" s="714"/>
      <c r="X67" s="714"/>
      <c r="Y67" s="714"/>
      <c r="Z67" s="714"/>
      <c r="AA67" s="714"/>
      <c r="AB67" s="714"/>
      <c r="AC67" s="714"/>
      <c r="AD67" s="714"/>
      <c r="AE67" s="714"/>
      <c r="AF67" s="714"/>
      <c r="AG67" s="714"/>
      <c r="AH67" s="710">
        <v>0</v>
      </c>
      <c r="AI67" s="214">
        <v>0</v>
      </c>
      <c r="AJ67" s="214">
        <v>0</v>
      </c>
      <c r="AK67" s="214">
        <v>0</v>
      </c>
      <c r="AL67" s="214">
        <v>0</v>
      </c>
      <c r="AM67" s="214">
        <v>0</v>
      </c>
    </row>
    <row r="68" spans="1:39" ht="27" customHeight="1" thickBot="1">
      <c r="A68" s="718"/>
      <c r="B68" s="1690"/>
      <c r="C68" s="1690"/>
      <c r="D68" s="1690"/>
      <c r="E68" s="665"/>
      <c r="F68" s="714"/>
      <c r="G68" s="714"/>
      <c r="H68" s="714"/>
      <c r="I68" s="714"/>
      <c r="J68" s="714"/>
      <c r="K68" s="714"/>
      <c r="L68" s="714"/>
      <c r="M68" s="714"/>
      <c r="N68" s="714"/>
      <c r="O68" s="714"/>
      <c r="P68" s="714"/>
      <c r="Q68" s="714"/>
      <c r="R68" s="714"/>
      <c r="S68" s="714"/>
      <c r="T68" s="714"/>
      <c r="U68" s="714"/>
      <c r="V68" s="714"/>
      <c r="W68" s="714"/>
      <c r="X68" s="714"/>
      <c r="Y68" s="714"/>
      <c r="Z68" s="714"/>
      <c r="AA68" s="714"/>
      <c r="AB68" s="714"/>
      <c r="AC68" s="714"/>
      <c r="AD68" s="714"/>
      <c r="AE68" s="714"/>
      <c r="AF68" s="714"/>
      <c r="AG68" s="714"/>
      <c r="AH68" s="712">
        <v>0</v>
      </c>
      <c r="AI68" s="216">
        <v>0</v>
      </c>
      <c r="AJ68" s="216">
        <v>0</v>
      </c>
      <c r="AK68" s="216">
        <v>0</v>
      </c>
      <c r="AL68" s="216">
        <v>0</v>
      </c>
      <c r="AM68" s="216">
        <v>0</v>
      </c>
    </row>
  </sheetData>
  <sheetProtection/>
  <mergeCells count="43">
    <mergeCell ref="A40:D40"/>
    <mergeCell ref="B33:D33"/>
    <mergeCell ref="C43:X43"/>
    <mergeCell ref="B45:D45"/>
    <mergeCell ref="A39:B39"/>
    <mergeCell ref="C36:D36"/>
    <mergeCell ref="B28:D28"/>
    <mergeCell ref="C29:D29"/>
    <mergeCell ref="C47:X47"/>
    <mergeCell ref="B20:D20"/>
    <mergeCell ref="C21:D21"/>
    <mergeCell ref="A38:D38"/>
    <mergeCell ref="C35:D35"/>
    <mergeCell ref="B37:D37"/>
    <mergeCell ref="C22:D22"/>
    <mergeCell ref="C30:D30"/>
    <mergeCell ref="B55:D55"/>
    <mergeCell ref="B49:D49"/>
    <mergeCell ref="C48:D48"/>
    <mergeCell ref="C53:X53"/>
    <mergeCell ref="C54:D54"/>
    <mergeCell ref="B51:D51"/>
    <mergeCell ref="B50:D50"/>
    <mergeCell ref="B65:D65"/>
    <mergeCell ref="A1:AG1"/>
    <mergeCell ref="A6:D6"/>
    <mergeCell ref="A2:B2"/>
    <mergeCell ref="B9:D9"/>
    <mergeCell ref="AG6:AM6"/>
    <mergeCell ref="A3:AG3"/>
    <mergeCell ref="E4:F4"/>
    <mergeCell ref="B34:D34"/>
    <mergeCell ref="C23:D23"/>
    <mergeCell ref="B68:D68"/>
    <mergeCell ref="B56:D56"/>
    <mergeCell ref="B57:D57"/>
    <mergeCell ref="B62:D62"/>
    <mergeCell ref="B63:D63"/>
    <mergeCell ref="B64:D64"/>
    <mergeCell ref="C59:X59"/>
    <mergeCell ref="C61:D61"/>
    <mergeCell ref="B67:D67"/>
    <mergeCell ref="B66:D66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landscape" paperSize="9" scale="47" r:id="rId1"/>
  <headerFooter alignWithMargins="0">
    <oddFooter>&amp;C2. oldal</oddFooter>
  </headerFooter>
  <rowBreaks count="1" manualBreakCount="1">
    <brk id="41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PageLayoutView="0" workbookViewId="0" topLeftCell="A10">
      <selection activeCell="T31" sqref="T31"/>
    </sheetView>
  </sheetViews>
  <sheetFormatPr defaultColWidth="9.140625" defaultRowHeight="12.75"/>
  <cols>
    <col min="1" max="1" width="37.421875" style="12" customWidth="1"/>
    <col min="2" max="2" width="7.57421875" style="12" customWidth="1"/>
    <col min="3" max="7" width="11.421875" style="12" hidden="1" customWidth="1"/>
    <col min="8" max="8" width="8.8515625" style="12" customWidth="1"/>
    <col min="9" max="9" width="7.28125" style="12" customWidth="1"/>
    <col min="10" max="10" width="8.140625" style="12" customWidth="1"/>
    <col min="11" max="11" width="33.28125" style="12" customWidth="1"/>
    <col min="12" max="12" width="7.421875" style="12" customWidth="1"/>
    <col min="13" max="15" width="11.421875" style="12" hidden="1" customWidth="1"/>
    <col min="16" max="16" width="11.8515625" style="12" hidden="1" customWidth="1"/>
    <col min="17" max="17" width="11.421875" style="12" hidden="1" customWidth="1"/>
    <col min="18" max="18" width="7.28125" style="12" customWidth="1"/>
    <col min="19" max="19" width="7.57421875" style="12" customWidth="1"/>
    <col min="20" max="20" width="7.8515625" style="12" customWidth="1"/>
    <col min="21" max="16384" width="9.140625" style="12" customWidth="1"/>
  </cols>
  <sheetData>
    <row r="1" spans="11:12" ht="12.75">
      <c r="K1" s="1541" t="s">
        <v>21</v>
      </c>
      <c r="L1" s="1541"/>
    </row>
    <row r="2" spans="1:12" ht="14.25" customHeight="1">
      <c r="A2" s="1542" t="s">
        <v>535</v>
      </c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</row>
    <row r="3" spans="1:12" ht="11.25" customHeight="1">
      <c r="A3" s="41"/>
      <c r="B3" s="41" t="s">
        <v>475</v>
      </c>
      <c r="C3" s="41"/>
      <c r="D3" s="41"/>
      <c r="E3" s="41"/>
      <c r="F3" s="41"/>
      <c r="G3" s="41"/>
      <c r="H3" s="41"/>
      <c r="I3" s="41"/>
      <c r="J3" s="41"/>
      <c r="K3" s="2"/>
      <c r="L3" s="40" t="s">
        <v>2</v>
      </c>
    </row>
    <row r="4" spans="1:12" ht="17.25" customHeight="1" thickBot="1">
      <c r="A4" s="1543" t="s">
        <v>182</v>
      </c>
      <c r="B4" s="1691"/>
      <c r="C4" s="1691"/>
      <c r="D4" s="1691"/>
      <c r="E4" s="1691"/>
      <c r="F4" s="1691"/>
      <c r="G4" s="1691"/>
      <c r="H4" s="1691"/>
      <c r="I4" s="1691"/>
      <c r="J4" s="1691"/>
      <c r="K4" s="1543"/>
      <c r="L4" s="1691"/>
    </row>
    <row r="5" spans="1:20" ht="22.5" customHeight="1" thickBot="1">
      <c r="A5" s="282" t="s">
        <v>7</v>
      </c>
      <c r="B5" s="859" t="s">
        <v>214</v>
      </c>
      <c r="C5" s="374" t="s">
        <v>211</v>
      </c>
      <c r="D5" s="374" t="s">
        <v>220</v>
      </c>
      <c r="E5" s="374" t="s">
        <v>221</v>
      </c>
      <c r="F5" s="374" t="s">
        <v>242</v>
      </c>
      <c r="G5" s="375" t="s">
        <v>276</v>
      </c>
      <c r="H5" s="860" t="s">
        <v>211</v>
      </c>
      <c r="I5" s="860" t="s">
        <v>568</v>
      </c>
      <c r="J5" s="860" t="s">
        <v>223</v>
      </c>
      <c r="K5" s="1290" t="s">
        <v>8</v>
      </c>
      <c r="L5" s="113" t="s">
        <v>214</v>
      </c>
      <c r="M5" s="374" t="s">
        <v>211</v>
      </c>
      <c r="N5" s="374" t="s">
        <v>215</v>
      </c>
      <c r="O5" s="374" t="s">
        <v>221</v>
      </c>
      <c r="P5" s="374" t="s">
        <v>242</v>
      </c>
      <c r="Q5" s="375" t="s">
        <v>276</v>
      </c>
      <c r="R5" s="861" t="s">
        <v>543</v>
      </c>
      <c r="S5" s="1177" t="s">
        <v>568</v>
      </c>
      <c r="T5" s="1306" t="s">
        <v>223</v>
      </c>
    </row>
    <row r="6" spans="1:20" ht="13.5" thickBot="1">
      <c r="A6" s="284" t="s">
        <v>412</v>
      </c>
      <c r="B6" s="376">
        <v>10300</v>
      </c>
      <c r="C6" s="377"/>
      <c r="D6" s="377"/>
      <c r="E6" s="377"/>
      <c r="F6" s="377"/>
      <c r="G6" s="377"/>
      <c r="H6" s="851">
        <v>10300</v>
      </c>
      <c r="I6" s="1150">
        <v>10300</v>
      </c>
      <c r="J6" s="1150">
        <v>14895</v>
      </c>
      <c r="K6" s="1291" t="s">
        <v>159</v>
      </c>
      <c r="L6" s="402">
        <v>30161</v>
      </c>
      <c r="M6" s="403" t="e">
        <f>'4.sz.m.ÖNK kiadás'!G7+#REF!+'5. sz. m óvoda'!E30+#REF!</f>
        <v>#REF!</v>
      </c>
      <c r="N6" s="403" t="e">
        <f>'4.sz.m.ÖNK kiadás'!H7+#REF!+'5. sz. m óvoda'!F30+#REF!</f>
        <v>#REF!</v>
      </c>
      <c r="O6" s="403" t="e">
        <f>'4.sz.m.ÖNK kiadás'!I7+#REF!+'5. sz. m óvoda'!G30+#REF!</f>
        <v>#REF!</v>
      </c>
      <c r="P6" s="403" t="e">
        <f>'4.sz.m.ÖNK kiadás'!J7+#REF!+'5. sz. m óvoda'!H30+#REF!</f>
        <v>#REF!</v>
      </c>
      <c r="Q6" s="403" t="e">
        <f>'4.sz.m.ÖNK kiadás'!K7+#REF!+'5. sz. m óvoda'!I30+#REF!</f>
        <v>#REF!</v>
      </c>
      <c r="R6" s="1096">
        <v>30500</v>
      </c>
      <c r="S6" s="1171">
        <v>30778</v>
      </c>
      <c r="T6" s="916">
        <v>31216</v>
      </c>
    </row>
    <row r="7" spans="1:20" ht="12.75">
      <c r="A7" s="285" t="s">
        <v>413</v>
      </c>
      <c r="B7" s="378">
        <v>12695</v>
      </c>
      <c r="C7" s="379"/>
      <c r="D7" s="379"/>
      <c r="E7" s="379"/>
      <c r="F7" s="379"/>
      <c r="G7" s="379"/>
      <c r="H7" s="852">
        <v>13408</v>
      </c>
      <c r="I7" s="1151">
        <v>13956</v>
      </c>
      <c r="J7" s="1151">
        <v>13850</v>
      </c>
      <c r="K7" s="1292" t="s">
        <v>160</v>
      </c>
      <c r="L7" s="378">
        <v>7767</v>
      </c>
      <c r="M7" s="379" t="e">
        <f>'4.sz.m.ÖNK kiadás'!G8+#REF!+'5. sz. m óvoda'!E31+#REF!</f>
        <v>#REF!</v>
      </c>
      <c r="N7" s="379" t="e">
        <f>'4.sz.m.ÖNK kiadás'!H8+#REF!+'5. sz. m óvoda'!F31+#REF!</f>
        <v>#REF!</v>
      </c>
      <c r="O7" s="379" t="e">
        <f>'4.sz.m.ÖNK kiadás'!I8+#REF!+'5. sz. m óvoda'!G31+#REF!</f>
        <v>#REF!</v>
      </c>
      <c r="P7" s="379" t="e">
        <f>'4.sz.m.ÖNK kiadás'!J8+#REF!+'5. sz. m óvoda'!H31+#REF!</f>
        <v>#REF!</v>
      </c>
      <c r="Q7" s="379" t="e">
        <f>'4.sz.m.ÖNK kiadás'!K8+#REF!+'5. sz. m óvoda'!I31+#REF!</f>
        <v>#REF!</v>
      </c>
      <c r="R7" s="851">
        <v>7841</v>
      </c>
      <c r="S7" s="910">
        <v>7917</v>
      </c>
      <c r="T7" s="910">
        <v>7976</v>
      </c>
    </row>
    <row r="8" spans="1:20" ht="17.25" customHeight="1">
      <c r="A8" s="862" t="s">
        <v>414</v>
      </c>
      <c r="B8" s="378">
        <v>38210</v>
      </c>
      <c r="C8" s="379"/>
      <c r="D8" s="379"/>
      <c r="E8" s="379"/>
      <c r="F8" s="379"/>
      <c r="G8" s="379"/>
      <c r="H8" s="852">
        <v>38829</v>
      </c>
      <c r="I8" s="1151">
        <v>40155</v>
      </c>
      <c r="J8" s="1151">
        <v>40839</v>
      </c>
      <c r="K8" s="1292" t="s">
        <v>161</v>
      </c>
      <c r="L8" s="378">
        <v>23780</v>
      </c>
      <c r="M8" s="379" t="e">
        <f>'4.sz.m.ÖNK kiadás'!G9+#REF!+'5. sz. m óvoda'!E32+#REF!</f>
        <v>#REF!</v>
      </c>
      <c r="N8" s="379" t="e">
        <f>'4.sz.m.ÖNK kiadás'!H9+#REF!+'5. sz. m óvoda'!F32+#REF!</f>
        <v>#REF!</v>
      </c>
      <c r="O8" s="379" t="e">
        <f>'4.sz.m.ÖNK kiadás'!I9+#REF!+'5. sz. m óvoda'!G32+#REF!</f>
        <v>#REF!</v>
      </c>
      <c r="P8" s="379" t="e">
        <f>'4.sz.m.ÖNK kiadás'!J9+#REF!+'5. sz. m óvoda'!H32+#REF!</f>
        <v>#REF!</v>
      </c>
      <c r="Q8" s="379" t="e">
        <f>'4.sz.m.ÖNK kiadás'!K9+#REF!+'5. sz. m óvoda'!I32+#REF!</f>
        <v>#REF!</v>
      </c>
      <c r="R8" s="852">
        <v>23558</v>
      </c>
      <c r="S8" s="910">
        <v>24618</v>
      </c>
      <c r="T8" s="910">
        <v>26509</v>
      </c>
    </row>
    <row r="9" spans="1:20" ht="12.75">
      <c r="A9" s="285" t="s">
        <v>415</v>
      </c>
      <c r="B9" s="378">
        <v>800</v>
      </c>
      <c r="C9" s="379"/>
      <c r="D9" s="379"/>
      <c r="E9" s="379"/>
      <c r="F9" s="379"/>
      <c r="G9" s="379"/>
      <c r="H9" s="852">
        <v>800</v>
      </c>
      <c r="I9" s="1151">
        <v>800</v>
      </c>
      <c r="J9" s="1151">
        <v>800</v>
      </c>
      <c r="K9" s="1292" t="s">
        <v>162</v>
      </c>
      <c r="L9" s="404">
        <v>1859</v>
      </c>
      <c r="M9" s="405" t="e">
        <f>'4.sz.m.ÖNK kiadás'!G10+#REF!+'5. sz. m óvoda'!E33+#REF!</f>
        <v>#REF!</v>
      </c>
      <c r="N9" s="405" t="e">
        <f>'4.sz.m.ÖNK kiadás'!H10+#REF!+'5. sz. m óvoda'!F33+#REF!</f>
        <v>#REF!</v>
      </c>
      <c r="O9" s="405" t="e">
        <f>'4.sz.m.ÖNK kiadás'!I10+#REF!+'5. sz. m óvoda'!G33+#REF!</f>
        <v>#REF!</v>
      </c>
      <c r="P9" s="405" t="e">
        <f>'4.sz.m.ÖNK kiadás'!J10+#REF!+'5. sz. m óvoda'!H33+#REF!</f>
        <v>#REF!</v>
      </c>
      <c r="Q9" s="405" t="e">
        <f>'4.sz.m.ÖNK kiadás'!K10+#REF!+'5. sz. m óvoda'!I33+#REF!</f>
        <v>#REF!</v>
      </c>
      <c r="R9" s="852">
        <v>1859</v>
      </c>
      <c r="S9" s="910">
        <v>2355</v>
      </c>
      <c r="T9" s="910">
        <v>2849</v>
      </c>
    </row>
    <row r="10" spans="1:20" ht="11.25" customHeight="1">
      <c r="A10" s="285"/>
      <c r="B10" s="378"/>
      <c r="C10" s="379"/>
      <c r="D10" s="379"/>
      <c r="E10" s="379"/>
      <c r="F10" s="379"/>
      <c r="G10" s="379"/>
      <c r="H10" s="852"/>
      <c r="I10" s="1151"/>
      <c r="J10" s="1151"/>
      <c r="K10" s="1293" t="s">
        <v>163</v>
      </c>
      <c r="L10" s="378">
        <v>2188</v>
      </c>
      <c r="M10" s="379" t="e">
        <f>'4.sz.m.ÖNK kiadás'!G11+#REF!+'5. sz. m óvoda'!E34+#REF!</f>
        <v>#REF!</v>
      </c>
      <c r="N10" s="379" t="e">
        <f>'4.sz.m.ÖNK kiadás'!H11+#REF!+'5. sz. m óvoda'!F34+#REF!</f>
        <v>#REF!</v>
      </c>
      <c r="O10" s="379" t="e">
        <f>'4.sz.m.ÖNK kiadás'!I11+#REF!+'5. sz. m óvoda'!G34+#REF!</f>
        <v>#REF!</v>
      </c>
      <c r="P10" s="379" t="e">
        <f>'4.sz.m.ÖNK kiadás'!J11+#REF!+'5. sz. m óvoda'!H34+#REF!</f>
        <v>#REF!</v>
      </c>
      <c r="Q10" s="379" t="e">
        <f>'4.sz.m.ÖNK kiadás'!K11+#REF!+'5. sz. m óvoda'!I34+#REF!</f>
        <v>#REF!</v>
      </c>
      <c r="R10" s="852">
        <v>2515</v>
      </c>
      <c r="S10" s="910">
        <v>2214</v>
      </c>
      <c r="T10" s="910">
        <v>2464</v>
      </c>
    </row>
    <row r="11" spans="1:20" ht="13.5" thickBot="1">
      <c r="A11" s="285"/>
      <c r="B11" s="378"/>
      <c r="C11" s="379"/>
      <c r="D11" s="379"/>
      <c r="E11" s="379"/>
      <c r="F11" s="379"/>
      <c r="G11" s="379"/>
      <c r="H11" s="852"/>
      <c r="I11" s="1151"/>
      <c r="J11" s="1151"/>
      <c r="K11" s="1292" t="s">
        <v>164</v>
      </c>
      <c r="L11" s="404"/>
      <c r="M11" s="405">
        <f>'4.sz.m.ÖNK kiadás'!G25</f>
        <v>0</v>
      </c>
      <c r="N11" s="405">
        <f>'4.sz.m.ÖNK kiadás'!H25</f>
        <v>0</v>
      </c>
      <c r="O11" s="405" t="e">
        <f>'4.sz.m.ÖNK kiadás'!I25+#REF!</f>
        <v>#REF!</v>
      </c>
      <c r="P11" s="405" t="e">
        <f>'4.sz.m.ÖNK kiadás'!J25+#REF!</f>
        <v>#REF!</v>
      </c>
      <c r="Q11" s="405" t="e">
        <f>'4.sz.m.ÖNK kiadás'!K25+#REF!</f>
        <v>#REF!</v>
      </c>
      <c r="R11" s="854"/>
      <c r="S11" s="1173">
        <v>265</v>
      </c>
      <c r="T11" s="910">
        <v>2989</v>
      </c>
    </row>
    <row r="12" spans="1:20" ht="13.5" hidden="1" thickBot="1">
      <c r="A12" s="286"/>
      <c r="B12" s="380"/>
      <c r="C12" s="381"/>
      <c r="D12" s="381"/>
      <c r="E12" s="381"/>
      <c r="F12" s="381"/>
      <c r="G12" s="381"/>
      <c r="H12" s="853"/>
      <c r="I12" s="1152"/>
      <c r="J12" s="1152"/>
      <c r="K12" s="1294"/>
      <c r="L12" s="380"/>
      <c r="M12" s="381"/>
      <c r="N12" s="381"/>
      <c r="O12" s="381"/>
      <c r="P12" s="381"/>
      <c r="Q12" s="381"/>
      <c r="R12" s="1096"/>
      <c r="S12" s="1172"/>
      <c r="T12" s="910"/>
    </row>
    <row r="13" spans="1:20" ht="16.5" customHeight="1" hidden="1" thickBot="1">
      <c r="A13" s="287"/>
      <c r="B13" s="382"/>
      <c r="C13" s="383"/>
      <c r="D13" s="383"/>
      <c r="E13" s="383"/>
      <c r="F13" s="383"/>
      <c r="G13" s="383"/>
      <c r="H13" s="854"/>
      <c r="I13" s="1153"/>
      <c r="J13" s="1153"/>
      <c r="K13" s="1295"/>
      <c r="L13" s="382"/>
      <c r="M13" s="383"/>
      <c r="N13" s="383"/>
      <c r="O13" s="383"/>
      <c r="P13" s="383"/>
      <c r="Q13" s="383"/>
      <c r="R13" s="1097"/>
      <c r="S13" s="1172"/>
      <c r="T13" s="917"/>
    </row>
    <row r="14" spans="1:20" ht="23.25" customHeight="1" thickBot="1">
      <c r="A14" s="288" t="s">
        <v>166</v>
      </c>
      <c r="B14" s="384">
        <f>SUM(B6:B13)</f>
        <v>62005</v>
      </c>
      <c r="C14" s="385">
        <f>C6+C9+C10+C11+C13</f>
        <v>0</v>
      </c>
      <c r="D14" s="385">
        <f>D6+D9+D10+D11+D13</f>
        <v>0</v>
      </c>
      <c r="E14" s="385">
        <f>E6+E9+E10+E11+E13</f>
        <v>0</v>
      </c>
      <c r="F14" s="385">
        <f>F6+F9+F10+F11+F13</f>
        <v>0</v>
      </c>
      <c r="G14" s="385">
        <f>G6+G9+G10+G11+G13</f>
        <v>0</v>
      </c>
      <c r="H14" s="855">
        <f>SUM(H6:H13)</f>
        <v>63337</v>
      </c>
      <c r="I14" s="1154">
        <v>65211</v>
      </c>
      <c r="J14" s="1154">
        <f>SUM(J6:J13)</f>
        <v>70384</v>
      </c>
      <c r="K14" s="1296" t="s">
        <v>167</v>
      </c>
      <c r="L14" s="384">
        <f aca="true" t="shared" si="0" ref="L14:Q14">SUM(L6:L13)</f>
        <v>65755</v>
      </c>
      <c r="M14" s="385" t="e">
        <f t="shared" si="0"/>
        <v>#REF!</v>
      </c>
      <c r="N14" s="385" t="e">
        <f t="shared" si="0"/>
        <v>#REF!</v>
      </c>
      <c r="O14" s="385" t="e">
        <f t="shared" si="0"/>
        <v>#REF!</v>
      </c>
      <c r="P14" s="385" t="e">
        <f t="shared" si="0"/>
        <v>#REF!</v>
      </c>
      <c r="Q14" s="385" t="e">
        <f t="shared" si="0"/>
        <v>#REF!</v>
      </c>
      <c r="R14" s="854">
        <f>SUM(R6:R13)</f>
        <v>66273</v>
      </c>
      <c r="S14" s="1172">
        <v>69147</v>
      </c>
      <c r="T14" s="1176">
        <f>SUM(T6:T13)</f>
        <v>74003</v>
      </c>
    </row>
    <row r="15" spans="1:20" ht="15.75" customHeight="1">
      <c r="A15" s="289" t="s">
        <v>148</v>
      </c>
      <c r="B15" s="283">
        <v>3750</v>
      </c>
      <c r="C15" s="386" t="e">
        <f>'3.sz.m Önk  bev.'!G57+#REF!+'5. sz. m óvoda'!E21+#REF!</f>
        <v>#REF!</v>
      </c>
      <c r="D15" s="386" t="e">
        <f>'3.sz.m Önk  bev.'!H57+#REF!+'5. sz. m óvoda'!F21+#REF!</f>
        <v>#REF!</v>
      </c>
      <c r="E15" s="386" t="e">
        <f>'3.sz.m Önk  bev.'!I57+#REF!+'5. sz. m óvoda'!G21+#REF!</f>
        <v>#REF!</v>
      </c>
      <c r="F15" s="386" t="e">
        <f>'3.sz.m Önk  bev.'!J57+#REF!+'5. sz. m óvoda'!H21+#REF!</f>
        <v>#REF!</v>
      </c>
      <c r="G15" s="386" t="e">
        <f>'3.sz.m Önk  bev.'!K57+#REF!+'5. sz. m óvoda'!I21+#REF!</f>
        <v>#REF!</v>
      </c>
      <c r="H15" s="856">
        <v>3750</v>
      </c>
      <c r="I15" s="1155">
        <v>3750</v>
      </c>
      <c r="J15" s="1155">
        <v>4433</v>
      </c>
      <c r="K15" s="1291" t="s">
        <v>151</v>
      </c>
      <c r="L15" s="376"/>
      <c r="M15" s="377">
        <v>0</v>
      </c>
      <c r="N15" s="377">
        <v>0</v>
      </c>
      <c r="O15" s="377">
        <v>0</v>
      </c>
      <c r="P15" s="377">
        <v>0</v>
      </c>
      <c r="Q15" s="377">
        <v>0</v>
      </c>
      <c r="R15" s="1097"/>
      <c r="S15" s="1174"/>
      <c r="T15" s="916"/>
    </row>
    <row r="16" spans="1:20" ht="12.75" customHeight="1" thickBot="1">
      <c r="A16" s="290" t="s">
        <v>149</v>
      </c>
      <c r="B16" s="387"/>
      <c r="C16" s="388"/>
      <c r="D16" s="388"/>
      <c r="E16" s="388"/>
      <c r="F16" s="388"/>
      <c r="G16" s="388"/>
      <c r="H16" s="857"/>
      <c r="I16" s="1156"/>
      <c r="J16" s="1156"/>
      <c r="K16" s="1294" t="s">
        <v>553</v>
      </c>
      <c r="L16" s="380"/>
      <c r="M16" s="381"/>
      <c r="N16" s="381"/>
      <c r="O16" s="381"/>
      <c r="P16" s="381"/>
      <c r="Q16" s="381"/>
      <c r="R16" s="854">
        <v>814</v>
      </c>
      <c r="S16" s="1175">
        <v>814</v>
      </c>
      <c r="T16" s="917">
        <v>814</v>
      </c>
    </row>
    <row r="17" spans="1:20" ht="24.75" customHeight="1" thickBot="1">
      <c r="A17" s="291" t="s">
        <v>170</v>
      </c>
      <c r="B17" s="389">
        <f aca="true" t="shared" si="1" ref="B17:G17">SUM(B15:B16)</f>
        <v>3750</v>
      </c>
      <c r="C17" s="390" t="e">
        <f t="shared" si="1"/>
        <v>#REF!</v>
      </c>
      <c r="D17" s="390" t="e">
        <f t="shared" si="1"/>
        <v>#REF!</v>
      </c>
      <c r="E17" s="390" t="e">
        <f t="shared" si="1"/>
        <v>#REF!</v>
      </c>
      <c r="F17" s="390" t="e">
        <f t="shared" si="1"/>
        <v>#REF!</v>
      </c>
      <c r="G17" s="390" t="e">
        <f t="shared" si="1"/>
        <v>#REF!</v>
      </c>
      <c r="H17" s="858">
        <v>3750</v>
      </c>
      <c r="I17" s="1157">
        <v>3750</v>
      </c>
      <c r="J17" s="1157">
        <v>4433</v>
      </c>
      <c r="K17" s="1297" t="s">
        <v>175</v>
      </c>
      <c r="L17" s="389"/>
      <c r="M17" s="390">
        <f>SUM(M15:M16)</f>
        <v>0</v>
      </c>
      <c r="N17" s="390">
        <f>SUM(N15:N16)</f>
        <v>0</v>
      </c>
      <c r="O17" s="390">
        <f>SUM(O15:O16)</f>
        <v>0</v>
      </c>
      <c r="P17" s="390">
        <f>SUM(P15:P16)</f>
        <v>0</v>
      </c>
      <c r="Q17" s="390">
        <f>SUM(Q15:Q16)</f>
        <v>0</v>
      </c>
      <c r="R17" s="1096">
        <v>814</v>
      </c>
      <c r="S17" s="1172">
        <v>814</v>
      </c>
      <c r="T17" s="1176">
        <v>814</v>
      </c>
    </row>
    <row r="18" spans="1:20" ht="17.25" customHeight="1" thickBot="1">
      <c r="A18" s="292" t="s">
        <v>150</v>
      </c>
      <c r="B18" s="391">
        <f aca="true" t="shared" si="2" ref="B18:G18">B14+B17</f>
        <v>65755</v>
      </c>
      <c r="C18" s="392" t="e">
        <f t="shared" si="2"/>
        <v>#REF!</v>
      </c>
      <c r="D18" s="392" t="e">
        <f t="shared" si="2"/>
        <v>#REF!</v>
      </c>
      <c r="E18" s="392" t="e">
        <f t="shared" si="2"/>
        <v>#REF!</v>
      </c>
      <c r="F18" s="392" t="e">
        <f t="shared" si="2"/>
        <v>#REF!</v>
      </c>
      <c r="G18" s="392" t="e">
        <f t="shared" si="2"/>
        <v>#REF!</v>
      </c>
      <c r="H18" s="850">
        <v>67087</v>
      </c>
      <c r="I18" s="723">
        <v>68961</v>
      </c>
      <c r="J18" s="723">
        <v>74817</v>
      </c>
      <c r="K18" s="1298" t="s">
        <v>152</v>
      </c>
      <c r="L18" s="391">
        <f aca="true" t="shared" si="3" ref="L18:Q18">L14+L17</f>
        <v>65755</v>
      </c>
      <c r="M18" s="392" t="e">
        <f t="shared" si="3"/>
        <v>#REF!</v>
      </c>
      <c r="N18" s="392" t="e">
        <f t="shared" si="3"/>
        <v>#REF!</v>
      </c>
      <c r="O18" s="392" t="e">
        <f t="shared" si="3"/>
        <v>#REF!</v>
      </c>
      <c r="P18" s="392" t="e">
        <f t="shared" si="3"/>
        <v>#REF!</v>
      </c>
      <c r="Q18" s="392" t="e">
        <f t="shared" si="3"/>
        <v>#REF!</v>
      </c>
      <c r="R18" s="1100">
        <v>67087</v>
      </c>
      <c r="S18" s="1508">
        <v>68961</v>
      </c>
      <c r="T18" s="1176">
        <v>74817</v>
      </c>
    </row>
    <row r="19" spans="1:20" ht="17.25" customHeight="1" thickBot="1">
      <c r="A19" s="722" t="s">
        <v>476</v>
      </c>
      <c r="B19" s="723">
        <v>0</v>
      </c>
      <c r="C19" s="721"/>
      <c r="D19" s="721"/>
      <c r="E19" s="721"/>
      <c r="F19" s="721"/>
      <c r="G19" s="721"/>
      <c r="H19" s="850"/>
      <c r="I19" s="1158"/>
      <c r="J19" s="1158"/>
      <c r="K19" s="1299" t="s">
        <v>478</v>
      </c>
      <c r="L19" s="723">
        <v>0</v>
      </c>
      <c r="M19" s="721"/>
      <c r="N19" s="721"/>
      <c r="O19" s="721"/>
      <c r="P19" s="721"/>
      <c r="Q19" s="721"/>
      <c r="R19" s="1096"/>
      <c r="S19" s="1176"/>
      <c r="T19" s="1176"/>
    </row>
    <row r="20" spans="1:20" ht="17.25" customHeight="1" thickBot="1">
      <c r="A20" s="722" t="s">
        <v>477</v>
      </c>
      <c r="B20" s="723">
        <v>-3750</v>
      </c>
      <c r="C20" s="721"/>
      <c r="D20" s="721"/>
      <c r="E20" s="721"/>
      <c r="F20" s="721"/>
      <c r="G20" s="721"/>
      <c r="H20" s="850">
        <v>-2936</v>
      </c>
      <c r="I20" s="1158">
        <v>-2936</v>
      </c>
      <c r="J20" s="1158">
        <v>-3619</v>
      </c>
      <c r="K20" s="1299" t="s">
        <v>479</v>
      </c>
      <c r="L20" s="723"/>
      <c r="M20" s="721"/>
      <c r="N20" s="721"/>
      <c r="O20" s="721"/>
      <c r="P20" s="721"/>
      <c r="Q20" s="721"/>
      <c r="R20" s="1096"/>
      <c r="S20" s="1173"/>
      <c r="T20" s="1173"/>
    </row>
    <row r="21" spans="1:18" ht="22.5" customHeight="1" thickBot="1">
      <c r="A21" s="1543" t="s">
        <v>183</v>
      </c>
      <c r="B21" s="1691"/>
      <c r="C21" s="1691"/>
      <c r="D21" s="1691"/>
      <c r="E21" s="1691"/>
      <c r="F21" s="1691"/>
      <c r="G21" s="1691"/>
      <c r="H21" s="1691"/>
      <c r="I21" s="1691"/>
      <c r="J21" s="1691"/>
      <c r="K21" s="1543"/>
      <c r="L21" s="1691"/>
      <c r="M21" s="25"/>
      <c r="N21" s="25"/>
      <c r="R21" s="25"/>
    </row>
    <row r="22" spans="1:20" ht="22.5">
      <c r="A22" s="863" t="s">
        <v>153</v>
      </c>
      <c r="B22" s="393"/>
      <c r="C22" s="394"/>
      <c r="D22" s="394"/>
      <c r="E22" s="394"/>
      <c r="F22" s="394"/>
      <c r="G22" s="394"/>
      <c r="H22" s="1159"/>
      <c r="I22" s="1167"/>
      <c r="J22" s="1167"/>
      <c r="K22" s="1300" t="s">
        <v>156</v>
      </c>
      <c r="L22" s="402">
        <v>1144</v>
      </c>
      <c r="M22" s="403" t="e">
        <f>'4.sz.m.ÖNK kiadás'!G18+#REF!</f>
        <v>#REF!</v>
      </c>
      <c r="N22" s="403" t="e">
        <f>'4.sz.m.ÖNK kiadás'!H18+#REF!</f>
        <v>#REF!</v>
      </c>
      <c r="O22" s="403" t="e">
        <f>'4.sz.m.ÖNK kiadás'!I18+#REF!</f>
        <v>#REF!</v>
      </c>
      <c r="P22" s="403" t="e">
        <f>'4.sz.m.ÖNK kiadás'!J18+#REF!</f>
        <v>#REF!</v>
      </c>
      <c r="Q22" s="403" t="e">
        <f>'4.sz.m.ÖNK kiadás'!K18+#REF!</f>
        <v>#REF!</v>
      </c>
      <c r="R22" s="1098">
        <v>1430</v>
      </c>
      <c r="S22" s="1171">
        <v>1430</v>
      </c>
      <c r="T22" s="1174">
        <v>1430</v>
      </c>
    </row>
    <row r="23" spans="1:20" ht="22.5">
      <c r="A23" s="862" t="s">
        <v>154</v>
      </c>
      <c r="B23" s="378"/>
      <c r="C23" s="379"/>
      <c r="D23" s="379"/>
      <c r="E23" s="379"/>
      <c r="F23" s="379"/>
      <c r="G23" s="379"/>
      <c r="H23" s="1160">
        <v>230</v>
      </c>
      <c r="I23" s="1151">
        <v>230</v>
      </c>
      <c r="J23" s="1151">
        <v>230</v>
      </c>
      <c r="K23" s="1292" t="s">
        <v>157</v>
      </c>
      <c r="L23" s="378">
        <v>1279</v>
      </c>
      <c r="M23" s="379">
        <f>'4.sz.m.ÖNK kiadás'!G19</f>
        <v>0</v>
      </c>
      <c r="N23" s="379">
        <f>'4.sz.m.ÖNK kiadás'!H19</f>
        <v>0</v>
      </c>
      <c r="O23" s="379">
        <f>'4.sz.m.ÖNK kiadás'!I19</f>
        <v>0</v>
      </c>
      <c r="P23" s="379">
        <f>'4.sz.m.ÖNK kiadás'!J19</f>
        <v>0</v>
      </c>
      <c r="Q23" s="379">
        <f>'4.sz.m.ÖNK kiadás'!K19</f>
        <v>0</v>
      </c>
      <c r="R23" s="852">
        <v>1949</v>
      </c>
      <c r="S23" s="910">
        <v>1949</v>
      </c>
      <c r="T23" s="910">
        <v>2394</v>
      </c>
    </row>
    <row r="24" spans="1:20" ht="12.75">
      <c r="A24" s="862" t="s">
        <v>155</v>
      </c>
      <c r="B24" s="378">
        <v>3604</v>
      </c>
      <c r="C24" s="379"/>
      <c r="D24" s="379"/>
      <c r="E24" s="379"/>
      <c r="F24" s="379"/>
      <c r="G24" s="379"/>
      <c r="H24" s="1160">
        <v>2891</v>
      </c>
      <c r="I24" s="1151">
        <v>3113</v>
      </c>
      <c r="J24" s="1151">
        <v>3558</v>
      </c>
      <c r="K24" s="1292" t="s">
        <v>158</v>
      </c>
      <c r="L24" s="378">
        <v>400</v>
      </c>
      <c r="M24" s="379">
        <f>'4.sz.m.ÖNK kiadás'!G20</f>
        <v>0</v>
      </c>
      <c r="N24" s="379">
        <f>'4.sz.m.ÖNK kiadás'!H20</f>
        <v>0</v>
      </c>
      <c r="O24" s="379">
        <f>'4.sz.m.ÖNK kiadás'!I20</f>
        <v>0</v>
      </c>
      <c r="P24" s="379">
        <f>'4.sz.m.ÖNK kiadás'!J20</f>
        <v>0</v>
      </c>
      <c r="Q24" s="379">
        <f>'4.sz.m.ÖNK kiadás'!K20</f>
        <v>0</v>
      </c>
      <c r="R24" s="852">
        <v>400</v>
      </c>
      <c r="S24" s="910">
        <v>400</v>
      </c>
      <c r="T24" s="910">
        <v>400</v>
      </c>
    </row>
    <row r="25" spans="1:20" ht="13.5" thickBot="1">
      <c r="A25" s="285"/>
      <c r="B25" s="378"/>
      <c r="C25" s="379"/>
      <c r="D25" s="379"/>
      <c r="E25" s="379"/>
      <c r="F25" s="379"/>
      <c r="G25" s="379"/>
      <c r="H25" s="1160"/>
      <c r="I25" s="1151"/>
      <c r="J25" s="1151"/>
      <c r="K25" s="1292" t="s">
        <v>165</v>
      </c>
      <c r="L25" s="378">
        <v>781</v>
      </c>
      <c r="M25" s="379"/>
      <c r="N25" s="379"/>
      <c r="O25" s="379"/>
      <c r="P25" s="379"/>
      <c r="Q25" s="379"/>
      <c r="R25" s="855">
        <v>298</v>
      </c>
      <c r="S25" s="1172">
        <v>520</v>
      </c>
      <c r="T25" s="910">
        <v>520</v>
      </c>
    </row>
    <row r="26" spans="1:20" ht="13.5" hidden="1" thickBot="1">
      <c r="A26" s="294"/>
      <c r="B26" s="380"/>
      <c r="C26" s="381"/>
      <c r="D26" s="381"/>
      <c r="E26" s="381"/>
      <c r="F26" s="381"/>
      <c r="G26" s="381"/>
      <c r="H26" s="1161"/>
      <c r="I26" s="1152"/>
      <c r="J26" s="1152"/>
      <c r="K26" s="1294"/>
      <c r="L26" s="380"/>
      <c r="M26" s="381"/>
      <c r="N26" s="381"/>
      <c r="O26" s="381"/>
      <c r="P26" s="381"/>
      <c r="Q26" s="381"/>
      <c r="R26" s="1099"/>
      <c r="S26" s="1172"/>
      <c r="T26" s="917"/>
    </row>
    <row r="27" spans="1:20" ht="15.75" customHeight="1" thickBot="1">
      <c r="A27" s="864" t="s">
        <v>168</v>
      </c>
      <c r="B27" s="391">
        <v>3604</v>
      </c>
      <c r="C27" s="392">
        <f>SUM(C22:C25)</f>
        <v>0</v>
      </c>
      <c r="D27" s="392">
        <f>SUM(D22:D25)</f>
        <v>0</v>
      </c>
      <c r="E27" s="392">
        <f>SUM(E22:E25)</f>
        <v>0</v>
      </c>
      <c r="F27" s="392">
        <f>SUM(F22:F25)</f>
        <v>0</v>
      </c>
      <c r="G27" s="392">
        <f>SUM(G22:G25)</f>
        <v>0</v>
      </c>
      <c r="H27" s="1162">
        <v>3121</v>
      </c>
      <c r="I27" s="723">
        <v>3343</v>
      </c>
      <c r="J27" s="723">
        <f>SUM(J23:J26)</f>
        <v>3788</v>
      </c>
      <c r="K27" s="1301" t="s">
        <v>544</v>
      </c>
      <c r="L27" s="389">
        <f aca="true" t="shared" si="4" ref="L27:Q27">SUM(L22:L26)</f>
        <v>3604</v>
      </c>
      <c r="M27" s="406" t="e">
        <f t="shared" si="4"/>
        <v>#REF!</v>
      </c>
      <c r="N27" s="406" t="e">
        <f t="shared" si="4"/>
        <v>#REF!</v>
      </c>
      <c r="O27" s="406" t="e">
        <f t="shared" si="4"/>
        <v>#REF!</v>
      </c>
      <c r="P27" s="406" t="e">
        <f t="shared" si="4"/>
        <v>#REF!</v>
      </c>
      <c r="Q27" s="406" t="e">
        <f t="shared" si="4"/>
        <v>#REF!</v>
      </c>
      <c r="R27" s="858">
        <f>SUM(R22:R26)</f>
        <v>4077</v>
      </c>
      <c r="S27" s="1508">
        <f>SUM(S22:S26)</f>
        <v>4299</v>
      </c>
      <c r="T27" s="1176">
        <f>SUM(T22:T26)</f>
        <v>4744</v>
      </c>
    </row>
    <row r="28" spans="1:20" ht="15" customHeight="1">
      <c r="A28" s="289" t="s">
        <v>148</v>
      </c>
      <c r="B28" s="395"/>
      <c r="C28" s="396"/>
      <c r="D28" s="396"/>
      <c r="E28" s="396"/>
      <c r="F28" s="396"/>
      <c r="G28" s="396"/>
      <c r="H28" s="1163"/>
      <c r="I28" s="1168"/>
      <c r="J28" s="1168"/>
      <c r="K28" s="1302" t="s">
        <v>169</v>
      </c>
      <c r="L28" s="1095"/>
      <c r="M28" s="377"/>
      <c r="N28" s="377"/>
      <c r="O28" s="377"/>
      <c r="P28" s="377"/>
      <c r="Q28" s="377"/>
      <c r="R28" s="1098"/>
      <c r="S28" s="1172"/>
      <c r="T28" s="916"/>
    </row>
    <row r="29" spans="1:20" ht="13.5" thickBot="1">
      <c r="A29" s="290" t="s">
        <v>149</v>
      </c>
      <c r="B29" s="397"/>
      <c r="C29" s="398"/>
      <c r="D29" s="398"/>
      <c r="E29" s="398"/>
      <c r="F29" s="398"/>
      <c r="G29" s="398"/>
      <c r="H29" s="1164">
        <v>956</v>
      </c>
      <c r="I29" s="1169">
        <v>956</v>
      </c>
      <c r="J29" s="1169">
        <v>956</v>
      </c>
      <c r="K29" s="1303"/>
      <c r="L29" s="387"/>
      <c r="M29" s="381"/>
      <c r="N29" s="381"/>
      <c r="O29" s="381"/>
      <c r="P29" s="381"/>
      <c r="Q29" s="381"/>
      <c r="R29" s="854"/>
      <c r="S29" s="1175"/>
      <c r="T29" s="917"/>
    </row>
    <row r="30" spans="1:20" ht="18.75" customHeight="1" thickBot="1">
      <c r="A30" s="295" t="s">
        <v>171</v>
      </c>
      <c r="B30" s="389"/>
      <c r="C30" s="390">
        <f>SUM(C28:C29)</f>
        <v>0</v>
      </c>
      <c r="D30" s="390">
        <f>SUM(D28:D29)</f>
        <v>0</v>
      </c>
      <c r="E30" s="390">
        <f>SUM(E28:E29)</f>
        <v>0</v>
      </c>
      <c r="F30" s="390">
        <f>SUM(F28:F29)</f>
        <v>0</v>
      </c>
      <c r="G30" s="390">
        <f>SUM(G28:G29)</f>
        <v>0</v>
      </c>
      <c r="H30" s="1165">
        <v>956</v>
      </c>
      <c r="I30" s="1157">
        <v>956</v>
      </c>
      <c r="J30" s="1157">
        <v>956</v>
      </c>
      <c r="K30" s="1301" t="s">
        <v>172</v>
      </c>
      <c r="L30" s="391"/>
      <c r="M30" s="392">
        <f>SUM(M28:M29)</f>
        <v>0</v>
      </c>
      <c r="N30" s="392">
        <f>SUM(N28:N29)</f>
        <v>0</v>
      </c>
      <c r="O30" s="392">
        <f>SUM(O28:O29)</f>
        <v>0</v>
      </c>
      <c r="P30" s="392">
        <f>SUM(P28:P29)</f>
        <v>0</v>
      </c>
      <c r="Q30" s="392">
        <f>SUM(Q28:Q29)</f>
        <v>0</v>
      </c>
      <c r="R30" s="1099"/>
      <c r="S30" s="1176"/>
      <c r="T30" s="1176"/>
    </row>
    <row r="31" spans="1:20" ht="21" customHeight="1" thickBot="1">
      <c r="A31" s="293" t="s">
        <v>173</v>
      </c>
      <c r="B31" s="391">
        <v>3604</v>
      </c>
      <c r="C31" s="392">
        <f>C27+C30</f>
        <v>0</v>
      </c>
      <c r="D31" s="392">
        <f>D27+D30</f>
        <v>0</v>
      </c>
      <c r="E31" s="392">
        <f>E27+E30</f>
        <v>0</v>
      </c>
      <c r="F31" s="392">
        <f>F27+F30</f>
        <v>0</v>
      </c>
      <c r="G31" s="392">
        <f>G27+G30</f>
        <v>0</v>
      </c>
      <c r="H31" s="1166">
        <v>4077</v>
      </c>
      <c r="I31" s="1158">
        <v>4299</v>
      </c>
      <c r="J31" s="1158">
        <v>4744</v>
      </c>
      <c r="K31" s="1304" t="s">
        <v>174</v>
      </c>
      <c r="L31" s="391">
        <f>L27+L30</f>
        <v>3604</v>
      </c>
      <c r="M31" s="392" t="e">
        <f>M30+M27</f>
        <v>#REF!</v>
      </c>
      <c r="N31" s="392" t="e">
        <f>N30+N27</f>
        <v>#REF!</v>
      </c>
      <c r="O31" s="392" t="e">
        <f>O30+O27</f>
        <v>#REF!</v>
      </c>
      <c r="P31" s="392" t="e">
        <f>P30+P27</f>
        <v>#REF!</v>
      </c>
      <c r="Q31" s="392" t="e">
        <f>Q30+Q27</f>
        <v>#REF!</v>
      </c>
      <c r="R31" s="858">
        <v>4077</v>
      </c>
      <c r="S31" s="1508">
        <v>4299</v>
      </c>
      <c r="T31" s="1176">
        <v>4744</v>
      </c>
    </row>
    <row r="32" spans="1:20" ht="26.25" customHeight="1" hidden="1" thickBot="1">
      <c r="A32" s="293" t="s">
        <v>230</v>
      </c>
      <c r="B32" s="399"/>
      <c r="C32" s="400"/>
      <c r="D32" s="400"/>
      <c r="E32" s="400"/>
      <c r="F32" s="400"/>
      <c r="G32" s="400"/>
      <c r="H32" s="848"/>
      <c r="I32" s="1158"/>
      <c r="J32" s="1158"/>
      <c r="K32" s="1304" t="s">
        <v>229</v>
      </c>
      <c r="L32" s="391"/>
      <c r="M32" s="392"/>
      <c r="N32" s="392"/>
      <c r="O32" s="392"/>
      <c r="P32" s="392"/>
      <c r="Q32" s="392"/>
      <c r="R32" s="1099"/>
      <c r="S32" s="1176"/>
      <c r="T32" s="1176"/>
    </row>
    <row r="33" spans="1:20" ht="16.5" customHeight="1" thickBot="1">
      <c r="A33" s="724" t="s">
        <v>476</v>
      </c>
      <c r="B33" s="399">
        <v>0</v>
      </c>
      <c r="C33" s="400"/>
      <c r="D33" s="400"/>
      <c r="E33" s="400"/>
      <c r="F33" s="400"/>
      <c r="G33" s="400"/>
      <c r="H33" s="848"/>
      <c r="I33" s="1158"/>
      <c r="J33" s="1158"/>
      <c r="K33" s="1305" t="s">
        <v>478</v>
      </c>
      <c r="L33" s="391">
        <v>0</v>
      </c>
      <c r="M33" s="392"/>
      <c r="N33" s="392"/>
      <c r="O33" s="392"/>
      <c r="P33" s="392"/>
      <c r="Q33" s="392"/>
      <c r="R33" s="1099"/>
      <c r="S33" s="1176"/>
      <c r="T33" s="1176"/>
    </row>
    <row r="34" spans="1:20" ht="19.5" customHeight="1" thickBot="1">
      <c r="A34" s="724" t="s">
        <v>477</v>
      </c>
      <c r="B34" s="725">
        <v>0</v>
      </c>
      <c r="C34" s="401" t="e">
        <f>C18+C31</f>
        <v>#REF!</v>
      </c>
      <c r="D34" s="401" t="e">
        <f>D18+D31</f>
        <v>#REF!</v>
      </c>
      <c r="E34" s="401" t="e">
        <f>E18+E31</f>
        <v>#REF!</v>
      </c>
      <c r="F34" s="401" t="e">
        <f>F18+F31+F32</f>
        <v>#REF!</v>
      </c>
      <c r="G34" s="401" t="e">
        <f>G18+G31+G32</f>
        <v>#REF!</v>
      </c>
      <c r="H34" s="849"/>
      <c r="I34" s="1170"/>
      <c r="J34" s="1170"/>
      <c r="K34" s="1305" t="s">
        <v>479</v>
      </c>
      <c r="L34" s="407"/>
      <c r="M34" s="408" t="e">
        <f>M31+M18</f>
        <v>#REF!</v>
      </c>
      <c r="N34" s="408" t="e">
        <f>N31+N18</f>
        <v>#REF!</v>
      </c>
      <c r="O34" s="408" t="e">
        <f>O31+O18</f>
        <v>#REF!</v>
      </c>
      <c r="P34" s="408" t="e">
        <f>P31+P18+P32</f>
        <v>#REF!</v>
      </c>
      <c r="Q34" s="408" t="e">
        <f>Q31+Q18+Q32</f>
        <v>#REF!</v>
      </c>
      <c r="R34" s="1099"/>
      <c r="S34" s="1173"/>
      <c r="T34" s="1176"/>
    </row>
    <row r="36" spans="2:12" ht="12.75">
      <c r="B36" s="25"/>
      <c r="C36" s="25"/>
      <c r="D36" s="25"/>
      <c r="E36" s="25"/>
      <c r="F36" s="25"/>
      <c r="G36" s="25"/>
      <c r="H36" s="25"/>
      <c r="I36" s="25"/>
      <c r="J36" s="25"/>
      <c r="L36" s="25"/>
    </row>
    <row r="37" spans="6:16" ht="12.75">
      <c r="F37" s="25"/>
      <c r="P37" s="25"/>
    </row>
  </sheetData>
  <sheetProtection/>
  <mergeCells count="4">
    <mergeCell ref="K1:L1"/>
    <mergeCell ref="A2:L2"/>
    <mergeCell ref="A21:L21"/>
    <mergeCell ref="A4:L4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0"/>
  <sheetViews>
    <sheetView view="pageBreakPreview" zoomScale="60" zoomScaleNormal="75" zoomScalePageLayoutView="0" workbookViewId="0" topLeftCell="A44">
      <selection activeCell="AE74" sqref="AE73:AE74"/>
    </sheetView>
  </sheetViews>
  <sheetFormatPr defaultColWidth="9.140625" defaultRowHeight="12.75"/>
  <cols>
    <col min="1" max="2" width="5.7109375" style="72" customWidth="1"/>
    <col min="3" max="3" width="8.8515625" style="72" customWidth="1"/>
    <col min="4" max="4" width="39.8515625" style="17" customWidth="1"/>
    <col min="5" max="5" width="8.7109375" style="17" customWidth="1"/>
    <col min="6" max="6" width="13.421875" style="276" customWidth="1"/>
    <col min="7" max="8" width="13.00390625" style="276" hidden="1" customWidth="1"/>
    <col min="9" max="10" width="10.8515625" style="276" hidden="1" customWidth="1"/>
    <col min="11" max="11" width="13.140625" style="276" hidden="1" customWidth="1"/>
    <col min="12" max="12" width="12.28125" style="276" customWidth="1"/>
    <col min="13" max="13" width="13.7109375" style="276" customWidth="1"/>
    <col min="14" max="14" width="14.7109375" style="276" customWidth="1"/>
    <col min="15" max="15" width="10.7109375" style="277" customWidth="1"/>
    <col min="16" max="17" width="13.00390625" style="277" hidden="1" customWidth="1"/>
    <col min="18" max="20" width="10.8515625" style="277" hidden="1" customWidth="1"/>
    <col min="21" max="21" width="12.57421875" style="277" customWidth="1"/>
    <col min="22" max="22" width="12.7109375" style="277" customWidth="1"/>
    <col min="23" max="23" width="14.421875" style="277" customWidth="1"/>
    <col min="24" max="24" width="10.57421875" style="278" customWidth="1"/>
    <col min="25" max="25" width="8.28125" style="277" hidden="1" customWidth="1"/>
    <col min="26" max="26" width="8.8515625" style="277" hidden="1" customWidth="1"/>
    <col min="27" max="27" width="11.00390625" style="277" hidden="1" customWidth="1"/>
    <col min="28" max="28" width="12.7109375" style="278" hidden="1" customWidth="1"/>
    <col min="29" max="29" width="11.8515625" style="278" hidden="1" customWidth="1"/>
    <col min="30" max="30" width="9.7109375" style="278" bestFit="1" customWidth="1"/>
    <col min="31" max="31" width="14.140625" style="278" customWidth="1"/>
    <col min="32" max="32" width="13.00390625" style="278" customWidth="1"/>
    <col min="33" max="16384" width="9.140625" style="278" customWidth="1"/>
  </cols>
  <sheetData>
    <row r="1" spans="1:24" ht="12.75">
      <c r="A1" s="69"/>
      <c r="B1" s="69"/>
      <c r="C1" s="69"/>
      <c r="D1" s="70"/>
      <c r="E1" s="70"/>
      <c r="X1" s="33" t="s">
        <v>55</v>
      </c>
    </row>
    <row r="2" spans="1:27" s="280" customFormat="1" ht="34.5" customHeight="1">
      <c r="A2" s="1663" t="s">
        <v>533</v>
      </c>
      <c r="B2" s="1663"/>
      <c r="C2" s="1663"/>
      <c r="D2" s="1663"/>
      <c r="E2" s="1663"/>
      <c r="F2" s="1663"/>
      <c r="G2" s="1663"/>
      <c r="H2" s="1663"/>
      <c r="I2" s="1663"/>
      <c r="J2" s="1663"/>
      <c r="K2" s="1663"/>
      <c r="L2" s="1663"/>
      <c r="M2" s="1663"/>
      <c r="N2" s="1663"/>
      <c r="O2" s="1663"/>
      <c r="P2" s="1663"/>
      <c r="Q2" s="1663"/>
      <c r="R2" s="1663"/>
      <c r="S2" s="1663"/>
      <c r="T2" s="1663"/>
      <c r="U2" s="1663"/>
      <c r="V2" s="1663"/>
      <c r="W2" s="1663"/>
      <c r="X2" s="1663"/>
      <c r="Y2" s="197"/>
      <c r="Z2" s="279"/>
      <c r="AA2" s="279"/>
    </row>
    <row r="3" spans="1:24" ht="13.5" thickBot="1">
      <c r="A3" s="71"/>
      <c r="B3" s="71"/>
      <c r="C3" s="71"/>
      <c r="D3" s="2"/>
      <c r="E3" s="67"/>
      <c r="O3" s="50"/>
      <c r="P3" s="50"/>
      <c r="Q3" s="50"/>
      <c r="R3" s="50"/>
      <c r="S3" s="50"/>
      <c r="T3" s="50"/>
      <c r="U3" s="50"/>
      <c r="V3" s="50"/>
      <c r="W3" s="50"/>
      <c r="X3" s="31" t="s">
        <v>2</v>
      </c>
    </row>
    <row r="4" spans="1:32" ht="45.75" customHeight="1" thickBot="1">
      <c r="A4" s="1664" t="s">
        <v>6</v>
      </c>
      <c r="B4" s="1665"/>
      <c r="C4" s="1665"/>
      <c r="D4" s="668" t="s">
        <v>9</v>
      </c>
      <c r="E4" s="669" t="s">
        <v>447</v>
      </c>
      <c r="F4" s="1667" t="s">
        <v>5</v>
      </c>
      <c r="G4" s="1668"/>
      <c r="H4" s="1668"/>
      <c r="I4" s="1668"/>
      <c r="J4" s="1668"/>
      <c r="K4" s="1668"/>
      <c r="L4" s="1669"/>
      <c r="M4" s="1271"/>
      <c r="N4" s="1270"/>
      <c r="O4" s="1667" t="s">
        <v>67</v>
      </c>
      <c r="P4" s="1668"/>
      <c r="Q4" s="1668"/>
      <c r="R4" s="1668"/>
      <c r="S4" s="1668"/>
      <c r="T4" s="1668"/>
      <c r="U4" s="1669"/>
      <c r="V4" s="1271"/>
      <c r="W4" s="1270"/>
      <c r="X4" s="1698" t="s">
        <v>68</v>
      </c>
      <c r="Y4" s="1698"/>
      <c r="Z4" s="1698"/>
      <c r="AA4" s="1698"/>
      <c r="AB4" s="1698"/>
      <c r="AC4" s="1698"/>
      <c r="AD4" s="1699"/>
      <c r="AE4" s="511"/>
      <c r="AF4" s="1272"/>
    </row>
    <row r="5" spans="1:32" ht="45.75" customHeight="1" thickBot="1">
      <c r="A5" s="254"/>
      <c r="B5" s="255"/>
      <c r="C5" s="255"/>
      <c r="D5" s="668"/>
      <c r="E5" s="669"/>
      <c r="F5" s="308" t="s">
        <v>73</v>
      </c>
      <c r="G5" s="309" t="s">
        <v>210</v>
      </c>
      <c r="H5" s="309" t="s">
        <v>216</v>
      </c>
      <c r="I5" s="309" t="s">
        <v>222</v>
      </c>
      <c r="J5" s="309" t="s">
        <v>244</v>
      </c>
      <c r="K5" s="310" t="s">
        <v>277</v>
      </c>
      <c r="L5" s="668" t="s">
        <v>543</v>
      </c>
      <c r="M5" s="310" t="s">
        <v>568</v>
      </c>
      <c r="N5" s="668" t="s">
        <v>223</v>
      </c>
      <c r="O5" s="308" t="s">
        <v>73</v>
      </c>
      <c r="P5" s="309" t="s">
        <v>210</v>
      </c>
      <c r="Q5" s="309" t="s">
        <v>216</v>
      </c>
      <c r="R5" s="309" t="s">
        <v>222</v>
      </c>
      <c r="S5" s="309" t="s">
        <v>244</v>
      </c>
      <c r="T5" s="310" t="s">
        <v>277</v>
      </c>
      <c r="U5" s="668" t="s">
        <v>543</v>
      </c>
      <c r="V5" s="310" t="s">
        <v>568</v>
      </c>
      <c r="W5" s="668" t="s">
        <v>223</v>
      </c>
      <c r="X5" s="308" t="s">
        <v>73</v>
      </c>
      <c r="Y5" s="866" t="s">
        <v>210</v>
      </c>
      <c r="Z5" s="669" t="s">
        <v>216</v>
      </c>
      <c r="AA5" s="669" t="s">
        <v>222</v>
      </c>
      <c r="AB5" s="669" t="s">
        <v>244</v>
      </c>
      <c r="AC5" s="669" t="s">
        <v>277</v>
      </c>
      <c r="AD5" s="871" t="s">
        <v>543</v>
      </c>
      <c r="AE5" s="1570" t="s">
        <v>568</v>
      </c>
      <c r="AF5" s="1571" t="s">
        <v>223</v>
      </c>
    </row>
    <row r="6" spans="1:32" s="7" customFormat="1" ht="21.75" customHeight="1" thickBot="1">
      <c r="A6" s="82"/>
      <c r="B6" s="1666"/>
      <c r="C6" s="1666"/>
      <c r="D6" s="1666"/>
      <c r="E6" s="670"/>
      <c r="F6" s="311"/>
      <c r="G6" s="230"/>
      <c r="H6" s="230"/>
      <c r="I6" s="230"/>
      <c r="J6" s="230"/>
      <c r="K6" s="230"/>
      <c r="L6" s="802"/>
      <c r="M6" s="802"/>
      <c r="N6" s="802"/>
      <c r="O6" s="311"/>
      <c r="P6" s="230"/>
      <c r="Q6" s="230"/>
      <c r="R6" s="230"/>
      <c r="S6" s="230"/>
      <c r="T6" s="230"/>
      <c r="U6" s="802"/>
      <c r="V6" s="802"/>
      <c r="W6" s="802"/>
      <c r="X6" s="311"/>
      <c r="Y6" s="867"/>
      <c r="Z6" s="865"/>
      <c r="AA6" s="865"/>
      <c r="AB6" s="865"/>
      <c r="AC6" s="865"/>
      <c r="AD6" s="687"/>
      <c r="AE6" s="1273"/>
      <c r="AF6" s="1281"/>
    </row>
    <row r="7" spans="1:32" s="7" customFormat="1" ht="21.75" customHeight="1" thickBot="1">
      <c r="A7" s="82" t="s">
        <v>25</v>
      </c>
      <c r="B7" s="1666" t="s">
        <v>358</v>
      </c>
      <c r="C7" s="1666"/>
      <c r="D7" s="1666"/>
      <c r="E7" s="703" t="s">
        <v>448</v>
      </c>
      <c r="F7" s="311">
        <f>F8+F13+F16+F17+F20</f>
        <v>12300</v>
      </c>
      <c r="G7" s="311">
        <f aca="true" t="shared" si="0" ref="G7:X7">G8+G13+G16+G17+G20</f>
        <v>0</v>
      </c>
      <c r="H7" s="311">
        <f t="shared" si="0"/>
        <v>0</v>
      </c>
      <c r="I7" s="311">
        <f t="shared" si="0"/>
        <v>0</v>
      </c>
      <c r="J7" s="311">
        <f t="shared" si="0"/>
        <v>0</v>
      </c>
      <c r="K7" s="311">
        <f t="shared" si="0"/>
        <v>0</v>
      </c>
      <c r="L7" s="311">
        <f>L8+L13+L16+L17+L20</f>
        <v>12300</v>
      </c>
      <c r="M7" s="311">
        <v>12300</v>
      </c>
      <c r="N7" s="311">
        <v>16895</v>
      </c>
      <c r="O7" s="311">
        <f t="shared" si="0"/>
        <v>12300</v>
      </c>
      <c r="P7" s="311">
        <f t="shared" si="0"/>
        <v>0</v>
      </c>
      <c r="Q7" s="311">
        <f t="shared" si="0"/>
        <v>0</v>
      </c>
      <c r="R7" s="311">
        <f t="shared" si="0"/>
        <v>0</v>
      </c>
      <c r="S7" s="311">
        <f t="shared" si="0"/>
        <v>0</v>
      </c>
      <c r="T7" s="311">
        <f t="shared" si="0"/>
        <v>0</v>
      </c>
      <c r="U7" s="311">
        <f>U8+U13+U16+U17+U20</f>
        <v>12300</v>
      </c>
      <c r="V7" s="311">
        <v>12300</v>
      </c>
      <c r="W7" s="311">
        <f>N7-AF7</f>
        <v>16895</v>
      </c>
      <c r="X7" s="311">
        <f t="shared" si="0"/>
        <v>0</v>
      </c>
      <c r="Y7" s="867">
        <f>Y8+Y13+Y16</f>
        <v>0</v>
      </c>
      <c r="Z7" s="865">
        <f>Z8+Z13+Z16</f>
        <v>0</v>
      </c>
      <c r="AA7" s="865">
        <f>AA8+AA13+AA16</f>
        <v>0</v>
      </c>
      <c r="AB7" s="865">
        <f>AB8+AB13+AB16</f>
        <v>0</v>
      </c>
      <c r="AC7" s="865">
        <f>AC8+AC13+AC16</f>
        <v>0</v>
      </c>
      <c r="AD7" s="687"/>
      <c r="AE7" s="1273"/>
      <c r="AF7" s="1281"/>
    </row>
    <row r="8" spans="1:32" ht="21.75" customHeight="1">
      <c r="A8" s="640"/>
      <c r="B8" s="199" t="s">
        <v>33</v>
      </c>
      <c r="C8" s="1680" t="s">
        <v>359</v>
      </c>
      <c r="D8" s="1680"/>
      <c r="E8" s="671" t="s">
        <v>449</v>
      </c>
      <c r="F8" s="416">
        <v>2000</v>
      </c>
      <c r="G8" s="417"/>
      <c r="H8" s="417"/>
      <c r="I8" s="417"/>
      <c r="J8" s="417"/>
      <c r="K8" s="417"/>
      <c r="L8" s="416">
        <v>2000</v>
      </c>
      <c r="M8" s="416">
        <v>2000</v>
      </c>
      <c r="N8" s="416">
        <v>2000</v>
      </c>
      <c r="O8" s="416">
        <v>2000</v>
      </c>
      <c r="P8" s="417"/>
      <c r="Q8" s="417"/>
      <c r="R8" s="417"/>
      <c r="S8" s="417"/>
      <c r="T8" s="417"/>
      <c r="U8" s="416">
        <v>2000</v>
      </c>
      <c r="V8" s="416">
        <v>2000</v>
      </c>
      <c r="W8" s="1544">
        <f aca="true" t="shared" si="1" ref="W8:W59">N8-AF8</f>
        <v>2000</v>
      </c>
      <c r="X8" s="312"/>
      <c r="Y8" s="231"/>
      <c r="Z8" s="231"/>
      <c r="AA8" s="231"/>
      <c r="AB8" s="231"/>
      <c r="AC8" s="231"/>
      <c r="AD8" s="868"/>
      <c r="AE8" s="1274"/>
      <c r="AF8" s="1280"/>
    </row>
    <row r="9" spans="1:32" ht="21.75" customHeight="1">
      <c r="A9" s="79"/>
      <c r="B9" s="75"/>
      <c r="C9" s="75" t="s">
        <v>364</v>
      </c>
      <c r="D9" s="281" t="s">
        <v>360</v>
      </c>
      <c r="E9" s="672"/>
      <c r="F9" s="313"/>
      <c r="G9" s="232"/>
      <c r="H9" s="232"/>
      <c r="I9" s="232"/>
      <c r="J9" s="232"/>
      <c r="K9" s="232"/>
      <c r="L9" s="313"/>
      <c r="M9" s="313"/>
      <c r="N9" s="313"/>
      <c r="O9" s="313"/>
      <c r="P9" s="232"/>
      <c r="Q9" s="232"/>
      <c r="R9" s="232"/>
      <c r="S9" s="232"/>
      <c r="T9" s="232"/>
      <c r="U9" s="313"/>
      <c r="V9" s="313"/>
      <c r="W9" s="1546">
        <f t="shared" si="1"/>
        <v>0</v>
      </c>
      <c r="X9" s="313"/>
      <c r="Y9" s="232"/>
      <c r="Z9" s="232"/>
      <c r="AA9" s="232"/>
      <c r="AB9" s="232"/>
      <c r="AC9" s="232"/>
      <c r="AD9" s="869"/>
      <c r="AE9" s="1275"/>
      <c r="AF9" s="1279"/>
    </row>
    <row r="10" spans="1:32" ht="25.5" customHeight="1">
      <c r="A10" s="79"/>
      <c r="B10" s="75"/>
      <c r="C10" s="75" t="s">
        <v>365</v>
      </c>
      <c r="D10" s="281" t="s">
        <v>343</v>
      </c>
      <c r="E10" s="672"/>
      <c r="F10" s="313">
        <v>2000</v>
      </c>
      <c r="G10" s="232"/>
      <c r="H10" s="232"/>
      <c r="I10" s="232"/>
      <c r="J10" s="232"/>
      <c r="K10" s="232"/>
      <c r="L10" s="313">
        <v>2000</v>
      </c>
      <c r="M10" s="313">
        <v>2000</v>
      </c>
      <c r="N10" s="313">
        <v>2000</v>
      </c>
      <c r="O10" s="313">
        <v>2000</v>
      </c>
      <c r="P10" s="232"/>
      <c r="Q10" s="232"/>
      <c r="R10" s="232"/>
      <c r="S10" s="232"/>
      <c r="T10" s="232"/>
      <c r="U10" s="313">
        <v>2000</v>
      </c>
      <c r="V10" s="313">
        <v>2000</v>
      </c>
      <c r="W10" s="1546">
        <f t="shared" si="1"/>
        <v>2000</v>
      </c>
      <c r="X10" s="313"/>
      <c r="Y10" s="232"/>
      <c r="Z10" s="232"/>
      <c r="AA10" s="232"/>
      <c r="AB10" s="232"/>
      <c r="AC10" s="232"/>
      <c r="AD10" s="869"/>
      <c r="AE10" s="1275"/>
      <c r="AF10" s="1279"/>
    </row>
    <row r="11" spans="1:32" ht="21.75" customHeight="1">
      <c r="A11" s="79"/>
      <c r="B11" s="75"/>
      <c r="C11" s="75" t="s">
        <v>366</v>
      </c>
      <c r="D11" s="281" t="s">
        <v>340</v>
      </c>
      <c r="E11" s="672"/>
      <c r="F11" s="313"/>
      <c r="G11" s="232"/>
      <c r="H11" s="232"/>
      <c r="I11" s="232"/>
      <c r="J11" s="232"/>
      <c r="K11" s="232"/>
      <c r="L11" s="313"/>
      <c r="M11" s="313"/>
      <c r="N11" s="313"/>
      <c r="O11" s="313"/>
      <c r="P11" s="232"/>
      <c r="Q11" s="232"/>
      <c r="R11" s="232"/>
      <c r="S11" s="232"/>
      <c r="T11" s="232"/>
      <c r="U11" s="313"/>
      <c r="V11" s="313"/>
      <c r="W11" s="1546">
        <f t="shared" si="1"/>
        <v>0</v>
      </c>
      <c r="X11" s="313"/>
      <c r="Y11" s="232"/>
      <c r="Z11" s="232"/>
      <c r="AA11" s="232"/>
      <c r="AB11" s="232"/>
      <c r="AC11" s="232"/>
      <c r="AD11" s="869"/>
      <c r="AE11" s="1275"/>
      <c r="AF11" s="1279"/>
    </row>
    <row r="12" spans="1:39" ht="21.75" customHeight="1" hidden="1">
      <c r="A12" s="79"/>
      <c r="B12" s="75"/>
      <c r="C12" s="75"/>
      <c r="D12" s="281"/>
      <c r="E12" s="672"/>
      <c r="F12" s="313"/>
      <c r="G12" s="232"/>
      <c r="H12" s="232"/>
      <c r="I12" s="232"/>
      <c r="J12" s="232"/>
      <c r="K12" s="232"/>
      <c r="L12" s="313"/>
      <c r="M12" s="313"/>
      <c r="N12" s="313"/>
      <c r="O12" s="313"/>
      <c r="P12" s="232"/>
      <c r="Q12" s="232"/>
      <c r="R12" s="232"/>
      <c r="S12" s="232"/>
      <c r="T12" s="232"/>
      <c r="U12" s="313"/>
      <c r="V12" s="313"/>
      <c r="W12" s="1546">
        <f t="shared" si="1"/>
        <v>0</v>
      </c>
      <c r="X12" s="313"/>
      <c r="Y12" s="232"/>
      <c r="Z12" s="232"/>
      <c r="AA12" s="232"/>
      <c r="AB12" s="232"/>
      <c r="AC12" s="232"/>
      <c r="AD12" s="869"/>
      <c r="AE12" s="1275"/>
      <c r="AF12" s="1279"/>
      <c r="AM12" s="278" t="s">
        <v>239</v>
      </c>
    </row>
    <row r="13" spans="1:32" ht="21.75" customHeight="1">
      <c r="A13" s="79"/>
      <c r="B13" s="75" t="s">
        <v>34</v>
      </c>
      <c r="C13" s="1682" t="s">
        <v>361</v>
      </c>
      <c r="D13" s="1682"/>
      <c r="E13" s="673" t="s">
        <v>451</v>
      </c>
      <c r="F13" s="313">
        <v>8000</v>
      </c>
      <c r="G13" s="232"/>
      <c r="H13" s="232"/>
      <c r="I13" s="232"/>
      <c r="J13" s="232"/>
      <c r="K13" s="232"/>
      <c r="L13" s="313">
        <v>8000</v>
      </c>
      <c r="M13" s="313">
        <v>8000</v>
      </c>
      <c r="N13" s="313">
        <v>11000</v>
      </c>
      <c r="O13" s="313">
        <v>8000</v>
      </c>
      <c r="P13" s="232"/>
      <c r="Q13" s="232"/>
      <c r="R13" s="232"/>
      <c r="S13" s="232"/>
      <c r="T13" s="232"/>
      <c r="U13" s="313">
        <v>8000</v>
      </c>
      <c r="V13" s="313">
        <v>8000</v>
      </c>
      <c r="W13" s="1546">
        <f t="shared" si="1"/>
        <v>11000</v>
      </c>
      <c r="X13" s="313"/>
      <c r="Y13" s="232"/>
      <c r="Z13" s="232"/>
      <c r="AA13" s="232"/>
      <c r="AB13" s="232"/>
      <c r="AC13" s="232"/>
      <c r="AD13" s="869"/>
      <c r="AE13" s="1275"/>
      <c r="AF13" s="1279"/>
    </row>
    <row r="14" spans="1:32" ht="30" customHeight="1">
      <c r="A14" s="79"/>
      <c r="B14" s="75"/>
      <c r="C14" s="75" t="s">
        <v>362</v>
      </c>
      <c r="D14" s="501" t="s">
        <v>367</v>
      </c>
      <c r="E14" s="673"/>
      <c r="F14" s="313">
        <v>8000</v>
      </c>
      <c r="G14" s="232"/>
      <c r="H14" s="232"/>
      <c r="I14" s="232"/>
      <c r="J14" s="232"/>
      <c r="K14" s="232"/>
      <c r="L14" s="313">
        <v>8000</v>
      </c>
      <c r="M14" s="313">
        <v>8000</v>
      </c>
      <c r="N14" s="313">
        <v>11000</v>
      </c>
      <c r="O14" s="313">
        <v>8000</v>
      </c>
      <c r="P14" s="232"/>
      <c r="Q14" s="232"/>
      <c r="R14" s="232"/>
      <c r="S14" s="232"/>
      <c r="T14" s="232"/>
      <c r="U14" s="313">
        <v>8000</v>
      </c>
      <c r="V14" s="313">
        <v>8000</v>
      </c>
      <c r="W14" s="1546">
        <f t="shared" si="1"/>
        <v>11000</v>
      </c>
      <c r="X14" s="313"/>
      <c r="Y14" s="314"/>
      <c r="Z14" s="314"/>
      <c r="AA14" s="314"/>
      <c r="AB14" s="314"/>
      <c r="AC14" s="314"/>
      <c r="AD14" s="869"/>
      <c r="AE14" s="1275"/>
      <c r="AF14" s="1279"/>
    </row>
    <row r="15" spans="1:32" ht="29.25" customHeight="1">
      <c r="A15" s="79"/>
      <c r="B15" s="75"/>
      <c r="C15" s="75" t="s">
        <v>363</v>
      </c>
      <c r="D15" s="501" t="s">
        <v>368</v>
      </c>
      <c r="E15" s="673"/>
      <c r="F15" s="313"/>
      <c r="G15" s="232"/>
      <c r="H15" s="232"/>
      <c r="I15" s="232"/>
      <c r="J15" s="232"/>
      <c r="K15" s="232"/>
      <c r="L15" s="313"/>
      <c r="M15" s="313"/>
      <c r="N15" s="313"/>
      <c r="O15" s="313"/>
      <c r="P15" s="232"/>
      <c r="Q15" s="232"/>
      <c r="R15" s="232"/>
      <c r="S15" s="232"/>
      <c r="T15" s="232"/>
      <c r="U15" s="313"/>
      <c r="V15" s="313"/>
      <c r="W15" s="1546">
        <f t="shared" si="1"/>
        <v>0</v>
      </c>
      <c r="X15" s="313"/>
      <c r="Y15" s="314"/>
      <c r="Z15" s="314"/>
      <c r="AA15" s="314"/>
      <c r="AB15" s="314"/>
      <c r="AC15" s="314"/>
      <c r="AD15" s="869"/>
      <c r="AE15" s="1275"/>
      <c r="AF15" s="1279"/>
    </row>
    <row r="16" spans="1:32" ht="31.5" customHeight="1">
      <c r="A16" s="79"/>
      <c r="B16" s="75" t="s">
        <v>121</v>
      </c>
      <c r="C16" s="1682" t="s">
        <v>369</v>
      </c>
      <c r="D16" s="1682"/>
      <c r="E16" s="673" t="s">
        <v>450</v>
      </c>
      <c r="F16" s="313">
        <v>1500</v>
      </c>
      <c r="G16" s="232"/>
      <c r="H16" s="232"/>
      <c r="I16" s="641"/>
      <c r="J16" s="641"/>
      <c r="K16" s="641"/>
      <c r="L16" s="313">
        <v>1500</v>
      </c>
      <c r="M16" s="313">
        <v>1500</v>
      </c>
      <c r="N16" s="313">
        <v>1800</v>
      </c>
      <c r="O16" s="313">
        <v>1500</v>
      </c>
      <c r="P16" s="232"/>
      <c r="Q16" s="232"/>
      <c r="R16" s="641"/>
      <c r="S16" s="641"/>
      <c r="T16" s="641"/>
      <c r="U16" s="313">
        <v>1500</v>
      </c>
      <c r="V16" s="313">
        <v>1500</v>
      </c>
      <c r="W16" s="1546">
        <f t="shared" si="1"/>
        <v>1800</v>
      </c>
      <c r="X16" s="313"/>
      <c r="Y16" s="314"/>
      <c r="Z16" s="314"/>
      <c r="AA16" s="367"/>
      <c r="AB16" s="367"/>
      <c r="AC16" s="367"/>
      <c r="AD16" s="869"/>
      <c r="AE16" s="1275"/>
      <c r="AF16" s="1279"/>
    </row>
    <row r="17" spans="1:32" ht="31.5" customHeight="1">
      <c r="A17" s="79"/>
      <c r="B17" s="75" t="s">
        <v>49</v>
      </c>
      <c r="C17" s="1695" t="s">
        <v>542</v>
      </c>
      <c r="D17" s="1696"/>
      <c r="E17" s="674" t="s">
        <v>452</v>
      </c>
      <c r="F17" s="313">
        <v>700</v>
      </c>
      <c r="G17" s="232"/>
      <c r="H17" s="232"/>
      <c r="I17" s="641"/>
      <c r="J17" s="641"/>
      <c r="K17" s="641"/>
      <c r="L17" s="313">
        <v>700</v>
      </c>
      <c r="M17" s="313">
        <v>700</v>
      </c>
      <c r="N17" s="313">
        <v>1250</v>
      </c>
      <c r="O17" s="313">
        <v>700</v>
      </c>
      <c r="P17" s="232"/>
      <c r="Q17" s="232"/>
      <c r="R17" s="641"/>
      <c r="S17" s="641"/>
      <c r="T17" s="641"/>
      <c r="U17" s="313">
        <v>700</v>
      </c>
      <c r="V17" s="313">
        <v>700</v>
      </c>
      <c r="W17" s="1546">
        <f t="shared" si="1"/>
        <v>1250</v>
      </c>
      <c r="X17" s="313"/>
      <c r="Y17" s="638"/>
      <c r="Z17" s="638"/>
      <c r="AA17" s="639"/>
      <c r="AB17" s="639"/>
      <c r="AC17" s="639"/>
      <c r="AD17" s="869"/>
      <c r="AE17" s="1275"/>
      <c r="AF17" s="1279"/>
    </row>
    <row r="18" spans="1:32" ht="30" customHeight="1">
      <c r="A18" s="79"/>
      <c r="B18" s="75"/>
      <c r="C18" s="75" t="s">
        <v>370</v>
      </c>
      <c r="D18" s="839" t="s">
        <v>372</v>
      </c>
      <c r="E18" s="673"/>
      <c r="F18" s="313"/>
      <c r="G18" s="232"/>
      <c r="H18" s="232"/>
      <c r="I18" s="641"/>
      <c r="J18" s="641"/>
      <c r="K18" s="641"/>
      <c r="L18" s="313"/>
      <c r="M18" s="313"/>
      <c r="N18" s="313"/>
      <c r="O18" s="313"/>
      <c r="P18" s="232"/>
      <c r="Q18" s="232"/>
      <c r="R18" s="641"/>
      <c r="S18" s="641"/>
      <c r="T18" s="641"/>
      <c r="U18" s="313"/>
      <c r="V18" s="313"/>
      <c r="W18" s="1546">
        <f t="shared" si="1"/>
        <v>0</v>
      </c>
      <c r="X18" s="313"/>
      <c r="Y18" s="638"/>
      <c r="Z18" s="638"/>
      <c r="AA18" s="639"/>
      <c r="AB18" s="639"/>
      <c r="AC18" s="639"/>
      <c r="AD18" s="869"/>
      <c r="AE18" s="1275"/>
      <c r="AF18" s="1279"/>
    </row>
    <row r="19" spans="1:32" ht="21.75" customHeight="1">
      <c r="A19" s="79"/>
      <c r="B19" s="75"/>
      <c r="C19" s="75" t="s">
        <v>371</v>
      </c>
      <c r="D19" s="501" t="s">
        <v>344</v>
      </c>
      <c r="E19" s="673"/>
      <c r="F19" s="313">
        <v>700</v>
      </c>
      <c r="G19" s="232"/>
      <c r="H19" s="232"/>
      <c r="I19" s="641"/>
      <c r="J19" s="641"/>
      <c r="K19" s="641"/>
      <c r="L19" s="313">
        <v>700</v>
      </c>
      <c r="M19" s="313">
        <v>700</v>
      </c>
      <c r="N19" s="313">
        <v>1250</v>
      </c>
      <c r="O19" s="313">
        <v>700</v>
      </c>
      <c r="P19" s="232"/>
      <c r="Q19" s="232"/>
      <c r="R19" s="641"/>
      <c r="S19" s="641"/>
      <c r="T19" s="641"/>
      <c r="U19" s="313">
        <v>700</v>
      </c>
      <c r="V19" s="313">
        <v>700</v>
      </c>
      <c r="W19" s="1546">
        <f t="shared" si="1"/>
        <v>1250</v>
      </c>
      <c r="X19" s="313"/>
      <c r="Y19" s="638"/>
      <c r="Z19" s="638"/>
      <c r="AA19" s="639"/>
      <c r="AB19" s="639"/>
      <c r="AC19" s="639"/>
      <c r="AD19" s="869"/>
      <c r="AE19" s="1275"/>
      <c r="AF19" s="1279"/>
    </row>
    <row r="20" spans="1:32" ht="21.75" customHeight="1" thickBot="1">
      <c r="A20" s="420"/>
      <c r="B20" s="642" t="s">
        <v>50</v>
      </c>
      <c r="C20" s="1686" t="s">
        <v>373</v>
      </c>
      <c r="D20" s="1697"/>
      <c r="E20" s="675" t="s">
        <v>453</v>
      </c>
      <c r="F20" s="418">
        <v>100</v>
      </c>
      <c r="G20" s="419"/>
      <c r="H20" s="419"/>
      <c r="I20" s="643"/>
      <c r="J20" s="643"/>
      <c r="K20" s="643"/>
      <c r="L20" s="418">
        <v>100</v>
      </c>
      <c r="M20" s="418">
        <v>100</v>
      </c>
      <c r="N20" s="418">
        <v>845</v>
      </c>
      <c r="O20" s="418">
        <v>100</v>
      </c>
      <c r="P20" s="419"/>
      <c r="Q20" s="419"/>
      <c r="R20" s="643"/>
      <c r="S20" s="643"/>
      <c r="T20" s="643"/>
      <c r="U20" s="418">
        <v>100</v>
      </c>
      <c r="V20" s="418">
        <v>100</v>
      </c>
      <c r="W20" s="1545">
        <f t="shared" si="1"/>
        <v>845</v>
      </c>
      <c r="X20" s="418"/>
      <c r="Y20" s="638"/>
      <c r="Z20" s="638"/>
      <c r="AA20" s="639"/>
      <c r="AB20" s="639"/>
      <c r="AC20" s="639"/>
      <c r="AD20" s="870"/>
      <c r="AE20" s="837"/>
      <c r="AF20" s="1282"/>
    </row>
    <row r="21" spans="1:32" ht="21.75" customHeight="1" thickBot="1">
      <c r="A21" s="82" t="s">
        <v>374</v>
      </c>
      <c r="B21" s="1666" t="s">
        <v>375</v>
      </c>
      <c r="C21" s="1666"/>
      <c r="D21" s="1666"/>
      <c r="E21" s="670" t="s">
        <v>455</v>
      </c>
      <c r="F21" s="311">
        <f>F22+F23+F24+F28+F29+F30+F31</f>
        <v>10218</v>
      </c>
      <c r="G21" s="311">
        <f aca="true" t="shared" si="2" ref="G21:X21">G22+G23+G24+G28+G29+G30+G31</f>
        <v>0</v>
      </c>
      <c r="H21" s="311">
        <f t="shared" si="2"/>
        <v>0</v>
      </c>
      <c r="I21" s="311">
        <f t="shared" si="2"/>
        <v>0</v>
      </c>
      <c r="J21" s="311">
        <f t="shared" si="2"/>
        <v>0</v>
      </c>
      <c r="K21" s="311">
        <f t="shared" si="2"/>
        <v>0</v>
      </c>
      <c r="L21" s="311">
        <f>L22+L23+L24+L28+L29+L30+L31</f>
        <v>10218</v>
      </c>
      <c r="M21" s="311">
        <v>10888</v>
      </c>
      <c r="N21" s="311">
        <v>11327</v>
      </c>
      <c r="O21" s="311">
        <f t="shared" si="2"/>
        <v>6725</v>
      </c>
      <c r="P21" s="311">
        <f t="shared" si="2"/>
        <v>0</v>
      </c>
      <c r="Q21" s="311">
        <f t="shared" si="2"/>
        <v>0</v>
      </c>
      <c r="R21" s="311">
        <f t="shared" si="2"/>
        <v>0</v>
      </c>
      <c r="S21" s="311">
        <f t="shared" si="2"/>
        <v>0</v>
      </c>
      <c r="T21" s="311">
        <f t="shared" si="2"/>
        <v>0</v>
      </c>
      <c r="U21" s="311">
        <f>U22+U23+U24+U28+U29+U30+U31</f>
        <v>6725</v>
      </c>
      <c r="V21" s="311">
        <v>7395</v>
      </c>
      <c r="W21" s="311">
        <f t="shared" si="1"/>
        <v>7810</v>
      </c>
      <c r="X21" s="311">
        <f t="shared" si="2"/>
        <v>3493</v>
      </c>
      <c r="Y21" s="230">
        <f>SUM(Y22:Y31)</f>
        <v>0</v>
      </c>
      <c r="Z21" s="230">
        <f>SUM(Z22:Z31)</f>
        <v>0</v>
      </c>
      <c r="AA21" s="368">
        <f>SUM(AA22:AA31)</f>
        <v>0</v>
      </c>
      <c r="AB21" s="368">
        <f>SUM(AB22:AB31)</f>
        <v>0</v>
      </c>
      <c r="AC21" s="368">
        <f>SUM(AC22:AC31)</f>
        <v>870</v>
      </c>
      <c r="AD21" s="1024">
        <v>3493</v>
      </c>
      <c r="AE21" s="1509">
        <v>3493</v>
      </c>
      <c r="AF21" s="1283">
        <v>3517</v>
      </c>
    </row>
    <row r="22" spans="1:32" ht="21.75" customHeight="1">
      <c r="A22" s="80"/>
      <c r="B22" s="81" t="s">
        <v>36</v>
      </c>
      <c r="C22" s="1674" t="s">
        <v>376</v>
      </c>
      <c r="D22" s="1674"/>
      <c r="E22" s="676" t="s">
        <v>456</v>
      </c>
      <c r="F22" s="312">
        <v>3753</v>
      </c>
      <c r="G22" s="231"/>
      <c r="H22" s="231"/>
      <c r="I22" s="369"/>
      <c r="J22" s="369"/>
      <c r="K22" s="369"/>
      <c r="L22" s="312">
        <v>3753</v>
      </c>
      <c r="M22" s="312">
        <v>3753</v>
      </c>
      <c r="N22" s="312">
        <v>3777</v>
      </c>
      <c r="O22" s="312">
        <v>260</v>
      </c>
      <c r="P22" s="231"/>
      <c r="Q22" s="231"/>
      <c r="R22" s="369"/>
      <c r="S22" s="369"/>
      <c r="T22" s="369"/>
      <c r="U22" s="312">
        <v>260</v>
      </c>
      <c r="V22" s="312">
        <v>260</v>
      </c>
      <c r="W22" s="1544">
        <f t="shared" si="1"/>
        <v>260</v>
      </c>
      <c r="X22" s="312">
        <v>3493</v>
      </c>
      <c r="Y22" s="231"/>
      <c r="Z22" s="231"/>
      <c r="AA22" s="369"/>
      <c r="AB22" s="369"/>
      <c r="AC22" s="369">
        <v>600</v>
      </c>
      <c r="AD22" s="1025">
        <v>3493</v>
      </c>
      <c r="AE22" s="837">
        <v>3493</v>
      </c>
      <c r="AF22" s="1280">
        <v>3517</v>
      </c>
    </row>
    <row r="23" spans="1:32" ht="21.75" customHeight="1">
      <c r="A23" s="79"/>
      <c r="B23" s="75" t="s">
        <v>37</v>
      </c>
      <c r="C23" s="1681" t="s">
        <v>416</v>
      </c>
      <c r="D23" s="1681"/>
      <c r="E23" s="672" t="s">
        <v>457</v>
      </c>
      <c r="F23" s="318"/>
      <c r="G23" s="234"/>
      <c r="H23" s="234"/>
      <c r="I23" s="234"/>
      <c r="J23" s="234"/>
      <c r="K23" s="234"/>
      <c r="L23" s="318"/>
      <c r="M23" s="318"/>
      <c r="N23" s="318"/>
      <c r="O23" s="318"/>
      <c r="P23" s="234"/>
      <c r="Q23" s="234"/>
      <c r="R23" s="234"/>
      <c r="S23" s="234"/>
      <c r="T23" s="234"/>
      <c r="U23" s="318"/>
      <c r="V23" s="318"/>
      <c r="W23" s="1546">
        <f t="shared" si="1"/>
        <v>0</v>
      </c>
      <c r="X23" s="318"/>
      <c r="Y23" s="234"/>
      <c r="Z23" s="234"/>
      <c r="AA23" s="234"/>
      <c r="AB23" s="234"/>
      <c r="AC23" s="234"/>
      <c r="AD23" s="1026"/>
      <c r="AE23" s="1275"/>
      <c r="AF23" s="1279"/>
    </row>
    <row r="24" spans="1:32" ht="21.75" customHeight="1">
      <c r="A24" s="79"/>
      <c r="B24" s="75" t="s">
        <v>38</v>
      </c>
      <c r="C24" s="1681" t="s">
        <v>378</v>
      </c>
      <c r="D24" s="1681"/>
      <c r="E24" s="672" t="s">
        <v>458</v>
      </c>
      <c r="F24" s="318">
        <v>6265</v>
      </c>
      <c r="G24" s="234"/>
      <c r="H24" s="234"/>
      <c r="I24" s="234"/>
      <c r="J24" s="234"/>
      <c r="K24" s="234"/>
      <c r="L24" s="318">
        <v>6265</v>
      </c>
      <c r="M24" s="318">
        <v>6935</v>
      </c>
      <c r="N24" s="318">
        <v>7350</v>
      </c>
      <c r="O24" s="318">
        <v>6265</v>
      </c>
      <c r="P24" s="234"/>
      <c r="Q24" s="234"/>
      <c r="R24" s="234"/>
      <c r="S24" s="234"/>
      <c r="T24" s="234"/>
      <c r="U24" s="318">
        <v>6265</v>
      </c>
      <c r="V24" s="318">
        <v>6935</v>
      </c>
      <c r="W24" s="1546">
        <f t="shared" si="1"/>
        <v>7350</v>
      </c>
      <c r="X24" s="318"/>
      <c r="Y24" s="234"/>
      <c r="Z24" s="234"/>
      <c r="AA24" s="234"/>
      <c r="AB24" s="234"/>
      <c r="AC24" s="234"/>
      <c r="AD24" s="1026"/>
      <c r="AE24" s="1275"/>
      <c r="AF24" s="1279"/>
    </row>
    <row r="25" spans="1:32" ht="30" customHeight="1">
      <c r="A25" s="79"/>
      <c r="B25" s="75"/>
      <c r="C25" s="75" t="s">
        <v>105</v>
      </c>
      <c r="D25" s="281" t="s">
        <v>379</v>
      </c>
      <c r="E25" s="672"/>
      <c r="F25" s="318">
        <v>6265</v>
      </c>
      <c r="G25" s="234"/>
      <c r="H25" s="234"/>
      <c r="I25" s="234"/>
      <c r="J25" s="234"/>
      <c r="K25" s="234"/>
      <c r="L25" s="318">
        <v>6265</v>
      </c>
      <c r="M25" s="318">
        <v>6935</v>
      </c>
      <c r="N25" s="318">
        <v>7234</v>
      </c>
      <c r="O25" s="318">
        <v>6265</v>
      </c>
      <c r="P25" s="234"/>
      <c r="Q25" s="234"/>
      <c r="R25" s="234"/>
      <c r="S25" s="234"/>
      <c r="T25" s="234"/>
      <c r="U25" s="318">
        <v>6265</v>
      </c>
      <c r="V25" s="318">
        <v>6935</v>
      </c>
      <c r="W25" s="1546">
        <f t="shared" si="1"/>
        <v>7234</v>
      </c>
      <c r="X25" s="318"/>
      <c r="Y25" s="234"/>
      <c r="Z25" s="234"/>
      <c r="AA25" s="234"/>
      <c r="AB25" s="234"/>
      <c r="AC25" s="234"/>
      <c r="AD25" s="1026"/>
      <c r="AE25" s="1275"/>
      <c r="AF25" s="1279"/>
    </row>
    <row r="26" spans="1:32" ht="45" customHeight="1">
      <c r="A26" s="79"/>
      <c r="B26" s="75"/>
      <c r="C26" s="75" t="s">
        <v>106</v>
      </c>
      <c r="D26" s="281" t="s">
        <v>380</v>
      </c>
      <c r="E26" s="672"/>
      <c r="F26" s="318"/>
      <c r="G26" s="234"/>
      <c r="H26" s="234"/>
      <c r="I26" s="234"/>
      <c r="J26" s="234"/>
      <c r="K26" s="234"/>
      <c r="L26" s="318"/>
      <c r="M26" s="318"/>
      <c r="N26" s="318">
        <v>116</v>
      </c>
      <c r="O26" s="318"/>
      <c r="P26" s="234"/>
      <c r="Q26" s="234"/>
      <c r="R26" s="234"/>
      <c r="S26" s="234"/>
      <c r="T26" s="234"/>
      <c r="U26" s="318"/>
      <c r="V26" s="318"/>
      <c r="W26" s="1546">
        <f t="shared" si="1"/>
        <v>116</v>
      </c>
      <c r="X26" s="318"/>
      <c r="Y26" s="234"/>
      <c r="Z26" s="234"/>
      <c r="AA26" s="234"/>
      <c r="AB26" s="234"/>
      <c r="AC26" s="234"/>
      <c r="AD26" s="1026"/>
      <c r="AE26" s="1275"/>
      <c r="AF26" s="1279"/>
    </row>
    <row r="27" spans="1:32" ht="21.75" customHeight="1">
      <c r="A27" s="79"/>
      <c r="B27" s="75"/>
      <c r="C27" s="75" t="s">
        <v>107</v>
      </c>
      <c r="D27" s="281" t="s">
        <v>381</v>
      </c>
      <c r="E27" s="672"/>
      <c r="F27" s="318"/>
      <c r="G27" s="234"/>
      <c r="H27" s="234"/>
      <c r="I27" s="234"/>
      <c r="J27" s="234"/>
      <c r="K27" s="234"/>
      <c r="L27" s="318"/>
      <c r="M27" s="318"/>
      <c r="N27" s="318"/>
      <c r="O27" s="318"/>
      <c r="P27" s="234"/>
      <c r="Q27" s="234"/>
      <c r="R27" s="234"/>
      <c r="S27" s="234"/>
      <c r="T27" s="234"/>
      <c r="U27" s="318"/>
      <c r="V27" s="318"/>
      <c r="W27" s="1546">
        <f t="shared" si="1"/>
        <v>0</v>
      </c>
      <c r="X27" s="318"/>
      <c r="Y27" s="234"/>
      <c r="Z27" s="234"/>
      <c r="AA27" s="234"/>
      <c r="AB27" s="234"/>
      <c r="AC27" s="234"/>
      <c r="AD27" s="1026"/>
      <c r="AE27" s="1275"/>
      <c r="AF27" s="1279"/>
    </row>
    <row r="28" spans="1:32" ht="21.75" customHeight="1">
      <c r="A28" s="79"/>
      <c r="B28" s="75" t="s">
        <v>346</v>
      </c>
      <c r="C28" s="1681" t="s">
        <v>382</v>
      </c>
      <c r="D28" s="1681"/>
      <c r="E28" s="672"/>
      <c r="F28" s="318"/>
      <c r="G28" s="234"/>
      <c r="H28" s="234"/>
      <c r="I28" s="234"/>
      <c r="J28" s="234"/>
      <c r="K28" s="234"/>
      <c r="L28" s="318"/>
      <c r="M28" s="318"/>
      <c r="N28" s="318"/>
      <c r="O28" s="318"/>
      <c r="P28" s="234"/>
      <c r="Q28" s="234"/>
      <c r="R28" s="234"/>
      <c r="S28" s="234"/>
      <c r="T28" s="234"/>
      <c r="U28" s="318"/>
      <c r="V28" s="318"/>
      <c r="W28" s="1546">
        <f t="shared" si="1"/>
        <v>0</v>
      </c>
      <c r="X28" s="318"/>
      <c r="Y28" s="234"/>
      <c r="Z28" s="234"/>
      <c r="AA28" s="234"/>
      <c r="AB28" s="234"/>
      <c r="AC28" s="234">
        <v>270</v>
      </c>
      <c r="AD28" s="1026"/>
      <c r="AE28" s="1275"/>
      <c r="AF28" s="1279"/>
    </row>
    <row r="29" spans="1:32" ht="21.75" customHeight="1">
      <c r="A29" s="83"/>
      <c r="B29" s="84" t="s">
        <v>383</v>
      </c>
      <c r="C29" s="1681" t="s">
        <v>384</v>
      </c>
      <c r="D29" s="1693"/>
      <c r="E29" s="672"/>
      <c r="F29" s="318"/>
      <c r="G29" s="234"/>
      <c r="H29" s="234"/>
      <c r="I29" s="234"/>
      <c r="J29" s="234"/>
      <c r="K29" s="234"/>
      <c r="L29" s="318"/>
      <c r="M29" s="318"/>
      <c r="N29" s="318"/>
      <c r="O29" s="318"/>
      <c r="P29" s="234"/>
      <c r="Q29" s="234"/>
      <c r="R29" s="234"/>
      <c r="S29" s="234"/>
      <c r="T29" s="234"/>
      <c r="U29" s="318"/>
      <c r="V29" s="318"/>
      <c r="W29" s="1546">
        <f t="shared" si="1"/>
        <v>0</v>
      </c>
      <c r="X29" s="318"/>
      <c r="Y29" s="234"/>
      <c r="Z29" s="234"/>
      <c r="AA29" s="234"/>
      <c r="AB29" s="234"/>
      <c r="AC29" s="234"/>
      <c r="AD29" s="1026"/>
      <c r="AE29" s="1275"/>
      <c r="AF29" s="1279"/>
    </row>
    <row r="30" spans="1:32" ht="21.75" customHeight="1">
      <c r="A30" s="83"/>
      <c r="B30" s="84" t="s">
        <v>385</v>
      </c>
      <c r="C30" s="1681" t="s">
        <v>386</v>
      </c>
      <c r="D30" s="1693"/>
      <c r="E30" s="672" t="s">
        <v>459</v>
      </c>
      <c r="F30" s="318"/>
      <c r="G30" s="234"/>
      <c r="H30" s="234"/>
      <c r="I30" s="234"/>
      <c r="J30" s="234"/>
      <c r="K30" s="234"/>
      <c r="L30" s="318"/>
      <c r="M30" s="318"/>
      <c r="N30" s="318"/>
      <c r="O30" s="318"/>
      <c r="P30" s="234"/>
      <c r="Q30" s="234"/>
      <c r="R30" s="234"/>
      <c r="S30" s="234"/>
      <c r="T30" s="234"/>
      <c r="U30" s="318"/>
      <c r="V30" s="318"/>
      <c r="W30" s="1546">
        <f t="shared" si="1"/>
        <v>0</v>
      </c>
      <c r="X30" s="318"/>
      <c r="Y30" s="234"/>
      <c r="Z30" s="234"/>
      <c r="AA30" s="234"/>
      <c r="AB30" s="234"/>
      <c r="AC30" s="234"/>
      <c r="AD30" s="1026"/>
      <c r="AE30" s="1275"/>
      <c r="AF30" s="1279"/>
    </row>
    <row r="31" spans="1:32" ht="21.75" customHeight="1" thickBot="1">
      <c r="A31" s="83"/>
      <c r="B31" s="84" t="s">
        <v>78</v>
      </c>
      <c r="C31" s="1677" t="s">
        <v>79</v>
      </c>
      <c r="D31" s="1677"/>
      <c r="E31" s="677" t="s">
        <v>460</v>
      </c>
      <c r="F31" s="318">
        <v>200</v>
      </c>
      <c r="G31" s="234"/>
      <c r="H31" s="234"/>
      <c r="I31" s="234"/>
      <c r="J31" s="234"/>
      <c r="K31" s="234"/>
      <c r="L31" s="318">
        <v>200</v>
      </c>
      <c r="M31" s="318">
        <v>200</v>
      </c>
      <c r="N31" s="318">
        <v>200</v>
      </c>
      <c r="O31" s="318">
        <v>200</v>
      </c>
      <c r="P31" s="234"/>
      <c r="Q31" s="234"/>
      <c r="R31" s="234"/>
      <c r="S31" s="234"/>
      <c r="T31" s="234"/>
      <c r="U31" s="318">
        <v>200</v>
      </c>
      <c r="V31" s="318">
        <v>200</v>
      </c>
      <c r="W31" s="1545">
        <f t="shared" si="1"/>
        <v>200</v>
      </c>
      <c r="X31" s="318"/>
      <c r="Y31" s="234"/>
      <c r="Z31" s="234"/>
      <c r="AA31" s="234"/>
      <c r="AB31" s="234"/>
      <c r="AC31" s="234"/>
      <c r="AD31" s="1027"/>
      <c r="AE31" s="837"/>
      <c r="AF31" s="1282"/>
    </row>
    <row r="32" spans="1:32" ht="35.25" customHeight="1" thickBot="1">
      <c r="A32" s="86" t="s">
        <v>10</v>
      </c>
      <c r="B32" s="1666" t="s">
        <v>387</v>
      </c>
      <c r="C32" s="1666"/>
      <c r="D32" s="1666"/>
      <c r="E32" s="670" t="s">
        <v>454</v>
      </c>
      <c r="F32" s="306">
        <f>F33+F34+F35+F36</f>
        <v>38210</v>
      </c>
      <c r="G32" s="306">
        <f aca="true" t="shared" si="3" ref="G32:X32">G33+G34+G35+G36</f>
        <v>0</v>
      </c>
      <c r="H32" s="306">
        <f t="shared" si="3"/>
        <v>0</v>
      </c>
      <c r="I32" s="306">
        <f t="shared" si="3"/>
        <v>0</v>
      </c>
      <c r="J32" s="306">
        <f t="shared" si="3"/>
        <v>0</v>
      </c>
      <c r="K32" s="306">
        <f t="shared" si="3"/>
        <v>0</v>
      </c>
      <c r="L32" s="306">
        <v>38829</v>
      </c>
      <c r="M32" s="306">
        <v>40255</v>
      </c>
      <c r="N32" s="306">
        <v>40839</v>
      </c>
      <c r="O32" s="306">
        <f t="shared" si="3"/>
        <v>38210</v>
      </c>
      <c r="P32" s="306">
        <f t="shared" si="3"/>
        <v>0</v>
      </c>
      <c r="Q32" s="306">
        <f t="shared" si="3"/>
        <v>0</v>
      </c>
      <c r="R32" s="306">
        <f t="shared" si="3"/>
        <v>0</v>
      </c>
      <c r="S32" s="306">
        <f t="shared" si="3"/>
        <v>0</v>
      </c>
      <c r="T32" s="306">
        <f t="shared" si="3"/>
        <v>0</v>
      </c>
      <c r="U32" s="306">
        <v>38764</v>
      </c>
      <c r="V32" s="306">
        <v>40129</v>
      </c>
      <c r="W32" s="311">
        <f t="shared" si="1"/>
        <v>40652</v>
      </c>
      <c r="X32" s="306">
        <f t="shared" si="3"/>
        <v>0</v>
      </c>
      <c r="Y32" s="89"/>
      <c r="Z32" s="89"/>
      <c r="AA32" s="89"/>
      <c r="AB32" s="89"/>
      <c r="AC32" s="89"/>
      <c r="AD32" s="1024">
        <v>65</v>
      </c>
      <c r="AE32" s="1509">
        <v>126</v>
      </c>
      <c r="AF32" s="1283">
        <v>187</v>
      </c>
    </row>
    <row r="33" spans="1:32" ht="21.75" customHeight="1" thickBot="1">
      <c r="A33" s="80"/>
      <c r="B33" s="84" t="s">
        <v>39</v>
      </c>
      <c r="C33" s="1689" t="s">
        <v>388</v>
      </c>
      <c r="D33" s="1694"/>
      <c r="E33" s="678" t="s">
        <v>461</v>
      </c>
      <c r="F33" s="645">
        <v>25036</v>
      </c>
      <c r="G33" s="646"/>
      <c r="H33" s="646"/>
      <c r="I33" s="646"/>
      <c r="J33" s="646"/>
      <c r="K33" s="646"/>
      <c r="L33" s="804">
        <v>25360</v>
      </c>
      <c r="M33" s="804">
        <v>26081</v>
      </c>
      <c r="N33" s="804">
        <v>26555</v>
      </c>
      <c r="O33" s="645">
        <v>25036</v>
      </c>
      <c r="P33" s="646"/>
      <c r="Q33" s="646"/>
      <c r="R33" s="646"/>
      <c r="S33" s="646"/>
      <c r="T33" s="646"/>
      <c r="U33" s="804">
        <v>25360</v>
      </c>
      <c r="V33" s="804">
        <v>25955</v>
      </c>
      <c r="W33" s="1544">
        <f t="shared" si="1"/>
        <v>26368</v>
      </c>
      <c r="X33" s="645"/>
      <c r="Y33" s="89"/>
      <c r="Z33" s="89"/>
      <c r="AA33" s="89"/>
      <c r="AB33" s="89"/>
      <c r="AC33" s="89"/>
      <c r="AD33" s="1025"/>
      <c r="AE33" s="837">
        <v>126</v>
      </c>
      <c r="AF33" s="1280">
        <v>187</v>
      </c>
    </row>
    <row r="34" spans="1:32" ht="21.75" customHeight="1" thickBot="1">
      <c r="A34" s="79"/>
      <c r="B34" s="84" t="s">
        <v>40</v>
      </c>
      <c r="C34" s="1681" t="s">
        <v>389</v>
      </c>
      <c r="D34" s="1693"/>
      <c r="E34" s="672"/>
      <c r="F34" s="647"/>
      <c r="G34" s="648"/>
      <c r="H34" s="648"/>
      <c r="I34" s="648"/>
      <c r="J34" s="648"/>
      <c r="K34" s="648"/>
      <c r="L34" s="805">
        <v>295</v>
      </c>
      <c r="M34" s="805"/>
      <c r="N34" s="805"/>
      <c r="O34" s="647"/>
      <c r="P34" s="648"/>
      <c r="Q34" s="648"/>
      <c r="R34" s="648"/>
      <c r="S34" s="648"/>
      <c r="T34" s="648"/>
      <c r="U34" s="805">
        <v>235</v>
      </c>
      <c r="V34" s="805"/>
      <c r="W34" s="1546">
        <f t="shared" si="1"/>
        <v>0</v>
      </c>
      <c r="X34" s="647"/>
      <c r="Y34" s="89"/>
      <c r="Z34" s="89"/>
      <c r="AA34" s="89"/>
      <c r="AB34" s="89"/>
      <c r="AC34" s="89"/>
      <c r="AD34" s="1028">
        <v>65</v>
      </c>
      <c r="AE34" s="1275"/>
      <c r="AF34" s="1279"/>
    </row>
    <row r="35" spans="1:32" ht="21.75" customHeight="1" thickBot="1">
      <c r="A35" s="79"/>
      <c r="B35" s="84" t="s">
        <v>76</v>
      </c>
      <c r="C35" s="1681" t="s">
        <v>390</v>
      </c>
      <c r="D35" s="1693"/>
      <c r="E35" s="672"/>
      <c r="F35" s="647"/>
      <c r="G35" s="648"/>
      <c r="H35" s="648"/>
      <c r="I35" s="648"/>
      <c r="J35" s="648"/>
      <c r="K35" s="648"/>
      <c r="L35" s="805"/>
      <c r="M35" s="805"/>
      <c r="N35" s="805"/>
      <c r="O35" s="647"/>
      <c r="P35" s="648"/>
      <c r="Q35" s="648"/>
      <c r="R35" s="648"/>
      <c r="S35" s="648"/>
      <c r="T35" s="648"/>
      <c r="U35" s="805"/>
      <c r="V35" s="805"/>
      <c r="W35" s="1546">
        <f t="shared" si="1"/>
        <v>0</v>
      </c>
      <c r="X35" s="647"/>
      <c r="Y35" s="89"/>
      <c r="Z35" s="89"/>
      <c r="AA35" s="89"/>
      <c r="AB35" s="89"/>
      <c r="AC35" s="89"/>
      <c r="AD35" s="1026"/>
      <c r="AE35" s="1275"/>
      <c r="AF35" s="1279"/>
    </row>
    <row r="36" spans="1:32" ht="30.75" customHeight="1" thickBot="1">
      <c r="A36" s="79"/>
      <c r="B36" s="84" t="s">
        <v>77</v>
      </c>
      <c r="C36" s="1681" t="s">
        <v>391</v>
      </c>
      <c r="D36" s="1693"/>
      <c r="E36" s="672" t="s">
        <v>462</v>
      </c>
      <c r="F36" s="647">
        <v>13174</v>
      </c>
      <c r="G36" s="648"/>
      <c r="H36" s="648"/>
      <c r="I36" s="648"/>
      <c r="J36" s="648"/>
      <c r="K36" s="648"/>
      <c r="L36" s="805">
        <v>13174</v>
      </c>
      <c r="M36" s="805">
        <v>14174</v>
      </c>
      <c r="N36" s="805">
        <v>14284</v>
      </c>
      <c r="O36" s="647">
        <v>13174</v>
      </c>
      <c r="P36" s="648"/>
      <c r="Q36" s="648"/>
      <c r="R36" s="648"/>
      <c r="S36" s="648"/>
      <c r="T36" s="648"/>
      <c r="U36" s="805">
        <v>13174</v>
      </c>
      <c r="V36" s="805">
        <v>14174</v>
      </c>
      <c r="W36" s="1546">
        <f t="shared" si="1"/>
        <v>14284</v>
      </c>
      <c r="X36" s="647"/>
      <c r="Y36" s="89"/>
      <c r="Z36" s="89"/>
      <c r="AA36" s="89"/>
      <c r="AB36" s="89"/>
      <c r="AC36" s="89"/>
      <c r="AD36" s="1026"/>
      <c r="AE36" s="1275"/>
      <c r="AF36" s="1279"/>
    </row>
    <row r="37" spans="1:32" ht="27.75" customHeight="1" thickBot="1">
      <c r="A37" s="79"/>
      <c r="B37" s="84"/>
      <c r="C37" s="81" t="s">
        <v>392</v>
      </c>
      <c r="D37" s="644" t="s">
        <v>30</v>
      </c>
      <c r="E37" s="676"/>
      <c r="F37" s="647">
        <v>8101</v>
      </c>
      <c r="G37" s="648"/>
      <c r="H37" s="648"/>
      <c r="I37" s="648"/>
      <c r="J37" s="648"/>
      <c r="K37" s="648"/>
      <c r="L37" s="805">
        <v>8101</v>
      </c>
      <c r="M37" s="805">
        <v>9101</v>
      </c>
      <c r="N37" s="805">
        <v>9101</v>
      </c>
      <c r="O37" s="647">
        <v>8101</v>
      </c>
      <c r="P37" s="648"/>
      <c r="Q37" s="648"/>
      <c r="R37" s="648"/>
      <c r="S37" s="648"/>
      <c r="T37" s="648"/>
      <c r="U37" s="805">
        <v>8101</v>
      </c>
      <c r="V37" s="805">
        <v>9101</v>
      </c>
      <c r="W37" s="1546">
        <f t="shared" si="1"/>
        <v>9101</v>
      </c>
      <c r="X37" s="647"/>
      <c r="Y37" s="89"/>
      <c r="Z37" s="89"/>
      <c r="AA37" s="89"/>
      <c r="AB37" s="89"/>
      <c r="AC37" s="89"/>
      <c r="AD37" s="1026"/>
      <c r="AE37" s="1275"/>
      <c r="AF37" s="1279"/>
    </row>
    <row r="38" spans="1:32" ht="21.75" customHeight="1" thickBot="1">
      <c r="A38" s="79"/>
      <c r="B38" s="84"/>
      <c r="C38" s="75" t="s">
        <v>393</v>
      </c>
      <c r="D38" s="281" t="s">
        <v>29</v>
      </c>
      <c r="E38" s="672"/>
      <c r="F38" s="647"/>
      <c r="G38" s="648"/>
      <c r="H38" s="648"/>
      <c r="I38" s="648"/>
      <c r="J38" s="648"/>
      <c r="K38" s="648"/>
      <c r="L38" s="805"/>
      <c r="M38" s="805"/>
      <c r="N38" s="805"/>
      <c r="O38" s="647"/>
      <c r="P38" s="648"/>
      <c r="Q38" s="648"/>
      <c r="R38" s="648"/>
      <c r="S38" s="648"/>
      <c r="T38" s="648"/>
      <c r="U38" s="805"/>
      <c r="V38" s="805"/>
      <c r="W38" s="1577">
        <f t="shared" si="1"/>
        <v>0</v>
      </c>
      <c r="X38" s="647"/>
      <c r="Y38" s="89"/>
      <c r="Z38" s="89"/>
      <c r="AA38" s="89"/>
      <c r="AB38" s="89"/>
      <c r="AC38" s="89"/>
      <c r="AD38" s="1026"/>
      <c r="AE38" s="1275"/>
      <c r="AF38" s="1279"/>
    </row>
    <row r="39" spans="1:32" ht="30.75" customHeight="1" thickBot="1">
      <c r="A39" s="79"/>
      <c r="B39" s="84"/>
      <c r="C39" s="75" t="s">
        <v>394</v>
      </c>
      <c r="D39" s="281" t="s">
        <v>31</v>
      </c>
      <c r="E39" s="672"/>
      <c r="F39" s="649">
        <v>5073</v>
      </c>
      <c r="G39" s="650"/>
      <c r="H39" s="650"/>
      <c r="I39" s="650"/>
      <c r="J39" s="650"/>
      <c r="K39" s="650"/>
      <c r="L39" s="806">
        <v>5073</v>
      </c>
      <c r="M39" s="806">
        <v>5073</v>
      </c>
      <c r="N39" s="806">
        <v>5183</v>
      </c>
      <c r="O39" s="649">
        <v>5073</v>
      </c>
      <c r="P39" s="650"/>
      <c r="Q39" s="650"/>
      <c r="R39" s="650"/>
      <c r="S39" s="650"/>
      <c r="T39" s="650"/>
      <c r="U39" s="806">
        <v>5073</v>
      </c>
      <c r="V39" s="806">
        <v>5073</v>
      </c>
      <c r="W39" s="1547">
        <f t="shared" si="1"/>
        <v>5183</v>
      </c>
      <c r="X39" s="649"/>
      <c r="Y39" s="89"/>
      <c r="Z39" s="89"/>
      <c r="AA39" s="89"/>
      <c r="AB39" s="89"/>
      <c r="AC39" s="89"/>
      <c r="AD39" s="1027"/>
      <c r="AE39" s="837"/>
      <c r="AF39" s="1282"/>
    </row>
    <row r="40" spans="1:32" ht="33.75" customHeight="1" thickBot="1">
      <c r="A40" s="86" t="s">
        <v>11</v>
      </c>
      <c r="B40" s="1688" t="s">
        <v>395</v>
      </c>
      <c r="C40" s="1688"/>
      <c r="D40" s="1688"/>
      <c r="E40" s="679" t="s">
        <v>463</v>
      </c>
      <c r="F40" s="306">
        <f>F41+F42</f>
        <v>0</v>
      </c>
      <c r="G40" s="306">
        <f aca="true" t="shared" si="4" ref="G40:X40">G41+G42</f>
        <v>0</v>
      </c>
      <c r="H40" s="306">
        <f t="shared" si="4"/>
        <v>0</v>
      </c>
      <c r="I40" s="306">
        <f t="shared" si="4"/>
        <v>0</v>
      </c>
      <c r="J40" s="306">
        <f t="shared" si="4"/>
        <v>0</v>
      </c>
      <c r="K40" s="306">
        <f t="shared" si="4"/>
        <v>0</v>
      </c>
      <c r="L40" s="306"/>
      <c r="M40" s="306"/>
      <c r="N40" s="306"/>
      <c r="O40" s="306">
        <f t="shared" si="4"/>
        <v>0</v>
      </c>
      <c r="P40" s="306">
        <f t="shared" si="4"/>
        <v>0</v>
      </c>
      <c r="Q40" s="306">
        <f t="shared" si="4"/>
        <v>0</v>
      </c>
      <c r="R40" s="306">
        <f t="shared" si="4"/>
        <v>0</v>
      </c>
      <c r="S40" s="306">
        <f t="shared" si="4"/>
        <v>0</v>
      </c>
      <c r="T40" s="306">
        <f t="shared" si="4"/>
        <v>0</v>
      </c>
      <c r="U40" s="306"/>
      <c r="V40" s="306"/>
      <c r="W40" s="311">
        <f t="shared" si="1"/>
        <v>0</v>
      </c>
      <c r="X40" s="306">
        <f t="shared" si="4"/>
        <v>0</v>
      </c>
      <c r="Y40" s="89"/>
      <c r="Z40" s="89"/>
      <c r="AA40" s="89"/>
      <c r="AB40" s="89"/>
      <c r="AC40" s="89"/>
      <c r="AD40" s="1029"/>
      <c r="AE40" s="1276"/>
      <c r="AF40" s="1283"/>
    </row>
    <row r="41" spans="1:32" ht="21.75" customHeight="1">
      <c r="A41" s="80"/>
      <c r="B41" s="87" t="s">
        <v>396</v>
      </c>
      <c r="C41" s="1674" t="s">
        <v>398</v>
      </c>
      <c r="D41" s="1674"/>
      <c r="E41" s="676" t="s">
        <v>464</v>
      </c>
      <c r="F41" s="315"/>
      <c r="G41" s="316"/>
      <c r="H41" s="316"/>
      <c r="I41" s="316"/>
      <c r="J41" s="316"/>
      <c r="K41" s="316"/>
      <c r="L41" s="807"/>
      <c r="M41" s="807"/>
      <c r="N41" s="807"/>
      <c r="O41" s="315"/>
      <c r="P41" s="316"/>
      <c r="Q41" s="316"/>
      <c r="R41" s="316"/>
      <c r="S41" s="316"/>
      <c r="T41" s="316"/>
      <c r="U41" s="807"/>
      <c r="V41" s="807"/>
      <c r="W41" s="1544">
        <f t="shared" si="1"/>
        <v>0</v>
      </c>
      <c r="X41" s="315"/>
      <c r="Y41" s="316"/>
      <c r="Z41" s="316"/>
      <c r="AA41" s="316"/>
      <c r="AB41" s="316"/>
      <c r="AC41" s="316"/>
      <c r="AD41" s="1030"/>
      <c r="AE41" s="837"/>
      <c r="AF41" s="1280"/>
    </row>
    <row r="42" spans="1:32" ht="27" customHeight="1">
      <c r="A42" s="79"/>
      <c r="B42" s="76" t="s">
        <v>397</v>
      </c>
      <c r="C42" s="1681" t="s">
        <v>399</v>
      </c>
      <c r="D42" s="1681"/>
      <c r="E42" s="672" t="s">
        <v>465</v>
      </c>
      <c r="F42" s="318"/>
      <c r="G42" s="234"/>
      <c r="H42" s="234"/>
      <c r="I42" s="234"/>
      <c r="J42" s="234"/>
      <c r="K42" s="234"/>
      <c r="L42" s="803"/>
      <c r="M42" s="803"/>
      <c r="N42" s="803"/>
      <c r="O42" s="318"/>
      <c r="P42" s="234"/>
      <c r="Q42" s="234"/>
      <c r="R42" s="234"/>
      <c r="S42" s="234"/>
      <c r="T42" s="234"/>
      <c r="U42" s="803"/>
      <c r="V42" s="803"/>
      <c r="W42" s="1546">
        <f t="shared" si="1"/>
        <v>0</v>
      </c>
      <c r="X42" s="318"/>
      <c r="Y42" s="234"/>
      <c r="Z42" s="234"/>
      <c r="AA42" s="234"/>
      <c r="AB42" s="234"/>
      <c r="AC42" s="234"/>
      <c r="AD42" s="1026"/>
      <c r="AE42" s="1275"/>
      <c r="AF42" s="1279"/>
    </row>
    <row r="43" spans="1:32" ht="30.75" customHeight="1">
      <c r="A43" s="79"/>
      <c r="B43" s="87"/>
      <c r="C43" s="81" t="s">
        <v>400</v>
      </c>
      <c r="D43" s="644" t="s">
        <v>30</v>
      </c>
      <c r="E43" s="676"/>
      <c r="F43" s="318"/>
      <c r="G43" s="234"/>
      <c r="H43" s="234"/>
      <c r="I43" s="234"/>
      <c r="J43" s="234"/>
      <c r="K43" s="234"/>
      <c r="L43" s="803"/>
      <c r="M43" s="803"/>
      <c r="N43" s="803"/>
      <c r="O43" s="318"/>
      <c r="P43" s="234"/>
      <c r="Q43" s="234"/>
      <c r="R43" s="234"/>
      <c r="S43" s="234"/>
      <c r="T43" s="234"/>
      <c r="U43" s="803"/>
      <c r="V43" s="803"/>
      <c r="W43" s="1546">
        <f t="shared" si="1"/>
        <v>0</v>
      </c>
      <c r="X43" s="318"/>
      <c r="Y43" s="234"/>
      <c r="Z43" s="234"/>
      <c r="AA43" s="234"/>
      <c r="AB43" s="234"/>
      <c r="AC43" s="234"/>
      <c r="AD43" s="1026"/>
      <c r="AE43" s="1275"/>
      <c r="AF43" s="1279"/>
    </row>
    <row r="44" spans="1:32" ht="21.75" customHeight="1">
      <c r="A44" s="79"/>
      <c r="B44" s="76"/>
      <c r="C44" s="75" t="s">
        <v>401</v>
      </c>
      <c r="D44" s="644" t="s">
        <v>29</v>
      </c>
      <c r="E44" s="676"/>
      <c r="F44" s="318"/>
      <c r="G44" s="234"/>
      <c r="H44" s="234"/>
      <c r="I44" s="234"/>
      <c r="J44" s="234"/>
      <c r="K44" s="502"/>
      <c r="L44" s="808"/>
      <c r="M44" s="502"/>
      <c r="N44" s="808"/>
      <c r="O44" s="318"/>
      <c r="P44" s="234"/>
      <c r="Q44" s="234"/>
      <c r="R44" s="234"/>
      <c r="S44" s="234"/>
      <c r="T44" s="502"/>
      <c r="U44" s="808"/>
      <c r="V44" s="502"/>
      <c r="W44" s="1546">
        <f t="shared" si="1"/>
        <v>0</v>
      </c>
      <c r="X44" s="318"/>
      <c r="Y44" s="234"/>
      <c r="Z44" s="234"/>
      <c r="AA44" s="234"/>
      <c r="AB44" s="234"/>
      <c r="AC44" s="234"/>
      <c r="AD44" s="1026"/>
      <c r="AE44" s="1275"/>
      <c r="AF44" s="1279"/>
    </row>
    <row r="45" spans="1:32" ht="30" customHeight="1" thickBot="1">
      <c r="A45" s="83"/>
      <c r="B45" s="87"/>
      <c r="C45" s="81" t="s">
        <v>402</v>
      </c>
      <c r="D45" s="644" t="s">
        <v>403</v>
      </c>
      <c r="E45" s="676"/>
      <c r="F45" s="318"/>
      <c r="G45" s="234"/>
      <c r="H45" s="234"/>
      <c r="I45" s="234"/>
      <c r="J45" s="234"/>
      <c r="K45" s="502"/>
      <c r="L45" s="808"/>
      <c r="M45" s="502"/>
      <c r="N45" s="808"/>
      <c r="O45" s="318"/>
      <c r="P45" s="234"/>
      <c r="Q45" s="234"/>
      <c r="R45" s="234"/>
      <c r="S45" s="234"/>
      <c r="T45" s="502"/>
      <c r="U45" s="817"/>
      <c r="V45" s="1178"/>
      <c r="W45" s="1545">
        <f t="shared" si="1"/>
        <v>0</v>
      </c>
      <c r="X45" s="365"/>
      <c r="Y45" s="366"/>
      <c r="Z45" s="366"/>
      <c r="AA45" s="366"/>
      <c r="AB45" s="366"/>
      <c r="AC45" s="366"/>
      <c r="AD45" s="1027"/>
      <c r="AE45" s="837"/>
      <c r="AF45" s="1279"/>
    </row>
    <row r="46" spans="1:32" ht="21.75" customHeight="1" hidden="1">
      <c r="A46" s="327"/>
      <c r="B46" s="76"/>
      <c r="C46" s="1681"/>
      <c r="D46" s="1693"/>
      <c r="E46" s="672"/>
      <c r="F46" s="318"/>
      <c r="G46" s="234"/>
      <c r="H46" s="234"/>
      <c r="I46" s="234"/>
      <c r="J46" s="234"/>
      <c r="K46" s="502"/>
      <c r="L46" s="808"/>
      <c r="M46" s="808"/>
      <c r="N46" s="808"/>
      <c r="O46" s="318"/>
      <c r="P46" s="234"/>
      <c r="Q46" s="234"/>
      <c r="R46" s="234"/>
      <c r="S46" s="234"/>
      <c r="T46" s="502"/>
      <c r="U46" s="818"/>
      <c r="V46" s="818"/>
      <c r="W46" s="311">
        <f t="shared" si="1"/>
        <v>0</v>
      </c>
      <c r="X46" s="328"/>
      <c r="Y46" s="329"/>
      <c r="Z46" s="329"/>
      <c r="AA46" s="329"/>
      <c r="AB46" s="329"/>
      <c r="AC46" s="329"/>
      <c r="AD46" s="277"/>
      <c r="AE46" s="837"/>
      <c r="AF46" s="1279"/>
    </row>
    <row r="47" spans="1:32" ht="21.75" customHeight="1" hidden="1" thickBot="1">
      <c r="A47" s="327"/>
      <c r="B47" s="87"/>
      <c r="C47" s="1687"/>
      <c r="D47" s="1692"/>
      <c r="E47" s="680"/>
      <c r="F47" s="503"/>
      <c r="G47" s="504"/>
      <c r="H47" s="504"/>
      <c r="I47" s="504"/>
      <c r="J47" s="504"/>
      <c r="K47" s="505"/>
      <c r="L47" s="809"/>
      <c r="M47" s="809"/>
      <c r="N47" s="809"/>
      <c r="O47" s="503"/>
      <c r="P47" s="504"/>
      <c r="Q47" s="504"/>
      <c r="R47" s="504"/>
      <c r="S47" s="504"/>
      <c r="T47" s="505"/>
      <c r="U47" s="818"/>
      <c r="V47" s="818"/>
      <c r="W47" s="311">
        <f t="shared" si="1"/>
        <v>0</v>
      </c>
      <c r="X47" s="328"/>
      <c r="Y47" s="329"/>
      <c r="Z47" s="329"/>
      <c r="AA47" s="329"/>
      <c r="AB47" s="329"/>
      <c r="AC47" s="329"/>
      <c r="AD47" s="277"/>
      <c r="AE47" s="837"/>
      <c r="AF47" s="1282"/>
    </row>
    <row r="48" spans="1:32" ht="30.75" customHeight="1" thickBot="1">
      <c r="A48" s="86" t="s">
        <v>12</v>
      </c>
      <c r="B48" s="1666" t="s">
        <v>83</v>
      </c>
      <c r="C48" s="1666"/>
      <c r="D48" s="1666"/>
      <c r="E48" s="670"/>
      <c r="F48" s="306">
        <f>F49+F50</f>
        <v>800</v>
      </c>
      <c r="G48" s="306">
        <f aca="true" t="shared" si="5" ref="G48:X48">G49+G50</f>
        <v>0</v>
      </c>
      <c r="H48" s="306">
        <f t="shared" si="5"/>
        <v>0</v>
      </c>
      <c r="I48" s="306">
        <f t="shared" si="5"/>
        <v>0</v>
      </c>
      <c r="J48" s="306">
        <f t="shared" si="5"/>
        <v>0</v>
      </c>
      <c r="K48" s="306">
        <f t="shared" si="5"/>
        <v>0</v>
      </c>
      <c r="L48" s="306">
        <v>1030</v>
      </c>
      <c r="M48" s="306">
        <v>1030</v>
      </c>
      <c r="N48" s="306">
        <v>1030</v>
      </c>
      <c r="O48" s="306">
        <f t="shared" si="5"/>
        <v>800</v>
      </c>
      <c r="P48" s="306">
        <f t="shared" si="5"/>
        <v>0</v>
      </c>
      <c r="Q48" s="306">
        <f t="shared" si="5"/>
        <v>0</v>
      </c>
      <c r="R48" s="306">
        <f t="shared" si="5"/>
        <v>0</v>
      </c>
      <c r="S48" s="306">
        <f t="shared" si="5"/>
        <v>0</v>
      </c>
      <c r="T48" s="306">
        <f t="shared" si="5"/>
        <v>0</v>
      </c>
      <c r="U48" s="306">
        <v>1030</v>
      </c>
      <c r="V48" s="306">
        <v>1030</v>
      </c>
      <c r="W48" s="311">
        <f t="shared" si="1"/>
        <v>1030</v>
      </c>
      <c r="X48" s="306">
        <f t="shared" si="5"/>
        <v>0</v>
      </c>
      <c r="Y48" s="89" t="e">
        <f>Y49+Y50</f>
        <v>#REF!</v>
      </c>
      <c r="Z48" s="89" t="e">
        <f>Z49+Z50</f>
        <v>#REF!</v>
      </c>
      <c r="AA48" s="89" t="e">
        <f>AA49+AA50</f>
        <v>#REF!</v>
      </c>
      <c r="AB48" s="89" t="e">
        <f>AB49+AB50</f>
        <v>#REF!</v>
      </c>
      <c r="AC48" s="89" t="e">
        <f>AC49+AC50</f>
        <v>#REF!</v>
      </c>
      <c r="AD48" s="1029"/>
      <c r="AE48" s="1276"/>
      <c r="AF48" s="1283"/>
    </row>
    <row r="49" spans="1:32" s="7" customFormat="1" ht="27.75" customHeight="1">
      <c r="A49" s="88"/>
      <c r="B49" s="87" t="s">
        <v>41</v>
      </c>
      <c r="C49" s="1674" t="s">
        <v>417</v>
      </c>
      <c r="D49" s="1674"/>
      <c r="E49" s="676" t="s">
        <v>466</v>
      </c>
      <c r="F49" s="317">
        <v>800</v>
      </c>
      <c r="G49" s="233"/>
      <c r="H49" s="233"/>
      <c r="I49" s="233"/>
      <c r="J49" s="233"/>
      <c r="K49" s="233"/>
      <c r="L49" s="810">
        <v>800</v>
      </c>
      <c r="M49" s="810">
        <v>800</v>
      </c>
      <c r="N49" s="810">
        <v>800</v>
      </c>
      <c r="O49" s="317">
        <v>800</v>
      </c>
      <c r="P49" s="233"/>
      <c r="Q49" s="233"/>
      <c r="R49" s="233"/>
      <c r="S49" s="233"/>
      <c r="T49" s="233"/>
      <c r="U49" s="810">
        <v>800</v>
      </c>
      <c r="V49" s="810">
        <v>800</v>
      </c>
      <c r="W49" s="1544">
        <f t="shared" si="1"/>
        <v>800</v>
      </c>
      <c r="X49" s="317"/>
      <c r="Y49" s="233" t="e">
        <f>SUM(#REF!)</f>
        <v>#REF!</v>
      </c>
      <c r="Z49" s="233" t="e">
        <f>SUM(#REF!)</f>
        <v>#REF!</v>
      </c>
      <c r="AA49" s="233" t="e">
        <f>SUM(#REF!)</f>
        <v>#REF!</v>
      </c>
      <c r="AB49" s="233" t="e">
        <f>SUM(#REF!)</f>
        <v>#REF!</v>
      </c>
      <c r="AC49" s="233" t="e">
        <f>SUM(#REF!)</f>
        <v>#REF!</v>
      </c>
      <c r="AD49" s="1031"/>
      <c r="AE49" s="1277"/>
      <c r="AF49" s="1284"/>
    </row>
    <row r="50" spans="1:32" ht="27.75" customHeight="1" thickBot="1">
      <c r="A50" s="79"/>
      <c r="B50" s="75" t="s">
        <v>42</v>
      </c>
      <c r="C50" s="1681" t="s">
        <v>418</v>
      </c>
      <c r="D50" s="1681"/>
      <c r="E50" s="672" t="s">
        <v>467</v>
      </c>
      <c r="F50" s="296"/>
      <c r="G50" s="235"/>
      <c r="H50" s="235"/>
      <c r="I50" s="235"/>
      <c r="J50" s="235"/>
      <c r="K50" s="235"/>
      <c r="L50" s="811">
        <v>230</v>
      </c>
      <c r="M50" s="811">
        <v>230</v>
      </c>
      <c r="N50" s="811">
        <v>230</v>
      </c>
      <c r="O50" s="296"/>
      <c r="P50" s="235"/>
      <c r="Q50" s="235"/>
      <c r="R50" s="235"/>
      <c r="S50" s="235"/>
      <c r="T50" s="235"/>
      <c r="U50" s="811">
        <v>230</v>
      </c>
      <c r="V50" s="811">
        <v>230</v>
      </c>
      <c r="W50" s="1547">
        <f t="shared" si="1"/>
        <v>230</v>
      </c>
      <c r="X50" s="296"/>
      <c r="Y50" s="235" t="e">
        <f>SUM(#REF!)</f>
        <v>#REF!</v>
      </c>
      <c r="Z50" s="235" t="e">
        <f>SUM(#REF!)</f>
        <v>#REF!</v>
      </c>
      <c r="AA50" s="235" t="e">
        <f>SUM(#REF!)</f>
        <v>#REF!</v>
      </c>
      <c r="AB50" s="235" t="e">
        <f>SUM(#REF!)</f>
        <v>#REF!</v>
      </c>
      <c r="AC50" s="235" t="e">
        <f>SUM(#REF!)</f>
        <v>#REF!</v>
      </c>
      <c r="AD50" s="1027"/>
      <c r="AE50" s="1278"/>
      <c r="AF50" s="1282"/>
    </row>
    <row r="51" spans="1:32" ht="21.75" customHeight="1" thickBot="1">
      <c r="A51" s="86" t="s">
        <v>13</v>
      </c>
      <c r="B51" s="1666" t="s">
        <v>404</v>
      </c>
      <c r="C51" s="1666"/>
      <c r="D51" s="1666"/>
      <c r="E51" s="670" t="s">
        <v>468</v>
      </c>
      <c r="F51" s="301">
        <f>F52+F53</f>
        <v>0</v>
      </c>
      <c r="G51" s="301">
        <f aca="true" t="shared" si="6" ref="G51:X51">G52+G53</f>
        <v>0</v>
      </c>
      <c r="H51" s="301">
        <f t="shared" si="6"/>
        <v>0</v>
      </c>
      <c r="I51" s="301">
        <f t="shared" si="6"/>
        <v>0</v>
      </c>
      <c r="J51" s="301">
        <f t="shared" si="6"/>
        <v>0</v>
      </c>
      <c r="K51" s="301">
        <f t="shared" si="6"/>
        <v>0</v>
      </c>
      <c r="L51" s="301"/>
      <c r="M51" s="301"/>
      <c r="N51" s="301"/>
      <c r="O51" s="301">
        <f t="shared" si="6"/>
        <v>0</v>
      </c>
      <c r="P51" s="301">
        <f t="shared" si="6"/>
        <v>0</v>
      </c>
      <c r="Q51" s="301">
        <f t="shared" si="6"/>
        <v>0</v>
      </c>
      <c r="R51" s="301">
        <f t="shared" si="6"/>
        <v>0</v>
      </c>
      <c r="S51" s="301">
        <f t="shared" si="6"/>
        <v>0</v>
      </c>
      <c r="T51" s="301">
        <f t="shared" si="6"/>
        <v>0</v>
      </c>
      <c r="U51" s="301"/>
      <c r="V51" s="301"/>
      <c r="W51" s="311">
        <f t="shared" si="1"/>
        <v>0</v>
      </c>
      <c r="X51" s="301">
        <f t="shared" si="6"/>
        <v>0</v>
      </c>
      <c r="Y51" s="237">
        <f>SUM(Y52:Y53)</f>
        <v>0</v>
      </c>
      <c r="Z51" s="237">
        <f>SUM(Z52:Z53)</f>
        <v>0</v>
      </c>
      <c r="AA51" s="237">
        <f>SUM(AA52:AA53)</f>
        <v>0</v>
      </c>
      <c r="AB51" s="237">
        <f>SUM(AB52:AB53)</f>
        <v>0</v>
      </c>
      <c r="AC51" s="237">
        <f>SUM(AC52:AC53)</f>
        <v>0</v>
      </c>
      <c r="AD51" s="1029"/>
      <c r="AE51" s="1276"/>
      <c r="AF51" s="1283"/>
    </row>
    <row r="52" spans="1:32" s="7" customFormat="1" ht="21.75" customHeight="1">
      <c r="A52" s="88"/>
      <c r="B52" s="81" t="s">
        <v>43</v>
      </c>
      <c r="C52" s="1674" t="s">
        <v>406</v>
      </c>
      <c r="D52" s="1674"/>
      <c r="E52" s="676" t="s">
        <v>469</v>
      </c>
      <c r="F52" s="321"/>
      <c r="G52" s="238"/>
      <c r="H52" s="238"/>
      <c r="I52" s="238"/>
      <c r="J52" s="238"/>
      <c r="K52" s="238"/>
      <c r="L52" s="812"/>
      <c r="M52" s="812"/>
      <c r="N52" s="812"/>
      <c r="O52" s="321"/>
      <c r="P52" s="238"/>
      <c r="Q52" s="238"/>
      <c r="R52" s="238"/>
      <c r="S52" s="238"/>
      <c r="T52" s="238"/>
      <c r="U52" s="812"/>
      <c r="V52" s="812"/>
      <c r="W52" s="1544">
        <f t="shared" si="1"/>
        <v>0</v>
      </c>
      <c r="X52" s="321"/>
      <c r="Y52" s="238"/>
      <c r="Z52" s="238"/>
      <c r="AA52" s="238"/>
      <c r="AB52" s="238"/>
      <c r="AC52" s="238"/>
      <c r="AD52" s="1031"/>
      <c r="AE52" s="1277"/>
      <c r="AF52" s="1284"/>
    </row>
    <row r="53" spans="1:32" ht="21.75" customHeight="1" thickBot="1">
      <c r="A53" s="83"/>
      <c r="B53" s="84" t="s">
        <v>405</v>
      </c>
      <c r="C53" s="1677" t="s">
        <v>407</v>
      </c>
      <c r="D53" s="1677"/>
      <c r="E53" s="677" t="s">
        <v>470</v>
      </c>
      <c r="F53" s="319"/>
      <c r="G53" s="320"/>
      <c r="H53" s="320"/>
      <c r="I53" s="320"/>
      <c r="J53" s="320"/>
      <c r="K53" s="320"/>
      <c r="L53" s="813"/>
      <c r="M53" s="813"/>
      <c r="N53" s="813"/>
      <c r="O53" s="319"/>
      <c r="P53" s="320"/>
      <c r="Q53" s="320"/>
      <c r="R53" s="320"/>
      <c r="S53" s="320"/>
      <c r="T53" s="320"/>
      <c r="U53" s="813"/>
      <c r="V53" s="813"/>
      <c r="W53" s="1547">
        <f t="shared" si="1"/>
        <v>0</v>
      </c>
      <c r="X53" s="319"/>
      <c r="Y53" s="320"/>
      <c r="Z53" s="320"/>
      <c r="AA53" s="320"/>
      <c r="AB53" s="320"/>
      <c r="AC53" s="320"/>
      <c r="AD53" s="1027"/>
      <c r="AE53" s="1278"/>
      <c r="AF53" s="1282"/>
    </row>
    <row r="54" spans="1:32" ht="31.5" customHeight="1" thickBot="1">
      <c r="A54" s="86" t="s">
        <v>14</v>
      </c>
      <c r="B54" s="1642" t="s">
        <v>85</v>
      </c>
      <c r="C54" s="1642"/>
      <c r="D54" s="1642"/>
      <c r="E54" s="681"/>
      <c r="F54" s="301">
        <f>F7+F21+F32+F40+F48+F51</f>
        <v>61528</v>
      </c>
      <c r="G54" s="301">
        <f aca="true" t="shared" si="7" ref="G54:X54">G7+G21+G32+G40+G48+G51</f>
        <v>0</v>
      </c>
      <c r="H54" s="301">
        <f t="shared" si="7"/>
        <v>0</v>
      </c>
      <c r="I54" s="301">
        <f t="shared" si="7"/>
        <v>0</v>
      </c>
      <c r="J54" s="301">
        <f t="shared" si="7"/>
        <v>0</v>
      </c>
      <c r="K54" s="301">
        <f t="shared" si="7"/>
        <v>0</v>
      </c>
      <c r="L54" s="301">
        <v>62377</v>
      </c>
      <c r="M54" s="301">
        <v>64473</v>
      </c>
      <c r="N54" s="301">
        <v>70091</v>
      </c>
      <c r="O54" s="301">
        <f t="shared" si="7"/>
        <v>58035</v>
      </c>
      <c r="P54" s="301">
        <f t="shared" si="7"/>
        <v>0</v>
      </c>
      <c r="Q54" s="301">
        <f t="shared" si="7"/>
        <v>0</v>
      </c>
      <c r="R54" s="301">
        <f t="shared" si="7"/>
        <v>0</v>
      </c>
      <c r="S54" s="301">
        <f t="shared" si="7"/>
        <v>0</v>
      </c>
      <c r="T54" s="301">
        <f t="shared" si="7"/>
        <v>0</v>
      </c>
      <c r="U54" s="301">
        <f>U7+U21+U32+U48</f>
        <v>58819</v>
      </c>
      <c r="V54" s="301">
        <v>60855</v>
      </c>
      <c r="W54" s="311">
        <f t="shared" si="1"/>
        <v>66387</v>
      </c>
      <c r="X54" s="301">
        <f t="shared" si="7"/>
        <v>3493</v>
      </c>
      <c r="Y54" s="237" t="e">
        <f>Y7+Y21+Y40+Y48+Y51+#REF!+#REF!+Y32</f>
        <v>#REF!</v>
      </c>
      <c r="Z54" s="237" t="e">
        <f>Z7+Z21+Z40+Z48+Z51+#REF!+#REF!+Z32</f>
        <v>#REF!</v>
      </c>
      <c r="AA54" s="237" t="e">
        <f>AA7+AA21+AA40+AA48+AA51+#REF!+#REF!+AA32</f>
        <v>#REF!</v>
      </c>
      <c r="AB54" s="237" t="e">
        <f>AB7+AB21+AB40+AB48+AB51+#REF!+#REF!+AB32</f>
        <v>#REF!</v>
      </c>
      <c r="AC54" s="237" t="e">
        <f>AC7+AC21+AC40+AC48+AC51+#REF!+#REF!+AC32</f>
        <v>#REF!</v>
      </c>
      <c r="AD54" s="1032">
        <v>3558</v>
      </c>
      <c r="AE54" s="1510">
        <v>3619</v>
      </c>
      <c r="AF54" s="1572">
        <v>3704</v>
      </c>
    </row>
    <row r="55" spans="1:32" ht="24" customHeight="1" thickBot="1">
      <c r="A55" s="82" t="s">
        <v>59</v>
      </c>
      <c r="B55" s="1666" t="s">
        <v>408</v>
      </c>
      <c r="C55" s="1666"/>
      <c r="D55" s="1666"/>
      <c r="E55" s="670"/>
      <c r="F55" s="301">
        <f>F56+F57+F58</f>
        <v>3750</v>
      </c>
      <c r="G55" s="301">
        <f aca="true" t="shared" si="8" ref="G55:X55">G56+G57+G58</f>
        <v>0</v>
      </c>
      <c r="H55" s="301">
        <f t="shared" si="8"/>
        <v>0</v>
      </c>
      <c r="I55" s="301">
        <f t="shared" si="8"/>
        <v>0</v>
      </c>
      <c r="J55" s="301">
        <f t="shared" si="8"/>
        <v>0</v>
      </c>
      <c r="K55" s="301">
        <f t="shared" si="8"/>
        <v>0</v>
      </c>
      <c r="L55" s="301">
        <v>4706</v>
      </c>
      <c r="M55" s="301">
        <v>4706</v>
      </c>
      <c r="N55" s="301">
        <v>5389</v>
      </c>
      <c r="O55" s="301">
        <f t="shared" si="8"/>
        <v>3750</v>
      </c>
      <c r="P55" s="301">
        <f t="shared" si="8"/>
        <v>0</v>
      </c>
      <c r="Q55" s="301">
        <f t="shared" si="8"/>
        <v>0</v>
      </c>
      <c r="R55" s="301">
        <f t="shared" si="8"/>
        <v>0</v>
      </c>
      <c r="S55" s="301">
        <f t="shared" si="8"/>
        <v>0</v>
      </c>
      <c r="T55" s="301">
        <f t="shared" si="8"/>
        <v>0</v>
      </c>
      <c r="U55" s="301">
        <v>4706</v>
      </c>
      <c r="V55" s="301">
        <v>4706</v>
      </c>
      <c r="W55" s="311">
        <f t="shared" si="1"/>
        <v>5389</v>
      </c>
      <c r="X55" s="301">
        <f t="shared" si="8"/>
        <v>0</v>
      </c>
      <c r="Y55" s="237" t="e">
        <f>Y56+#REF!</f>
        <v>#REF!</v>
      </c>
      <c r="Z55" s="237" t="e">
        <f>Z56+#REF!</f>
        <v>#REF!</v>
      </c>
      <c r="AA55" s="237" t="e">
        <f>AA56+#REF!</f>
        <v>#REF!</v>
      </c>
      <c r="AB55" s="237" t="e">
        <f>AB56+#REF!</f>
        <v>#REF!</v>
      </c>
      <c r="AC55" s="237" t="e">
        <f>AC56+#REF!</f>
        <v>#REF!</v>
      </c>
      <c r="AD55" s="1033">
        <v>0</v>
      </c>
      <c r="AE55" s="1276"/>
      <c r="AF55" s="1573"/>
    </row>
    <row r="56" spans="1:32" ht="21.75" customHeight="1">
      <c r="A56" s="80"/>
      <c r="B56" s="81" t="s">
        <v>45</v>
      </c>
      <c r="C56" s="1674" t="s">
        <v>409</v>
      </c>
      <c r="D56" s="1674"/>
      <c r="E56" s="676" t="s">
        <v>471</v>
      </c>
      <c r="F56" s="321"/>
      <c r="G56" s="238"/>
      <c r="H56" s="238"/>
      <c r="I56" s="238"/>
      <c r="J56" s="238"/>
      <c r="K56" s="238"/>
      <c r="L56" s="812">
        <v>956</v>
      </c>
      <c r="M56" s="812">
        <v>956</v>
      </c>
      <c r="N56" s="812">
        <v>956</v>
      </c>
      <c r="O56" s="321"/>
      <c r="P56" s="238"/>
      <c r="Q56" s="238"/>
      <c r="R56" s="238"/>
      <c r="S56" s="238"/>
      <c r="T56" s="238"/>
      <c r="U56" s="812">
        <v>956</v>
      </c>
      <c r="V56" s="812">
        <v>956</v>
      </c>
      <c r="W56" s="1544">
        <f t="shared" si="1"/>
        <v>956</v>
      </c>
      <c r="X56" s="321"/>
      <c r="Y56" s="238">
        <f>SUM(Y57:Y58)</f>
        <v>0</v>
      </c>
      <c r="Z56" s="238">
        <f>SUM(Z57:Z58)</f>
        <v>0</v>
      </c>
      <c r="AA56" s="238">
        <f>SUM(AA57:AA58)</f>
        <v>0</v>
      </c>
      <c r="AB56" s="238">
        <f>SUM(AB57:AB58)</f>
        <v>0</v>
      </c>
      <c r="AC56" s="238">
        <f>SUM(AC57:AC58)</f>
        <v>0</v>
      </c>
      <c r="AD56" s="1034"/>
      <c r="AE56" s="837"/>
      <c r="AF56" s="1574"/>
    </row>
    <row r="57" spans="1:32" ht="21.75" customHeight="1">
      <c r="A57" s="79"/>
      <c r="B57" s="76" t="s">
        <v>46</v>
      </c>
      <c r="C57" s="1674" t="s">
        <v>410</v>
      </c>
      <c r="D57" s="1674"/>
      <c r="E57" s="676" t="s">
        <v>472</v>
      </c>
      <c r="F57" s="297"/>
      <c r="G57" s="236"/>
      <c r="H57" s="236"/>
      <c r="I57" s="236"/>
      <c r="J57" s="236"/>
      <c r="K57" s="236"/>
      <c r="L57" s="814"/>
      <c r="M57" s="814"/>
      <c r="N57" s="814"/>
      <c r="O57" s="297"/>
      <c r="P57" s="236"/>
      <c r="Q57" s="236"/>
      <c r="R57" s="236"/>
      <c r="S57" s="236"/>
      <c r="T57" s="236"/>
      <c r="U57" s="814"/>
      <c r="V57" s="814"/>
      <c r="W57" s="1546">
        <f t="shared" si="1"/>
        <v>0</v>
      </c>
      <c r="X57" s="297"/>
      <c r="Y57" s="236"/>
      <c r="Z57" s="236"/>
      <c r="AA57" s="236"/>
      <c r="AB57" s="236"/>
      <c r="AC57" s="236"/>
      <c r="AD57" s="1035"/>
      <c r="AE57" s="1275"/>
      <c r="AF57" s="1575"/>
    </row>
    <row r="58" spans="1:32" ht="30" customHeight="1" thickBot="1">
      <c r="A58" s="79"/>
      <c r="B58" s="76" t="s">
        <v>84</v>
      </c>
      <c r="C58" s="1674" t="s">
        <v>411</v>
      </c>
      <c r="D58" s="1674"/>
      <c r="E58" s="676" t="s">
        <v>473</v>
      </c>
      <c r="F58" s="297">
        <v>3750</v>
      </c>
      <c r="G58" s="236"/>
      <c r="H58" s="236"/>
      <c r="I58" s="236"/>
      <c r="J58" s="236"/>
      <c r="K58" s="236"/>
      <c r="L58" s="814">
        <v>3750</v>
      </c>
      <c r="M58" s="814">
        <v>3750</v>
      </c>
      <c r="N58" s="814">
        <v>4433</v>
      </c>
      <c r="O58" s="297">
        <v>3750</v>
      </c>
      <c r="P58" s="236"/>
      <c r="Q58" s="236"/>
      <c r="R58" s="236"/>
      <c r="S58" s="236"/>
      <c r="T58" s="236"/>
      <c r="U58" s="814">
        <v>3750</v>
      </c>
      <c r="V58" s="814">
        <v>3750</v>
      </c>
      <c r="W58" s="1545">
        <f t="shared" si="1"/>
        <v>4433</v>
      </c>
      <c r="X58" s="297"/>
      <c r="Y58" s="236"/>
      <c r="Z58" s="236"/>
      <c r="AA58" s="236"/>
      <c r="AB58" s="236"/>
      <c r="AC58" s="236"/>
      <c r="AD58" s="1036"/>
      <c r="AE58" s="837"/>
      <c r="AF58" s="1576"/>
    </row>
    <row r="59" spans="1:32" ht="35.25" customHeight="1" thickBot="1">
      <c r="A59" s="86" t="s">
        <v>60</v>
      </c>
      <c r="B59" s="1671" t="s">
        <v>545</v>
      </c>
      <c r="C59" s="1671"/>
      <c r="D59" s="1671"/>
      <c r="E59" s="682"/>
      <c r="F59" s="303">
        <f>F54+F55</f>
        <v>65278</v>
      </c>
      <c r="G59" s="303">
        <f aca="true" t="shared" si="9" ref="G59:X59">G54+G55</f>
        <v>0</v>
      </c>
      <c r="H59" s="303">
        <f t="shared" si="9"/>
        <v>0</v>
      </c>
      <c r="I59" s="303">
        <f t="shared" si="9"/>
        <v>0</v>
      </c>
      <c r="J59" s="303">
        <f t="shared" si="9"/>
        <v>0</v>
      </c>
      <c r="K59" s="303">
        <f t="shared" si="9"/>
        <v>0</v>
      </c>
      <c r="L59" s="303">
        <f>L54+L55</f>
        <v>67083</v>
      </c>
      <c r="M59" s="303">
        <f>M54+M55</f>
        <v>69179</v>
      </c>
      <c r="N59" s="303">
        <v>75480</v>
      </c>
      <c r="O59" s="303">
        <f t="shared" si="9"/>
        <v>61785</v>
      </c>
      <c r="P59" s="303">
        <f t="shared" si="9"/>
        <v>0</v>
      </c>
      <c r="Q59" s="303">
        <f t="shared" si="9"/>
        <v>0</v>
      </c>
      <c r="R59" s="303">
        <f t="shared" si="9"/>
        <v>0</v>
      </c>
      <c r="S59" s="303">
        <f t="shared" si="9"/>
        <v>0</v>
      </c>
      <c r="T59" s="303">
        <f t="shared" si="9"/>
        <v>0</v>
      </c>
      <c r="U59" s="303">
        <f>U54+U55</f>
        <v>63525</v>
      </c>
      <c r="V59" s="303">
        <f>V7+V21+V32+V48+V55</f>
        <v>65560</v>
      </c>
      <c r="W59" s="311">
        <f t="shared" si="1"/>
        <v>71776</v>
      </c>
      <c r="X59" s="303">
        <f t="shared" si="9"/>
        <v>3493</v>
      </c>
      <c r="Y59" s="47" t="e">
        <f>Y54+Y55</f>
        <v>#REF!</v>
      </c>
      <c r="Z59" s="47" t="e">
        <f>Z54+Z55</f>
        <v>#REF!</v>
      </c>
      <c r="AA59" s="47" t="e">
        <f>AA54+AA55</f>
        <v>#REF!</v>
      </c>
      <c r="AB59" s="47" t="e">
        <f>AB54+AB55</f>
        <v>#REF!</v>
      </c>
      <c r="AC59" s="47" t="e">
        <f>AC54+AC55</f>
        <v>#REF!</v>
      </c>
      <c r="AD59" s="1037">
        <v>3558</v>
      </c>
      <c r="AE59" s="1511">
        <v>3619</v>
      </c>
      <c r="AF59" s="1572">
        <v>3704</v>
      </c>
    </row>
    <row r="60" spans="1:29" ht="21.75" customHeight="1" hidden="1" thickBot="1">
      <c r="A60" s="1678" t="s">
        <v>240</v>
      </c>
      <c r="B60" s="1679"/>
      <c r="C60" s="1679"/>
      <c r="D60" s="1679"/>
      <c r="E60" s="667"/>
      <c r="F60" s="506"/>
      <c r="G60" s="507"/>
      <c r="H60" s="507"/>
      <c r="I60" s="507"/>
      <c r="J60" s="507"/>
      <c r="K60" s="508"/>
      <c r="L60" s="815"/>
      <c r="M60" s="815"/>
      <c r="N60" s="815"/>
      <c r="O60" s="506"/>
      <c r="P60" s="507"/>
      <c r="Q60" s="507"/>
      <c r="R60" s="507"/>
      <c r="S60" s="507"/>
      <c r="T60" s="508"/>
      <c r="U60" s="815"/>
      <c r="V60" s="815"/>
      <c r="W60" s="815"/>
      <c r="X60" s="506"/>
      <c r="Y60" s="507"/>
      <c r="Z60" s="507"/>
      <c r="AA60" s="507"/>
      <c r="AB60" s="507"/>
      <c r="AC60" s="508"/>
    </row>
    <row r="61" spans="1:29" ht="21.75" customHeight="1" hidden="1" thickBot="1">
      <c r="A61" s="1670" t="s">
        <v>7</v>
      </c>
      <c r="B61" s="1671"/>
      <c r="C61" s="1671"/>
      <c r="D61" s="1671"/>
      <c r="E61" s="666"/>
      <c r="F61" s="370"/>
      <c r="G61" s="371"/>
      <c r="H61" s="371"/>
      <c r="I61" s="371"/>
      <c r="J61" s="371"/>
      <c r="K61" s="372"/>
      <c r="L61" s="816"/>
      <c r="M61" s="816"/>
      <c r="N61" s="816"/>
      <c r="O61" s="370"/>
      <c r="P61" s="371"/>
      <c r="Q61" s="371"/>
      <c r="R61" s="371"/>
      <c r="S61" s="371"/>
      <c r="T61" s="372"/>
      <c r="U61" s="816"/>
      <c r="V61" s="816"/>
      <c r="W61" s="816"/>
      <c r="X61" s="370"/>
      <c r="Y61" s="371"/>
      <c r="Z61" s="371"/>
      <c r="AA61" s="371"/>
      <c r="AB61" s="371"/>
      <c r="AC61" s="373"/>
    </row>
    <row r="62" spans="1:29" ht="21.75" customHeight="1">
      <c r="A62" s="509"/>
      <c r="B62" s="510"/>
      <c r="C62" s="510"/>
      <c r="D62" s="510"/>
      <c r="E62" s="510"/>
      <c r="F62" s="511"/>
      <c r="G62" s="511"/>
      <c r="H62" s="511"/>
      <c r="I62" s="511"/>
      <c r="J62" s="511"/>
      <c r="K62" s="511"/>
      <c r="L62" s="511"/>
      <c r="M62" s="511"/>
      <c r="N62" s="511"/>
      <c r="O62" s="511"/>
      <c r="P62" s="511"/>
      <c r="Q62" s="511"/>
      <c r="R62" s="511"/>
      <c r="S62" s="511"/>
      <c r="T62" s="511"/>
      <c r="U62" s="511"/>
      <c r="V62" s="511"/>
      <c r="W62" s="511"/>
      <c r="X62" s="511"/>
      <c r="Y62" s="511"/>
      <c r="Z62" s="511"/>
      <c r="AA62" s="511"/>
      <c r="AB62" s="511"/>
      <c r="AC62" s="511"/>
    </row>
    <row r="63" spans="1:27" ht="21.75" customHeight="1">
      <c r="A63" s="64"/>
      <c r="B63" s="112"/>
      <c r="C63" s="112"/>
      <c r="D63" s="112"/>
      <c r="E63" s="112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Y63" s="278"/>
      <c r="Z63" s="278"/>
      <c r="AA63" s="278"/>
    </row>
    <row r="64" spans="1:27" ht="35.25" customHeight="1">
      <c r="A64" s="64"/>
      <c r="B64" s="112"/>
      <c r="C64" s="112"/>
      <c r="D64" s="112"/>
      <c r="E64" s="112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Y64" s="278"/>
      <c r="Z64" s="278"/>
      <c r="AA64" s="278"/>
    </row>
    <row r="65" spans="1:27" ht="35.25" customHeight="1">
      <c r="A65" s="64"/>
      <c r="B65" s="112"/>
      <c r="C65" s="112"/>
      <c r="D65" s="112"/>
      <c r="E65" s="112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Y65" s="278"/>
      <c r="Z65" s="278"/>
      <c r="AA65" s="278"/>
    </row>
    <row r="66" spans="6:27" ht="12.75"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Y66" s="278"/>
      <c r="Z66" s="278"/>
      <c r="AA66" s="278"/>
    </row>
    <row r="67" spans="6:27" ht="12.75"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Y67" s="278"/>
      <c r="Z67" s="278"/>
      <c r="AA67" s="278"/>
    </row>
    <row r="68" spans="6:27" ht="12.75"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Y68" s="278"/>
      <c r="Z68" s="278"/>
      <c r="AA68" s="278"/>
    </row>
    <row r="69" spans="4:27" ht="12.75">
      <c r="D69" s="73"/>
      <c r="E69" s="73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Y69" s="278"/>
      <c r="Z69" s="278"/>
      <c r="AA69" s="278"/>
    </row>
    <row r="70" spans="4:27" ht="48.75" customHeight="1">
      <c r="D70" s="73"/>
      <c r="E70" s="73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Y70" s="278"/>
      <c r="Z70" s="278"/>
      <c r="AA70" s="278"/>
    </row>
    <row r="71" spans="4:27" ht="46.5" customHeight="1">
      <c r="D71" s="73"/>
      <c r="E71" s="73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Y71" s="278"/>
      <c r="Z71" s="278"/>
      <c r="AA71" s="278"/>
    </row>
    <row r="72" spans="6:27" ht="41.25" customHeight="1"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Y72" s="278"/>
      <c r="Z72" s="278"/>
      <c r="AA72" s="278"/>
    </row>
    <row r="73" spans="6:27" ht="12.75"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Y73" s="278"/>
      <c r="Z73" s="278"/>
      <c r="AA73" s="278"/>
    </row>
    <row r="74" spans="6:27" ht="12.75"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Y74" s="278"/>
      <c r="Z74" s="278"/>
      <c r="AA74" s="278"/>
    </row>
    <row r="75" spans="6:27" ht="12.75"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Y75" s="278"/>
      <c r="Z75" s="278"/>
      <c r="AA75" s="278"/>
    </row>
    <row r="76" spans="6:27" ht="12.75"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Y76" s="278"/>
      <c r="Z76" s="278"/>
      <c r="AA76" s="278"/>
    </row>
    <row r="77" spans="6:27" ht="12.75"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Y77" s="278"/>
      <c r="Z77" s="278"/>
      <c r="AA77" s="278"/>
    </row>
    <row r="78" spans="6:27" ht="12.75"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Y78" s="278"/>
      <c r="Z78" s="278"/>
      <c r="AA78" s="278"/>
    </row>
    <row r="79" spans="6:27" ht="12.75"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Y79" s="278"/>
      <c r="Z79" s="278"/>
      <c r="AA79" s="278"/>
    </row>
    <row r="80" spans="6:27" ht="12.75"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Y80" s="278"/>
      <c r="Z80" s="278"/>
      <c r="AA80" s="278"/>
    </row>
    <row r="81" spans="6:27" ht="12.75"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Y81" s="278"/>
      <c r="Z81" s="278"/>
      <c r="AA81" s="278"/>
    </row>
    <row r="82" spans="6:27" ht="12.75"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Y82" s="278"/>
      <c r="Z82" s="278"/>
      <c r="AA82" s="278"/>
    </row>
    <row r="83" spans="6:27" ht="12.75"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Y83" s="278"/>
      <c r="Z83" s="278"/>
      <c r="AA83" s="278"/>
    </row>
    <row r="84" spans="6:27" ht="12.75"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Y84" s="278"/>
      <c r="Z84" s="278"/>
      <c r="AA84" s="278"/>
    </row>
    <row r="85" spans="6:27" ht="12.75"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Y85" s="278"/>
      <c r="Z85" s="278"/>
      <c r="AA85" s="278"/>
    </row>
    <row r="86" spans="6:27" ht="12.75"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Y86" s="278"/>
      <c r="Z86" s="278"/>
      <c r="AA86" s="278"/>
    </row>
    <row r="87" spans="6:27" ht="12.75"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Y87" s="278"/>
      <c r="Z87" s="278"/>
      <c r="AA87" s="278"/>
    </row>
    <row r="88" spans="6:27" ht="12.75"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Y88" s="278"/>
      <c r="Z88" s="278"/>
      <c r="AA88" s="278"/>
    </row>
    <row r="89" spans="6:27" ht="12.75"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Y89" s="278"/>
      <c r="Z89" s="278"/>
      <c r="AA89" s="278"/>
    </row>
    <row r="90" spans="6:27" ht="12.75">
      <c r="F90" s="27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Y90" s="278"/>
      <c r="Z90" s="278"/>
      <c r="AA90" s="278"/>
    </row>
    <row r="91" spans="6:27" ht="12.75"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Y91" s="278"/>
      <c r="Z91" s="278"/>
      <c r="AA91" s="278"/>
    </row>
    <row r="92" spans="6:27" ht="12.75">
      <c r="F92" s="278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Y92" s="278"/>
      <c r="Z92" s="278"/>
      <c r="AA92" s="278"/>
    </row>
    <row r="93" spans="6:27" ht="12.75"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Y93" s="278"/>
      <c r="Z93" s="278"/>
      <c r="AA93" s="278"/>
    </row>
    <row r="94" spans="6:27" ht="12.75">
      <c r="F94" s="278"/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  <c r="S94" s="278"/>
      <c r="T94" s="278"/>
      <c r="U94" s="278"/>
      <c r="V94" s="278"/>
      <c r="W94" s="278"/>
      <c r="Y94" s="278"/>
      <c r="Z94" s="278"/>
      <c r="AA94" s="278"/>
    </row>
    <row r="95" spans="6:27" ht="12.75"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Y95" s="278"/>
      <c r="Z95" s="278"/>
      <c r="AA95" s="278"/>
    </row>
    <row r="96" spans="6:27" ht="12.75"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Y96" s="278"/>
      <c r="Z96" s="278"/>
      <c r="AA96" s="278"/>
    </row>
    <row r="97" spans="6:27" ht="12.75"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Y97" s="278"/>
      <c r="Z97" s="278"/>
      <c r="AA97" s="278"/>
    </row>
    <row r="98" spans="6:27" ht="12.75"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Y98" s="278"/>
      <c r="Z98" s="278"/>
      <c r="AA98" s="278"/>
    </row>
    <row r="99" spans="6:27" ht="12.75"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Y99" s="278"/>
      <c r="Z99" s="278"/>
      <c r="AA99" s="278"/>
    </row>
    <row r="100" spans="6:27" ht="12.75"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Y100" s="278"/>
      <c r="Z100" s="278"/>
      <c r="AA100" s="278"/>
    </row>
    <row r="101" spans="6:27" ht="12.75"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Y101" s="278"/>
      <c r="Z101" s="278"/>
      <c r="AA101" s="278"/>
    </row>
    <row r="102" spans="6:27" ht="12.75"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Y102" s="278"/>
      <c r="Z102" s="278"/>
      <c r="AA102" s="278"/>
    </row>
    <row r="103" spans="6:27" ht="12.75"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Y103" s="278"/>
      <c r="Z103" s="278"/>
      <c r="AA103" s="278"/>
    </row>
    <row r="104" spans="6:27" ht="12.75"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78"/>
      <c r="Y104" s="278"/>
      <c r="Z104" s="278"/>
      <c r="AA104" s="278"/>
    </row>
    <row r="105" spans="6:27" ht="12.75"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Y105" s="278"/>
      <c r="Z105" s="278"/>
      <c r="AA105" s="278"/>
    </row>
    <row r="106" spans="6:27" ht="12.75">
      <c r="F106" s="278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Y106" s="278"/>
      <c r="Z106" s="278"/>
      <c r="AA106" s="278"/>
    </row>
    <row r="107" spans="6:27" ht="12.75">
      <c r="F107" s="27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Y107" s="278"/>
      <c r="Z107" s="278"/>
      <c r="AA107" s="278"/>
    </row>
    <row r="108" spans="6:27" ht="12.75">
      <c r="F108" s="278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Y108" s="278"/>
      <c r="Z108" s="278"/>
      <c r="AA108" s="278"/>
    </row>
    <row r="109" spans="6:27" ht="12.75">
      <c r="F109" s="278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Y109" s="278"/>
      <c r="Z109" s="278"/>
      <c r="AA109" s="278"/>
    </row>
    <row r="110" spans="6:27" ht="12.75">
      <c r="F110" s="278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Y110" s="278"/>
      <c r="Z110" s="278"/>
      <c r="AA110" s="278"/>
    </row>
  </sheetData>
  <sheetProtection/>
  <mergeCells count="44">
    <mergeCell ref="X4:AD4"/>
    <mergeCell ref="A2:X2"/>
    <mergeCell ref="A4:C4"/>
    <mergeCell ref="C29:D29"/>
    <mergeCell ref="C8:D8"/>
    <mergeCell ref="B6:D6"/>
    <mergeCell ref="B7:D7"/>
    <mergeCell ref="F4:L4"/>
    <mergeCell ref="O4:U4"/>
    <mergeCell ref="C30:D30"/>
    <mergeCell ref="C28:D28"/>
    <mergeCell ref="C13:D13"/>
    <mergeCell ref="C16:D16"/>
    <mergeCell ref="B21:D21"/>
    <mergeCell ref="C22:D22"/>
    <mergeCell ref="C23:D23"/>
    <mergeCell ref="C24:D24"/>
    <mergeCell ref="C17:D17"/>
    <mergeCell ref="C20:D20"/>
    <mergeCell ref="C31:D31"/>
    <mergeCell ref="C46:D46"/>
    <mergeCell ref="C33:D33"/>
    <mergeCell ref="C34:D34"/>
    <mergeCell ref="C35:D35"/>
    <mergeCell ref="C36:D36"/>
    <mergeCell ref="B32:D32"/>
    <mergeCell ref="B40:D40"/>
    <mergeCell ref="C41:D41"/>
    <mergeCell ref="C42:D42"/>
    <mergeCell ref="C47:D47"/>
    <mergeCell ref="B59:D59"/>
    <mergeCell ref="C58:D58"/>
    <mergeCell ref="B54:D54"/>
    <mergeCell ref="B55:D55"/>
    <mergeCell ref="C56:D56"/>
    <mergeCell ref="C49:D49"/>
    <mergeCell ref="C50:D50"/>
    <mergeCell ref="A60:D60"/>
    <mergeCell ref="A61:D61"/>
    <mergeCell ref="C57:D57"/>
    <mergeCell ref="B48:D48"/>
    <mergeCell ref="B51:D51"/>
    <mergeCell ref="C52:D52"/>
    <mergeCell ref="C53:D5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0"/>
  <sheetViews>
    <sheetView zoomScalePageLayoutView="0" workbookViewId="0" topLeftCell="C1">
      <selection activeCell="W41" sqref="W41"/>
    </sheetView>
  </sheetViews>
  <sheetFormatPr defaultColWidth="9.140625" defaultRowHeight="12.75"/>
  <cols>
    <col min="1" max="1" width="5.8515625" style="94" customWidth="1"/>
    <col min="2" max="2" width="8.140625" style="101" customWidth="1"/>
    <col min="3" max="3" width="6.8515625" style="101" customWidth="1"/>
    <col min="4" max="4" width="50.140625" style="102" bestFit="1" customWidth="1"/>
    <col min="5" max="5" width="8.7109375" style="102" customWidth="1"/>
    <col min="6" max="6" width="10.28125" style="1" customWidth="1"/>
    <col min="7" max="8" width="13.140625" style="1" hidden="1" customWidth="1"/>
    <col min="9" max="9" width="10.8515625" style="1" hidden="1" customWidth="1"/>
    <col min="10" max="10" width="11.28125" style="1" hidden="1" customWidth="1"/>
    <col min="11" max="11" width="10.8515625" style="1" hidden="1" customWidth="1"/>
    <col min="12" max="12" width="10.421875" style="1" customWidth="1"/>
    <col min="13" max="14" width="10.8515625" style="1" customWidth="1"/>
    <col min="15" max="15" width="9.8515625" style="49" customWidth="1"/>
    <col min="16" max="17" width="13.140625" style="49" hidden="1" customWidth="1"/>
    <col min="18" max="20" width="10.8515625" style="49" hidden="1" customWidth="1"/>
    <col min="21" max="23" width="10.8515625" style="49" customWidth="1"/>
    <col min="24" max="24" width="9.7109375" style="49" customWidth="1"/>
    <col min="25" max="25" width="11.421875" style="49" hidden="1" customWidth="1"/>
    <col min="26" max="26" width="11.421875" style="1" hidden="1" customWidth="1"/>
    <col min="27" max="27" width="9.7109375" style="1" hidden="1" customWidth="1"/>
    <col min="28" max="28" width="9.28125" style="1" hidden="1" customWidth="1"/>
    <col min="29" max="29" width="10.28125" style="1" hidden="1" customWidth="1"/>
    <col min="30" max="30" width="0" style="1" hidden="1" customWidth="1"/>
    <col min="31" max="31" width="9.140625" style="1" customWidth="1"/>
    <col min="32" max="32" width="9.28125" style="1" customWidth="1"/>
    <col min="33" max="16384" width="9.140625" style="1" customWidth="1"/>
  </cols>
  <sheetData>
    <row r="1" spans="6:24" ht="15.75">
      <c r="F1" s="1706" t="s">
        <v>56</v>
      </c>
      <c r="G1" s="1706"/>
      <c r="H1" s="1706"/>
      <c r="I1" s="1706"/>
      <c r="J1" s="1706"/>
      <c r="K1" s="1706"/>
      <c r="L1" s="1706"/>
      <c r="M1" s="1706"/>
      <c r="N1" s="1706"/>
      <c r="O1" s="1706"/>
      <c r="P1" s="1706"/>
      <c r="Q1" s="1706"/>
      <c r="R1" s="1706"/>
      <c r="S1" s="1706"/>
      <c r="T1" s="1706"/>
      <c r="U1" s="1706"/>
      <c r="V1" s="1706"/>
      <c r="W1" s="1706"/>
      <c r="X1" s="1706"/>
    </row>
    <row r="2" spans="1:25" ht="37.5" customHeight="1">
      <c r="A2" s="1703" t="s">
        <v>536</v>
      </c>
      <c r="B2" s="1703"/>
      <c r="C2" s="1703"/>
      <c r="D2" s="1703"/>
      <c r="E2" s="1703"/>
      <c r="F2" s="1703"/>
      <c r="G2" s="1703"/>
      <c r="H2" s="1703"/>
      <c r="I2" s="1703"/>
      <c r="J2" s="1703"/>
      <c r="K2" s="1703"/>
      <c r="L2" s="1703"/>
      <c r="M2" s="1703"/>
      <c r="N2" s="1703"/>
      <c r="O2" s="1703"/>
      <c r="P2" s="1703"/>
      <c r="Q2" s="1703"/>
      <c r="R2" s="1703"/>
      <c r="S2" s="1703"/>
      <c r="T2" s="1703"/>
      <c r="U2" s="1703"/>
      <c r="V2" s="1703"/>
      <c r="W2" s="1703"/>
      <c r="X2" s="1703"/>
      <c r="Y2" s="198"/>
    </row>
    <row r="3" spans="1:24" ht="14.25" customHeight="1" thickBot="1">
      <c r="A3" s="64"/>
      <c r="B3" s="93"/>
      <c r="C3" s="93"/>
      <c r="D3" s="2"/>
      <c r="E3" s="103"/>
      <c r="X3" s="109" t="s">
        <v>2</v>
      </c>
    </row>
    <row r="4" spans="1:33" s="2" customFormat="1" ht="48.75" customHeight="1" thickBot="1">
      <c r="A4" s="1641" t="s">
        <v>4</v>
      </c>
      <c r="B4" s="1642"/>
      <c r="C4" s="1642"/>
      <c r="D4" s="1642"/>
      <c r="E4" s="250" t="s">
        <v>447</v>
      </c>
      <c r="F4" s="253" t="s">
        <v>5</v>
      </c>
      <c r="G4" s="253"/>
      <c r="H4" s="253"/>
      <c r="I4" s="253"/>
      <c r="J4" s="253"/>
      <c r="K4" s="253"/>
      <c r="L4" s="253"/>
      <c r="M4" s="253"/>
      <c r="N4" s="253"/>
      <c r="O4" s="253" t="s">
        <v>67</v>
      </c>
      <c r="P4" s="253"/>
      <c r="Q4" s="253"/>
      <c r="R4" s="253"/>
      <c r="S4" s="253"/>
      <c r="T4" s="253"/>
      <c r="U4" s="253"/>
      <c r="V4" s="1181"/>
      <c r="W4" s="1181"/>
      <c r="X4" s="1700" t="s">
        <v>68</v>
      </c>
      <c r="Y4" s="1701"/>
      <c r="Z4" s="1701"/>
      <c r="AA4" s="1701"/>
      <c r="AB4" s="1701"/>
      <c r="AC4" s="1701"/>
      <c r="AD4" s="1702"/>
      <c r="AE4" s="1702"/>
      <c r="AF4" s="1309"/>
      <c r="AG4" s="1310"/>
    </row>
    <row r="5" spans="1:33" s="2" customFormat="1" ht="32.25" thickBot="1">
      <c r="A5" s="250"/>
      <c r="B5" s="248"/>
      <c r="C5" s="248"/>
      <c r="D5" s="248"/>
      <c r="E5" s="250"/>
      <c r="F5" s="356" t="s">
        <v>73</v>
      </c>
      <c r="G5" s="357" t="s">
        <v>211</v>
      </c>
      <c r="H5" s="357" t="s">
        <v>215</v>
      </c>
      <c r="I5" s="357" t="s">
        <v>223</v>
      </c>
      <c r="J5" s="357" t="s">
        <v>242</v>
      </c>
      <c r="K5" s="364" t="s">
        <v>276</v>
      </c>
      <c r="L5" s="1189" t="s">
        <v>211</v>
      </c>
      <c r="M5" s="1188" t="s">
        <v>568</v>
      </c>
      <c r="N5" s="1307" t="s">
        <v>223</v>
      </c>
      <c r="O5" s="356" t="s">
        <v>73</v>
      </c>
      <c r="P5" s="357" t="s">
        <v>211</v>
      </c>
      <c r="Q5" s="357" t="s">
        <v>215</v>
      </c>
      <c r="R5" s="357" t="s">
        <v>223</v>
      </c>
      <c r="S5" s="357" t="s">
        <v>242</v>
      </c>
      <c r="T5" s="364" t="s">
        <v>276</v>
      </c>
      <c r="U5" s="1179" t="s">
        <v>546</v>
      </c>
      <c r="V5" s="1179" t="s">
        <v>568</v>
      </c>
      <c r="W5" s="1179" t="s">
        <v>223</v>
      </c>
      <c r="X5" s="356" t="s">
        <v>73</v>
      </c>
      <c r="Y5" s="357" t="s">
        <v>211</v>
      </c>
      <c r="Z5" s="357" t="s">
        <v>215</v>
      </c>
      <c r="AA5" s="357" t="s">
        <v>223</v>
      </c>
      <c r="AB5" s="357" t="s">
        <v>242</v>
      </c>
      <c r="AC5" s="364" t="s">
        <v>276</v>
      </c>
      <c r="AE5" s="1180" t="s">
        <v>546</v>
      </c>
      <c r="AF5" s="1182" t="s">
        <v>568</v>
      </c>
      <c r="AG5" s="1312" t="s">
        <v>223</v>
      </c>
    </row>
    <row r="6" spans="1:33" s="48" customFormat="1" ht="22.5" customHeight="1" thickBot="1">
      <c r="A6" s="86" t="s">
        <v>25</v>
      </c>
      <c r="B6" s="1644" t="s">
        <v>87</v>
      </c>
      <c r="C6" s="1644"/>
      <c r="D6" s="1644"/>
      <c r="E6" s="86"/>
      <c r="F6" s="301">
        <f>F7+F8+F9+F10+F11</f>
        <v>45529</v>
      </c>
      <c r="G6" s="301">
        <f aca="true" t="shared" si="0" ref="G6:X6">G7+G8+G9+G10+G11</f>
        <v>0</v>
      </c>
      <c r="H6" s="301">
        <f t="shared" si="0"/>
        <v>0</v>
      </c>
      <c r="I6" s="301">
        <f t="shared" si="0"/>
        <v>0</v>
      </c>
      <c r="J6" s="301">
        <f t="shared" si="0"/>
        <v>0</v>
      </c>
      <c r="K6" s="301">
        <f t="shared" si="0"/>
        <v>0</v>
      </c>
      <c r="L6" s="301">
        <v>45814</v>
      </c>
      <c r="M6" s="301">
        <v>47366</v>
      </c>
      <c r="N6" s="301">
        <v>50753</v>
      </c>
      <c r="O6" s="301">
        <f t="shared" si="0"/>
        <v>39159</v>
      </c>
      <c r="P6" s="301">
        <f t="shared" si="0"/>
        <v>0</v>
      </c>
      <c r="Q6" s="301">
        <f t="shared" si="0"/>
        <v>0</v>
      </c>
      <c r="R6" s="301">
        <f t="shared" si="0"/>
        <v>0</v>
      </c>
      <c r="S6" s="301">
        <f t="shared" si="0"/>
        <v>0</v>
      </c>
      <c r="T6" s="301">
        <f t="shared" si="0"/>
        <v>0</v>
      </c>
      <c r="U6" s="301">
        <v>39281</v>
      </c>
      <c r="V6" s="301">
        <v>40073</v>
      </c>
      <c r="W6" s="301">
        <f>N6-AG6</f>
        <v>43987</v>
      </c>
      <c r="X6" s="301">
        <f t="shared" si="0"/>
        <v>6370</v>
      </c>
      <c r="Y6" s="237">
        <f aca="true" t="shared" si="1" ref="Y6:AD6">SUM(Y7:Y11)</f>
        <v>0</v>
      </c>
      <c r="Z6" s="237">
        <f t="shared" si="1"/>
        <v>0</v>
      </c>
      <c r="AA6" s="237">
        <f t="shared" si="1"/>
        <v>0</v>
      </c>
      <c r="AB6" s="237">
        <f t="shared" si="1"/>
        <v>0</v>
      </c>
      <c r="AC6" s="237">
        <f t="shared" si="1"/>
        <v>0</v>
      </c>
      <c r="AD6" s="237">
        <f t="shared" si="1"/>
        <v>18567</v>
      </c>
      <c r="AE6" s="1054">
        <v>6533</v>
      </c>
      <c r="AF6" s="1186">
        <v>6293</v>
      </c>
      <c r="AG6" s="1186">
        <v>6766</v>
      </c>
    </row>
    <row r="7" spans="1:33" s="5" customFormat="1" ht="22.5" customHeight="1">
      <c r="A7" s="85"/>
      <c r="B7" s="90" t="s">
        <v>33</v>
      </c>
      <c r="C7" s="90"/>
      <c r="D7" s="726" t="s">
        <v>0</v>
      </c>
      <c r="E7" s="732" t="s">
        <v>480</v>
      </c>
      <c r="F7" s="302">
        <v>19245</v>
      </c>
      <c r="G7" s="239"/>
      <c r="H7" s="239"/>
      <c r="I7" s="239"/>
      <c r="J7" s="239"/>
      <c r="K7" s="239"/>
      <c r="L7" s="843">
        <v>19514</v>
      </c>
      <c r="M7" s="843">
        <v>19748</v>
      </c>
      <c r="N7" s="843">
        <v>20317</v>
      </c>
      <c r="O7" s="302">
        <v>18021</v>
      </c>
      <c r="P7" s="239"/>
      <c r="Q7" s="239"/>
      <c r="R7" s="239"/>
      <c r="S7" s="239"/>
      <c r="T7" s="239"/>
      <c r="U7" s="843">
        <v>18237</v>
      </c>
      <c r="V7" s="843">
        <v>18423</v>
      </c>
      <c r="W7" s="1548">
        <f aca="true" t="shared" si="2" ref="W7:W37">N7-AG7</f>
        <v>18944</v>
      </c>
      <c r="X7" s="302">
        <v>1224</v>
      </c>
      <c r="Y7" s="239"/>
      <c r="Z7" s="239"/>
      <c r="AA7" s="239"/>
      <c r="AB7" s="239"/>
      <c r="AC7" s="239"/>
      <c r="AD7" s="239">
        <v>498</v>
      </c>
      <c r="AE7" s="1040">
        <v>1277</v>
      </c>
      <c r="AF7" s="1184">
        <v>1325</v>
      </c>
      <c r="AG7" s="1311">
        <v>1373</v>
      </c>
    </row>
    <row r="8" spans="1:33" s="5" customFormat="1" ht="22.5" customHeight="1">
      <c r="A8" s="68"/>
      <c r="B8" s="77" t="s">
        <v>34</v>
      </c>
      <c r="C8" s="77"/>
      <c r="D8" s="727" t="s">
        <v>88</v>
      </c>
      <c r="E8" s="732" t="s">
        <v>481</v>
      </c>
      <c r="F8" s="359">
        <v>4868</v>
      </c>
      <c r="G8" s="360"/>
      <c r="H8" s="360"/>
      <c r="I8" s="360"/>
      <c r="J8" s="360"/>
      <c r="K8" s="360"/>
      <c r="L8" s="872">
        <v>4929</v>
      </c>
      <c r="M8" s="872">
        <v>4992</v>
      </c>
      <c r="N8" s="872">
        <v>5087</v>
      </c>
      <c r="O8" s="359">
        <v>4531</v>
      </c>
      <c r="P8" s="360"/>
      <c r="Q8" s="360"/>
      <c r="R8" s="360"/>
      <c r="S8" s="361"/>
      <c r="T8" s="239"/>
      <c r="U8" s="843">
        <v>4580</v>
      </c>
      <c r="V8" s="843">
        <v>4630</v>
      </c>
      <c r="W8" s="1147">
        <f t="shared" si="2"/>
        <v>4712</v>
      </c>
      <c r="X8" s="359">
        <v>337</v>
      </c>
      <c r="Y8" s="360"/>
      <c r="Z8" s="360"/>
      <c r="AA8" s="360"/>
      <c r="AB8" s="361"/>
      <c r="AC8" s="361"/>
      <c r="AD8" s="361">
        <v>130</v>
      </c>
      <c r="AE8" s="876">
        <v>349</v>
      </c>
      <c r="AF8" s="1190">
        <v>362</v>
      </c>
      <c r="AG8" s="1190">
        <v>375</v>
      </c>
    </row>
    <row r="9" spans="1:33" s="5" customFormat="1" ht="22.5" customHeight="1">
      <c r="A9" s="68"/>
      <c r="B9" s="77" t="s">
        <v>35</v>
      </c>
      <c r="C9" s="77"/>
      <c r="D9" s="727" t="s">
        <v>89</v>
      </c>
      <c r="E9" s="732" t="s">
        <v>482</v>
      </c>
      <c r="F9" s="359">
        <v>17369</v>
      </c>
      <c r="G9" s="360"/>
      <c r="H9" s="360"/>
      <c r="I9" s="360"/>
      <c r="J9" s="360"/>
      <c r="K9" s="360"/>
      <c r="L9" s="872">
        <v>16997</v>
      </c>
      <c r="M9" s="872">
        <v>18057</v>
      </c>
      <c r="N9" s="872">
        <v>20036</v>
      </c>
      <c r="O9" s="359">
        <v>15737</v>
      </c>
      <c r="P9" s="360"/>
      <c r="Q9" s="360"/>
      <c r="R9" s="360"/>
      <c r="S9" s="361"/>
      <c r="T9" s="239"/>
      <c r="U9" s="843">
        <v>15365</v>
      </c>
      <c r="V9" s="843">
        <v>15425</v>
      </c>
      <c r="W9" s="1147">
        <f t="shared" si="2"/>
        <v>17992</v>
      </c>
      <c r="X9" s="359">
        <v>1632</v>
      </c>
      <c r="Y9" s="360"/>
      <c r="Z9" s="360"/>
      <c r="AA9" s="360"/>
      <c r="AB9" s="361"/>
      <c r="AC9" s="361"/>
      <c r="AD9" s="361">
        <v>1819</v>
      </c>
      <c r="AE9" s="876">
        <v>1632</v>
      </c>
      <c r="AF9" s="1190">
        <v>1632</v>
      </c>
      <c r="AG9" s="1190">
        <v>2044</v>
      </c>
    </row>
    <row r="10" spans="1:33" s="5" customFormat="1" ht="22.5" customHeight="1">
      <c r="A10" s="68"/>
      <c r="B10" s="77" t="s">
        <v>49</v>
      </c>
      <c r="C10" s="77"/>
      <c r="D10" s="727" t="s">
        <v>90</v>
      </c>
      <c r="E10" s="732" t="s">
        <v>483</v>
      </c>
      <c r="F10" s="297">
        <v>1859</v>
      </c>
      <c r="G10" s="236"/>
      <c r="H10" s="236"/>
      <c r="I10" s="236"/>
      <c r="J10" s="236"/>
      <c r="K10" s="236"/>
      <c r="L10" s="814">
        <v>1859</v>
      </c>
      <c r="M10" s="814">
        <v>2355</v>
      </c>
      <c r="N10" s="814">
        <v>2849</v>
      </c>
      <c r="O10" s="297">
        <v>323</v>
      </c>
      <c r="P10" s="236"/>
      <c r="Q10" s="236"/>
      <c r="R10" s="236"/>
      <c r="S10" s="239"/>
      <c r="T10" s="239"/>
      <c r="U10" s="843">
        <v>323</v>
      </c>
      <c r="V10" s="843">
        <v>819</v>
      </c>
      <c r="W10" s="1147">
        <f t="shared" si="2"/>
        <v>1313</v>
      </c>
      <c r="X10" s="297">
        <v>1536</v>
      </c>
      <c r="Y10" s="236"/>
      <c r="Z10" s="236"/>
      <c r="AA10" s="236"/>
      <c r="AB10" s="239"/>
      <c r="AC10" s="239"/>
      <c r="AD10" s="239">
        <v>3913</v>
      </c>
      <c r="AE10" s="876">
        <v>1536</v>
      </c>
      <c r="AF10" s="1190">
        <v>1536</v>
      </c>
      <c r="AG10" s="1190">
        <v>1536</v>
      </c>
    </row>
    <row r="11" spans="1:33" s="5" customFormat="1" ht="22.5" customHeight="1">
      <c r="A11" s="68"/>
      <c r="B11" s="77" t="s">
        <v>50</v>
      </c>
      <c r="C11" s="77"/>
      <c r="D11" s="728" t="s">
        <v>92</v>
      </c>
      <c r="E11" s="733" t="s">
        <v>484</v>
      </c>
      <c r="F11" s="359">
        <v>2188</v>
      </c>
      <c r="G11" s="360"/>
      <c r="H11" s="360"/>
      <c r="I11" s="360"/>
      <c r="J11" s="360"/>
      <c r="K11" s="360"/>
      <c r="L11" s="872">
        <v>2515</v>
      </c>
      <c r="M11" s="872">
        <v>2214</v>
      </c>
      <c r="N11" s="872">
        <v>2464</v>
      </c>
      <c r="O11" s="359">
        <v>547</v>
      </c>
      <c r="P11" s="360"/>
      <c r="Q11" s="360"/>
      <c r="R11" s="360"/>
      <c r="S11" s="360"/>
      <c r="T11" s="239"/>
      <c r="U11" s="843">
        <v>776</v>
      </c>
      <c r="V11" s="843">
        <v>776</v>
      </c>
      <c r="W11" s="1147">
        <f t="shared" si="2"/>
        <v>1026</v>
      </c>
      <c r="X11" s="359">
        <v>1641</v>
      </c>
      <c r="Y11" s="360">
        <f>SUM(Y12:Y16)</f>
        <v>0</v>
      </c>
      <c r="Z11" s="360">
        <f>SUM(Z12:Z16)</f>
        <v>0</v>
      </c>
      <c r="AA11" s="360">
        <f>SUM(AA12:AA16)</f>
        <v>0</v>
      </c>
      <c r="AB11" s="360"/>
      <c r="AC11" s="360"/>
      <c r="AD11" s="360">
        <v>12207</v>
      </c>
      <c r="AE11" s="876">
        <v>1739</v>
      </c>
      <c r="AF11" s="1190">
        <v>1438</v>
      </c>
      <c r="AG11" s="1190">
        <v>1438</v>
      </c>
    </row>
    <row r="12" spans="1:33" s="5" customFormat="1" ht="28.5" customHeight="1">
      <c r="A12" s="68"/>
      <c r="B12" s="100"/>
      <c r="C12" s="77" t="s">
        <v>91</v>
      </c>
      <c r="D12" s="729" t="s">
        <v>352</v>
      </c>
      <c r="E12" s="734" t="s">
        <v>493</v>
      </c>
      <c r="F12" s="297"/>
      <c r="G12" s="236"/>
      <c r="H12" s="236"/>
      <c r="I12" s="236"/>
      <c r="J12" s="236"/>
      <c r="K12" s="236"/>
      <c r="L12" s="814">
        <v>232</v>
      </c>
      <c r="M12" s="814">
        <v>232</v>
      </c>
      <c r="N12" s="814">
        <v>232</v>
      </c>
      <c r="O12" s="297"/>
      <c r="P12" s="236"/>
      <c r="Q12" s="236"/>
      <c r="R12" s="236"/>
      <c r="S12" s="239"/>
      <c r="T12" s="239"/>
      <c r="U12" s="843">
        <v>232</v>
      </c>
      <c r="V12" s="843">
        <v>232</v>
      </c>
      <c r="W12" s="1147">
        <f t="shared" si="2"/>
        <v>232</v>
      </c>
      <c r="X12" s="297"/>
      <c r="Y12" s="236"/>
      <c r="Z12" s="236"/>
      <c r="AA12" s="236"/>
      <c r="AB12" s="239"/>
      <c r="AC12" s="239"/>
      <c r="AD12" s="239"/>
      <c r="AE12" s="876"/>
      <c r="AF12" s="1190"/>
      <c r="AG12" s="1190"/>
    </row>
    <row r="13" spans="1:33" s="5" customFormat="1" ht="31.5" customHeight="1">
      <c r="A13" s="68"/>
      <c r="B13" s="77"/>
      <c r="C13" s="77" t="s">
        <v>93</v>
      </c>
      <c r="D13" s="727" t="s">
        <v>353</v>
      </c>
      <c r="E13" s="732" t="s">
        <v>492</v>
      </c>
      <c r="F13" s="297">
        <v>1724</v>
      </c>
      <c r="G13" s="236"/>
      <c r="H13" s="236"/>
      <c r="I13" s="236"/>
      <c r="J13" s="236"/>
      <c r="K13" s="236"/>
      <c r="L13" s="814">
        <v>1724</v>
      </c>
      <c r="M13" s="814">
        <v>1423</v>
      </c>
      <c r="N13" s="814">
        <v>1423</v>
      </c>
      <c r="O13" s="297">
        <v>98</v>
      </c>
      <c r="P13" s="236"/>
      <c r="Q13" s="236"/>
      <c r="R13" s="236"/>
      <c r="S13" s="239"/>
      <c r="T13" s="239"/>
      <c r="U13" s="843"/>
      <c r="V13" s="843"/>
      <c r="W13" s="1147">
        <f t="shared" si="2"/>
        <v>0</v>
      </c>
      <c r="X13" s="297">
        <v>1626</v>
      </c>
      <c r="Y13" s="236"/>
      <c r="Z13" s="236"/>
      <c r="AA13" s="236"/>
      <c r="AB13" s="239"/>
      <c r="AC13" s="239"/>
      <c r="AD13" s="239"/>
      <c r="AE13" s="876">
        <v>1724</v>
      </c>
      <c r="AF13" s="1190">
        <v>1423</v>
      </c>
      <c r="AG13" s="1190">
        <v>1423</v>
      </c>
    </row>
    <row r="14" spans="1:33" s="5" customFormat="1" ht="36.75" customHeight="1" thickBot="1">
      <c r="A14" s="96"/>
      <c r="B14" s="97"/>
      <c r="C14" s="77" t="s">
        <v>94</v>
      </c>
      <c r="D14" s="727" t="s">
        <v>354</v>
      </c>
      <c r="E14" s="732" t="s">
        <v>491</v>
      </c>
      <c r="F14" s="297">
        <v>464</v>
      </c>
      <c r="G14" s="236"/>
      <c r="H14" s="236"/>
      <c r="I14" s="236"/>
      <c r="J14" s="236"/>
      <c r="K14" s="554"/>
      <c r="L14" s="814">
        <v>559</v>
      </c>
      <c r="M14" s="814">
        <v>559</v>
      </c>
      <c r="N14" s="814">
        <v>809</v>
      </c>
      <c r="O14" s="297">
        <v>449</v>
      </c>
      <c r="P14" s="236"/>
      <c r="Q14" s="236"/>
      <c r="R14" s="236"/>
      <c r="S14" s="239"/>
      <c r="T14" s="239"/>
      <c r="U14" s="843">
        <v>544</v>
      </c>
      <c r="V14" s="843">
        <v>544</v>
      </c>
      <c r="W14" s="1549">
        <f t="shared" si="2"/>
        <v>794</v>
      </c>
      <c r="X14" s="297">
        <v>15</v>
      </c>
      <c r="Y14" s="236"/>
      <c r="Z14" s="236"/>
      <c r="AA14" s="236"/>
      <c r="AB14" s="239"/>
      <c r="AC14" s="239"/>
      <c r="AD14" s="239"/>
      <c r="AE14" s="876">
        <v>15</v>
      </c>
      <c r="AF14" s="1184">
        <v>15</v>
      </c>
      <c r="AG14" s="1190">
        <v>15</v>
      </c>
    </row>
    <row r="15" spans="1:33" s="5" customFormat="1" ht="22.5" customHeight="1" hidden="1">
      <c r="A15" s="68"/>
      <c r="B15" s="77"/>
      <c r="C15" s="77" t="s">
        <v>97</v>
      </c>
      <c r="D15" s="727" t="s">
        <v>99</v>
      </c>
      <c r="E15" s="732"/>
      <c r="F15" s="359"/>
      <c r="G15" s="360"/>
      <c r="H15" s="360"/>
      <c r="I15" s="360"/>
      <c r="J15" s="360"/>
      <c r="K15" s="360"/>
      <c r="L15" s="872"/>
      <c r="M15" s="872"/>
      <c r="N15" s="872"/>
      <c r="O15" s="359"/>
      <c r="P15" s="360"/>
      <c r="Q15" s="360"/>
      <c r="R15" s="360"/>
      <c r="S15" s="361"/>
      <c r="T15" s="239"/>
      <c r="U15" s="843"/>
      <c r="V15" s="843"/>
      <c r="W15" s="301">
        <f t="shared" si="2"/>
        <v>0</v>
      </c>
      <c r="X15" s="359"/>
      <c r="Y15" s="360"/>
      <c r="Z15" s="360"/>
      <c r="AA15" s="360"/>
      <c r="AB15" s="361"/>
      <c r="AC15" s="361"/>
      <c r="AD15" s="361"/>
      <c r="AE15" s="876"/>
      <c r="AF15" s="1184"/>
      <c r="AG15" s="1190"/>
    </row>
    <row r="16" spans="1:33" s="5" customFormat="1" ht="22.5" customHeight="1" hidden="1" thickBot="1">
      <c r="A16" s="104"/>
      <c r="B16" s="91"/>
      <c r="C16" s="91" t="s">
        <v>98</v>
      </c>
      <c r="D16" s="730" t="s">
        <v>100</v>
      </c>
      <c r="E16" s="735"/>
      <c r="F16" s="307"/>
      <c r="G16" s="107"/>
      <c r="H16" s="107"/>
      <c r="I16" s="107"/>
      <c r="J16" s="107"/>
      <c r="K16" s="107"/>
      <c r="L16" s="846"/>
      <c r="M16" s="846"/>
      <c r="N16" s="846"/>
      <c r="O16" s="307"/>
      <c r="P16" s="107"/>
      <c r="Q16" s="107"/>
      <c r="R16" s="107"/>
      <c r="S16" s="362"/>
      <c r="T16" s="239"/>
      <c r="U16" s="874"/>
      <c r="V16" s="874"/>
      <c r="W16" s="301">
        <f t="shared" si="2"/>
        <v>0</v>
      </c>
      <c r="X16" s="307"/>
      <c r="Y16" s="107"/>
      <c r="Z16" s="107"/>
      <c r="AA16" s="107"/>
      <c r="AB16" s="362"/>
      <c r="AC16" s="362"/>
      <c r="AD16" s="362"/>
      <c r="AE16" s="1039"/>
      <c r="AF16" s="1184"/>
      <c r="AG16" s="1313"/>
    </row>
    <row r="17" spans="1:33" s="5" customFormat="1" ht="22.5" customHeight="1" thickBot="1">
      <c r="A17" s="86" t="s">
        <v>26</v>
      </c>
      <c r="B17" s="1644" t="s">
        <v>101</v>
      </c>
      <c r="C17" s="1644"/>
      <c r="D17" s="1644"/>
      <c r="E17" s="731"/>
      <c r="F17" s="303">
        <f>F18+F19+F20</f>
        <v>2823</v>
      </c>
      <c r="G17" s="303">
        <f aca="true" t="shared" si="3" ref="G17:X17">G18+G19+G20</f>
        <v>0</v>
      </c>
      <c r="H17" s="303">
        <f t="shared" si="3"/>
        <v>0</v>
      </c>
      <c r="I17" s="303">
        <f t="shared" si="3"/>
        <v>0</v>
      </c>
      <c r="J17" s="303">
        <f t="shared" si="3"/>
        <v>0</v>
      </c>
      <c r="K17" s="303">
        <f t="shared" si="3"/>
        <v>0</v>
      </c>
      <c r="L17" s="303">
        <f>L18+L19+L20</f>
        <v>3779</v>
      </c>
      <c r="M17" s="303">
        <v>3779</v>
      </c>
      <c r="N17" s="303">
        <v>4224</v>
      </c>
      <c r="O17" s="303">
        <f t="shared" si="3"/>
        <v>2423</v>
      </c>
      <c r="P17" s="303">
        <f t="shared" si="3"/>
        <v>0</v>
      </c>
      <c r="Q17" s="303">
        <f t="shared" si="3"/>
        <v>0</v>
      </c>
      <c r="R17" s="303">
        <f t="shared" si="3"/>
        <v>0</v>
      </c>
      <c r="S17" s="303">
        <f t="shared" si="3"/>
        <v>0</v>
      </c>
      <c r="T17" s="303">
        <f t="shared" si="3"/>
        <v>0</v>
      </c>
      <c r="U17" s="303">
        <v>3379</v>
      </c>
      <c r="V17" s="303">
        <v>3601</v>
      </c>
      <c r="W17" s="301">
        <f t="shared" si="2"/>
        <v>3824</v>
      </c>
      <c r="X17" s="303">
        <f t="shared" si="3"/>
        <v>400</v>
      </c>
      <c r="Y17" s="47">
        <f aca="true" t="shared" si="4" ref="Y17:AD17">SUM(Y18:Y20)</f>
        <v>0</v>
      </c>
      <c r="Z17" s="47">
        <f t="shared" si="4"/>
        <v>0</v>
      </c>
      <c r="AA17" s="47">
        <f t="shared" si="4"/>
        <v>0</v>
      </c>
      <c r="AB17" s="47">
        <f t="shared" si="4"/>
        <v>0</v>
      </c>
      <c r="AC17" s="47">
        <f t="shared" si="4"/>
        <v>0</v>
      </c>
      <c r="AD17" s="47">
        <f t="shared" si="4"/>
        <v>1400</v>
      </c>
      <c r="AE17" s="1054">
        <v>400</v>
      </c>
      <c r="AF17" s="1187">
        <v>400</v>
      </c>
      <c r="AG17" s="1187">
        <v>400</v>
      </c>
    </row>
    <row r="18" spans="1:33" s="5" customFormat="1" ht="22.5" customHeight="1">
      <c r="A18" s="85"/>
      <c r="B18" s="90" t="s">
        <v>36</v>
      </c>
      <c r="C18" s="1556" t="s">
        <v>102</v>
      </c>
      <c r="D18" s="1556"/>
      <c r="E18" s="736" t="s">
        <v>485</v>
      </c>
      <c r="F18" s="302">
        <v>1144</v>
      </c>
      <c r="G18" s="239"/>
      <c r="H18" s="239"/>
      <c r="I18" s="239"/>
      <c r="J18" s="239"/>
      <c r="K18" s="239"/>
      <c r="L18" s="302">
        <v>1430</v>
      </c>
      <c r="M18" s="302">
        <v>1430</v>
      </c>
      <c r="N18" s="302">
        <v>1430</v>
      </c>
      <c r="O18" s="302">
        <v>1144</v>
      </c>
      <c r="P18" s="239"/>
      <c r="Q18" s="239"/>
      <c r="R18" s="239"/>
      <c r="S18" s="239"/>
      <c r="T18" s="239"/>
      <c r="U18" s="843">
        <v>1430</v>
      </c>
      <c r="V18" s="843">
        <v>1652</v>
      </c>
      <c r="W18" s="1548">
        <f t="shared" si="2"/>
        <v>1430</v>
      </c>
      <c r="X18" s="302"/>
      <c r="Y18" s="239"/>
      <c r="Z18" s="239"/>
      <c r="AA18" s="239"/>
      <c r="AB18" s="239"/>
      <c r="AC18" s="239"/>
      <c r="AD18" s="239">
        <v>0</v>
      </c>
      <c r="AE18" s="1040"/>
      <c r="AF18" s="1184"/>
      <c r="AG18" s="1311"/>
    </row>
    <row r="19" spans="1:33" s="5" customFormat="1" ht="22.5" customHeight="1">
      <c r="A19" s="68"/>
      <c r="B19" s="77" t="s">
        <v>37</v>
      </c>
      <c r="C19" s="1560" t="s">
        <v>103</v>
      </c>
      <c r="D19" s="1560"/>
      <c r="E19" s="736" t="s">
        <v>486</v>
      </c>
      <c r="F19" s="297">
        <v>1279</v>
      </c>
      <c r="G19" s="236"/>
      <c r="H19" s="236"/>
      <c r="I19" s="236"/>
      <c r="J19" s="236"/>
      <c r="K19" s="236"/>
      <c r="L19" s="297">
        <v>1949</v>
      </c>
      <c r="M19" s="297">
        <v>1949</v>
      </c>
      <c r="N19" s="297">
        <v>2394</v>
      </c>
      <c r="O19" s="297">
        <v>1279</v>
      </c>
      <c r="P19" s="236"/>
      <c r="Q19" s="236"/>
      <c r="R19" s="236"/>
      <c r="S19" s="236"/>
      <c r="T19" s="236"/>
      <c r="U19" s="814">
        <v>1949</v>
      </c>
      <c r="V19" s="814">
        <v>1949</v>
      </c>
      <c r="W19" s="1147">
        <f t="shared" si="2"/>
        <v>2394</v>
      </c>
      <c r="X19" s="297"/>
      <c r="Y19" s="236"/>
      <c r="Z19" s="236"/>
      <c r="AA19" s="236"/>
      <c r="AB19" s="236"/>
      <c r="AC19" s="236"/>
      <c r="AD19" s="236">
        <v>0</v>
      </c>
      <c r="AE19" s="876"/>
      <c r="AF19" s="1190"/>
      <c r="AG19" s="1190"/>
    </row>
    <row r="20" spans="1:33" s="5" customFormat="1" ht="22.5" customHeight="1">
      <c r="A20" s="98"/>
      <c r="B20" s="77" t="s">
        <v>38</v>
      </c>
      <c r="C20" s="1636" t="s">
        <v>104</v>
      </c>
      <c r="D20" s="1636"/>
      <c r="E20" s="737" t="s">
        <v>487</v>
      </c>
      <c r="F20" s="359">
        <v>400</v>
      </c>
      <c r="G20" s="360"/>
      <c r="H20" s="360"/>
      <c r="I20" s="360"/>
      <c r="J20" s="360"/>
      <c r="K20" s="360"/>
      <c r="L20" s="359">
        <v>400</v>
      </c>
      <c r="M20" s="359">
        <v>400</v>
      </c>
      <c r="N20" s="359">
        <v>400</v>
      </c>
      <c r="O20" s="359"/>
      <c r="P20" s="360"/>
      <c r="Q20" s="360"/>
      <c r="R20" s="360"/>
      <c r="S20" s="360"/>
      <c r="T20" s="360"/>
      <c r="U20" s="872"/>
      <c r="V20" s="872"/>
      <c r="W20" s="1147">
        <f t="shared" si="2"/>
        <v>0</v>
      </c>
      <c r="X20" s="359">
        <v>400</v>
      </c>
      <c r="Y20" s="360">
        <f>SUM(Y21:Y24)</f>
        <v>0</v>
      </c>
      <c r="Z20" s="360">
        <f>SUM(Z21:Z24)</f>
        <v>0</v>
      </c>
      <c r="AA20" s="360">
        <f>SUM(AA21:AA24)</f>
        <v>0</v>
      </c>
      <c r="AB20" s="360"/>
      <c r="AC20" s="360"/>
      <c r="AD20" s="360">
        <v>1400</v>
      </c>
      <c r="AE20" s="876">
        <v>400</v>
      </c>
      <c r="AF20" s="1190">
        <v>400</v>
      </c>
      <c r="AG20" s="1190">
        <v>400</v>
      </c>
    </row>
    <row r="21" spans="1:33" s="5" customFormat="1" ht="22.5" customHeight="1">
      <c r="A21" s="74"/>
      <c r="B21" s="78"/>
      <c r="C21" s="78" t="s">
        <v>105</v>
      </c>
      <c r="D21" s="201" t="s">
        <v>95</v>
      </c>
      <c r="E21" s="737"/>
      <c r="F21" s="297">
        <v>400</v>
      </c>
      <c r="G21" s="236"/>
      <c r="H21" s="236"/>
      <c r="I21" s="236"/>
      <c r="J21" s="236"/>
      <c r="K21" s="236"/>
      <c r="L21" s="297">
        <v>400</v>
      </c>
      <c r="M21" s="297"/>
      <c r="N21" s="297"/>
      <c r="O21" s="297"/>
      <c r="P21" s="236"/>
      <c r="Q21" s="236"/>
      <c r="R21" s="236"/>
      <c r="S21" s="239"/>
      <c r="T21" s="239"/>
      <c r="U21" s="843"/>
      <c r="V21" s="843"/>
      <c r="W21" s="1147">
        <f t="shared" si="2"/>
        <v>-400</v>
      </c>
      <c r="X21" s="297">
        <v>400</v>
      </c>
      <c r="Y21" s="236"/>
      <c r="Z21" s="236"/>
      <c r="AA21" s="236"/>
      <c r="AB21" s="239"/>
      <c r="AC21" s="239"/>
      <c r="AD21" s="239">
        <v>1400</v>
      </c>
      <c r="AE21" s="876">
        <v>400</v>
      </c>
      <c r="AF21" s="1190">
        <v>400</v>
      </c>
      <c r="AG21" s="1190">
        <v>400</v>
      </c>
    </row>
    <row r="22" spans="1:33" s="5" customFormat="1" ht="22.5" customHeight="1">
      <c r="A22" s="74"/>
      <c r="B22" s="78"/>
      <c r="C22" s="78" t="s">
        <v>106</v>
      </c>
      <c r="D22" s="201" t="s">
        <v>96</v>
      </c>
      <c r="E22" s="737"/>
      <c r="F22" s="297"/>
      <c r="G22" s="236"/>
      <c r="H22" s="236"/>
      <c r="I22" s="236"/>
      <c r="J22" s="236"/>
      <c r="K22" s="236"/>
      <c r="L22" s="814"/>
      <c r="M22" s="814"/>
      <c r="N22" s="814"/>
      <c r="O22" s="297"/>
      <c r="P22" s="236"/>
      <c r="Q22" s="236"/>
      <c r="R22" s="236"/>
      <c r="S22" s="236"/>
      <c r="T22" s="236"/>
      <c r="U22" s="814"/>
      <c r="V22" s="814"/>
      <c r="W22" s="1147">
        <f t="shared" si="2"/>
        <v>0</v>
      </c>
      <c r="X22" s="297"/>
      <c r="Y22" s="236">
        <v>0</v>
      </c>
      <c r="Z22" s="236">
        <v>0</v>
      </c>
      <c r="AA22" s="236">
        <v>0</v>
      </c>
      <c r="AB22" s="236">
        <v>0</v>
      </c>
      <c r="AC22" s="236">
        <v>0</v>
      </c>
      <c r="AD22" s="236">
        <v>0</v>
      </c>
      <c r="AE22" s="876"/>
      <c r="AF22" s="1190"/>
      <c r="AG22" s="1190"/>
    </row>
    <row r="23" spans="1:33" s="5" customFormat="1" ht="22.5" customHeight="1">
      <c r="A23" s="98"/>
      <c r="B23" s="201"/>
      <c r="C23" s="78" t="s">
        <v>107</v>
      </c>
      <c r="D23" s="201" t="s">
        <v>99</v>
      </c>
      <c r="E23" s="737"/>
      <c r="F23" s="359"/>
      <c r="G23" s="360"/>
      <c r="H23" s="360"/>
      <c r="I23" s="360"/>
      <c r="J23" s="360"/>
      <c r="K23" s="360"/>
      <c r="L23" s="872"/>
      <c r="M23" s="872"/>
      <c r="N23" s="872"/>
      <c r="O23" s="359"/>
      <c r="P23" s="360"/>
      <c r="Q23" s="360"/>
      <c r="R23" s="360"/>
      <c r="S23" s="360"/>
      <c r="T23" s="360"/>
      <c r="U23" s="872"/>
      <c r="V23" s="872"/>
      <c r="W23" s="1147">
        <f t="shared" si="2"/>
        <v>0</v>
      </c>
      <c r="X23" s="359"/>
      <c r="Y23" s="360">
        <v>0</v>
      </c>
      <c r="Z23" s="360">
        <v>0</v>
      </c>
      <c r="AA23" s="360">
        <v>0</v>
      </c>
      <c r="AB23" s="360">
        <v>0</v>
      </c>
      <c r="AC23" s="360">
        <v>0</v>
      </c>
      <c r="AD23" s="360">
        <v>0</v>
      </c>
      <c r="AE23" s="876"/>
      <c r="AF23" s="1190"/>
      <c r="AG23" s="1190"/>
    </row>
    <row r="24" spans="1:33" s="5" customFormat="1" ht="22.5" customHeight="1" thickBot="1">
      <c r="A24" s="224"/>
      <c r="B24" s="225"/>
      <c r="C24" s="226" t="s">
        <v>189</v>
      </c>
      <c r="D24" s="225" t="s">
        <v>190</v>
      </c>
      <c r="E24" s="738"/>
      <c r="F24" s="363"/>
      <c r="G24" s="362"/>
      <c r="H24" s="362"/>
      <c r="I24" s="362"/>
      <c r="J24" s="362"/>
      <c r="K24" s="362"/>
      <c r="L24" s="873"/>
      <c r="M24" s="873"/>
      <c r="N24" s="873"/>
      <c r="O24" s="363"/>
      <c r="P24" s="362"/>
      <c r="Q24" s="362"/>
      <c r="R24" s="362"/>
      <c r="S24" s="362"/>
      <c r="T24" s="362"/>
      <c r="U24" s="873"/>
      <c r="V24" s="873"/>
      <c r="W24" s="1549">
        <f t="shared" si="2"/>
        <v>0</v>
      </c>
      <c r="X24" s="363"/>
      <c r="Y24" s="362">
        <v>0</v>
      </c>
      <c r="Z24" s="362">
        <v>0</v>
      </c>
      <c r="AA24" s="362">
        <v>0</v>
      </c>
      <c r="AB24" s="362">
        <v>0</v>
      </c>
      <c r="AC24" s="362">
        <v>0</v>
      </c>
      <c r="AD24" s="362">
        <v>0</v>
      </c>
      <c r="AE24" s="1039"/>
      <c r="AF24" s="1184"/>
      <c r="AG24" s="1313"/>
    </row>
    <row r="25" spans="1:33" s="5" customFormat="1" ht="22.5" customHeight="1" thickBot="1">
      <c r="A25" s="86" t="s">
        <v>10</v>
      </c>
      <c r="B25" s="1644" t="s">
        <v>108</v>
      </c>
      <c r="C25" s="1644"/>
      <c r="D25" s="1644"/>
      <c r="E25" s="731" t="s">
        <v>489</v>
      </c>
      <c r="F25" s="303">
        <f>F26+F27+F28</f>
        <v>781</v>
      </c>
      <c r="G25" s="303">
        <f aca="true" t="shared" si="5" ref="G25:X25">G26+G27+G28</f>
        <v>0</v>
      </c>
      <c r="H25" s="303">
        <f t="shared" si="5"/>
        <v>0</v>
      </c>
      <c r="I25" s="303">
        <f t="shared" si="5"/>
        <v>0</v>
      </c>
      <c r="J25" s="303">
        <f t="shared" si="5"/>
        <v>0</v>
      </c>
      <c r="K25" s="303">
        <f t="shared" si="5"/>
        <v>0</v>
      </c>
      <c r="L25" s="303">
        <v>298</v>
      </c>
      <c r="M25" s="303">
        <v>785</v>
      </c>
      <c r="N25" s="303">
        <v>3509</v>
      </c>
      <c r="O25" s="303">
        <f t="shared" si="5"/>
        <v>781</v>
      </c>
      <c r="P25" s="303">
        <f t="shared" si="5"/>
        <v>0</v>
      </c>
      <c r="Q25" s="303">
        <f t="shared" si="5"/>
        <v>0</v>
      </c>
      <c r="R25" s="303">
        <f t="shared" si="5"/>
        <v>0</v>
      </c>
      <c r="S25" s="303">
        <f t="shared" si="5"/>
        <v>0</v>
      </c>
      <c r="T25" s="303">
        <f t="shared" si="5"/>
        <v>0</v>
      </c>
      <c r="U25" s="303">
        <v>298</v>
      </c>
      <c r="V25" s="303">
        <v>785</v>
      </c>
      <c r="W25" s="301">
        <f t="shared" si="2"/>
        <v>3509</v>
      </c>
      <c r="X25" s="303">
        <f t="shared" si="5"/>
        <v>0</v>
      </c>
      <c r="Y25" s="47">
        <f aca="true" t="shared" si="6" ref="Y25:AD25">SUM(Y26:Y28)</f>
        <v>0</v>
      </c>
      <c r="Z25" s="47">
        <f t="shared" si="6"/>
        <v>0</v>
      </c>
      <c r="AA25" s="47">
        <f t="shared" si="6"/>
        <v>0</v>
      </c>
      <c r="AB25" s="47">
        <f t="shared" si="6"/>
        <v>0</v>
      </c>
      <c r="AC25" s="47">
        <f t="shared" si="6"/>
        <v>0</v>
      </c>
      <c r="AD25" s="47">
        <f t="shared" si="6"/>
        <v>0</v>
      </c>
      <c r="AE25" s="1052"/>
      <c r="AF25" s="1187"/>
      <c r="AG25" s="1187"/>
    </row>
    <row r="26" spans="1:33" s="5" customFormat="1" ht="22.5" customHeight="1">
      <c r="A26" s="85"/>
      <c r="B26" s="90" t="s">
        <v>39</v>
      </c>
      <c r="C26" s="1556" t="s">
        <v>3</v>
      </c>
      <c r="D26" s="1556"/>
      <c r="E26" s="736"/>
      <c r="F26" s="302"/>
      <c r="G26" s="239"/>
      <c r="H26" s="239"/>
      <c r="I26" s="239"/>
      <c r="J26" s="239"/>
      <c r="K26" s="239"/>
      <c r="L26" s="843"/>
      <c r="M26" s="843">
        <v>265</v>
      </c>
      <c r="N26" s="843">
        <v>2989</v>
      </c>
      <c r="O26" s="302"/>
      <c r="P26" s="239"/>
      <c r="Q26" s="239"/>
      <c r="R26" s="239"/>
      <c r="S26" s="239"/>
      <c r="T26" s="239"/>
      <c r="U26" s="843"/>
      <c r="V26" s="843">
        <v>265</v>
      </c>
      <c r="W26" s="1548">
        <f t="shared" si="2"/>
        <v>2989</v>
      </c>
      <c r="X26" s="302"/>
      <c r="Y26" s="239">
        <v>0</v>
      </c>
      <c r="Z26" s="239">
        <v>0</v>
      </c>
      <c r="AA26" s="239">
        <v>0</v>
      </c>
      <c r="AB26" s="239">
        <v>0</v>
      </c>
      <c r="AC26" s="239">
        <v>0</v>
      </c>
      <c r="AD26" s="239">
        <v>0</v>
      </c>
      <c r="AE26" s="1040"/>
      <c r="AF26" s="1184"/>
      <c r="AG26" s="1311"/>
    </row>
    <row r="27" spans="1:33" s="8" customFormat="1" ht="22.5" customHeight="1">
      <c r="A27" s="99"/>
      <c r="B27" s="77" t="s">
        <v>40</v>
      </c>
      <c r="C27" s="1561" t="s">
        <v>355</v>
      </c>
      <c r="D27" s="1561"/>
      <c r="E27" s="739"/>
      <c r="F27" s="297"/>
      <c r="G27" s="236"/>
      <c r="H27" s="236"/>
      <c r="I27" s="236"/>
      <c r="J27" s="236"/>
      <c r="K27" s="236"/>
      <c r="L27" s="814"/>
      <c r="M27" s="814"/>
      <c r="N27" s="814"/>
      <c r="O27" s="297"/>
      <c r="P27" s="236"/>
      <c r="Q27" s="236"/>
      <c r="R27" s="236"/>
      <c r="S27" s="236"/>
      <c r="T27" s="236"/>
      <c r="U27" s="814"/>
      <c r="V27" s="814"/>
      <c r="W27" s="1147">
        <f t="shared" si="2"/>
        <v>0</v>
      </c>
      <c r="X27" s="297"/>
      <c r="Y27" s="236">
        <v>0</v>
      </c>
      <c r="Z27" s="236">
        <v>0</v>
      </c>
      <c r="AA27" s="236">
        <v>0</v>
      </c>
      <c r="AB27" s="236">
        <v>0</v>
      </c>
      <c r="AC27" s="236">
        <v>0</v>
      </c>
      <c r="AD27" s="236">
        <v>0</v>
      </c>
      <c r="AE27" s="877"/>
      <c r="AF27" s="1191"/>
      <c r="AG27" s="1191"/>
    </row>
    <row r="28" spans="1:33" s="8" customFormat="1" ht="22.5" customHeight="1" thickBot="1">
      <c r="A28" s="105"/>
      <c r="B28" s="91" t="s">
        <v>76</v>
      </c>
      <c r="C28" s="106" t="s">
        <v>109</v>
      </c>
      <c r="D28" s="106"/>
      <c r="E28" s="740"/>
      <c r="F28" s="319">
        <v>781</v>
      </c>
      <c r="G28" s="320"/>
      <c r="H28" s="320"/>
      <c r="I28" s="320"/>
      <c r="J28" s="320"/>
      <c r="K28" s="320"/>
      <c r="L28" s="813">
        <v>298</v>
      </c>
      <c r="M28" s="813">
        <v>520</v>
      </c>
      <c r="N28" s="813">
        <v>520</v>
      </c>
      <c r="O28" s="319">
        <v>781</v>
      </c>
      <c r="P28" s="320"/>
      <c r="Q28" s="320"/>
      <c r="R28" s="320"/>
      <c r="S28" s="320"/>
      <c r="T28" s="320"/>
      <c r="U28" s="813">
        <v>298</v>
      </c>
      <c r="V28" s="813">
        <v>520</v>
      </c>
      <c r="W28" s="1549">
        <f t="shared" si="2"/>
        <v>520</v>
      </c>
      <c r="X28" s="319"/>
      <c r="Y28" s="320">
        <v>0</v>
      </c>
      <c r="Z28" s="320">
        <v>0</v>
      </c>
      <c r="AA28" s="320">
        <v>0</v>
      </c>
      <c r="AB28" s="320">
        <v>0</v>
      </c>
      <c r="AC28" s="320">
        <v>0</v>
      </c>
      <c r="AD28" s="320">
        <v>0</v>
      </c>
      <c r="AE28" s="877"/>
      <c r="AF28" s="1185"/>
      <c r="AG28" s="1191"/>
    </row>
    <row r="29" spans="1:33" s="48" customFormat="1" ht="22.5" customHeight="1" hidden="1" thickBot="1">
      <c r="A29" s="65" t="s">
        <v>11</v>
      </c>
      <c r="B29" s="92" t="s">
        <v>110</v>
      </c>
      <c r="C29" s="92"/>
      <c r="D29" s="92"/>
      <c r="E29" s="741"/>
      <c r="F29" s="304"/>
      <c r="G29" s="305"/>
      <c r="H29" s="305"/>
      <c r="I29" s="305"/>
      <c r="J29" s="305"/>
      <c r="K29" s="305"/>
      <c r="L29" s="844"/>
      <c r="M29" s="844"/>
      <c r="N29" s="844"/>
      <c r="O29" s="304"/>
      <c r="P29" s="305"/>
      <c r="Q29" s="305"/>
      <c r="R29" s="305"/>
      <c r="S29" s="305"/>
      <c r="T29" s="305"/>
      <c r="U29" s="844"/>
      <c r="V29" s="844"/>
      <c r="W29" s="301">
        <f t="shared" si="2"/>
        <v>0</v>
      </c>
      <c r="X29" s="304"/>
      <c r="Y29" s="305">
        <v>0</v>
      </c>
      <c r="Z29" s="305">
        <v>0</v>
      </c>
      <c r="AA29" s="305">
        <v>0</v>
      </c>
      <c r="AB29" s="305">
        <v>0</v>
      </c>
      <c r="AC29" s="305">
        <v>0</v>
      </c>
      <c r="AD29" s="305">
        <v>0</v>
      </c>
      <c r="AE29" s="875"/>
      <c r="AF29" s="1183"/>
      <c r="AG29" s="1308"/>
    </row>
    <row r="30" spans="1:33" s="48" customFormat="1" ht="22.5" customHeight="1" hidden="1" thickBot="1">
      <c r="A30" s="86"/>
      <c r="B30" s="1644"/>
      <c r="C30" s="1644"/>
      <c r="D30" s="1644"/>
      <c r="E30" s="682"/>
      <c r="W30" s="301">
        <f t="shared" si="2"/>
        <v>0</v>
      </c>
      <c r="Y30" s="237">
        <v>0</v>
      </c>
      <c r="Z30" s="237">
        <v>0</v>
      </c>
      <c r="AA30" s="237">
        <v>0</v>
      </c>
      <c r="AB30" s="237">
        <v>0</v>
      </c>
      <c r="AC30" s="237">
        <v>0</v>
      </c>
      <c r="AD30" s="237">
        <v>0</v>
      </c>
      <c r="AE30" s="1053"/>
      <c r="AF30" s="1183"/>
      <c r="AG30" s="1314"/>
    </row>
    <row r="31" spans="1:33" s="48" customFormat="1" ht="22.5" customHeight="1" thickBot="1">
      <c r="A31" s="86" t="s">
        <v>11</v>
      </c>
      <c r="B31" s="1671" t="s">
        <v>111</v>
      </c>
      <c r="C31" s="1671"/>
      <c r="D31" s="1671"/>
      <c r="E31" s="742"/>
      <c r="F31" s="301">
        <f>F6+F17+F25</f>
        <v>49133</v>
      </c>
      <c r="G31" s="301">
        <f aca="true" t="shared" si="7" ref="G31:X31">G6+G17+G25</f>
        <v>0</v>
      </c>
      <c r="H31" s="301">
        <f t="shared" si="7"/>
        <v>0</v>
      </c>
      <c r="I31" s="301">
        <f t="shared" si="7"/>
        <v>0</v>
      </c>
      <c r="J31" s="301">
        <f t="shared" si="7"/>
        <v>0</v>
      </c>
      <c r="K31" s="301">
        <f t="shared" si="7"/>
        <v>0</v>
      </c>
      <c r="L31" s="301">
        <f>L6+L17+L25</f>
        <v>49891</v>
      </c>
      <c r="M31" s="301">
        <v>51930</v>
      </c>
      <c r="N31" s="301">
        <v>58486</v>
      </c>
      <c r="O31" s="301">
        <f t="shared" si="7"/>
        <v>42363</v>
      </c>
      <c r="P31" s="301">
        <f t="shared" si="7"/>
        <v>0</v>
      </c>
      <c r="Q31" s="301">
        <f t="shared" si="7"/>
        <v>0</v>
      </c>
      <c r="R31" s="301">
        <f t="shared" si="7"/>
        <v>0</v>
      </c>
      <c r="S31" s="301">
        <f t="shared" si="7"/>
        <v>0</v>
      </c>
      <c r="T31" s="301">
        <f t="shared" si="7"/>
        <v>0</v>
      </c>
      <c r="U31" s="301">
        <f>U6+U17+U25</f>
        <v>42958</v>
      </c>
      <c r="V31" s="301">
        <v>45237</v>
      </c>
      <c r="W31" s="301">
        <f t="shared" si="2"/>
        <v>51320</v>
      </c>
      <c r="X31" s="301">
        <f t="shared" si="7"/>
        <v>6770</v>
      </c>
      <c r="Y31" s="237">
        <f aca="true" t="shared" si="8" ref="Y31:AD31">Y6+Y17+Y25+Y29+Y30</f>
        <v>0</v>
      </c>
      <c r="Z31" s="237">
        <f t="shared" si="8"/>
        <v>0</v>
      </c>
      <c r="AA31" s="237">
        <f t="shared" si="8"/>
        <v>0</v>
      </c>
      <c r="AB31" s="237">
        <f t="shared" si="8"/>
        <v>0</v>
      </c>
      <c r="AC31" s="237">
        <f t="shared" si="8"/>
        <v>0</v>
      </c>
      <c r="AD31" s="237">
        <f t="shared" si="8"/>
        <v>19967</v>
      </c>
      <c r="AE31" s="1054">
        <v>6933</v>
      </c>
      <c r="AF31" s="1186">
        <v>6693</v>
      </c>
      <c r="AG31" s="1186">
        <v>7166</v>
      </c>
    </row>
    <row r="32" spans="1:33" s="48" customFormat="1" ht="22.5" customHeight="1" thickBot="1">
      <c r="A32" s="63">
        <v>5</v>
      </c>
      <c r="B32" s="1635" t="s">
        <v>112</v>
      </c>
      <c r="C32" s="1635"/>
      <c r="D32" s="1635"/>
      <c r="E32" s="746" t="s">
        <v>488</v>
      </c>
      <c r="F32" s="306">
        <f>F33+F34+F36</f>
        <v>0</v>
      </c>
      <c r="G32" s="306">
        <f aca="true" t="shared" si="9" ref="G32:X32">G33+G34+G36</f>
        <v>0</v>
      </c>
      <c r="H32" s="306">
        <f t="shared" si="9"/>
        <v>0</v>
      </c>
      <c r="I32" s="306">
        <f t="shared" si="9"/>
        <v>0</v>
      </c>
      <c r="J32" s="306">
        <f t="shared" si="9"/>
        <v>0</v>
      </c>
      <c r="K32" s="306">
        <f t="shared" si="9"/>
        <v>0</v>
      </c>
      <c r="L32" s="306">
        <v>17192</v>
      </c>
      <c r="M32" s="306">
        <v>17249</v>
      </c>
      <c r="N32" s="306">
        <v>16994</v>
      </c>
      <c r="O32" s="306">
        <f t="shared" si="9"/>
        <v>0</v>
      </c>
      <c r="P32" s="306">
        <f t="shared" si="9"/>
        <v>0</v>
      </c>
      <c r="Q32" s="306">
        <f t="shared" si="9"/>
        <v>0</v>
      </c>
      <c r="R32" s="306">
        <f t="shared" si="9"/>
        <v>0</v>
      </c>
      <c r="S32" s="306">
        <f t="shared" si="9"/>
        <v>0</v>
      </c>
      <c r="T32" s="306">
        <f t="shared" si="9"/>
        <v>0</v>
      </c>
      <c r="U32" s="306">
        <v>17192</v>
      </c>
      <c r="V32" s="306">
        <v>17249</v>
      </c>
      <c r="W32" s="301">
        <f t="shared" si="2"/>
        <v>16994</v>
      </c>
      <c r="X32" s="306">
        <f t="shared" si="9"/>
        <v>0</v>
      </c>
      <c r="Y32" s="89"/>
      <c r="Z32" s="89"/>
      <c r="AA32" s="89"/>
      <c r="AB32" s="89"/>
      <c r="AC32" s="89"/>
      <c r="AD32" s="89"/>
      <c r="AE32" s="1054">
        <v>0</v>
      </c>
      <c r="AF32" s="1186"/>
      <c r="AG32" s="1186"/>
    </row>
    <row r="33" spans="1:33" s="5" customFormat="1" ht="22.5" customHeight="1" thickBot="1">
      <c r="A33" s="108"/>
      <c r="B33" s="90" t="s">
        <v>41</v>
      </c>
      <c r="C33" s="1704" t="s">
        <v>356</v>
      </c>
      <c r="D33" s="1704"/>
      <c r="E33" s="747" t="s">
        <v>494</v>
      </c>
      <c r="F33" s="302"/>
      <c r="G33" s="239"/>
      <c r="H33" s="239"/>
      <c r="I33" s="239"/>
      <c r="J33" s="239"/>
      <c r="K33" s="239"/>
      <c r="L33" s="843"/>
      <c r="M33" s="843"/>
      <c r="N33" s="843"/>
      <c r="O33" s="302"/>
      <c r="P33" s="239"/>
      <c r="Q33" s="239"/>
      <c r="R33" s="239"/>
      <c r="S33" s="239"/>
      <c r="T33" s="239"/>
      <c r="U33" s="843"/>
      <c r="V33" s="843"/>
      <c r="W33" s="1548">
        <f t="shared" si="2"/>
        <v>0</v>
      </c>
      <c r="X33" s="302"/>
      <c r="Y33" s="239"/>
      <c r="Z33" s="239"/>
      <c r="AA33" s="239"/>
      <c r="AB33" s="239"/>
      <c r="AC33" s="239"/>
      <c r="AD33" s="239"/>
      <c r="AE33" s="1040"/>
      <c r="AF33" s="1184"/>
      <c r="AG33" s="1311"/>
    </row>
    <row r="34" spans="1:33" s="5" customFormat="1" ht="22.5" customHeight="1">
      <c r="A34" s="104"/>
      <c r="B34" s="91" t="s">
        <v>42</v>
      </c>
      <c r="C34" s="1705" t="s">
        <v>357</v>
      </c>
      <c r="D34" s="1705"/>
      <c r="E34" s="744" t="s">
        <v>495</v>
      </c>
      <c r="F34" s="307"/>
      <c r="G34" s="107"/>
      <c r="H34" s="107"/>
      <c r="I34" s="107"/>
      <c r="J34" s="107"/>
      <c r="K34" s="107"/>
      <c r="L34" s="846"/>
      <c r="M34" s="846"/>
      <c r="N34" s="846"/>
      <c r="O34" s="307"/>
      <c r="P34" s="107"/>
      <c r="Q34" s="107"/>
      <c r="R34" s="107"/>
      <c r="S34" s="107"/>
      <c r="T34" s="107"/>
      <c r="U34" s="846"/>
      <c r="V34" s="846"/>
      <c r="W34" s="296">
        <f t="shared" si="2"/>
        <v>0</v>
      </c>
      <c r="X34" s="307"/>
      <c r="Y34" s="107"/>
      <c r="Z34" s="107"/>
      <c r="AA34" s="107"/>
      <c r="AB34" s="107"/>
      <c r="AC34" s="107"/>
      <c r="AD34" s="107"/>
      <c r="AE34" s="1039"/>
      <c r="AF34" s="1190"/>
      <c r="AG34" s="1190"/>
    </row>
    <row r="35" spans="1:33" s="5" customFormat="1" ht="22.5" customHeight="1">
      <c r="A35" s="1041"/>
      <c r="B35" s="1042" t="s">
        <v>80</v>
      </c>
      <c r="C35" s="1043" t="s">
        <v>490</v>
      </c>
      <c r="D35" s="76"/>
      <c r="E35" s="1049" t="s">
        <v>496</v>
      </c>
      <c r="F35" s="297">
        <v>16145</v>
      </c>
      <c r="G35" s="235"/>
      <c r="H35" s="235"/>
      <c r="I35" s="235"/>
      <c r="J35" s="235"/>
      <c r="K35" s="235"/>
      <c r="L35" s="814">
        <v>16378</v>
      </c>
      <c r="M35" s="814">
        <v>16435</v>
      </c>
      <c r="N35" s="814">
        <v>16180</v>
      </c>
      <c r="O35" s="297">
        <v>16145</v>
      </c>
      <c r="P35" s="107"/>
      <c r="Q35" s="107"/>
      <c r="R35" s="107"/>
      <c r="S35" s="107"/>
      <c r="T35" s="107"/>
      <c r="U35" s="1044">
        <v>16378</v>
      </c>
      <c r="V35" s="1192">
        <v>16435</v>
      </c>
      <c r="W35" s="296">
        <f t="shared" si="2"/>
        <v>16180</v>
      </c>
      <c r="X35" s="846"/>
      <c r="Y35" s="107"/>
      <c r="Z35" s="107"/>
      <c r="AA35" s="107"/>
      <c r="AB35" s="107"/>
      <c r="AC35" s="107"/>
      <c r="AD35" s="107"/>
      <c r="AE35" s="1045"/>
      <c r="AF35" s="1190"/>
      <c r="AG35" s="1190"/>
    </row>
    <row r="36" spans="1:33" s="5" customFormat="1" ht="22.5" customHeight="1" thickBot="1">
      <c r="A36" s="1038"/>
      <c r="B36" s="39" t="s">
        <v>554</v>
      </c>
      <c r="C36" s="1046" t="s">
        <v>553</v>
      </c>
      <c r="D36" s="1046"/>
      <c r="E36" s="745"/>
      <c r="F36" s="1047"/>
      <c r="G36" s="1048"/>
      <c r="H36" s="1048"/>
      <c r="I36" s="1048"/>
      <c r="J36" s="1048"/>
      <c r="K36" s="1048"/>
      <c r="L36" s="1050">
        <v>814</v>
      </c>
      <c r="M36" s="1050">
        <v>814</v>
      </c>
      <c r="N36" s="1050">
        <v>814</v>
      </c>
      <c r="O36" s="1047"/>
      <c r="P36" s="1051"/>
      <c r="Q36" s="1051"/>
      <c r="R36" s="1051"/>
      <c r="S36" s="1051"/>
      <c r="T36" s="1051"/>
      <c r="U36" s="1050">
        <v>814</v>
      </c>
      <c r="V36" s="1050">
        <v>814</v>
      </c>
      <c r="W36" s="1549">
        <f t="shared" si="2"/>
        <v>814</v>
      </c>
      <c r="X36" s="1047"/>
      <c r="Y36" s="107"/>
      <c r="Z36" s="107"/>
      <c r="AA36" s="107"/>
      <c r="AB36" s="107"/>
      <c r="AC36" s="107"/>
      <c r="AD36" s="107"/>
      <c r="AE36" s="1039"/>
      <c r="AF36" s="1184"/>
      <c r="AG36" s="1313"/>
    </row>
    <row r="37" spans="1:33" s="5" customFormat="1" ht="22.5" customHeight="1" thickBot="1">
      <c r="A37" s="86" t="s">
        <v>13</v>
      </c>
      <c r="B37" s="1671" t="s">
        <v>228</v>
      </c>
      <c r="C37" s="1671"/>
      <c r="D37" s="1671"/>
      <c r="E37" s="682"/>
      <c r="F37" s="303">
        <f>F31+F32</f>
        <v>49133</v>
      </c>
      <c r="G37" s="303">
        <f aca="true" t="shared" si="10" ref="G37:X37">G31+G32</f>
        <v>0</v>
      </c>
      <c r="H37" s="303">
        <f t="shared" si="10"/>
        <v>0</v>
      </c>
      <c r="I37" s="303">
        <f t="shared" si="10"/>
        <v>0</v>
      </c>
      <c r="J37" s="303">
        <f t="shared" si="10"/>
        <v>0</v>
      </c>
      <c r="K37" s="303">
        <f t="shared" si="10"/>
        <v>0</v>
      </c>
      <c r="L37" s="303">
        <f>L31+L32</f>
        <v>67083</v>
      </c>
      <c r="M37" s="303">
        <v>69179</v>
      </c>
      <c r="N37" s="303">
        <v>75480</v>
      </c>
      <c r="O37" s="303">
        <f t="shared" si="10"/>
        <v>42363</v>
      </c>
      <c r="P37" s="303">
        <f t="shared" si="10"/>
        <v>0</v>
      </c>
      <c r="Q37" s="303">
        <f t="shared" si="10"/>
        <v>0</v>
      </c>
      <c r="R37" s="303">
        <f t="shared" si="10"/>
        <v>0</v>
      </c>
      <c r="S37" s="303">
        <f t="shared" si="10"/>
        <v>0</v>
      </c>
      <c r="T37" s="303">
        <f t="shared" si="10"/>
        <v>0</v>
      </c>
      <c r="U37" s="303">
        <f>U31+U32</f>
        <v>60150</v>
      </c>
      <c r="V37" s="303">
        <v>62486</v>
      </c>
      <c r="W37" s="301">
        <f t="shared" si="2"/>
        <v>68314</v>
      </c>
      <c r="X37" s="303">
        <f t="shared" si="10"/>
        <v>6770</v>
      </c>
      <c r="Y37" s="47">
        <f aca="true" t="shared" si="11" ref="Y37:AD37">Y31+Y32</f>
        <v>0</v>
      </c>
      <c r="Z37" s="47">
        <f t="shared" si="11"/>
        <v>0</v>
      </c>
      <c r="AA37" s="47">
        <f t="shared" si="11"/>
        <v>0</v>
      </c>
      <c r="AB37" s="47">
        <f t="shared" si="11"/>
        <v>0</v>
      </c>
      <c r="AC37" s="47">
        <f t="shared" si="11"/>
        <v>0</v>
      </c>
      <c r="AD37" s="332">
        <f t="shared" si="11"/>
        <v>19967</v>
      </c>
      <c r="AE37" s="1054">
        <v>6933</v>
      </c>
      <c r="AF37" s="1186">
        <v>6693</v>
      </c>
      <c r="AG37" s="1186">
        <v>7166</v>
      </c>
    </row>
    <row r="38" spans="1:29" s="5" customFormat="1" ht="19.5" customHeight="1" hidden="1" thickBot="1">
      <c r="A38" s="1678" t="s">
        <v>229</v>
      </c>
      <c r="B38" s="1679"/>
      <c r="C38" s="1679"/>
      <c r="D38" s="1679"/>
      <c r="E38" s="667"/>
      <c r="F38" s="506"/>
      <c r="G38" s="507"/>
      <c r="H38" s="507"/>
      <c r="I38" s="507"/>
      <c r="J38" s="507"/>
      <c r="K38" s="508"/>
      <c r="L38" s="815"/>
      <c r="M38" s="815"/>
      <c r="N38" s="815"/>
      <c r="O38" s="506"/>
      <c r="P38" s="507"/>
      <c r="Q38" s="507"/>
      <c r="R38" s="507"/>
      <c r="S38" s="507"/>
      <c r="T38" s="508"/>
      <c r="U38" s="815"/>
      <c r="V38" s="815"/>
      <c r="W38" s="815"/>
      <c r="X38" s="506"/>
      <c r="Y38" s="507"/>
      <c r="Z38" s="507"/>
      <c r="AA38" s="507"/>
      <c r="AB38" s="507"/>
      <c r="AC38" s="512"/>
    </row>
    <row r="39" spans="1:29" s="5" customFormat="1" ht="19.5" customHeight="1" hidden="1" thickBot="1">
      <c r="A39" s="1670" t="s">
        <v>8</v>
      </c>
      <c r="B39" s="1671"/>
      <c r="C39" s="1671"/>
      <c r="D39" s="1671"/>
      <c r="E39" s="666"/>
      <c r="F39" s="370">
        <f>SUM(F37:F38)</f>
        <v>49133</v>
      </c>
      <c r="G39" s="371">
        <f>SUM(G37:G38)</f>
        <v>0</v>
      </c>
      <c r="H39" s="371">
        <f>SUM(H37:H38)</f>
        <v>0</v>
      </c>
      <c r="I39" s="371">
        <f>SUM(I37:I38)</f>
        <v>0</v>
      </c>
      <c r="J39" s="371">
        <f>SUM(J37:J38)</f>
        <v>0</v>
      </c>
      <c r="K39" s="372"/>
      <c r="L39" s="816"/>
      <c r="M39" s="816"/>
      <c r="N39" s="816"/>
      <c r="O39" s="370">
        <f>SUM(O37:O38)</f>
        <v>42363</v>
      </c>
      <c r="P39" s="371">
        <f>SUM(P37:P38)</f>
        <v>0</v>
      </c>
      <c r="Q39" s="371">
        <f>SUM(Q37:Q38)</f>
        <v>0</v>
      </c>
      <c r="R39" s="371">
        <f>SUM(R37:R38)</f>
        <v>0</v>
      </c>
      <c r="S39" s="371">
        <f>SUM(S37:S38)</f>
        <v>0</v>
      </c>
      <c r="T39" s="372"/>
      <c r="U39" s="816"/>
      <c r="V39" s="816"/>
      <c r="W39" s="816"/>
      <c r="X39" s="370">
        <f>SUM(X37:X38)</f>
        <v>6770</v>
      </c>
      <c r="Y39" s="371">
        <f>SUM(Y37:Y38)</f>
        <v>0</v>
      </c>
      <c r="Z39" s="371">
        <f>SUM(Z37:Z38)</f>
        <v>0</v>
      </c>
      <c r="AA39" s="371">
        <f>SUM(AA37:AA38)</f>
        <v>0</v>
      </c>
      <c r="AB39" s="371">
        <f>SUM(AB37:AB38)</f>
        <v>0</v>
      </c>
      <c r="AC39" s="373"/>
    </row>
    <row r="40" spans="1:29" s="5" customFormat="1" ht="19.5" customHeight="1">
      <c r="A40" s="431"/>
      <c r="B40" s="513"/>
      <c r="C40" s="431"/>
      <c r="D40" s="431"/>
      <c r="E40" s="431"/>
      <c r="F40" s="514"/>
      <c r="G40" s="514"/>
      <c r="H40" s="514"/>
      <c r="I40" s="514"/>
      <c r="J40" s="514"/>
      <c r="K40" s="514"/>
      <c r="L40" s="514"/>
      <c r="M40" s="514"/>
      <c r="N40" s="514"/>
      <c r="O40" s="515"/>
      <c r="P40" s="515"/>
      <c r="Q40" s="515"/>
      <c r="R40" s="515"/>
      <c r="S40" s="515"/>
      <c r="T40" s="515"/>
      <c r="U40" s="515"/>
      <c r="V40" s="515"/>
      <c r="W40" s="515"/>
      <c r="X40" s="515"/>
      <c r="Y40" s="515"/>
      <c r="Z40" s="516"/>
      <c r="AA40" s="516"/>
      <c r="AB40" s="516"/>
      <c r="AC40" s="516"/>
    </row>
    <row r="41" spans="1:25" s="5" customFormat="1" ht="19.5" customHeight="1">
      <c r="A41" s="38"/>
      <c r="B41" s="39"/>
      <c r="C41" s="39"/>
      <c r="D41" s="24"/>
      <c r="E41" s="24"/>
      <c r="F41" s="6"/>
      <c r="G41" s="6"/>
      <c r="H41" s="6"/>
      <c r="I41" s="6"/>
      <c r="J41" s="6"/>
      <c r="K41" s="6"/>
      <c r="L41" s="6"/>
      <c r="M41" s="6"/>
      <c r="N41" s="6"/>
      <c r="O41" s="110"/>
      <c r="P41" s="110"/>
      <c r="Q41" s="110"/>
      <c r="R41" s="110"/>
      <c r="S41" s="110"/>
      <c r="T41" s="110">
        <f>T37+AD37</f>
        <v>19967</v>
      </c>
      <c r="U41" s="110"/>
      <c r="V41" s="110"/>
      <c r="W41" s="110"/>
      <c r="X41" s="110"/>
      <c r="Y41" s="110"/>
    </row>
    <row r="42" spans="1:14" ht="15.75">
      <c r="A42" s="95"/>
      <c r="B42" s="37"/>
      <c r="C42" s="37"/>
      <c r="D42" s="24"/>
      <c r="E42" s="24"/>
      <c r="F42" s="4"/>
      <c r="G42" s="4"/>
      <c r="H42" s="4"/>
      <c r="I42" s="4"/>
      <c r="J42" s="4"/>
      <c r="K42" s="4"/>
      <c r="L42" s="4"/>
      <c r="M42" s="4"/>
      <c r="N42" s="4"/>
    </row>
    <row r="43" spans="1:14" ht="15.75">
      <c r="A43" s="95"/>
      <c r="B43" s="37"/>
      <c r="C43" s="37"/>
      <c r="D43" s="24"/>
      <c r="E43" s="24"/>
      <c r="F43" s="4"/>
      <c r="G43" s="4"/>
      <c r="H43" s="4"/>
      <c r="I43" s="4"/>
      <c r="J43" s="4"/>
      <c r="K43" s="4"/>
      <c r="L43" s="4"/>
      <c r="M43" s="4"/>
      <c r="N43" s="4"/>
    </row>
    <row r="44" spans="1:25" ht="15.75">
      <c r="A44" s="95"/>
      <c r="B44" s="1"/>
      <c r="C44" s="1"/>
      <c r="D44" s="1"/>
      <c r="E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>
      <c r="A45" s="95"/>
      <c r="B45" s="1"/>
      <c r="C45" s="1"/>
      <c r="D45" s="1"/>
      <c r="E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>
      <c r="A46" s="95"/>
      <c r="B46" s="1"/>
      <c r="C46" s="1"/>
      <c r="D46" s="1"/>
      <c r="E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>
      <c r="A47" s="95"/>
      <c r="B47" s="1"/>
      <c r="C47" s="1"/>
      <c r="D47" s="1"/>
      <c r="E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>
      <c r="A48" s="95"/>
      <c r="B48" s="1"/>
      <c r="C48" s="1"/>
      <c r="D48" s="1"/>
      <c r="E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>
      <c r="A49" s="95"/>
      <c r="B49" s="1"/>
      <c r="C49" s="1"/>
      <c r="D49" s="1"/>
      <c r="E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>
      <c r="A50" s="95"/>
      <c r="B50" s="1"/>
      <c r="C50" s="1"/>
      <c r="D50" s="1"/>
      <c r="E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14" ht="15.75">
      <c r="A51" s="95"/>
      <c r="B51" s="37"/>
      <c r="C51" s="37"/>
      <c r="D51" s="24"/>
      <c r="E51" s="24"/>
      <c r="F51" s="3"/>
      <c r="G51" s="3"/>
      <c r="H51" s="3"/>
      <c r="I51" s="3"/>
      <c r="J51" s="3"/>
      <c r="K51" s="3"/>
      <c r="L51" s="3"/>
      <c r="M51" s="3"/>
      <c r="N51" s="3"/>
    </row>
    <row r="52" spans="1:14" ht="15.75">
      <c r="A52" s="95"/>
      <c r="B52" s="37"/>
      <c r="C52" s="37"/>
      <c r="D52" s="24"/>
      <c r="E52" s="24"/>
      <c r="F52" s="3"/>
      <c r="G52" s="3"/>
      <c r="H52" s="3"/>
      <c r="I52" s="3"/>
      <c r="J52" s="3"/>
      <c r="K52" s="3"/>
      <c r="L52" s="3"/>
      <c r="M52" s="3"/>
      <c r="N52" s="3"/>
    </row>
    <row r="53" spans="1:14" ht="15.75">
      <c r="A53" s="95"/>
      <c r="B53" s="37"/>
      <c r="C53" s="37"/>
      <c r="D53" s="24"/>
      <c r="E53" s="24"/>
      <c r="F53" s="3"/>
      <c r="G53" s="3"/>
      <c r="H53" s="3"/>
      <c r="I53" s="3"/>
      <c r="J53" s="3"/>
      <c r="K53" s="3"/>
      <c r="L53" s="3"/>
      <c r="M53" s="3"/>
      <c r="N53" s="3"/>
    </row>
    <row r="54" spans="1:14" ht="15.75">
      <c r="A54" s="95"/>
      <c r="B54" s="37"/>
      <c r="C54" s="37"/>
      <c r="D54" s="24"/>
      <c r="E54" s="24"/>
      <c r="F54" s="3"/>
      <c r="G54" s="3"/>
      <c r="H54" s="3"/>
      <c r="I54" s="3"/>
      <c r="J54" s="3"/>
      <c r="K54" s="3"/>
      <c r="L54" s="3"/>
      <c r="M54" s="3"/>
      <c r="N54" s="3"/>
    </row>
    <row r="55" spans="1:14" ht="15.75">
      <c r="A55" s="95"/>
      <c r="B55" s="37"/>
      <c r="C55" s="37"/>
      <c r="D55" s="24"/>
      <c r="E55" s="24"/>
      <c r="F55" s="3"/>
      <c r="G55" s="3"/>
      <c r="H55" s="3"/>
      <c r="I55" s="3"/>
      <c r="J55" s="3"/>
      <c r="K55" s="3"/>
      <c r="L55" s="3"/>
      <c r="M55" s="3"/>
      <c r="N55" s="3"/>
    </row>
    <row r="56" spans="1:14" ht="15.75">
      <c r="A56" s="95"/>
      <c r="B56" s="37"/>
      <c r="C56" s="37"/>
      <c r="D56" s="24"/>
      <c r="E56" s="24"/>
      <c r="F56" s="3"/>
      <c r="G56" s="3"/>
      <c r="H56" s="3"/>
      <c r="I56" s="3"/>
      <c r="J56" s="3"/>
      <c r="K56" s="3"/>
      <c r="L56" s="3"/>
      <c r="M56" s="3"/>
      <c r="N56" s="3"/>
    </row>
    <row r="57" spans="1:14" ht="15.75">
      <c r="A57" s="95"/>
      <c r="B57" s="37"/>
      <c r="C57" s="37"/>
      <c r="D57" s="24"/>
      <c r="E57" s="24"/>
      <c r="F57" s="3"/>
      <c r="G57" s="3"/>
      <c r="H57" s="3"/>
      <c r="I57" s="3"/>
      <c r="J57" s="3"/>
      <c r="K57" s="3"/>
      <c r="L57" s="3"/>
      <c r="M57" s="3"/>
      <c r="N57" s="3"/>
    </row>
    <row r="58" spans="1:14" ht="15.75">
      <c r="A58" s="95"/>
      <c r="B58" s="37"/>
      <c r="C58" s="37"/>
      <c r="D58" s="24"/>
      <c r="E58" s="24"/>
      <c r="F58" s="3"/>
      <c r="G58" s="3"/>
      <c r="H58" s="3"/>
      <c r="I58" s="3"/>
      <c r="J58" s="3"/>
      <c r="K58" s="3"/>
      <c r="L58" s="3"/>
      <c r="M58" s="3"/>
      <c r="N58" s="3"/>
    </row>
    <row r="59" spans="1:14" ht="15.75">
      <c r="A59" s="95"/>
      <c r="B59" s="37"/>
      <c r="C59" s="37"/>
      <c r="D59" s="24"/>
      <c r="E59" s="24"/>
      <c r="F59" s="3"/>
      <c r="G59" s="3"/>
      <c r="H59" s="3"/>
      <c r="I59" s="3"/>
      <c r="J59" s="3"/>
      <c r="K59" s="3"/>
      <c r="L59" s="3"/>
      <c r="M59" s="3"/>
      <c r="N59" s="3"/>
    </row>
    <row r="60" spans="1:14" ht="15.75">
      <c r="A60" s="95"/>
      <c r="B60" s="37"/>
      <c r="C60" s="37"/>
      <c r="D60" s="24"/>
      <c r="E60" s="24"/>
      <c r="F60" s="3"/>
      <c r="G60" s="3"/>
      <c r="H60" s="3"/>
      <c r="I60" s="3"/>
      <c r="J60" s="3"/>
      <c r="K60" s="3"/>
      <c r="L60" s="3"/>
      <c r="M60" s="3"/>
      <c r="N60" s="3"/>
    </row>
  </sheetData>
  <sheetProtection/>
  <mergeCells count="20">
    <mergeCell ref="F1:X1"/>
    <mergeCell ref="C19:D19"/>
    <mergeCell ref="C18:D18"/>
    <mergeCell ref="B17:D17"/>
    <mergeCell ref="B6:D6"/>
    <mergeCell ref="A4:D4"/>
    <mergeCell ref="C27:D27"/>
    <mergeCell ref="B30:D30"/>
    <mergeCell ref="B31:D31"/>
    <mergeCell ref="B32:D32"/>
    <mergeCell ref="C20:D20"/>
    <mergeCell ref="X4:AE4"/>
    <mergeCell ref="A2:X2"/>
    <mergeCell ref="A39:D39"/>
    <mergeCell ref="C26:D26"/>
    <mergeCell ref="B25:D25"/>
    <mergeCell ref="C33:D33"/>
    <mergeCell ref="C34:D34"/>
    <mergeCell ref="A38:D38"/>
    <mergeCell ref="B37:D3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9"/>
  <sheetViews>
    <sheetView zoomScalePageLayoutView="0" workbookViewId="0" topLeftCell="A28">
      <selection activeCell="AA35" sqref="AA35"/>
    </sheetView>
  </sheetViews>
  <sheetFormatPr defaultColWidth="9.140625" defaultRowHeight="12.75"/>
  <cols>
    <col min="1" max="1" width="4.57421875" style="269" customWidth="1"/>
    <col min="2" max="2" width="5.00390625" style="263" customWidth="1"/>
    <col min="3" max="3" width="41.7109375" style="263" customWidth="1"/>
    <col min="4" max="4" width="7.00390625" style="263" customWidth="1"/>
    <col min="5" max="8" width="8.28125" style="263" hidden="1" customWidth="1"/>
    <col min="9" max="9" width="9.7109375" style="263" hidden="1" customWidth="1"/>
    <col min="10" max="10" width="7.140625" style="263" customWidth="1"/>
    <col min="11" max="14" width="8.28125" style="263" hidden="1" customWidth="1"/>
    <col min="15" max="15" width="8.421875" style="263" hidden="1" customWidth="1"/>
    <col min="16" max="17" width="7.28125" style="263" customWidth="1"/>
    <col min="18" max="18" width="8.57421875" style="263" customWidth="1"/>
    <col min="19" max="19" width="7.8515625" style="263" customWidth="1"/>
    <col min="20" max="20" width="6.28125" style="263" hidden="1" customWidth="1"/>
    <col min="21" max="21" width="7.140625" style="263" hidden="1" customWidth="1"/>
    <col min="22" max="22" width="8.57421875" style="263" hidden="1" customWidth="1"/>
    <col min="23" max="23" width="8.00390625" style="263" customWidth="1"/>
    <col min="24" max="16384" width="9.140625" style="263" customWidth="1"/>
  </cols>
  <sheetData>
    <row r="1" spans="1:19" s="124" customFormat="1" ht="21" customHeight="1">
      <c r="A1" s="120"/>
      <c r="B1" s="121"/>
      <c r="C1" s="122"/>
      <c r="D1" s="123"/>
      <c r="E1" s="123"/>
      <c r="F1" s="123"/>
      <c r="G1" s="123"/>
      <c r="H1" s="123"/>
      <c r="I1" s="123"/>
      <c r="J1" s="1708" t="s">
        <v>441</v>
      </c>
      <c r="K1" s="1708"/>
      <c r="L1" s="1708"/>
      <c r="M1" s="1708"/>
      <c r="N1" s="1708"/>
      <c r="O1" s="1708"/>
      <c r="P1" s="1708"/>
      <c r="Q1" s="1708"/>
      <c r="R1" s="1708"/>
      <c r="S1" s="1708"/>
    </row>
    <row r="2" spans="1:9" s="124" customFormat="1" ht="21" customHeight="1">
      <c r="A2" s="205"/>
      <c r="B2" s="121"/>
      <c r="C2" s="2"/>
      <c r="D2" s="125"/>
      <c r="E2" s="125"/>
      <c r="F2" s="125"/>
      <c r="G2" s="125"/>
      <c r="H2" s="125"/>
      <c r="I2" s="125"/>
    </row>
    <row r="3" spans="1:19" s="126" customFormat="1" ht="25.5" customHeight="1">
      <c r="A3" s="1707" t="s">
        <v>439</v>
      </c>
      <c r="B3" s="1707"/>
      <c r="C3" s="1707"/>
      <c r="D3" s="1707"/>
      <c r="E3" s="1707"/>
      <c r="F3" s="1707"/>
      <c r="G3" s="1707"/>
      <c r="H3" s="1707"/>
      <c r="I3" s="1707"/>
      <c r="J3" s="1707"/>
      <c r="K3" s="1707"/>
      <c r="L3" s="1707"/>
      <c r="M3" s="1707"/>
      <c r="N3" s="1707"/>
      <c r="O3" s="1707"/>
      <c r="P3" s="1707"/>
      <c r="Q3" s="1707"/>
      <c r="R3" s="1707"/>
      <c r="S3" s="1707"/>
    </row>
    <row r="4" spans="1:19" s="129" customFormat="1" ht="15.75" customHeight="1" thickBot="1">
      <c r="A4" s="127"/>
      <c r="B4" s="127"/>
      <c r="C4" s="748" t="s">
        <v>501</v>
      </c>
      <c r="S4" s="128" t="s">
        <v>57</v>
      </c>
    </row>
    <row r="5" spans="1:25" s="129" customFormat="1" ht="30.75" customHeight="1" thickBot="1">
      <c r="A5" s="127"/>
      <c r="B5" s="127"/>
      <c r="C5" s="127"/>
      <c r="D5" s="1712" t="s">
        <v>447</v>
      </c>
      <c r="E5" s="1713"/>
      <c r="F5" s="1713"/>
      <c r="G5" s="1713"/>
      <c r="H5" s="1713"/>
      <c r="I5" s="1714"/>
      <c r="J5" s="1715" t="s">
        <v>5</v>
      </c>
      <c r="K5" s="1716"/>
      <c r="L5" s="1716"/>
      <c r="M5" s="1716"/>
      <c r="N5" s="1716"/>
      <c r="O5" s="1716"/>
      <c r="P5" s="1717"/>
      <c r="Q5" s="1316"/>
      <c r="R5" s="1317"/>
      <c r="S5" s="1718" t="s">
        <v>114</v>
      </c>
      <c r="T5" s="1719"/>
      <c r="U5" s="1719"/>
      <c r="V5" s="1720"/>
      <c r="W5" s="1720"/>
      <c r="X5" s="1318"/>
      <c r="Y5" s="1319"/>
    </row>
    <row r="6" spans="1:25" ht="19.5" customHeight="1" thickBot="1">
      <c r="A6" s="1710" t="s">
        <v>116</v>
      </c>
      <c r="B6" s="1711"/>
      <c r="C6" s="457" t="s">
        <v>117</v>
      </c>
      <c r="D6" s="455"/>
      <c r="E6" s="130" t="s">
        <v>211</v>
      </c>
      <c r="F6" s="130" t="s">
        <v>215</v>
      </c>
      <c r="G6" s="130" t="s">
        <v>221</v>
      </c>
      <c r="H6" s="130" t="s">
        <v>243</v>
      </c>
      <c r="I6" s="130" t="s">
        <v>275</v>
      </c>
      <c r="J6" s="455" t="s">
        <v>73</v>
      </c>
      <c r="K6" s="130" t="s">
        <v>211</v>
      </c>
      <c r="L6" s="130" t="s">
        <v>215</v>
      </c>
      <c r="M6" s="130" t="s">
        <v>221</v>
      </c>
      <c r="N6" s="130" t="s">
        <v>243</v>
      </c>
      <c r="O6" s="130" t="s">
        <v>275</v>
      </c>
      <c r="P6" s="432" t="s">
        <v>546</v>
      </c>
      <c r="Q6" s="1193" t="s">
        <v>568</v>
      </c>
      <c r="R6" s="1193" t="s">
        <v>223</v>
      </c>
      <c r="S6" s="893" t="s">
        <v>73</v>
      </c>
      <c r="T6" s="894"/>
      <c r="U6" s="894"/>
      <c r="V6" s="895" t="s">
        <v>221</v>
      </c>
      <c r="W6" s="905" t="s">
        <v>546</v>
      </c>
      <c r="X6" s="1320" t="s">
        <v>568</v>
      </c>
      <c r="Y6" s="1320" t="s">
        <v>223</v>
      </c>
    </row>
    <row r="7" spans="1:25" s="134" customFormat="1" ht="19.5" customHeight="1" thickBot="1">
      <c r="A7" s="131">
        <v>1</v>
      </c>
      <c r="B7" s="132">
        <v>2</v>
      </c>
      <c r="C7" s="252">
        <v>3</v>
      </c>
      <c r="D7" s="131">
        <v>4</v>
      </c>
      <c r="E7" s="132"/>
      <c r="F7" s="132"/>
      <c r="G7" s="132"/>
      <c r="H7" s="132"/>
      <c r="I7" s="132"/>
      <c r="J7" s="131">
        <v>5</v>
      </c>
      <c r="K7" s="132"/>
      <c r="L7" s="132"/>
      <c r="M7" s="132"/>
      <c r="N7" s="132"/>
      <c r="O7" s="133"/>
      <c r="P7" s="163"/>
      <c r="Q7" s="163"/>
      <c r="R7" s="163"/>
      <c r="S7" s="131">
        <v>6</v>
      </c>
      <c r="T7" s="132">
        <v>4</v>
      </c>
      <c r="U7" s="133">
        <v>4</v>
      </c>
      <c r="V7" s="163">
        <v>5</v>
      </c>
      <c r="W7" s="901"/>
      <c r="X7" s="1199"/>
      <c r="Y7" s="1199"/>
    </row>
    <row r="8" spans="1:25" s="134" customFormat="1" ht="19.5" customHeight="1" thickBot="1">
      <c r="A8" s="135"/>
      <c r="B8" s="136"/>
      <c r="C8" s="136" t="s">
        <v>118</v>
      </c>
      <c r="D8" s="433"/>
      <c r="E8" s="464"/>
      <c r="F8" s="464"/>
      <c r="G8" s="464"/>
      <c r="H8" s="464"/>
      <c r="I8" s="464"/>
      <c r="J8" s="1491"/>
      <c r="K8" s="1490"/>
      <c r="L8" s="227"/>
      <c r="M8" s="227"/>
      <c r="N8" s="227"/>
      <c r="O8" s="228"/>
      <c r="P8" s="878"/>
      <c r="Q8" s="878"/>
      <c r="R8" s="878"/>
      <c r="S8" s="1491"/>
      <c r="T8" s="1490"/>
      <c r="U8" s="228"/>
      <c r="V8" s="878"/>
      <c r="W8" s="1489"/>
      <c r="X8" s="1489"/>
      <c r="Y8" s="1488"/>
    </row>
    <row r="9" spans="1:25" s="139" customFormat="1" ht="19.5" customHeight="1" thickBot="1">
      <c r="A9" s="131" t="s">
        <v>25</v>
      </c>
      <c r="B9" s="137"/>
      <c r="C9" s="458" t="s">
        <v>419</v>
      </c>
      <c r="D9" s="434" t="s">
        <v>455</v>
      </c>
      <c r="E9" s="175"/>
      <c r="F9" s="175"/>
      <c r="G9" s="175"/>
      <c r="H9" s="175"/>
      <c r="I9" s="175"/>
      <c r="J9" s="434">
        <v>4081</v>
      </c>
      <c r="K9" s="175"/>
      <c r="L9" s="175"/>
      <c r="M9" s="175"/>
      <c r="N9" s="175"/>
      <c r="O9" s="175"/>
      <c r="P9" s="879">
        <v>4081</v>
      </c>
      <c r="Q9" s="879">
        <v>4081</v>
      </c>
      <c r="R9" s="879">
        <v>4081</v>
      </c>
      <c r="S9" s="434">
        <v>4081</v>
      </c>
      <c r="T9" s="175"/>
      <c r="U9" s="138"/>
      <c r="V9" s="889"/>
      <c r="W9" s="1055">
        <v>4081</v>
      </c>
      <c r="X9" s="1200">
        <v>4081</v>
      </c>
      <c r="Y9" s="879">
        <v>4081</v>
      </c>
    </row>
    <row r="10" spans="1:25" s="139" customFormat="1" ht="22.5" customHeight="1" thickBot="1">
      <c r="A10" s="131" t="s">
        <v>26</v>
      </c>
      <c r="B10" s="137"/>
      <c r="C10" s="458" t="s">
        <v>123</v>
      </c>
      <c r="D10" s="434"/>
      <c r="E10" s="175"/>
      <c r="F10" s="175"/>
      <c r="G10" s="175"/>
      <c r="H10" s="175"/>
      <c r="I10" s="175"/>
      <c r="J10" s="434"/>
      <c r="K10" s="175">
        <f>K11+K13</f>
        <v>0</v>
      </c>
      <c r="L10" s="175">
        <f>L11+L13</f>
        <v>0</v>
      </c>
      <c r="M10" s="175">
        <f>M11+M13</f>
        <v>0</v>
      </c>
      <c r="N10" s="175">
        <f>N11+N13</f>
        <v>0</v>
      </c>
      <c r="O10" s="175">
        <f>O11+O13</f>
        <v>0</v>
      </c>
      <c r="P10" s="879"/>
      <c r="Q10" s="879"/>
      <c r="R10" s="879"/>
      <c r="S10" s="434"/>
      <c r="T10" s="175"/>
      <c r="U10" s="138"/>
      <c r="V10" s="889"/>
      <c r="W10" s="1056"/>
      <c r="X10" s="1200"/>
      <c r="Y10" s="879"/>
    </row>
    <row r="11" spans="1:25" s="144" customFormat="1" ht="19.5" customHeight="1">
      <c r="A11" s="142"/>
      <c r="B11" s="141" t="s">
        <v>36</v>
      </c>
      <c r="C11" s="445" t="s">
        <v>81</v>
      </c>
      <c r="D11" s="435" t="s">
        <v>454</v>
      </c>
      <c r="E11" s="176"/>
      <c r="F11" s="176"/>
      <c r="G11" s="176"/>
      <c r="H11" s="176"/>
      <c r="I11" s="176"/>
      <c r="J11" s="435"/>
      <c r="K11" s="176"/>
      <c r="L11" s="176"/>
      <c r="M11" s="176"/>
      <c r="N11" s="176"/>
      <c r="O11" s="176"/>
      <c r="P11" s="880"/>
      <c r="Q11" s="880"/>
      <c r="R11" s="880"/>
      <c r="S11" s="435"/>
      <c r="T11" s="176"/>
      <c r="U11" s="143"/>
      <c r="V11" s="896"/>
      <c r="W11" s="1057"/>
      <c r="X11" s="1195"/>
      <c r="Y11" s="880"/>
    </row>
    <row r="12" spans="1:25" s="144" customFormat="1" ht="19.5" customHeight="1">
      <c r="A12" s="142"/>
      <c r="B12" s="141" t="s">
        <v>37</v>
      </c>
      <c r="C12" s="446" t="s">
        <v>124</v>
      </c>
      <c r="D12" s="435"/>
      <c r="E12" s="176"/>
      <c r="F12" s="176"/>
      <c r="G12" s="176"/>
      <c r="H12" s="176"/>
      <c r="I12" s="176"/>
      <c r="J12" s="435"/>
      <c r="K12" s="176"/>
      <c r="L12" s="176"/>
      <c r="M12" s="176"/>
      <c r="N12" s="176"/>
      <c r="O12" s="176"/>
      <c r="P12" s="880"/>
      <c r="Q12" s="880"/>
      <c r="R12" s="880"/>
      <c r="S12" s="435"/>
      <c r="T12" s="176"/>
      <c r="U12" s="143"/>
      <c r="V12" s="896"/>
      <c r="W12" s="1058"/>
      <c r="X12" s="1201"/>
      <c r="Y12" s="880"/>
    </row>
    <row r="13" spans="1:25" s="144" customFormat="1" ht="19.5" customHeight="1">
      <c r="A13" s="142"/>
      <c r="B13" s="141" t="s">
        <v>38</v>
      </c>
      <c r="C13" s="446" t="s">
        <v>82</v>
      </c>
      <c r="D13" s="435" t="s">
        <v>463</v>
      </c>
      <c r="E13" s="176"/>
      <c r="F13" s="176"/>
      <c r="G13" s="176"/>
      <c r="H13" s="176"/>
      <c r="I13" s="176"/>
      <c r="J13" s="435"/>
      <c r="K13" s="176"/>
      <c r="L13" s="176"/>
      <c r="M13" s="176"/>
      <c r="N13" s="176"/>
      <c r="O13" s="176"/>
      <c r="P13" s="880"/>
      <c r="Q13" s="880"/>
      <c r="R13" s="880"/>
      <c r="S13" s="435"/>
      <c r="T13" s="176"/>
      <c r="U13" s="143"/>
      <c r="V13" s="896"/>
      <c r="W13" s="1058"/>
      <c r="X13" s="1201"/>
      <c r="Y13" s="880"/>
    </row>
    <row r="14" spans="1:25" s="144" customFormat="1" ht="19.5" customHeight="1" thickBot="1">
      <c r="A14" s="142"/>
      <c r="B14" s="141" t="s">
        <v>346</v>
      </c>
      <c r="C14" s="446" t="s">
        <v>124</v>
      </c>
      <c r="D14" s="435"/>
      <c r="E14" s="176"/>
      <c r="F14" s="176"/>
      <c r="G14" s="176"/>
      <c r="H14" s="176"/>
      <c r="I14" s="176"/>
      <c r="J14" s="435"/>
      <c r="K14" s="176"/>
      <c r="L14" s="176"/>
      <c r="M14" s="176"/>
      <c r="N14" s="176"/>
      <c r="O14" s="176"/>
      <c r="P14" s="880"/>
      <c r="Q14" s="880"/>
      <c r="R14" s="880"/>
      <c r="S14" s="435"/>
      <c r="T14" s="176"/>
      <c r="U14" s="143"/>
      <c r="V14" s="896"/>
      <c r="W14" s="1059"/>
      <c r="X14" s="1195"/>
      <c r="Y14" s="880"/>
    </row>
    <row r="15" spans="1:25" s="144" customFormat="1" ht="19.5" customHeight="1" thickBot="1">
      <c r="A15" s="145" t="s">
        <v>10</v>
      </c>
      <c r="B15" s="146"/>
      <c r="C15" s="444" t="s">
        <v>125</v>
      </c>
      <c r="D15" s="434"/>
      <c r="E15" s="175"/>
      <c r="F15" s="175"/>
      <c r="G15" s="175"/>
      <c r="H15" s="175"/>
      <c r="I15" s="175"/>
      <c r="J15" s="434"/>
      <c r="K15" s="175">
        <f>SUM(K16:K17)</f>
        <v>0</v>
      </c>
      <c r="L15" s="175">
        <f>SUM(L16:L17)</f>
        <v>0</v>
      </c>
      <c r="M15" s="175">
        <f>SUM(M16:M17)</f>
        <v>0</v>
      </c>
      <c r="N15" s="175">
        <f>SUM(N16:N17)</f>
        <v>0</v>
      </c>
      <c r="O15" s="175">
        <f>SUM(O16:O17)</f>
        <v>0</v>
      </c>
      <c r="P15" s="879"/>
      <c r="Q15" s="879"/>
      <c r="R15" s="879"/>
      <c r="S15" s="434"/>
      <c r="T15" s="175"/>
      <c r="U15" s="138"/>
      <c r="V15" s="889"/>
      <c r="W15" s="1060"/>
      <c r="X15" s="1202"/>
      <c r="Y15" s="879"/>
    </row>
    <row r="16" spans="1:25" s="139" customFormat="1" ht="19.5" customHeight="1">
      <c r="A16" s="147"/>
      <c r="B16" s="148" t="s">
        <v>39</v>
      </c>
      <c r="C16" s="459" t="s">
        <v>126</v>
      </c>
      <c r="D16" s="436" t="s">
        <v>497</v>
      </c>
      <c r="E16" s="177"/>
      <c r="F16" s="177"/>
      <c r="G16" s="177"/>
      <c r="H16" s="177"/>
      <c r="I16" s="177"/>
      <c r="J16" s="436"/>
      <c r="K16" s="177"/>
      <c r="L16" s="177"/>
      <c r="M16" s="177"/>
      <c r="N16" s="177"/>
      <c r="O16" s="177"/>
      <c r="P16" s="881"/>
      <c r="Q16" s="881"/>
      <c r="R16" s="881"/>
      <c r="S16" s="436"/>
      <c r="T16" s="177"/>
      <c r="U16" s="149"/>
      <c r="V16" s="897"/>
      <c r="W16" s="1061"/>
      <c r="X16" s="1194"/>
      <c r="Y16" s="881"/>
    </row>
    <row r="17" spans="1:25" s="139" customFormat="1" ht="19.5" customHeight="1" thickBot="1">
      <c r="A17" s="150"/>
      <c r="B17" s="151" t="s">
        <v>40</v>
      </c>
      <c r="C17" s="460" t="s">
        <v>127</v>
      </c>
      <c r="D17" s="437" t="s">
        <v>498</v>
      </c>
      <c r="E17" s="178"/>
      <c r="F17" s="178"/>
      <c r="G17" s="178"/>
      <c r="H17" s="178"/>
      <c r="I17" s="178"/>
      <c r="J17" s="437"/>
      <c r="K17" s="178"/>
      <c r="L17" s="178"/>
      <c r="M17" s="178"/>
      <c r="N17" s="178"/>
      <c r="O17" s="178"/>
      <c r="P17" s="884"/>
      <c r="Q17" s="884"/>
      <c r="R17" s="884"/>
      <c r="S17" s="633"/>
      <c r="T17" s="634"/>
      <c r="U17" s="902"/>
      <c r="V17" s="903"/>
      <c r="W17" s="1062"/>
      <c r="X17" s="1203"/>
      <c r="Y17" s="884"/>
    </row>
    <row r="18" spans="1:25" s="139" customFormat="1" ht="19.5" customHeight="1" thickBot="1">
      <c r="A18" s="145"/>
      <c r="B18" s="137"/>
      <c r="D18" s="438"/>
      <c r="E18" s="179"/>
      <c r="F18" s="179"/>
      <c r="G18" s="179"/>
      <c r="H18" s="179"/>
      <c r="I18" s="179"/>
      <c r="J18" s="438"/>
      <c r="K18" s="179"/>
      <c r="L18" s="179"/>
      <c r="M18" s="179"/>
      <c r="N18" s="179"/>
      <c r="O18" s="179"/>
      <c r="P18" s="179"/>
      <c r="Q18" s="882"/>
      <c r="R18" s="882"/>
      <c r="S18" s="438"/>
      <c r="T18" s="179"/>
      <c r="U18" s="152"/>
      <c r="V18" s="890"/>
      <c r="W18" s="1056"/>
      <c r="X18" s="1194"/>
      <c r="Y18" s="882"/>
    </row>
    <row r="19" spans="1:25" s="139" customFormat="1" ht="19.5" customHeight="1" thickBot="1">
      <c r="A19" s="131" t="s">
        <v>11</v>
      </c>
      <c r="B19" s="153"/>
      <c r="C19" s="444" t="s">
        <v>347</v>
      </c>
      <c r="D19" s="434"/>
      <c r="E19" s="175"/>
      <c r="F19" s="175"/>
      <c r="G19" s="175"/>
      <c r="H19" s="175"/>
      <c r="I19" s="175"/>
      <c r="J19" s="434">
        <v>4081</v>
      </c>
      <c r="K19" s="175">
        <f>K9+K10+K15+K18</f>
        <v>0</v>
      </c>
      <c r="L19" s="175">
        <f>L9+L10+L15+L18</f>
        <v>0</v>
      </c>
      <c r="M19" s="175">
        <f>M9+M10+M15+M18</f>
        <v>0</v>
      </c>
      <c r="N19" s="175">
        <f>N9+N10+N15+N18</f>
        <v>0</v>
      </c>
      <c r="O19" s="175">
        <f>O9+O10+O15+O18</f>
        <v>0</v>
      </c>
      <c r="P19" s="175">
        <v>4081</v>
      </c>
      <c r="Q19" s="879">
        <v>4081</v>
      </c>
      <c r="R19" s="879">
        <v>4081</v>
      </c>
      <c r="S19" s="434">
        <v>4081</v>
      </c>
      <c r="T19" s="175"/>
      <c r="U19" s="138"/>
      <c r="V19" s="889"/>
      <c r="W19" s="1063">
        <v>4081</v>
      </c>
      <c r="X19" s="1200">
        <v>4081</v>
      </c>
      <c r="Y19" s="879">
        <v>4081</v>
      </c>
    </row>
    <row r="20" spans="1:25" s="144" customFormat="1" ht="19.5" customHeight="1" thickBot="1">
      <c r="A20" s="154" t="s">
        <v>12</v>
      </c>
      <c r="B20" s="155"/>
      <c r="C20" s="461" t="s">
        <v>348</v>
      </c>
      <c r="D20" s="439"/>
      <c r="E20" s="180"/>
      <c r="F20" s="180"/>
      <c r="G20" s="180"/>
      <c r="H20" s="180"/>
      <c r="I20" s="180"/>
      <c r="J20" s="439">
        <v>16145</v>
      </c>
      <c r="K20" s="180">
        <f>SUM(K21:K23)</f>
        <v>0</v>
      </c>
      <c r="L20" s="180">
        <f>SUM(L21:L23)</f>
        <v>0</v>
      </c>
      <c r="M20" s="180">
        <f>SUM(M21:M23)</f>
        <v>0</v>
      </c>
      <c r="N20" s="180">
        <f>SUM(N21:N23)</f>
        <v>0</v>
      </c>
      <c r="O20" s="180">
        <f>SUM(O21:O23)</f>
        <v>0</v>
      </c>
      <c r="P20" s="175">
        <v>16378</v>
      </c>
      <c r="Q20" s="879">
        <v>16435</v>
      </c>
      <c r="R20" s="879">
        <v>16180</v>
      </c>
      <c r="S20" s="434">
        <v>16145</v>
      </c>
      <c r="T20" s="175"/>
      <c r="U20" s="138"/>
      <c r="V20" s="889"/>
      <c r="W20" s="1063">
        <v>16378</v>
      </c>
      <c r="X20" s="1202">
        <v>16435</v>
      </c>
      <c r="Y20" s="879">
        <v>16180</v>
      </c>
    </row>
    <row r="21" spans="1:25" s="144" customFormat="1" ht="19.5" customHeight="1" thickBot="1">
      <c r="A21" s="140"/>
      <c r="B21" s="156" t="s">
        <v>41</v>
      </c>
      <c r="C21" s="459" t="s">
        <v>128</v>
      </c>
      <c r="D21" s="436" t="s">
        <v>473</v>
      </c>
      <c r="E21" s="177"/>
      <c r="F21" s="177"/>
      <c r="G21" s="177"/>
      <c r="H21" s="177"/>
      <c r="I21" s="177"/>
      <c r="J21" s="436"/>
      <c r="K21" s="177"/>
      <c r="L21" s="177"/>
      <c r="M21" s="177">
        <f>5610-2588-3022</f>
        <v>0</v>
      </c>
      <c r="N21" s="177">
        <f>5610-2588-3022</f>
        <v>0</v>
      </c>
      <c r="O21" s="177">
        <f>5610-2588-3022</f>
        <v>0</v>
      </c>
      <c r="P21" s="883"/>
      <c r="Q21" s="883"/>
      <c r="R21" s="883"/>
      <c r="S21" s="442"/>
      <c r="T21" s="443"/>
      <c r="U21" s="229"/>
      <c r="V21" s="898"/>
      <c r="W21" s="1064"/>
      <c r="X21" s="1195"/>
      <c r="Y21" s="883"/>
    </row>
    <row r="22" spans="1:25" s="144" customFormat="1" ht="19.5" customHeight="1">
      <c r="A22" s="631"/>
      <c r="B22" s="632" t="s">
        <v>42</v>
      </c>
      <c r="C22" s="459" t="s">
        <v>349</v>
      </c>
      <c r="D22" s="633" t="s">
        <v>499</v>
      </c>
      <c r="E22" s="634"/>
      <c r="F22" s="634"/>
      <c r="G22" s="634"/>
      <c r="H22" s="634"/>
      <c r="I22" s="634"/>
      <c r="J22" s="633">
        <v>16145</v>
      </c>
      <c r="K22" s="634"/>
      <c r="L22" s="634"/>
      <c r="M22" s="634"/>
      <c r="N22" s="634"/>
      <c r="O22" s="634"/>
      <c r="P22" s="884">
        <v>16378</v>
      </c>
      <c r="Q22" s="884">
        <v>16435</v>
      </c>
      <c r="R22" s="884">
        <v>16180</v>
      </c>
      <c r="S22" s="635">
        <v>16145</v>
      </c>
      <c r="T22" s="636"/>
      <c r="U22" s="637"/>
      <c r="V22" s="899"/>
      <c r="W22" s="1065">
        <v>16378</v>
      </c>
      <c r="X22" s="1201">
        <v>16435</v>
      </c>
      <c r="Y22" s="884">
        <v>16180</v>
      </c>
    </row>
    <row r="23" spans="1:25" s="144" customFormat="1" ht="19.5" customHeight="1" thickBot="1">
      <c r="A23" s="157"/>
      <c r="B23" s="158" t="s">
        <v>80</v>
      </c>
      <c r="C23" s="462" t="s">
        <v>129</v>
      </c>
      <c r="D23" s="440" t="s">
        <v>500</v>
      </c>
      <c r="E23" s="181"/>
      <c r="F23" s="181"/>
      <c r="G23" s="181"/>
      <c r="H23" s="181"/>
      <c r="I23" s="181"/>
      <c r="J23" s="440"/>
      <c r="K23" s="181"/>
      <c r="L23" s="181"/>
      <c r="M23" s="181"/>
      <c r="N23" s="181"/>
      <c r="O23" s="181"/>
      <c r="P23" s="885"/>
      <c r="Q23" s="885"/>
      <c r="R23" s="885"/>
      <c r="S23" s="440"/>
      <c r="T23" s="181"/>
      <c r="U23" s="159"/>
      <c r="V23" s="900"/>
      <c r="W23" s="1066"/>
      <c r="X23" s="1195"/>
      <c r="Y23" s="885"/>
    </row>
    <row r="24" spans="1:25" ht="19.5" customHeight="1" thickBot="1">
      <c r="A24" s="160" t="s">
        <v>13</v>
      </c>
      <c r="B24" s="264"/>
      <c r="C24" s="448" t="s">
        <v>130</v>
      </c>
      <c r="D24" s="438"/>
      <c r="E24" s="179"/>
      <c r="F24" s="179"/>
      <c r="G24" s="179"/>
      <c r="H24" s="179"/>
      <c r="I24" s="179"/>
      <c r="J24" s="438"/>
      <c r="K24" s="179"/>
      <c r="L24" s="179"/>
      <c r="M24" s="179"/>
      <c r="N24" s="179"/>
      <c r="O24" s="179"/>
      <c r="P24" s="882"/>
      <c r="Q24" s="882"/>
      <c r="R24" s="882"/>
      <c r="S24" s="438"/>
      <c r="T24" s="179"/>
      <c r="U24" s="152"/>
      <c r="V24" s="890"/>
      <c r="W24" s="1067"/>
      <c r="X24" s="1198"/>
      <c r="Y24" s="882"/>
    </row>
    <row r="25" spans="1:25" s="134" customFormat="1" ht="19.5" customHeight="1" thickBot="1">
      <c r="A25" s="160" t="s">
        <v>13</v>
      </c>
      <c r="B25" s="265"/>
      <c r="C25" s="463" t="s">
        <v>350</v>
      </c>
      <c r="D25" s="441"/>
      <c r="E25" s="182"/>
      <c r="F25" s="182"/>
      <c r="G25" s="182"/>
      <c r="H25" s="182"/>
      <c r="I25" s="182"/>
      <c r="J25" s="441">
        <v>20226</v>
      </c>
      <c r="K25" s="182">
        <f>K19+K24+K20</f>
        <v>0</v>
      </c>
      <c r="L25" s="182">
        <f>L19+L24+L20</f>
        <v>0</v>
      </c>
      <c r="M25" s="182">
        <f>M19+M24+M20</f>
        <v>0</v>
      </c>
      <c r="N25" s="182">
        <f>N19+N24+N20</f>
        <v>0</v>
      </c>
      <c r="O25" s="182">
        <f>O19+O24+O20</f>
        <v>0</v>
      </c>
      <c r="P25" s="886">
        <v>20459</v>
      </c>
      <c r="Q25" s="886">
        <v>20516</v>
      </c>
      <c r="R25" s="886">
        <v>20261</v>
      </c>
      <c r="S25" s="441">
        <v>20226</v>
      </c>
      <c r="T25" s="182"/>
      <c r="U25" s="172"/>
      <c r="V25" s="887"/>
      <c r="W25" s="1068">
        <v>20459</v>
      </c>
      <c r="X25" s="1196">
        <v>20516</v>
      </c>
      <c r="Y25" s="886">
        <v>20261</v>
      </c>
    </row>
    <row r="26" spans="1:25" s="134" customFormat="1" ht="19.5" customHeight="1">
      <c r="A26" s="1477"/>
      <c r="B26" s="1478"/>
      <c r="C26" s="1479"/>
      <c r="D26" s="1480"/>
      <c r="E26" s="1480"/>
      <c r="F26" s="1480"/>
      <c r="G26" s="1480"/>
      <c r="H26" s="1480"/>
      <c r="I26" s="1480"/>
      <c r="J26" s="1480"/>
      <c r="K26" s="1480"/>
      <c r="L26" s="1480"/>
      <c r="M26" s="1480"/>
      <c r="N26" s="1480"/>
      <c r="O26" s="1480"/>
      <c r="P26" s="1480"/>
      <c r="Q26" s="1480"/>
      <c r="R26" s="1480"/>
      <c r="S26" s="1480"/>
      <c r="T26" s="1480"/>
      <c r="U26" s="1480"/>
      <c r="V26" s="1480"/>
      <c r="W26" s="1481"/>
      <c r="X26" s="1482"/>
      <c r="Y26" s="1480"/>
    </row>
    <row r="27" spans="1:25" s="134" customFormat="1" ht="19.5" customHeight="1" thickBot="1">
      <c r="A27" s="1483"/>
      <c r="B27" s="1484"/>
      <c r="C27" s="1485"/>
      <c r="D27" s="1476"/>
      <c r="E27" s="1476"/>
      <c r="F27" s="1476"/>
      <c r="G27" s="1476"/>
      <c r="H27" s="1476"/>
      <c r="I27" s="1476"/>
      <c r="J27" s="1476"/>
      <c r="K27" s="1476"/>
      <c r="L27" s="1476"/>
      <c r="M27" s="1476"/>
      <c r="N27" s="1476"/>
      <c r="O27" s="1476"/>
      <c r="P27" s="1476"/>
      <c r="Q27" s="1476"/>
      <c r="R27" s="1476"/>
      <c r="S27" s="1476"/>
      <c r="T27" s="1476"/>
      <c r="U27" s="1476"/>
      <c r="V27" s="1476"/>
      <c r="W27" s="1486"/>
      <c r="X27" s="1487"/>
      <c r="Y27" s="1476"/>
    </row>
    <row r="28" spans="1:25" ht="19.5" customHeight="1" thickBot="1">
      <c r="A28" s="162"/>
      <c r="B28" s="163"/>
      <c r="C28" s="164" t="s">
        <v>131</v>
      </c>
      <c r="D28" s="441"/>
      <c r="E28" s="182"/>
      <c r="F28" s="182"/>
      <c r="G28" s="182"/>
      <c r="H28" s="182"/>
      <c r="I28" s="172"/>
      <c r="J28" s="1495"/>
      <c r="K28" s="886"/>
      <c r="L28" s="182"/>
      <c r="M28" s="182"/>
      <c r="N28" s="182"/>
      <c r="O28" s="172"/>
      <c r="P28" s="887"/>
      <c r="Q28" s="887"/>
      <c r="R28" s="887"/>
      <c r="S28" s="887"/>
      <c r="T28" s="887"/>
      <c r="U28" s="887"/>
      <c r="V28" s="887"/>
      <c r="W28" s="1494"/>
      <c r="X28" s="1494"/>
      <c r="Y28" s="886"/>
    </row>
    <row r="29" spans="1:25" ht="19.5" customHeight="1" thickBot="1">
      <c r="A29" s="145" t="s">
        <v>25</v>
      </c>
      <c r="B29" s="165"/>
      <c r="C29" s="444" t="s">
        <v>132</v>
      </c>
      <c r="D29" s="434"/>
      <c r="E29" s="175"/>
      <c r="F29" s="175"/>
      <c r="G29" s="175"/>
      <c r="H29" s="175"/>
      <c r="I29" s="138"/>
      <c r="J29" s="434">
        <f>J30+J31+J32+J33+J34</f>
        <v>20226</v>
      </c>
      <c r="K29" s="434">
        <f aca="true" t="shared" si="0" ref="K29:S29">K30+K31+K32+K33+K34</f>
        <v>0</v>
      </c>
      <c r="L29" s="434">
        <f t="shared" si="0"/>
        <v>0</v>
      </c>
      <c r="M29" s="434">
        <f t="shared" si="0"/>
        <v>0</v>
      </c>
      <c r="N29" s="434">
        <f t="shared" si="0"/>
        <v>0</v>
      </c>
      <c r="O29" s="434">
        <f t="shared" si="0"/>
        <v>0</v>
      </c>
      <c r="P29" s="434">
        <v>20459</v>
      </c>
      <c r="Q29" s="879">
        <v>20516</v>
      </c>
      <c r="R29" s="434">
        <v>20261</v>
      </c>
      <c r="S29" s="434">
        <f t="shared" si="0"/>
        <v>20226</v>
      </c>
      <c r="T29" s="175"/>
      <c r="U29" s="138"/>
      <c r="V29" s="889"/>
      <c r="W29" s="1074">
        <v>20459</v>
      </c>
      <c r="X29" s="879">
        <v>20516</v>
      </c>
      <c r="Y29" s="434">
        <v>20261</v>
      </c>
    </row>
    <row r="30" spans="1:25" ht="19.5" customHeight="1">
      <c r="A30" s="166"/>
      <c r="B30" s="167" t="s">
        <v>119</v>
      </c>
      <c r="C30" s="445" t="s">
        <v>133</v>
      </c>
      <c r="D30" s="451" t="s">
        <v>480</v>
      </c>
      <c r="E30" s="183"/>
      <c r="F30" s="183"/>
      <c r="G30" s="183"/>
      <c r="H30" s="183"/>
      <c r="I30" s="452"/>
      <c r="J30" s="451">
        <v>10916</v>
      </c>
      <c r="K30" s="183"/>
      <c r="L30" s="183"/>
      <c r="M30" s="183"/>
      <c r="N30" s="183"/>
      <c r="O30" s="452"/>
      <c r="P30" s="451">
        <v>10985</v>
      </c>
      <c r="Q30" s="177">
        <v>11030</v>
      </c>
      <c r="R30" s="1315">
        <v>10899</v>
      </c>
      <c r="S30" s="435">
        <v>10916</v>
      </c>
      <c r="T30" s="176"/>
      <c r="U30" s="143"/>
      <c r="V30" s="896"/>
      <c r="W30" s="1075">
        <v>10985</v>
      </c>
      <c r="X30" s="177">
        <v>11030</v>
      </c>
      <c r="Y30" s="883">
        <v>10899</v>
      </c>
    </row>
    <row r="31" spans="1:25" ht="19.5" customHeight="1">
      <c r="A31" s="168"/>
      <c r="B31" s="169" t="s">
        <v>120</v>
      </c>
      <c r="C31" s="446" t="s">
        <v>51</v>
      </c>
      <c r="D31" s="453" t="s">
        <v>481</v>
      </c>
      <c r="E31" s="184"/>
      <c r="F31" s="184"/>
      <c r="G31" s="184"/>
      <c r="H31" s="184"/>
      <c r="I31" s="170"/>
      <c r="J31" s="453">
        <v>2899</v>
      </c>
      <c r="K31" s="184"/>
      <c r="L31" s="184"/>
      <c r="M31" s="184"/>
      <c r="N31" s="184"/>
      <c r="O31" s="170"/>
      <c r="P31" s="453">
        <v>2913</v>
      </c>
      <c r="Q31" s="184">
        <v>2925</v>
      </c>
      <c r="R31" s="888">
        <v>2889</v>
      </c>
      <c r="S31" s="435">
        <v>2899</v>
      </c>
      <c r="T31" s="176"/>
      <c r="U31" s="143"/>
      <c r="V31" s="896"/>
      <c r="W31" s="1076">
        <v>2913</v>
      </c>
      <c r="X31" s="184">
        <v>2925</v>
      </c>
      <c r="Y31" s="1578">
        <v>2889</v>
      </c>
    </row>
    <row r="32" spans="1:25" ht="19.5" customHeight="1">
      <c r="A32" s="168"/>
      <c r="B32" s="169" t="s">
        <v>121</v>
      </c>
      <c r="C32" s="446" t="s">
        <v>134</v>
      </c>
      <c r="D32" s="453" t="s">
        <v>482</v>
      </c>
      <c r="E32" s="184"/>
      <c r="F32" s="184"/>
      <c r="G32" s="184"/>
      <c r="H32" s="184"/>
      <c r="I32" s="170"/>
      <c r="J32" s="453">
        <v>6411</v>
      </c>
      <c r="K32" s="184"/>
      <c r="L32" s="184"/>
      <c r="M32" s="184"/>
      <c r="N32" s="184"/>
      <c r="O32" s="170"/>
      <c r="P32" s="453">
        <v>6561</v>
      </c>
      <c r="Q32" s="184">
        <v>6561</v>
      </c>
      <c r="R32" s="888">
        <v>6473</v>
      </c>
      <c r="S32" s="435">
        <v>6411</v>
      </c>
      <c r="T32" s="176"/>
      <c r="U32" s="143"/>
      <c r="V32" s="896"/>
      <c r="W32" s="1076">
        <v>6561</v>
      </c>
      <c r="X32" s="184">
        <v>6561</v>
      </c>
      <c r="Y32" s="1578">
        <v>6473</v>
      </c>
    </row>
    <row r="33" spans="1:25" s="161" customFormat="1" ht="19.5" customHeight="1">
      <c r="A33" s="168"/>
      <c r="B33" s="169" t="s">
        <v>122</v>
      </c>
      <c r="C33" s="446" t="s">
        <v>90</v>
      </c>
      <c r="D33" s="453" t="s">
        <v>483</v>
      </c>
      <c r="E33" s="184"/>
      <c r="F33" s="184"/>
      <c r="G33" s="184"/>
      <c r="H33" s="184"/>
      <c r="I33" s="170"/>
      <c r="J33" s="453"/>
      <c r="K33" s="184"/>
      <c r="L33" s="184"/>
      <c r="M33" s="184"/>
      <c r="N33" s="184"/>
      <c r="O33" s="170"/>
      <c r="P33" s="453"/>
      <c r="Q33" s="184"/>
      <c r="R33" s="888"/>
      <c r="S33" s="435"/>
      <c r="T33" s="176"/>
      <c r="U33" s="143"/>
      <c r="V33" s="896"/>
      <c r="W33" s="1072"/>
      <c r="X33" s="184"/>
      <c r="Y33" s="1578"/>
    </row>
    <row r="34" spans="1:25" ht="19.5" customHeight="1" thickBot="1">
      <c r="A34" s="168"/>
      <c r="B34" s="169" t="s">
        <v>50</v>
      </c>
      <c r="C34" s="446" t="s">
        <v>92</v>
      </c>
      <c r="D34" s="453" t="s">
        <v>484</v>
      </c>
      <c r="E34" s="184"/>
      <c r="F34" s="184"/>
      <c r="G34" s="184"/>
      <c r="H34" s="184"/>
      <c r="I34" s="170"/>
      <c r="J34" s="453"/>
      <c r="K34" s="184"/>
      <c r="L34" s="184"/>
      <c r="M34" s="184"/>
      <c r="N34" s="184"/>
      <c r="O34" s="170"/>
      <c r="P34" s="453"/>
      <c r="Q34" s="184"/>
      <c r="R34" s="888"/>
      <c r="S34" s="453"/>
      <c r="T34" s="184"/>
      <c r="U34" s="170"/>
      <c r="V34" s="888"/>
      <c r="W34" s="1073"/>
      <c r="X34" s="184"/>
      <c r="Y34" s="1578"/>
    </row>
    <row r="35" spans="1:25" ht="19.5" customHeight="1" thickBot="1">
      <c r="A35" s="145" t="s">
        <v>26</v>
      </c>
      <c r="B35" s="165"/>
      <c r="C35" s="444" t="s">
        <v>135</v>
      </c>
      <c r="D35" s="434"/>
      <c r="E35" s="175"/>
      <c r="F35" s="175"/>
      <c r="G35" s="175"/>
      <c r="H35" s="175"/>
      <c r="I35" s="138"/>
      <c r="J35" s="434">
        <f>J36+J37+J38</f>
        <v>0</v>
      </c>
      <c r="K35" s="175"/>
      <c r="L35" s="175">
        <f>SUM(L36:L39)</f>
        <v>0</v>
      </c>
      <c r="M35" s="175">
        <f>SUM(M36:M39)</f>
        <v>0</v>
      </c>
      <c r="N35" s="175">
        <f>SUM(N36:N39)</f>
        <v>0</v>
      </c>
      <c r="O35" s="138">
        <f>SUM(O36:O39)</f>
        <v>0</v>
      </c>
      <c r="P35" s="434"/>
      <c r="Q35" s="175"/>
      <c r="R35" s="889"/>
      <c r="S35" s="434"/>
      <c r="T35" s="175"/>
      <c r="U35" s="138"/>
      <c r="V35" s="889"/>
      <c r="W35" s="1069"/>
      <c r="X35" s="175"/>
      <c r="Y35" s="879"/>
    </row>
    <row r="36" spans="1:25" ht="19.5" customHeight="1">
      <c r="A36" s="166"/>
      <c r="B36" s="167" t="s">
        <v>136</v>
      </c>
      <c r="C36" s="445" t="s">
        <v>102</v>
      </c>
      <c r="D36" s="451" t="s">
        <v>485</v>
      </c>
      <c r="E36" s="183"/>
      <c r="F36" s="183"/>
      <c r="G36" s="183"/>
      <c r="H36" s="183"/>
      <c r="I36" s="452"/>
      <c r="J36" s="451"/>
      <c r="K36" s="183"/>
      <c r="L36" s="183"/>
      <c r="M36" s="183"/>
      <c r="N36" s="183"/>
      <c r="O36" s="452"/>
      <c r="P36" s="451"/>
      <c r="Q36" s="183"/>
      <c r="R36" s="1315"/>
      <c r="S36" s="435"/>
      <c r="T36" s="176"/>
      <c r="U36" s="143"/>
      <c r="V36" s="896"/>
      <c r="W36" s="1070"/>
      <c r="X36" s="183"/>
      <c r="Y36" s="883"/>
    </row>
    <row r="37" spans="1:25" ht="19.5" customHeight="1">
      <c r="A37" s="168"/>
      <c r="B37" s="169" t="s">
        <v>137</v>
      </c>
      <c r="C37" s="446" t="s">
        <v>103</v>
      </c>
      <c r="D37" s="453" t="s">
        <v>486</v>
      </c>
      <c r="E37" s="184"/>
      <c r="F37" s="184"/>
      <c r="G37" s="184"/>
      <c r="H37" s="184"/>
      <c r="I37" s="170"/>
      <c r="J37" s="453"/>
      <c r="K37" s="184"/>
      <c r="L37" s="184">
        <v>0</v>
      </c>
      <c r="M37" s="184">
        <v>0</v>
      </c>
      <c r="N37" s="184">
        <v>0</v>
      </c>
      <c r="O37" s="170">
        <v>0</v>
      </c>
      <c r="P37" s="453"/>
      <c r="Q37" s="184"/>
      <c r="R37" s="888"/>
      <c r="S37" s="453"/>
      <c r="T37" s="184"/>
      <c r="U37" s="170"/>
      <c r="V37" s="888"/>
      <c r="W37" s="1071"/>
      <c r="X37" s="184"/>
      <c r="Y37" s="1578"/>
    </row>
    <row r="38" spans="1:25" ht="19.5" customHeight="1">
      <c r="A38" s="168"/>
      <c r="B38" s="169" t="s">
        <v>38</v>
      </c>
      <c r="C38" s="446" t="s">
        <v>138</v>
      </c>
      <c r="D38" s="453" t="s">
        <v>487</v>
      </c>
      <c r="E38" s="184"/>
      <c r="F38" s="184"/>
      <c r="G38" s="184"/>
      <c r="H38" s="184"/>
      <c r="I38" s="170"/>
      <c r="J38" s="453"/>
      <c r="K38" s="184"/>
      <c r="L38" s="184"/>
      <c r="M38" s="184"/>
      <c r="N38" s="184"/>
      <c r="O38" s="170"/>
      <c r="P38" s="453"/>
      <c r="Q38" s="184"/>
      <c r="R38" s="888"/>
      <c r="S38" s="453"/>
      <c r="T38" s="184"/>
      <c r="U38" s="170"/>
      <c r="V38" s="888"/>
      <c r="W38" s="1071"/>
      <c r="X38" s="184"/>
      <c r="Y38" s="1578"/>
    </row>
    <row r="39" spans="1:25" ht="22.5" customHeight="1" thickBot="1">
      <c r="A39" s="168"/>
      <c r="B39" s="169" t="s">
        <v>346</v>
      </c>
      <c r="C39" s="446" t="s">
        <v>139</v>
      </c>
      <c r="D39" s="453"/>
      <c r="E39" s="184"/>
      <c r="F39" s="184"/>
      <c r="G39" s="184"/>
      <c r="H39" s="184"/>
      <c r="I39" s="170"/>
      <c r="J39" s="453"/>
      <c r="K39" s="184"/>
      <c r="L39" s="184"/>
      <c r="M39" s="184"/>
      <c r="N39" s="184"/>
      <c r="O39" s="170"/>
      <c r="P39" s="453"/>
      <c r="Q39" s="184"/>
      <c r="R39" s="888"/>
      <c r="S39" s="453"/>
      <c r="T39" s="184"/>
      <c r="U39" s="170"/>
      <c r="V39" s="888"/>
      <c r="W39" s="1073"/>
      <c r="X39" s="184"/>
      <c r="Y39" s="1578"/>
    </row>
    <row r="40" spans="1:25" ht="19.5" customHeight="1" thickBot="1">
      <c r="A40" s="145" t="s">
        <v>10</v>
      </c>
      <c r="B40" s="165"/>
      <c r="C40" s="447" t="s">
        <v>140</v>
      </c>
      <c r="D40" s="438"/>
      <c r="E40" s="179"/>
      <c r="F40" s="179"/>
      <c r="G40" s="179"/>
      <c r="H40" s="179"/>
      <c r="I40" s="152"/>
      <c r="J40" s="438"/>
      <c r="K40" s="179"/>
      <c r="L40" s="179"/>
      <c r="M40" s="179"/>
      <c r="N40" s="179"/>
      <c r="O40" s="152"/>
      <c r="P40" s="438"/>
      <c r="Q40" s="179"/>
      <c r="R40" s="890"/>
      <c r="S40" s="438"/>
      <c r="T40" s="179"/>
      <c r="U40" s="152"/>
      <c r="V40" s="890"/>
      <c r="W40" s="1069"/>
      <c r="X40" s="179"/>
      <c r="Y40" s="882"/>
    </row>
    <row r="41" spans="1:25" ht="19.5" customHeight="1" thickBot="1">
      <c r="A41" s="160" t="s">
        <v>11</v>
      </c>
      <c r="B41" s="264"/>
      <c r="C41" s="448" t="s">
        <v>141</v>
      </c>
      <c r="D41" s="438"/>
      <c r="E41" s="179"/>
      <c r="F41" s="179"/>
      <c r="G41" s="179"/>
      <c r="H41" s="179"/>
      <c r="I41" s="152"/>
      <c r="J41" s="438"/>
      <c r="K41" s="179"/>
      <c r="L41" s="179"/>
      <c r="M41" s="179"/>
      <c r="N41" s="179"/>
      <c r="O41" s="152"/>
      <c r="P41" s="438"/>
      <c r="Q41" s="179"/>
      <c r="R41" s="890"/>
      <c r="S41" s="438"/>
      <c r="T41" s="179"/>
      <c r="U41" s="152"/>
      <c r="V41" s="890"/>
      <c r="W41" s="1069"/>
      <c r="X41" s="179"/>
      <c r="Y41" s="882"/>
    </row>
    <row r="42" spans="1:25" ht="19.5" customHeight="1" thickBot="1">
      <c r="A42" s="145" t="s">
        <v>10</v>
      </c>
      <c r="B42" s="171"/>
      <c r="C42" s="449" t="s">
        <v>351</v>
      </c>
      <c r="D42" s="441"/>
      <c r="E42" s="182"/>
      <c r="F42" s="182"/>
      <c r="G42" s="182"/>
      <c r="H42" s="182"/>
      <c r="I42" s="172"/>
      <c r="J42" s="441">
        <f>J29+J35+J40+J41</f>
        <v>20226</v>
      </c>
      <c r="K42" s="441">
        <f aca="true" t="shared" si="1" ref="K42:S42">K29+K35+K40+K41</f>
        <v>0</v>
      </c>
      <c r="L42" s="441">
        <f t="shared" si="1"/>
        <v>0</v>
      </c>
      <c r="M42" s="441">
        <f t="shared" si="1"/>
        <v>0</v>
      </c>
      <c r="N42" s="441">
        <f t="shared" si="1"/>
        <v>0</v>
      </c>
      <c r="O42" s="441">
        <f t="shared" si="1"/>
        <v>0</v>
      </c>
      <c r="P42" s="441">
        <v>20459</v>
      </c>
      <c r="Q42" s="182">
        <v>20516</v>
      </c>
      <c r="R42" s="886">
        <v>20261</v>
      </c>
      <c r="S42" s="441">
        <f t="shared" si="1"/>
        <v>20226</v>
      </c>
      <c r="T42" s="182"/>
      <c r="U42" s="172"/>
      <c r="V42" s="887"/>
      <c r="W42" s="1078">
        <v>20459</v>
      </c>
      <c r="X42" s="182">
        <v>20516</v>
      </c>
      <c r="Y42" s="886">
        <v>20261</v>
      </c>
    </row>
    <row r="43" spans="1:25" ht="19.5" customHeight="1" thickBot="1">
      <c r="A43" s="266"/>
      <c r="B43" s="267"/>
      <c r="C43" s="267"/>
      <c r="D43" s="465"/>
      <c r="E43" s="466"/>
      <c r="F43" s="466"/>
      <c r="G43" s="466"/>
      <c r="H43" s="466"/>
      <c r="I43" s="467"/>
      <c r="J43" s="1493"/>
      <c r="K43" s="1492"/>
      <c r="L43" s="466"/>
      <c r="M43" s="466"/>
      <c r="N43" s="466"/>
      <c r="O43" s="467"/>
      <c r="P43" s="891"/>
      <c r="Q43" s="891"/>
      <c r="R43" s="891"/>
      <c r="S43" s="465"/>
      <c r="T43" s="466"/>
      <c r="U43" s="467"/>
      <c r="V43" s="268"/>
      <c r="W43" s="1494"/>
      <c r="X43" s="891"/>
      <c r="Y43" s="1579"/>
    </row>
    <row r="44" spans="1:25" ht="19.5" customHeight="1" thickBot="1">
      <c r="A44" s="173" t="s">
        <v>142</v>
      </c>
      <c r="B44" s="174"/>
      <c r="C44" s="450"/>
      <c r="D44" s="456"/>
      <c r="E44" s="185"/>
      <c r="F44" s="185"/>
      <c r="G44" s="185"/>
      <c r="H44" s="185"/>
      <c r="I44" s="454"/>
      <c r="J44" s="456">
        <v>5</v>
      </c>
      <c r="K44" s="185"/>
      <c r="L44" s="185"/>
      <c r="M44" s="185"/>
      <c r="N44" s="185"/>
      <c r="O44" s="454"/>
      <c r="P44" s="892">
        <v>5</v>
      </c>
      <c r="Q44" s="185">
        <v>5</v>
      </c>
      <c r="R44" s="892">
        <v>5</v>
      </c>
      <c r="S44" s="456">
        <v>5</v>
      </c>
      <c r="T44" s="185"/>
      <c r="U44" s="454"/>
      <c r="V44" s="892"/>
      <c r="W44" s="904">
        <v>5</v>
      </c>
      <c r="X44" s="185">
        <v>5</v>
      </c>
      <c r="Y44" s="1580">
        <v>5</v>
      </c>
    </row>
    <row r="45" spans="1:25" ht="19.5" customHeight="1" thickBot="1">
      <c r="A45" s="173" t="s">
        <v>143</v>
      </c>
      <c r="B45" s="174"/>
      <c r="C45" s="450"/>
      <c r="D45" s="456"/>
      <c r="E45" s="185"/>
      <c r="F45" s="185"/>
      <c r="G45" s="185"/>
      <c r="H45" s="185"/>
      <c r="I45" s="454"/>
      <c r="J45" s="456"/>
      <c r="K45" s="185"/>
      <c r="L45" s="185"/>
      <c r="M45" s="185"/>
      <c r="N45" s="185"/>
      <c r="O45" s="454"/>
      <c r="P45" s="892"/>
      <c r="Q45" s="185"/>
      <c r="R45" s="892"/>
      <c r="S45" s="456"/>
      <c r="T45" s="185"/>
      <c r="U45" s="454"/>
      <c r="V45" s="892"/>
      <c r="W45" s="1077"/>
      <c r="X45" s="1197"/>
      <c r="Y45" s="1580"/>
    </row>
    <row r="46" spans="6:9" ht="12.75">
      <c r="F46" s="270"/>
      <c r="G46" s="270"/>
      <c r="H46" s="270"/>
      <c r="I46" s="270"/>
    </row>
    <row r="47" spans="1:9" ht="12.75">
      <c r="A47" s="1709" t="s">
        <v>144</v>
      </c>
      <c r="B47" s="1709"/>
      <c r="C47" s="1709"/>
      <c r="D47" s="1709"/>
      <c r="E47" s="251"/>
      <c r="F47" s="251"/>
      <c r="G47" s="251"/>
      <c r="H47" s="251"/>
      <c r="I47" s="251"/>
    </row>
    <row r="48" spans="1:3" ht="12.75">
      <c r="A48" s="1709"/>
      <c r="B48" s="1709"/>
      <c r="C48" s="1709"/>
    </row>
    <row r="49" spans="4:9" ht="12.75">
      <c r="D49" s="270">
        <v>0</v>
      </c>
      <c r="E49" s="270"/>
      <c r="F49" s="270"/>
      <c r="G49" s="270"/>
      <c r="H49" s="270"/>
      <c r="I49" s="270"/>
    </row>
  </sheetData>
  <sheetProtection/>
  <mergeCells count="8">
    <mergeCell ref="A3:S3"/>
    <mergeCell ref="J1:S1"/>
    <mergeCell ref="A48:C48"/>
    <mergeCell ref="A47:D47"/>
    <mergeCell ref="A6:B6"/>
    <mergeCell ref="D5:I5"/>
    <mergeCell ref="J5:P5"/>
    <mergeCell ref="S5:W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B7" sqref="B7:E7"/>
    </sheetView>
  </sheetViews>
  <sheetFormatPr defaultColWidth="9.140625" defaultRowHeight="12.75"/>
  <cols>
    <col min="1" max="1" width="48.28125" style="27" customWidth="1"/>
    <col min="2" max="3" width="14.8515625" style="18" customWidth="1"/>
    <col min="4" max="4" width="20.57421875" style="18" customWidth="1"/>
    <col min="5" max="5" width="14.8515625" style="18" customWidth="1"/>
    <col min="6" max="7" width="14.8515625" style="18" hidden="1" customWidth="1"/>
    <col min="8" max="8" width="20.421875" style="18" hidden="1" customWidth="1"/>
    <col min="9" max="9" width="14.8515625" style="18" hidden="1" customWidth="1"/>
    <col min="10" max="10" width="18.421875" style="18" hidden="1" customWidth="1"/>
    <col min="11" max="11" width="9.28125" style="18" hidden="1" customWidth="1"/>
    <col min="12" max="16384" width="9.140625" style="18" customWidth="1"/>
  </cols>
  <sheetData>
    <row r="2" spans="2:9" ht="12.75">
      <c r="B2" s="2"/>
      <c r="D2" s="1731" t="s">
        <v>179</v>
      </c>
      <c r="E2" s="1731"/>
      <c r="F2" s="325"/>
      <c r="G2" s="325"/>
      <c r="H2" s="325"/>
      <c r="I2" s="325"/>
    </row>
    <row r="4" spans="1:9" ht="19.5">
      <c r="A4" s="1735" t="s">
        <v>537</v>
      </c>
      <c r="B4" s="1735"/>
      <c r="C4" s="1735"/>
      <c r="D4" s="1735"/>
      <c r="E4" s="1735"/>
      <c r="F4" s="326"/>
      <c r="G4" s="326"/>
      <c r="H4" s="326"/>
      <c r="I4" s="326"/>
    </row>
    <row r="5" spans="1:9" ht="19.5">
      <c r="A5" s="326"/>
      <c r="B5" s="326"/>
      <c r="C5" s="326"/>
      <c r="D5" s="326"/>
      <c r="E5" s="326"/>
      <c r="F5" s="326"/>
      <c r="G5" s="326"/>
      <c r="H5" s="326"/>
      <c r="I5" s="326"/>
    </row>
    <row r="6" spans="2:11" ht="20.25" customHeight="1" thickBot="1">
      <c r="B6" s="1729" t="s">
        <v>5</v>
      </c>
      <c r="C6" s="1729"/>
      <c r="D6" s="1729"/>
      <c r="E6" s="1729"/>
      <c r="F6" s="1729"/>
      <c r="G6" s="1729"/>
      <c r="H6" s="1729"/>
      <c r="I6" s="1729"/>
      <c r="J6" s="1730" t="s">
        <v>225</v>
      </c>
      <c r="K6" s="1730"/>
    </row>
    <row r="7" spans="1:11" ht="36.75" customHeight="1">
      <c r="A7" s="1733" t="s">
        <v>4</v>
      </c>
      <c r="B7" s="1732" t="s">
        <v>555</v>
      </c>
      <c r="C7" s="1727"/>
      <c r="D7" s="1727"/>
      <c r="E7" s="1728"/>
      <c r="F7" s="1726" t="s">
        <v>245</v>
      </c>
      <c r="G7" s="1727"/>
      <c r="H7" s="1727"/>
      <c r="I7" s="1728"/>
      <c r="J7" s="1724" t="s">
        <v>231</v>
      </c>
      <c r="K7" s="1725"/>
    </row>
    <row r="8" spans="1:11" ht="41.25" customHeight="1" thickBot="1">
      <c r="A8" s="1734"/>
      <c r="B8" s="22" t="s">
        <v>28</v>
      </c>
      <c r="C8" s="22" t="s">
        <v>184</v>
      </c>
      <c r="D8" s="22" t="s">
        <v>185</v>
      </c>
      <c r="E8" s="23" t="s">
        <v>1</v>
      </c>
      <c r="F8" s="468" t="s">
        <v>28</v>
      </c>
      <c r="G8" s="22" t="s">
        <v>184</v>
      </c>
      <c r="H8" s="22" t="s">
        <v>185</v>
      </c>
      <c r="I8" s="23" t="s">
        <v>1</v>
      </c>
      <c r="J8" s="342" t="s">
        <v>225</v>
      </c>
      <c r="K8" s="343" t="s">
        <v>226</v>
      </c>
    </row>
    <row r="9" spans="1:11" ht="30" customHeight="1">
      <c r="A9" s="19"/>
      <c r="B9" s="117"/>
      <c r="C9" s="117"/>
      <c r="D9" s="118"/>
      <c r="E9" s="243"/>
      <c r="F9" s="469"/>
      <c r="G9" s="117"/>
      <c r="H9" s="118"/>
      <c r="I9" s="242"/>
      <c r="J9" s="340"/>
      <c r="K9" s="341" t="e">
        <f>J9/E9</f>
        <v>#DIV/0!</v>
      </c>
    </row>
    <row r="10" spans="1:11" ht="30" customHeight="1">
      <c r="A10" s="19" t="s">
        <v>192</v>
      </c>
      <c r="B10" s="117">
        <v>2</v>
      </c>
      <c r="C10" s="117">
        <v>4</v>
      </c>
      <c r="D10" s="117"/>
      <c r="E10" s="243">
        <v>6</v>
      </c>
      <c r="F10" s="469"/>
      <c r="G10" s="117"/>
      <c r="H10" s="117"/>
      <c r="I10" s="243"/>
      <c r="J10" s="338"/>
      <c r="K10" s="339">
        <f>J10/E10</f>
        <v>0</v>
      </c>
    </row>
    <row r="11" spans="1:11" ht="30" customHeight="1" thickBot="1">
      <c r="A11" s="116" t="s">
        <v>428</v>
      </c>
      <c r="B11" s="119">
        <v>3</v>
      </c>
      <c r="C11" s="119">
        <v>2</v>
      </c>
      <c r="D11" s="119"/>
      <c r="E11" s="243">
        <v>5</v>
      </c>
      <c r="F11" s="470"/>
      <c r="G11" s="119"/>
      <c r="H11" s="119"/>
      <c r="I11" s="244"/>
      <c r="J11" s="344"/>
      <c r="K11" s="345">
        <f>J11/E11</f>
        <v>0</v>
      </c>
    </row>
    <row r="12" spans="1:11" ht="54.75" customHeight="1" thickBot="1">
      <c r="A12" s="115" t="s">
        <v>22</v>
      </c>
      <c r="B12" s="206"/>
      <c r="C12" s="206"/>
      <c r="D12" s="206"/>
      <c r="E12" s="245">
        <v>11</v>
      </c>
      <c r="F12" s="471">
        <f>SUM(F9:F11)</f>
        <v>0</v>
      </c>
      <c r="G12" s="206">
        <f>SUM(G9:G11)</f>
        <v>0</v>
      </c>
      <c r="H12" s="206">
        <f>SUM(H9:H11)</f>
        <v>0</v>
      </c>
      <c r="I12" s="245">
        <f>SUM(I9:I11)</f>
        <v>0</v>
      </c>
      <c r="J12" s="348">
        <f>SUM(J9:J11)</f>
        <v>0</v>
      </c>
      <c r="K12" s="349">
        <f>J12/E12</f>
        <v>0</v>
      </c>
    </row>
    <row r="13" ht="13.5" thickBot="1">
      <c r="K13" s="334"/>
    </row>
    <row r="14" spans="1:11" ht="30.75" customHeight="1" thickBot="1">
      <c r="A14" s="1721" t="s">
        <v>52</v>
      </c>
      <c r="B14" s="1722"/>
      <c r="C14" s="1722"/>
      <c r="D14" s="1723"/>
      <c r="E14" s="246">
        <v>5</v>
      </c>
      <c r="F14" s="336"/>
      <c r="G14" s="337"/>
      <c r="H14" s="335"/>
      <c r="I14" s="335"/>
      <c r="J14" s="346"/>
      <c r="K14" s="347">
        <f>J14/E14</f>
        <v>0</v>
      </c>
    </row>
    <row r="16" ht="12.75">
      <c r="A16" s="27" t="s">
        <v>115</v>
      </c>
    </row>
    <row r="18" spans="5:9" ht="12.75">
      <c r="E18" s="241"/>
      <c r="F18" s="241"/>
      <c r="G18" s="241"/>
      <c r="H18" s="241"/>
      <c r="I18" s="241"/>
    </row>
  </sheetData>
  <sheetProtection/>
  <mergeCells count="9">
    <mergeCell ref="D2:E2"/>
    <mergeCell ref="B7:E7"/>
    <mergeCell ref="A7:A8"/>
    <mergeCell ref="A4:E4"/>
    <mergeCell ref="A14:D14"/>
    <mergeCell ref="J7:K7"/>
    <mergeCell ref="F7:I7"/>
    <mergeCell ref="B6:I6"/>
    <mergeCell ref="J6:K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zoomScalePageLayoutView="0" workbookViewId="0" topLeftCell="A1">
      <selection activeCell="AG21" sqref="AG21"/>
    </sheetView>
  </sheetViews>
  <sheetFormatPr defaultColWidth="9.140625" defaultRowHeight="12.75"/>
  <cols>
    <col min="1" max="1" width="5.421875" style="9" customWidth="1"/>
    <col min="2" max="2" width="12.00390625" style="9" customWidth="1"/>
    <col min="3" max="3" width="28.57421875" style="9" customWidth="1"/>
    <col min="4" max="4" width="9.28125" style="28" customWidth="1"/>
    <col min="5" max="5" width="8.421875" style="28" hidden="1" customWidth="1"/>
    <col min="6" max="6" width="9.00390625" style="28" hidden="1" customWidth="1"/>
    <col min="7" max="9" width="9.7109375" style="28" hidden="1" customWidth="1"/>
    <col min="10" max="12" width="9.00390625" style="28" customWidth="1"/>
    <col min="13" max="13" width="8.8515625" style="51" customWidth="1"/>
    <col min="14" max="14" width="11.57421875" style="51" hidden="1" customWidth="1"/>
    <col min="15" max="15" width="9.00390625" style="51" hidden="1" customWidth="1"/>
    <col min="16" max="17" width="8.8515625" style="51" hidden="1" customWidth="1"/>
    <col min="18" max="18" width="10.421875" style="51" hidden="1" customWidth="1"/>
    <col min="19" max="21" width="9.00390625" style="51" customWidth="1"/>
    <col min="22" max="22" width="9.421875" style="51" customWidth="1"/>
    <col min="23" max="23" width="8.140625" style="51" hidden="1" customWidth="1"/>
    <col min="24" max="24" width="9.00390625" style="9" hidden="1" customWidth="1"/>
    <col min="25" max="26" width="9.28125" style="9" hidden="1" customWidth="1"/>
    <col min="27" max="27" width="9.421875" style="9" hidden="1" customWidth="1"/>
    <col min="28" max="28" width="8.28125" style="9" customWidth="1"/>
    <col min="29" max="16384" width="9.140625" style="9" customWidth="1"/>
  </cols>
  <sheetData>
    <row r="1" spans="3:23" ht="12.75">
      <c r="C1" s="2"/>
      <c r="D1" s="66"/>
      <c r="E1" s="66"/>
      <c r="F1" s="66"/>
      <c r="G1" s="66"/>
      <c r="H1" s="66"/>
      <c r="I1" s="66"/>
      <c r="J1" s="66"/>
      <c r="K1" s="66"/>
      <c r="L1" s="66"/>
      <c r="M1" s="1736" t="s">
        <v>442</v>
      </c>
      <c r="N1" s="1736"/>
      <c r="O1" s="1736"/>
      <c r="P1" s="1736"/>
      <c r="Q1" s="1736"/>
      <c r="R1" s="1736"/>
      <c r="S1" s="1736"/>
      <c r="T1" s="1736"/>
      <c r="U1" s="1736"/>
      <c r="V1" s="1736"/>
      <c r="W1" s="274"/>
    </row>
    <row r="2" spans="1:23" ht="16.5" customHeight="1">
      <c r="A2" s="1740" t="s">
        <v>538</v>
      </c>
      <c r="B2" s="1740"/>
      <c r="C2" s="1740"/>
      <c r="D2" s="1740"/>
      <c r="E2" s="1740"/>
      <c r="F2" s="1740"/>
      <c r="G2" s="1740"/>
      <c r="H2" s="1740"/>
      <c r="I2" s="1740"/>
      <c r="J2" s="1740"/>
      <c r="K2" s="1740"/>
      <c r="L2" s="1740"/>
      <c r="M2" s="1740"/>
      <c r="N2" s="1740"/>
      <c r="O2" s="1740"/>
      <c r="P2" s="1740"/>
      <c r="Q2" s="1740"/>
      <c r="R2" s="1740"/>
      <c r="S2" s="1740"/>
      <c r="T2" s="1740"/>
      <c r="U2" s="1740"/>
      <c r="V2" s="1740"/>
      <c r="W2" s="272"/>
    </row>
    <row r="3" spans="1:23" ht="15" customHeight="1">
      <c r="A3" s="1741" t="s">
        <v>501</v>
      </c>
      <c r="B3" s="1741"/>
      <c r="C3" s="1741"/>
      <c r="D3" s="1741"/>
      <c r="E3" s="1741"/>
      <c r="F3" s="1741"/>
      <c r="G3" s="1741"/>
      <c r="H3" s="1741"/>
      <c r="I3" s="1741"/>
      <c r="J3" s="1741"/>
      <c r="K3" s="1741"/>
      <c r="L3" s="1741"/>
      <c r="M3" s="1741"/>
      <c r="N3" s="1741"/>
      <c r="O3" s="1741"/>
      <c r="P3" s="1741"/>
      <c r="Q3" s="1741"/>
      <c r="R3" s="1741"/>
      <c r="S3" s="1741"/>
      <c r="T3" s="1741"/>
      <c r="U3" s="1741"/>
      <c r="V3" s="1741"/>
      <c r="W3" s="273"/>
    </row>
    <row r="4" spans="1:23" ht="15" customHeight="1">
      <c r="A4" s="1737" t="s">
        <v>176</v>
      </c>
      <c r="B4" s="1737"/>
      <c r="C4" s="1737"/>
      <c r="D4" s="1737"/>
      <c r="E4" s="1737"/>
      <c r="F4" s="1737"/>
      <c r="G4" s="1737"/>
      <c r="H4" s="1737"/>
      <c r="I4" s="1737"/>
      <c r="J4" s="1737"/>
      <c r="K4" s="1737"/>
      <c r="L4" s="1737"/>
      <c r="M4" s="1737"/>
      <c r="N4" s="1737"/>
      <c r="O4" s="1737"/>
      <c r="P4" s="1737"/>
      <c r="Q4" s="1737"/>
      <c r="R4" s="1737"/>
      <c r="S4" s="1737"/>
      <c r="T4" s="1737"/>
      <c r="U4" s="1737"/>
      <c r="V4" s="1737"/>
      <c r="W4" s="275"/>
    </row>
    <row r="5" spans="2:3" ht="13.5" thickBot="1">
      <c r="B5" s="11"/>
      <c r="C5" s="11"/>
    </row>
    <row r="6" spans="1:30" s="114" customFormat="1" ht="41.25" customHeight="1" thickBot="1">
      <c r="A6" s="113" t="s">
        <v>6</v>
      </c>
      <c r="B6" s="1751" t="s">
        <v>4</v>
      </c>
      <c r="C6" s="1751"/>
      <c r="D6" s="1744" t="s">
        <v>5</v>
      </c>
      <c r="E6" s="1745"/>
      <c r="F6" s="1745"/>
      <c r="G6" s="1745"/>
      <c r="H6" s="1745"/>
      <c r="I6" s="1745"/>
      <c r="J6" s="1669"/>
      <c r="K6" s="1271"/>
      <c r="L6" s="1270"/>
      <c r="M6" s="1744" t="s">
        <v>69</v>
      </c>
      <c r="N6" s="1745"/>
      <c r="O6" s="1745"/>
      <c r="P6" s="1745"/>
      <c r="Q6" s="1745"/>
      <c r="R6" s="1745"/>
      <c r="S6" s="1669"/>
      <c r="T6" s="1271"/>
      <c r="U6" s="1270"/>
      <c r="V6" s="1744" t="s">
        <v>70</v>
      </c>
      <c r="W6" s="1745"/>
      <c r="X6" s="1745"/>
      <c r="Y6" s="1745"/>
      <c r="Z6" s="1745"/>
      <c r="AA6" s="1745"/>
      <c r="AB6" s="1746"/>
      <c r="AC6" s="1323"/>
      <c r="AD6" s="1324"/>
    </row>
    <row r="7" spans="1:30" s="114" customFormat="1" ht="27" customHeight="1" thickBot="1">
      <c r="A7" s="750"/>
      <c r="B7" s="751"/>
      <c r="C7" s="751"/>
      <c r="D7" s="651" t="s">
        <v>73</v>
      </c>
      <c r="E7" s="421" t="s">
        <v>211</v>
      </c>
      <c r="F7" s="421" t="s">
        <v>215</v>
      </c>
      <c r="G7" s="421" t="s">
        <v>278</v>
      </c>
      <c r="H7" s="421" t="s">
        <v>225</v>
      </c>
      <c r="I7" s="422" t="s">
        <v>232</v>
      </c>
      <c r="J7" s="906" t="s">
        <v>546</v>
      </c>
      <c r="K7" s="1204" t="s">
        <v>568</v>
      </c>
      <c r="L7" s="1321" t="s">
        <v>223</v>
      </c>
      <c r="M7" s="651" t="s">
        <v>73</v>
      </c>
      <c r="N7" s="421" t="s">
        <v>217</v>
      </c>
      <c r="O7" s="421" t="s">
        <v>215</v>
      </c>
      <c r="P7" s="421" t="s">
        <v>278</v>
      </c>
      <c r="Q7" s="421" t="s">
        <v>225</v>
      </c>
      <c r="R7" s="422" t="s">
        <v>232</v>
      </c>
      <c r="S7" s="907" t="s">
        <v>546</v>
      </c>
      <c r="T7" s="907" t="s">
        <v>568</v>
      </c>
      <c r="U7" s="907" t="s">
        <v>223</v>
      </c>
      <c r="V7" s="761" t="s">
        <v>73</v>
      </c>
      <c r="W7" s="517" t="s">
        <v>211</v>
      </c>
      <c r="X7" s="421" t="s">
        <v>215</v>
      </c>
      <c r="Y7" s="422" t="s">
        <v>278</v>
      </c>
      <c r="Z7" s="517" t="s">
        <v>225</v>
      </c>
      <c r="AA7" s="422" t="s">
        <v>232</v>
      </c>
      <c r="AB7" s="909" t="s">
        <v>546</v>
      </c>
      <c r="AC7" s="908" t="s">
        <v>568</v>
      </c>
      <c r="AD7" s="1325" t="s">
        <v>223</v>
      </c>
    </row>
    <row r="8" spans="1:30" s="114" customFormat="1" ht="19.5" customHeight="1" thickBot="1">
      <c r="A8" s="752">
        <v>1</v>
      </c>
      <c r="B8" s="1742" t="s">
        <v>195</v>
      </c>
      <c r="C8" s="1743"/>
      <c r="D8" s="754">
        <v>489</v>
      </c>
      <c r="E8" s="755"/>
      <c r="F8" s="755"/>
      <c r="G8" s="755"/>
      <c r="H8" s="755"/>
      <c r="I8" s="755"/>
      <c r="J8" s="755">
        <v>489</v>
      </c>
      <c r="K8" s="755">
        <v>489</v>
      </c>
      <c r="L8" s="755">
        <v>489</v>
      </c>
      <c r="M8" s="754">
        <v>489</v>
      </c>
      <c r="N8" s="762"/>
      <c r="O8" s="763"/>
      <c r="P8" s="763"/>
      <c r="Q8" s="763"/>
      <c r="R8" s="764"/>
      <c r="S8" s="755">
        <v>489</v>
      </c>
      <c r="T8" s="755">
        <v>489</v>
      </c>
      <c r="U8" s="755">
        <v>489</v>
      </c>
      <c r="V8" s="765"/>
      <c r="W8" s="517"/>
      <c r="X8" s="421"/>
      <c r="Y8" s="422"/>
      <c r="Z8" s="517"/>
      <c r="AA8" s="422"/>
      <c r="AB8" s="908"/>
      <c r="AC8" s="908"/>
      <c r="AD8" s="908"/>
    </row>
    <row r="9" spans="1:30" s="114" customFormat="1" ht="19.5" customHeight="1" thickBot="1">
      <c r="A9" s="752">
        <v>2</v>
      </c>
      <c r="B9" s="753" t="s">
        <v>432</v>
      </c>
      <c r="C9" s="753"/>
      <c r="D9" s="754">
        <v>579</v>
      </c>
      <c r="E9" s="755"/>
      <c r="F9" s="755"/>
      <c r="G9" s="755"/>
      <c r="H9" s="755"/>
      <c r="I9" s="755"/>
      <c r="J9" s="755">
        <v>198</v>
      </c>
      <c r="K9" s="755">
        <v>198</v>
      </c>
      <c r="L9" s="755">
        <v>198</v>
      </c>
      <c r="M9" s="754">
        <v>579</v>
      </c>
      <c r="N9" s="762"/>
      <c r="O9" s="763"/>
      <c r="P9" s="763"/>
      <c r="Q9" s="763"/>
      <c r="R9" s="764"/>
      <c r="S9" s="755">
        <v>198</v>
      </c>
      <c r="T9" s="755">
        <v>198</v>
      </c>
      <c r="U9" s="755">
        <v>198</v>
      </c>
      <c r="V9" s="765"/>
      <c r="W9" s="517"/>
      <c r="X9" s="421"/>
      <c r="Y9" s="422"/>
      <c r="Z9" s="517"/>
      <c r="AA9" s="422"/>
      <c r="AB9" s="908"/>
      <c r="AC9" s="908"/>
      <c r="AD9" s="908"/>
    </row>
    <row r="10" spans="1:30" s="114" customFormat="1" ht="19.5" customHeight="1" thickBot="1">
      <c r="A10" s="752">
        <v>3</v>
      </c>
      <c r="B10" s="1748" t="s">
        <v>431</v>
      </c>
      <c r="C10" s="1748"/>
      <c r="D10" s="754">
        <v>3078</v>
      </c>
      <c r="E10" s="755"/>
      <c r="F10" s="755"/>
      <c r="G10" s="755"/>
      <c r="H10" s="755"/>
      <c r="I10" s="755"/>
      <c r="J10" s="755">
        <v>3078</v>
      </c>
      <c r="K10" s="755">
        <v>3078</v>
      </c>
      <c r="L10" s="755">
        <v>3647</v>
      </c>
      <c r="M10" s="754">
        <v>3078</v>
      </c>
      <c r="N10" s="762"/>
      <c r="O10" s="763"/>
      <c r="P10" s="763"/>
      <c r="Q10" s="763"/>
      <c r="R10" s="764"/>
      <c r="S10" s="755">
        <v>3078</v>
      </c>
      <c r="T10" s="755">
        <v>3078</v>
      </c>
      <c r="U10" s="755">
        <v>3647</v>
      </c>
      <c r="V10" s="765"/>
      <c r="W10" s="517"/>
      <c r="X10" s="421"/>
      <c r="Y10" s="422"/>
      <c r="Z10" s="517"/>
      <c r="AA10" s="422"/>
      <c r="AB10" s="908"/>
      <c r="AC10" s="908"/>
      <c r="AD10" s="908"/>
    </row>
    <row r="11" spans="1:30" s="114" customFormat="1" ht="19.5" customHeight="1" thickBot="1">
      <c r="A11" s="752">
        <v>4</v>
      </c>
      <c r="B11" s="1748" t="s">
        <v>420</v>
      </c>
      <c r="C11" s="1748"/>
      <c r="D11" s="754">
        <v>1632</v>
      </c>
      <c r="E11" s="755"/>
      <c r="F11" s="755"/>
      <c r="G11" s="755"/>
      <c r="H11" s="755"/>
      <c r="I11" s="755"/>
      <c r="J11" s="755">
        <v>1632</v>
      </c>
      <c r="K11" s="755">
        <v>1632</v>
      </c>
      <c r="L11" s="755">
        <v>2082</v>
      </c>
      <c r="M11" s="755"/>
      <c r="N11" s="762"/>
      <c r="O11" s="763"/>
      <c r="P11" s="763"/>
      <c r="Q11" s="763"/>
      <c r="R11" s="764"/>
      <c r="S11" s="755"/>
      <c r="T11" s="755"/>
      <c r="U11" s="755"/>
      <c r="V11" s="755">
        <v>1632</v>
      </c>
      <c r="W11" s="517"/>
      <c r="X11" s="421"/>
      <c r="Y11" s="422"/>
      <c r="Z11" s="517"/>
      <c r="AA11" s="422"/>
      <c r="AB11" s="1581">
        <v>1632</v>
      </c>
      <c r="AC11" s="1581">
        <v>1632</v>
      </c>
      <c r="AD11" s="1581">
        <v>2082</v>
      </c>
    </row>
    <row r="12" spans="1:30" s="114" customFormat="1" ht="35.25" customHeight="1" thickBot="1">
      <c r="A12" s="752">
        <v>5</v>
      </c>
      <c r="B12" s="1738" t="s">
        <v>430</v>
      </c>
      <c r="C12" s="1739"/>
      <c r="D12" s="754">
        <v>254</v>
      </c>
      <c r="E12" s="755"/>
      <c r="F12" s="755"/>
      <c r="G12" s="755"/>
      <c r="H12" s="755"/>
      <c r="I12" s="755"/>
      <c r="J12" s="755">
        <v>254</v>
      </c>
      <c r="K12" s="755">
        <v>254</v>
      </c>
      <c r="L12" s="755">
        <v>254</v>
      </c>
      <c r="M12" s="754">
        <v>254</v>
      </c>
      <c r="N12" s="762"/>
      <c r="O12" s="763"/>
      <c r="P12" s="763"/>
      <c r="Q12" s="763"/>
      <c r="R12" s="764"/>
      <c r="S12" s="755">
        <v>254</v>
      </c>
      <c r="T12" s="755">
        <v>254</v>
      </c>
      <c r="U12" s="755">
        <v>254</v>
      </c>
      <c r="V12" s="755"/>
      <c r="W12" s="517"/>
      <c r="X12" s="421"/>
      <c r="Y12" s="422"/>
      <c r="Z12" s="517"/>
      <c r="AA12" s="422"/>
      <c r="AB12" s="1581"/>
      <c r="AC12" s="1581"/>
      <c r="AD12" s="1581"/>
    </row>
    <row r="13" spans="1:30" s="114" customFormat="1" ht="27.75" customHeight="1" thickBot="1">
      <c r="A13" s="752">
        <v>6</v>
      </c>
      <c r="B13" s="1752" t="s">
        <v>429</v>
      </c>
      <c r="C13" s="1752"/>
      <c r="D13" s="767">
        <v>95</v>
      </c>
      <c r="E13" s="756"/>
      <c r="F13" s="756"/>
      <c r="G13" s="756"/>
      <c r="H13" s="756"/>
      <c r="I13" s="757"/>
      <c r="J13" s="757"/>
      <c r="K13" s="757"/>
      <c r="L13" s="757"/>
      <c r="M13" s="767">
        <v>95</v>
      </c>
      <c r="N13" s="519"/>
      <c r="O13" s="425"/>
      <c r="P13" s="425"/>
      <c r="Q13" s="425"/>
      <c r="R13" s="429"/>
      <c r="S13" s="757"/>
      <c r="T13" s="757"/>
      <c r="U13" s="757"/>
      <c r="V13" s="756"/>
      <c r="W13" s="517"/>
      <c r="X13" s="421"/>
      <c r="Y13" s="422"/>
      <c r="Z13" s="517"/>
      <c r="AA13" s="422"/>
      <c r="AB13" s="1581"/>
      <c r="AC13" s="1581"/>
      <c r="AD13" s="1581"/>
    </row>
    <row r="14" spans="1:30" s="114" customFormat="1" ht="19.5" customHeight="1" thickBot="1">
      <c r="A14" s="752">
        <v>7</v>
      </c>
      <c r="B14" s="1748" t="s">
        <v>15</v>
      </c>
      <c r="C14" s="1748"/>
      <c r="D14" s="767">
        <v>2153</v>
      </c>
      <c r="E14" s="756"/>
      <c r="F14" s="756"/>
      <c r="G14" s="756"/>
      <c r="H14" s="756"/>
      <c r="I14" s="757"/>
      <c r="J14" s="756">
        <v>2290</v>
      </c>
      <c r="K14" s="756">
        <v>2290</v>
      </c>
      <c r="L14" s="756">
        <v>2290</v>
      </c>
      <c r="M14" s="767">
        <v>2153</v>
      </c>
      <c r="N14" s="766"/>
      <c r="O14" s="654"/>
      <c r="P14" s="654"/>
      <c r="Q14" s="654"/>
      <c r="R14" s="655"/>
      <c r="S14" s="756">
        <v>2290</v>
      </c>
      <c r="T14" s="756">
        <v>2290</v>
      </c>
      <c r="U14" s="756">
        <v>2290</v>
      </c>
      <c r="V14" s="755"/>
      <c r="W14" s="517"/>
      <c r="X14" s="421"/>
      <c r="Y14" s="422"/>
      <c r="Z14" s="517"/>
      <c r="AA14" s="422"/>
      <c r="AB14" s="1581"/>
      <c r="AC14" s="1581"/>
      <c r="AD14" s="1581"/>
    </row>
    <row r="15" spans="1:30" ht="19.5" customHeight="1" thickBot="1">
      <c r="A15" s="758">
        <v>8</v>
      </c>
      <c r="B15" s="759" t="s">
        <v>502</v>
      </c>
      <c r="C15" s="760"/>
      <c r="D15" s="767">
        <v>635</v>
      </c>
      <c r="E15" s="756"/>
      <c r="F15" s="756"/>
      <c r="G15" s="756"/>
      <c r="H15" s="756"/>
      <c r="I15" s="757"/>
      <c r="J15" s="756">
        <v>635</v>
      </c>
      <c r="K15" s="756">
        <v>635</v>
      </c>
      <c r="L15" s="756">
        <v>635</v>
      </c>
      <c r="M15" s="767">
        <v>635</v>
      </c>
      <c r="N15" s="749"/>
      <c r="O15" s="652"/>
      <c r="P15" s="652"/>
      <c r="Q15" s="652"/>
      <c r="R15" s="653"/>
      <c r="S15" s="756">
        <v>635</v>
      </c>
      <c r="T15" s="756">
        <v>635</v>
      </c>
      <c r="U15" s="756">
        <v>635</v>
      </c>
      <c r="V15" s="756"/>
      <c r="W15" s="518"/>
      <c r="X15" s="423"/>
      <c r="Y15" s="424"/>
      <c r="Z15" s="518"/>
      <c r="AA15" s="424"/>
      <c r="AB15" s="1582"/>
      <c r="AC15" s="1582"/>
      <c r="AD15" s="1582"/>
    </row>
    <row r="16" spans="1:30" ht="19.5" customHeight="1" thickBot="1">
      <c r="A16" s="758">
        <v>9</v>
      </c>
      <c r="B16" s="1748" t="s">
        <v>193</v>
      </c>
      <c r="C16" s="1748"/>
      <c r="D16" s="767">
        <v>3495</v>
      </c>
      <c r="E16" s="756"/>
      <c r="F16" s="756"/>
      <c r="G16" s="756"/>
      <c r="H16" s="756"/>
      <c r="I16" s="757"/>
      <c r="J16" s="756">
        <v>3462</v>
      </c>
      <c r="K16" s="756">
        <v>3462</v>
      </c>
      <c r="L16" s="756">
        <v>3812</v>
      </c>
      <c r="M16" s="767">
        <v>3495</v>
      </c>
      <c r="N16" s="519"/>
      <c r="O16" s="425"/>
      <c r="P16" s="425"/>
      <c r="Q16" s="425"/>
      <c r="R16" s="429"/>
      <c r="S16" s="756">
        <v>3462</v>
      </c>
      <c r="T16" s="756">
        <v>3462</v>
      </c>
      <c r="U16" s="756">
        <v>3812</v>
      </c>
      <c r="V16" s="756"/>
      <c r="W16" s="519"/>
      <c r="X16" s="425"/>
      <c r="Y16" s="426"/>
      <c r="Z16" s="519"/>
      <c r="AA16" s="426"/>
      <c r="AB16" s="1582"/>
      <c r="AC16" s="1582"/>
      <c r="AD16" s="1582"/>
    </row>
    <row r="17" spans="1:30" ht="19.5" customHeight="1" thickBot="1">
      <c r="A17" s="758">
        <v>10</v>
      </c>
      <c r="B17" s="1748" t="s">
        <v>433</v>
      </c>
      <c r="C17" s="1748"/>
      <c r="D17" s="767">
        <v>3322</v>
      </c>
      <c r="E17" s="756"/>
      <c r="F17" s="756"/>
      <c r="G17" s="756"/>
      <c r="H17" s="756"/>
      <c r="I17" s="757"/>
      <c r="J17" s="756">
        <v>3322</v>
      </c>
      <c r="K17" s="756">
        <v>4337</v>
      </c>
      <c r="L17" s="756">
        <v>4507</v>
      </c>
      <c r="M17" s="767">
        <v>3322</v>
      </c>
      <c r="N17" s="519"/>
      <c r="O17" s="425"/>
      <c r="P17" s="425"/>
      <c r="Q17" s="425"/>
      <c r="R17" s="429"/>
      <c r="S17" s="756">
        <v>3322</v>
      </c>
      <c r="T17" s="756">
        <v>4337</v>
      </c>
      <c r="U17" s="756">
        <v>4507</v>
      </c>
      <c r="V17" s="756"/>
      <c r="W17" s="519"/>
      <c r="X17" s="425"/>
      <c r="Y17" s="426"/>
      <c r="Z17" s="519"/>
      <c r="AA17" s="426"/>
      <c r="AB17" s="1582"/>
      <c r="AC17" s="1582"/>
      <c r="AD17" s="1582"/>
    </row>
    <row r="18" spans="1:30" ht="19.5" customHeight="1" thickBot="1">
      <c r="A18" s="758">
        <v>11</v>
      </c>
      <c r="B18" s="1748" t="s">
        <v>194</v>
      </c>
      <c r="C18" s="1748"/>
      <c r="D18" s="767">
        <v>7</v>
      </c>
      <c r="E18" s="756"/>
      <c r="F18" s="756"/>
      <c r="G18" s="756"/>
      <c r="H18" s="756"/>
      <c r="I18" s="757"/>
      <c r="J18" s="756">
        <v>7</v>
      </c>
      <c r="K18" s="756">
        <v>7</v>
      </c>
      <c r="L18" s="756">
        <v>7</v>
      </c>
      <c r="M18" s="767">
        <v>7</v>
      </c>
      <c r="N18" s="519"/>
      <c r="O18" s="425"/>
      <c r="P18" s="425"/>
      <c r="Q18" s="425"/>
      <c r="R18" s="429"/>
      <c r="S18" s="756">
        <v>7</v>
      </c>
      <c r="T18" s="756">
        <v>7</v>
      </c>
      <c r="U18" s="756">
        <v>7</v>
      </c>
      <c r="V18" s="756"/>
      <c r="W18" s="519"/>
      <c r="X18" s="425"/>
      <c r="Y18" s="426"/>
      <c r="Z18" s="519"/>
      <c r="AA18" s="426"/>
      <c r="AB18" s="1582"/>
      <c r="AC18" s="1582"/>
      <c r="AD18" s="1582"/>
    </row>
    <row r="19" spans="1:30" ht="33.75" customHeight="1" thickBot="1">
      <c r="A19" s="758">
        <v>12</v>
      </c>
      <c r="B19" s="1749" t="s">
        <v>435</v>
      </c>
      <c r="C19" s="1749"/>
      <c r="D19" s="767">
        <v>565</v>
      </c>
      <c r="E19" s="756"/>
      <c r="F19" s="756"/>
      <c r="G19" s="756"/>
      <c r="H19" s="756"/>
      <c r="I19" s="757"/>
      <c r="J19" s="756">
        <v>565</v>
      </c>
      <c r="K19" s="756">
        <v>565</v>
      </c>
      <c r="L19" s="756">
        <v>565</v>
      </c>
      <c r="M19" s="767">
        <v>565</v>
      </c>
      <c r="N19" s="519"/>
      <c r="O19" s="425"/>
      <c r="P19" s="425"/>
      <c r="Q19" s="425"/>
      <c r="R19" s="429"/>
      <c r="S19" s="756">
        <v>565</v>
      </c>
      <c r="T19" s="756">
        <v>565</v>
      </c>
      <c r="U19" s="756">
        <v>565</v>
      </c>
      <c r="V19" s="756"/>
      <c r="W19" s="519"/>
      <c r="X19" s="425"/>
      <c r="Y19" s="426"/>
      <c r="Z19" s="519"/>
      <c r="AA19" s="426"/>
      <c r="AB19" s="1582"/>
      <c r="AC19" s="1582"/>
      <c r="AD19" s="1582"/>
    </row>
    <row r="20" spans="1:30" ht="19.5" customHeight="1" thickBot="1">
      <c r="A20" s="758">
        <v>13</v>
      </c>
      <c r="B20" s="1749" t="s">
        <v>434</v>
      </c>
      <c r="C20" s="1750"/>
      <c r="D20" s="767">
        <v>1065</v>
      </c>
      <c r="E20" s="756"/>
      <c r="F20" s="756"/>
      <c r="G20" s="756"/>
      <c r="H20" s="756"/>
      <c r="I20" s="757"/>
      <c r="J20" s="756">
        <v>1065</v>
      </c>
      <c r="K20" s="756">
        <v>1110</v>
      </c>
      <c r="L20" s="756">
        <v>1550</v>
      </c>
      <c r="M20" s="767">
        <v>1065</v>
      </c>
      <c r="N20" s="519"/>
      <c r="O20" s="425"/>
      <c r="P20" s="425"/>
      <c r="Q20" s="425"/>
      <c r="R20" s="429"/>
      <c r="S20" s="756">
        <v>1065</v>
      </c>
      <c r="T20" s="756">
        <v>1110</v>
      </c>
      <c r="U20" s="756">
        <v>1550</v>
      </c>
      <c r="V20" s="756"/>
      <c r="W20" s="519"/>
      <c r="X20" s="425"/>
      <c r="Y20" s="426"/>
      <c r="Z20" s="519"/>
      <c r="AA20" s="426"/>
      <c r="AB20" s="1582"/>
      <c r="AC20" s="1582"/>
      <c r="AD20" s="1582"/>
    </row>
    <row r="21" spans="1:30" ht="27" customHeight="1" thickBot="1">
      <c r="A21" s="200"/>
      <c r="B21" s="1747" t="s">
        <v>1</v>
      </c>
      <c r="C21" s="1747"/>
      <c r="D21" s="427">
        <f>SUM(D8:D20)</f>
        <v>17369</v>
      </c>
      <c r="E21" s="428"/>
      <c r="F21" s="428"/>
      <c r="G21" s="428"/>
      <c r="H21" s="428"/>
      <c r="I21" s="430"/>
      <c r="J21" s="1079">
        <f>SUM(J8:J20)</f>
        <v>16997</v>
      </c>
      <c r="K21" s="1205">
        <f>SUM(K8:K20)</f>
        <v>18057</v>
      </c>
      <c r="L21" s="1322">
        <f>SUM(L8:L20)</f>
        <v>20036</v>
      </c>
      <c r="M21" s="427">
        <f>SUM(M8:M20)</f>
        <v>15737</v>
      </c>
      <c r="N21" s="428"/>
      <c r="O21" s="428"/>
      <c r="P21" s="428"/>
      <c r="Q21" s="428"/>
      <c r="R21" s="430"/>
      <c r="S21" s="1079">
        <f>SUM(S8:S20)</f>
        <v>15365</v>
      </c>
      <c r="T21" s="1205">
        <f>SUM(T8:T20)</f>
        <v>16425</v>
      </c>
      <c r="U21" s="1322">
        <f>SUM(U8:U20)</f>
        <v>17954</v>
      </c>
      <c r="V21" s="427">
        <f>SUM(V11:V20)</f>
        <v>1632</v>
      </c>
      <c r="W21" s="428">
        <f>SUM(W15:W20)</f>
        <v>0</v>
      </c>
      <c r="X21" s="428">
        <f>SUM(X15:X20)</f>
        <v>0</v>
      </c>
      <c r="Y21" s="521">
        <f>SUM(Y15:Y20)</f>
        <v>0</v>
      </c>
      <c r="Z21" s="520"/>
      <c r="AA21" s="430"/>
      <c r="AB21" s="1583">
        <v>1632</v>
      </c>
      <c r="AC21" s="1583">
        <v>1632</v>
      </c>
      <c r="AD21" s="1584">
        <f>SUM(AD11:AD20)</f>
        <v>2082</v>
      </c>
    </row>
    <row r="23" spans="4:23" ht="12.75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V23" s="9"/>
      <c r="W23" s="9"/>
    </row>
    <row r="24" spans="4:23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4:23" ht="12.75">
      <c r="D25" s="9"/>
      <c r="E25" s="9"/>
      <c r="F25" s="9"/>
      <c r="G25" s="9"/>
      <c r="H25" s="51">
        <f>G25-H21</f>
        <v>0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4:23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4:23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4:23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4:23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4:23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4:23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4:23" ht="12.75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4:23" ht="12.75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4:23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4:23" ht="12.75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4:23" ht="12.75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4:23" ht="12.7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4:23" ht="12.75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</sheetData>
  <sheetProtection/>
  <mergeCells count="20">
    <mergeCell ref="B14:C14"/>
    <mergeCell ref="B11:C11"/>
    <mergeCell ref="B6:C6"/>
    <mergeCell ref="B10:C10"/>
    <mergeCell ref="B13:C13"/>
    <mergeCell ref="B21:C21"/>
    <mergeCell ref="B16:C16"/>
    <mergeCell ref="B19:C19"/>
    <mergeCell ref="B18:C18"/>
    <mergeCell ref="B17:C17"/>
    <mergeCell ref="B20:C20"/>
    <mergeCell ref="M1:V1"/>
    <mergeCell ref="A4:V4"/>
    <mergeCell ref="B12:C12"/>
    <mergeCell ref="A2:V2"/>
    <mergeCell ref="A3:V3"/>
    <mergeCell ref="B8:C8"/>
    <mergeCell ref="D6:J6"/>
    <mergeCell ref="M6:S6"/>
    <mergeCell ref="V6:AB6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zoomScalePageLayoutView="0" workbookViewId="0" topLeftCell="A36">
      <selection activeCell="Y48" sqref="Y48"/>
    </sheetView>
  </sheetViews>
  <sheetFormatPr defaultColWidth="9.140625" defaultRowHeight="12.75"/>
  <cols>
    <col min="1" max="1" width="40.00390625" style="12" customWidth="1"/>
    <col min="2" max="2" width="8.140625" style="12" customWidth="1"/>
    <col min="3" max="3" width="8.140625" style="25" customWidth="1"/>
    <col min="4" max="5" width="17.00390625" style="25" hidden="1" customWidth="1"/>
    <col min="6" max="6" width="12.7109375" style="25" hidden="1" customWidth="1"/>
    <col min="7" max="7" width="17.00390625" style="25" hidden="1" customWidth="1"/>
    <col min="8" max="10" width="9.28125" style="25" customWidth="1"/>
    <col min="11" max="11" width="9.00390625" style="25" customWidth="1"/>
    <col min="12" max="13" width="17.00390625" style="25" hidden="1" customWidth="1"/>
    <col min="14" max="14" width="12.7109375" style="25" hidden="1" customWidth="1"/>
    <col min="15" max="15" width="12.57421875" style="25" hidden="1" customWidth="1"/>
    <col min="16" max="18" width="8.8515625" style="25" customWidth="1"/>
    <col min="19" max="19" width="8.421875" style="25" customWidth="1"/>
    <col min="20" max="20" width="14.28125" style="12" hidden="1" customWidth="1"/>
    <col min="21" max="21" width="10.421875" style="12" hidden="1" customWidth="1"/>
    <col min="22" max="22" width="12.7109375" style="12" hidden="1" customWidth="1"/>
    <col min="23" max="23" width="13.28125" style="12" hidden="1" customWidth="1"/>
    <col min="24" max="24" width="8.28125" style="12" customWidth="1"/>
    <col min="25" max="25" width="9.140625" style="12" customWidth="1"/>
    <col min="26" max="26" width="9.7109375" style="12" customWidth="1"/>
    <col min="27" max="27" width="15.57421875" style="12" bestFit="1" customWidth="1"/>
    <col min="28" max="16384" width="9.140625" style="12" customWidth="1"/>
  </cols>
  <sheetData>
    <row r="1" spans="3:19" ht="24.75" customHeight="1">
      <c r="C1" s="2"/>
      <c r="K1" s="1787" t="s">
        <v>180</v>
      </c>
      <c r="L1" s="1787"/>
      <c r="M1" s="1787"/>
      <c r="N1" s="1787"/>
      <c r="O1" s="1787"/>
      <c r="P1" s="1787"/>
      <c r="Q1" s="1787"/>
      <c r="R1" s="1787"/>
      <c r="S1" s="1787"/>
    </row>
    <row r="2" spans="1:19" ht="37.5" customHeight="1">
      <c r="A2" s="1773" t="s">
        <v>90</v>
      </c>
      <c r="B2" s="1773"/>
      <c r="C2" s="1774"/>
      <c r="D2" s="1774"/>
      <c r="E2" s="1774"/>
      <c r="F2" s="1774"/>
      <c r="G2" s="1774"/>
      <c r="H2" s="1774"/>
      <c r="I2" s="1774"/>
      <c r="J2" s="1774"/>
      <c r="K2" s="1774"/>
      <c r="L2" s="1774"/>
      <c r="M2" s="1774"/>
      <c r="N2" s="1774"/>
      <c r="O2" s="1774"/>
      <c r="P2" s="1774"/>
      <c r="Q2" s="1774"/>
      <c r="R2" s="1774"/>
      <c r="S2" s="1774"/>
    </row>
    <row r="3" spans="1:19" ht="18.75" customHeight="1">
      <c r="A3" s="1788" t="s">
        <v>501</v>
      </c>
      <c r="B3" s="1788"/>
      <c r="C3" s="1788"/>
      <c r="D3" s="1788"/>
      <c r="E3" s="1788"/>
      <c r="F3" s="1788"/>
      <c r="G3" s="1788"/>
      <c r="H3" s="1788"/>
      <c r="I3" s="1788"/>
      <c r="J3" s="1788"/>
      <c r="K3" s="1788"/>
      <c r="L3" s="1788"/>
      <c r="M3" s="1788"/>
      <c r="N3" s="1788"/>
      <c r="O3" s="1788"/>
      <c r="P3" s="1788"/>
      <c r="Q3" s="1788"/>
      <c r="R3" s="1788"/>
      <c r="S3" s="1788"/>
    </row>
    <row r="4" spans="1:19" ht="15.75">
      <c r="A4" s="1789" t="s">
        <v>66</v>
      </c>
      <c r="B4" s="1789"/>
      <c r="C4" s="1789"/>
      <c r="D4" s="1789"/>
      <c r="E4" s="1789"/>
      <c r="F4" s="1789"/>
      <c r="G4" s="1789"/>
      <c r="H4" s="1789"/>
      <c r="I4" s="1789"/>
      <c r="J4" s="1789"/>
      <c r="K4" s="1789"/>
      <c r="L4" s="1789"/>
      <c r="M4" s="1789"/>
      <c r="N4" s="1789"/>
      <c r="O4" s="1789"/>
      <c r="P4" s="1789"/>
      <c r="Q4" s="1789"/>
      <c r="R4" s="1789"/>
      <c r="S4" s="1789"/>
    </row>
    <row r="5" spans="1:19" ht="19.5" thickBot="1">
      <c r="A5" s="29"/>
      <c r="B5" s="29"/>
      <c r="S5" s="60" t="s">
        <v>2</v>
      </c>
    </row>
    <row r="6" spans="1:26" ht="19.5" customHeight="1">
      <c r="A6" s="1753" t="s">
        <v>23</v>
      </c>
      <c r="B6" s="1781" t="s">
        <v>186</v>
      </c>
      <c r="C6" s="1784" t="s">
        <v>5</v>
      </c>
      <c r="D6" s="1762"/>
      <c r="E6" s="1762"/>
      <c r="F6" s="1762"/>
      <c r="G6" s="1762"/>
      <c r="H6" s="1778"/>
      <c r="I6" s="1775"/>
      <c r="J6" s="1326"/>
      <c r="K6" s="1761" t="s">
        <v>227</v>
      </c>
      <c r="L6" s="1762"/>
      <c r="M6" s="1762"/>
      <c r="N6" s="1762"/>
      <c r="O6" s="1762"/>
      <c r="P6" s="1778"/>
      <c r="Q6" s="1775"/>
      <c r="R6" s="1351"/>
      <c r="S6" s="1762" t="s">
        <v>24</v>
      </c>
      <c r="T6" s="1762"/>
      <c r="U6" s="1762"/>
      <c r="V6" s="1762"/>
      <c r="W6" s="1762"/>
      <c r="X6" s="1770"/>
      <c r="Y6" s="1756"/>
      <c r="Z6" s="1368"/>
    </row>
    <row r="7" spans="1:26" ht="12.75" customHeight="1">
      <c r="A7" s="1754"/>
      <c r="B7" s="1782"/>
      <c r="C7" s="1785"/>
      <c r="D7" s="1765"/>
      <c r="E7" s="1765"/>
      <c r="F7" s="1765"/>
      <c r="G7" s="1765"/>
      <c r="H7" s="1779"/>
      <c r="I7" s="1776"/>
      <c r="J7" s="1285"/>
      <c r="K7" s="1764"/>
      <c r="L7" s="1765"/>
      <c r="M7" s="1765"/>
      <c r="N7" s="1765"/>
      <c r="O7" s="1765"/>
      <c r="P7" s="1779"/>
      <c r="Q7" s="1776"/>
      <c r="R7" s="1352"/>
      <c r="S7" s="1765"/>
      <c r="T7" s="1765"/>
      <c r="U7" s="1765"/>
      <c r="V7" s="1765"/>
      <c r="W7" s="1765"/>
      <c r="X7" s="1771"/>
      <c r="Y7" s="1760"/>
      <c r="Z7" s="1365"/>
    </row>
    <row r="8" spans="1:26" ht="20.25" customHeight="1" thickBot="1">
      <c r="A8" s="1755"/>
      <c r="B8" s="1783"/>
      <c r="C8" s="1786"/>
      <c r="D8" s="1768"/>
      <c r="E8" s="1768"/>
      <c r="F8" s="1768"/>
      <c r="G8" s="1768"/>
      <c r="H8" s="1780"/>
      <c r="I8" s="1777"/>
      <c r="J8" s="1327"/>
      <c r="K8" s="1767"/>
      <c r="L8" s="1768"/>
      <c r="M8" s="1768"/>
      <c r="N8" s="1768"/>
      <c r="O8" s="1768"/>
      <c r="P8" s="1780"/>
      <c r="Q8" s="1777"/>
      <c r="R8" s="1353"/>
      <c r="S8" s="1768"/>
      <c r="T8" s="1768"/>
      <c r="U8" s="1768"/>
      <c r="V8" s="1768"/>
      <c r="W8" s="1768"/>
      <c r="X8" s="1772"/>
      <c r="Y8" s="1760"/>
      <c r="Z8" s="1366"/>
    </row>
    <row r="9" spans="1:26" ht="57" hidden="1" thickTop="1">
      <c r="A9" s="256"/>
      <c r="B9" s="257"/>
      <c r="C9" s="353" t="s">
        <v>73</v>
      </c>
      <c r="D9" s="353" t="s">
        <v>217</v>
      </c>
      <c r="E9" s="353" t="s">
        <v>278</v>
      </c>
      <c r="F9" s="322" t="s">
        <v>225</v>
      </c>
      <c r="G9" s="322" t="s">
        <v>226</v>
      </c>
      <c r="H9" s="353"/>
      <c r="I9" s="1369"/>
      <c r="J9" s="1328"/>
      <c r="K9" s="1231" t="s">
        <v>73</v>
      </c>
      <c r="L9" s="353" t="s">
        <v>217</v>
      </c>
      <c r="M9" s="353" t="s">
        <v>278</v>
      </c>
      <c r="N9" s="322" t="s">
        <v>225</v>
      </c>
      <c r="O9" s="322" t="s">
        <v>226</v>
      </c>
      <c r="P9" s="353"/>
      <c r="Q9" s="912"/>
      <c r="R9" s="1371"/>
      <c r="S9" s="1230" t="s">
        <v>73</v>
      </c>
      <c r="T9" s="914" t="s">
        <v>217</v>
      </c>
      <c r="U9" s="914" t="s">
        <v>278</v>
      </c>
      <c r="V9" s="911" t="s">
        <v>225</v>
      </c>
      <c r="W9" s="915" t="s">
        <v>226</v>
      </c>
      <c r="X9" s="916"/>
      <c r="Y9" s="1172"/>
      <c r="Z9" s="1373"/>
    </row>
    <row r="10" spans="1:26" ht="31.5" customHeight="1" thickTop="1">
      <c r="A10" s="256"/>
      <c r="B10" s="257"/>
      <c r="C10" s="1206" t="s">
        <v>212</v>
      </c>
      <c r="D10" s="1206"/>
      <c r="E10" s="1206"/>
      <c r="F10" s="1207"/>
      <c r="G10" s="1207"/>
      <c r="H10" s="1207" t="s">
        <v>547</v>
      </c>
      <c r="I10" s="1207" t="s">
        <v>569</v>
      </c>
      <c r="J10" s="1329" t="s">
        <v>575</v>
      </c>
      <c r="K10" s="1226" t="s">
        <v>73</v>
      </c>
      <c r="L10" s="1207"/>
      <c r="M10" s="1207"/>
      <c r="N10" s="1207"/>
      <c r="O10" s="1207"/>
      <c r="P10" s="1207" t="s">
        <v>210</v>
      </c>
      <c r="Q10" s="1218" t="s">
        <v>570</v>
      </c>
      <c r="R10" s="1372" t="s">
        <v>575</v>
      </c>
      <c r="S10" s="1370" t="s">
        <v>73</v>
      </c>
      <c r="T10" s="1206"/>
      <c r="U10" s="1206"/>
      <c r="V10" s="1207"/>
      <c r="W10" s="1208"/>
      <c r="X10" s="920" t="s">
        <v>547</v>
      </c>
      <c r="Y10" s="1227" t="s">
        <v>569</v>
      </c>
      <c r="Z10" s="1374" t="s">
        <v>575</v>
      </c>
    </row>
    <row r="11" spans="1:26" ht="26.25" customHeight="1">
      <c r="A11" s="52" t="s">
        <v>504</v>
      </c>
      <c r="B11" s="221" t="s">
        <v>187</v>
      </c>
      <c r="C11" s="21">
        <v>225</v>
      </c>
      <c r="D11" s="21"/>
      <c r="E11" s="21"/>
      <c r="F11" s="271"/>
      <c r="G11" s="350"/>
      <c r="H11" s="271">
        <v>225</v>
      </c>
      <c r="I11" s="271">
        <v>225</v>
      </c>
      <c r="J11" s="1330">
        <v>225</v>
      </c>
      <c r="K11" s="1232"/>
      <c r="L11" s="271"/>
      <c r="M11" s="271"/>
      <c r="N11" s="271"/>
      <c r="O11" s="350"/>
      <c r="P11" s="350"/>
      <c r="Q11" s="1212"/>
      <c r="R11" s="472"/>
      <c r="S11" s="21">
        <v>225</v>
      </c>
      <c r="T11" s="21"/>
      <c r="U11" s="21"/>
      <c r="V11" s="271"/>
      <c r="W11" s="350"/>
      <c r="X11" s="271">
        <v>225</v>
      </c>
      <c r="Y11" s="271">
        <v>225</v>
      </c>
      <c r="Z11" s="910">
        <v>225</v>
      </c>
    </row>
    <row r="12" spans="1:26" ht="15.75" customHeight="1" hidden="1">
      <c r="A12" s="52" t="s">
        <v>196</v>
      </c>
      <c r="B12" s="221" t="s">
        <v>187</v>
      </c>
      <c r="C12" s="21"/>
      <c r="D12" s="21"/>
      <c r="E12" s="21"/>
      <c r="F12" s="21"/>
      <c r="G12" s="351"/>
      <c r="H12" s="21"/>
      <c r="I12" s="21"/>
      <c r="J12" s="1331"/>
      <c r="K12" s="1233"/>
      <c r="L12" s="21"/>
      <c r="M12" s="21"/>
      <c r="N12" s="21"/>
      <c r="O12" s="351"/>
      <c r="P12" s="351"/>
      <c r="Q12" s="1212"/>
      <c r="R12" s="472"/>
      <c r="S12" s="21"/>
      <c r="T12" s="21"/>
      <c r="U12" s="21"/>
      <c r="V12" s="21"/>
      <c r="W12" s="351"/>
      <c r="X12" s="21"/>
      <c r="Y12" s="21"/>
      <c r="Z12" s="910"/>
    </row>
    <row r="13" spans="1:26" ht="27" customHeight="1" hidden="1">
      <c r="A13" s="52" t="s">
        <v>32</v>
      </c>
      <c r="B13" s="221" t="s">
        <v>187</v>
      </c>
      <c r="C13" s="21"/>
      <c r="D13" s="21"/>
      <c r="E13" s="21"/>
      <c r="F13" s="21"/>
      <c r="G13" s="351"/>
      <c r="H13" s="21"/>
      <c r="I13" s="21"/>
      <c r="J13" s="1331"/>
      <c r="K13" s="1233"/>
      <c r="L13" s="21"/>
      <c r="M13" s="21"/>
      <c r="N13" s="21"/>
      <c r="O13" s="351"/>
      <c r="P13" s="351"/>
      <c r="Q13" s="1212"/>
      <c r="R13" s="472"/>
      <c r="S13" s="21"/>
      <c r="T13" s="21"/>
      <c r="U13" s="21"/>
      <c r="V13" s="21"/>
      <c r="W13" s="351"/>
      <c r="X13" s="21"/>
      <c r="Y13" s="21"/>
      <c r="Z13" s="910"/>
    </row>
    <row r="14" spans="1:26" ht="20.25" customHeight="1">
      <c r="A14" s="52" t="s">
        <v>505</v>
      </c>
      <c r="B14" s="221" t="s">
        <v>187</v>
      </c>
      <c r="C14" s="21"/>
      <c r="D14" s="21"/>
      <c r="E14" s="21"/>
      <c r="F14" s="21"/>
      <c r="G14" s="351"/>
      <c r="H14" s="21"/>
      <c r="I14" s="21"/>
      <c r="J14" s="1331"/>
      <c r="K14" s="1233"/>
      <c r="L14" s="21"/>
      <c r="M14" s="21"/>
      <c r="N14" s="21"/>
      <c r="O14" s="351"/>
      <c r="P14" s="351"/>
      <c r="Q14" s="1212"/>
      <c r="R14" s="472"/>
      <c r="S14" s="21"/>
      <c r="T14" s="21"/>
      <c r="U14" s="21"/>
      <c r="V14" s="21"/>
      <c r="W14" s="351"/>
      <c r="X14" s="21"/>
      <c r="Y14" s="21"/>
      <c r="Z14" s="910"/>
    </row>
    <row r="15" spans="1:26" ht="26.25" customHeight="1">
      <c r="A15" s="52" t="s">
        <v>506</v>
      </c>
      <c r="B15" s="221" t="s">
        <v>187</v>
      </c>
      <c r="C15" s="21"/>
      <c r="D15" s="21"/>
      <c r="E15" s="21"/>
      <c r="F15" s="21"/>
      <c r="G15" s="351"/>
      <c r="H15" s="21"/>
      <c r="I15" s="21"/>
      <c r="J15" s="1331"/>
      <c r="K15" s="1233"/>
      <c r="L15" s="21"/>
      <c r="M15" s="21"/>
      <c r="N15" s="21"/>
      <c r="O15" s="351"/>
      <c r="P15" s="351"/>
      <c r="Q15" s="1212"/>
      <c r="R15" s="472"/>
      <c r="S15" s="21"/>
      <c r="T15" s="21"/>
      <c r="U15" s="21"/>
      <c r="V15" s="21"/>
      <c r="W15" s="351"/>
      <c r="X15" s="21"/>
      <c r="Y15" s="21"/>
      <c r="Z15" s="910"/>
    </row>
    <row r="16" spans="1:26" ht="25.5" customHeight="1">
      <c r="A16" s="52" t="s">
        <v>421</v>
      </c>
      <c r="B16" s="221"/>
      <c r="C16" s="21"/>
      <c r="D16" s="21"/>
      <c r="E16" s="21"/>
      <c r="F16" s="21"/>
      <c r="G16" s="351"/>
      <c r="H16" s="21"/>
      <c r="I16" s="21"/>
      <c r="J16" s="1331"/>
      <c r="K16" s="1233"/>
      <c r="L16" s="21"/>
      <c r="M16" s="21"/>
      <c r="N16" s="21"/>
      <c r="O16" s="351"/>
      <c r="P16" s="351"/>
      <c r="Q16" s="1212"/>
      <c r="R16" s="472"/>
      <c r="S16" s="21"/>
      <c r="T16" s="21"/>
      <c r="U16" s="21"/>
      <c r="V16" s="21"/>
      <c r="W16" s="351"/>
      <c r="X16" s="21"/>
      <c r="Y16" s="21"/>
      <c r="Z16" s="910"/>
    </row>
    <row r="17" spans="1:26" ht="24" customHeight="1" thickBot="1">
      <c r="A17" s="52" t="s">
        <v>540</v>
      </c>
      <c r="B17" s="221" t="s">
        <v>187</v>
      </c>
      <c r="C17" s="59">
        <v>1311</v>
      </c>
      <c r="D17" s="59"/>
      <c r="E17" s="59"/>
      <c r="F17" s="59"/>
      <c r="G17" s="351"/>
      <c r="H17" s="21">
        <v>1311</v>
      </c>
      <c r="I17" s="21">
        <v>1311</v>
      </c>
      <c r="J17" s="1331">
        <v>1311</v>
      </c>
      <c r="K17" s="1234"/>
      <c r="L17" s="59"/>
      <c r="M17" s="59"/>
      <c r="N17" s="59"/>
      <c r="O17" s="351"/>
      <c r="P17" s="351"/>
      <c r="Q17" s="1212"/>
      <c r="R17" s="472"/>
      <c r="S17" s="59">
        <v>1311</v>
      </c>
      <c r="T17" s="59"/>
      <c r="U17" s="59"/>
      <c r="V17" s="59"/>
      <c r="W17" s="351"/>
      <c r="X17" s="21">
        <v>1311</v>
      </c>
      <c r="Y17" s="21">
        <v>1311</v>
      </c>
      <c r="Z17" s="917">
        <v>1311</v>
      </c>
    </row>
    <row r="18" spans="1:26" ht="39" customHeight="1" thickBot="1" thickTop="1">
      <c r="A18" s="61" t="s">
        <v>16</v>
      </c>
      <c r="B18" s="220"/>
      <c r="C18" s="62">
        <v>1536</v>
      </c>
      <c r="D18" s="62"/>
      <c r="E18" s="62"/>
      <c r="F18" s="62"/>
      <c r="G18" s="352"/>
      <c r="H18" s="62">
        <v>1536</v>
      </c>
      <c r="I18" s="62">
        <f>SUM(I11:I17)</f>
        <v>1536</v>
      </c>
      <c r="J18" s="1332">
        <v>1536</v>
      </c>
      <c r="K18" s="1217"/>
      <c r="L18" s="62"/>
      <c r="M18" s="62"/>
      <c r="N18" s="62"/>
      <c r="O18" s="352"/>
      <c r="P18" s="352"/>
      <c r="Q18" s="1213"/>
      <c r="R18" s="473"/>
      <c r="S18" s="62">
        <v>1536</v>
      </c>
      <c r="T18" s="62"/>
      <c r="U18" s="62"/>
      <c r="V18" s="62"/>
      <c r="W18" s="352"/>
      <c r="X18" s="62">
        <v>1536</v>
      </c>
      <c r="Y18" s="62">
        <f>SUM(Y11:Y17)</f>
        <v>1536</v>
      </c>
      <c r="Z18" s="1585">
        <v>1536</v>
      </c>
    </row>
    <row r="19" spans="1:24" ht="19.5" customHeight="1">
      <c r="A19" s="53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X19" s="30"/>
    </row>
    <row r="20" spans="1:19" ht="28.5" customHeight="1" thickBot="1">
      <c r="A20" s="1773" t="s">
        <v>90</v>
      </c>
      <c r="B20" s="1773"/>
      <c r="C20" s="1774"/>
      <c r="D20" s="1774"/>
      <c r="E20" s="1774"/>
      <c r="F20" s="1774"/>
      <c r="G20" s="1774"/>
      <c r="H20" s="1774"/>
      <c r="I20" s="1774"/>
      <c r="J20" s="1774"/>
      <c r="K20" s="1774"/>
      <c r="L20" s="1774"/>
      <c r="M20" s="1774"/>
      <c r="N20" s="1774"/>
      <c r="O20" s="1774"/>
      <c r="P20" s="1774"/>
      <c r="Q20" s="1774"/>
      <c r="R20" s="1774"/>
      <c r="S20" s="1774"/>
    </row>
    <row r="21" spans="1:26" ht="19.5" customHeight="1">
      <c r="A21" s="1753" t="s">
        <v>23</v>
      </c>
      <c r="B21" s="1781" t="s">
        <v>186</v>
      </c>
      <c r="C21" s="1784" t="s">
        <v>5</v>
      </c>
      <c r="D21" s="1762"/>
      <c r="E21" s="1762"/>
      <c r="F21" s="1762"/>
      <c r="G21" s="1762"/>
      <c r="H21" s="1778"/>
      <c r="I21" s="1775"/>
      <c r="J21" s="1326"/>
      <c r="K21" s="1761" t="s">
        <v>227</v>
      </c>
      <c r="L21" s="1762"/>
      <c r="M21" s="1762"/>
      <c r="N21" s="1762"/>
      <c r="O21" s="1762"/>
      <c r="P21" s="1778"/>
      <c r="Q21" s="1775"/>
      <c r="R21" s="1351"/>
      <c r="S21" s="1762" t="s">
        <v>24</v>
      </c>
      <c r="T21" s="1762"/>
      <c r="U21" s="1762"/>
      <c r="V21" s="1762"/>
      <c r="W21" s="1762"/>
      <c r="X21" s="1763"/>
      <c r="Y21" s="1756"/>
      <c r="Z21" s="1368"/>
    </row>
    <row r="22" spans="1:26" s="55" customFormat="1" ht="19.5" customHeight="1">
      <c r="A22" s="1754"/>
      <c r="B22" s="1782"/>
      <c r="C22" s="1785"/>
      <c r="D22" s="1765"/>
      <c r="E22" s="1765"/>
      <c r="F22" s="1765"/>
      <c r="G22" s="1765"/>
      <c r="H22" s="1779"/>
      <c r="I22" s="1776"/>
      <c r="J22" s="1285"/>
      <c r="K22" s="1764"/>
      <c r="L22" s="1765"/>
      <c r="M22" s="1765"/>
      <c r="N22" s="1765"/>
      <c r="O22" s="1765"/>
      <c r="P22" s="1779"/>
      <c r="Q22" s="1776"/>
      <c r="R22" s="1352"/>
      <c r="S22" s="1765"/>
      <c r="T22" s="1765"/>
      <c r="U22" s="1765"/>
      <c r="V22" s="1765"/>
      <c r="W22" s="1765"/>
      <c r="X22" s="1766"/>
      <c r="Y22" s="1759"/>
      <c r="Z22" s="1365"/>
    </row>
    <row r="23" spans="1:26" s="55" customFormat="1" ht="19.5" customHeight="1" thickBot="1">
      <c r="A23" s="1755"/>
      <c r="B23" s="1783"/>
      <c r="C23" s="1786"/>
      <c r="D23" s="1768"/>
      <c r="E23" s="1768"/>
      <c r="F23" s="1768"/>
      <c r="G23" s="1768"/>
      <c r="H23" s="1780"/>
      <c r="I23" s="1777"/>
      <c r="J23" s="1327"/>
      <c r="K23" s="1767"/>
      <c r="L23" s="1768"/>
      <c r="M23" s="1768"/>
      <c r="N23" s="1768"/>
      <c r="O23" s="1768"/>
      <c r="P23" s="1780"/>
      <c r="Q23" s="1777"/>
      <c r="R23" s="1353"/>
      <c r="S23" s="1768"/>
      <c r="T23" s="1768"/>
      <c r="U23" s="1768"/>
      <c r="V23" s="1768"/>
      <c r="W23" s="1768"/>
      <c r="X23" s="1769"/>
      <c r="Y23" s="1759"/>
      <c r="Z23" s="1366"/>
    </row>
    <row r="24" spans="1:26" s="55" customFormat="1" ht="57.75" customHeight="1" hidden="1" thickTop="1">
      <c r="A24" s="323"/>
      <c r="B24" s="324"/>
      <c r="C24" s="322" t="s">
        <v>73</v>
      </c>
      <c r="D24" s="322" t="s">
        <v>217</v>
      </c>
      <c r="E24" s="322" t="s">
        <v>278</v>
      </c>
      <c r="F24" s="322" t="s">
        <v>225</v>
      </c>
      <c r="G24" s="322" t="s">
        <v>226</v>
      </c>
      <c r="H24" s="322"/>
      <c r="I24" s="1223"/>
      <c r="J24" s="1333"/>
      <c r="K24" s="1225" t="s">
        <v>73</v>
      </c>
      <c r="L24" s="322" t="s">
        <v>217</v>
      </c>
      <c r="M24" s="322" t="s">
        <v>278</v>
      </c>
      <c r="N24" s="322" t="s">
        <v>225</v>
      </c>
      <c r="O24" s="322" t="s">
        <v>226</v>
      </c>
      <c r="P24" s="322"/>
      <c r="Q24" s="915"/>
      <c r="R24" s="1334"/>
      <c r="S24" s="1224" t="s">
        <v>73</v>
      </c>
      <c r="T24" s="911" t="s">
        <v>217</v>
      </c>
      <c r="U24" s="911" t="s">
        <v>278</v>
      </c>
      <c r="V24" s="911" t="s">
        <v>225</v>
      </c>
      <c r="W24" s="912" t="s">
        <v>226</v>
      </c>
      <c r="X24" s="913"/>
      <c r="Y24" s="1355"/>
      <c r="Z24" s="1367"/>
    </row>
    <row r="25" spans="1:26" s="55" customFormat="1" ht="29.25" customHeight="1" thickTop="1">
      <c r="A25" s="918"/>
      <c r="B25" s="919"/>
      <c r="C25" s="1207" t="s">
        <v>73</v>
      </c>
      <c r="D25" s="1207"/>
      <c r="E25" s="1207"/>
      <c r="F25" s="1207"/>
      <c r="G25" s="1207"/>
      <c r="H25" s="1207" t="s">
        <v>547</v>
      </c>
      <c r="I25" s="1335" t="s">
        <v>569</v>
      </c>
      <c r="J25" s="1346" t="s">
        <v>575</v>
      </c>
      <c r="K25" s="1340" t="s">
        <v>212</v>
      </c>
      <c r="L25" s="1207"/>
      <c r="M25" s="1207"/>
      <c r="N25" s="1207"/>
      <c r="O25" s="1207"/>
      <c r="P25" s="1207" t="s">
        <v>547</v>
      </c>
      <c r="Q25" s="1335" t="s">
        <v>569</v>
      </c>
      <c r="R25" s="1346" t="s">
        <v>575</v>
      </c>
      <c r="S25" s="1340" t="s">
        <v>73</v>
      </c>
      <c r="T25" s="1207"/>
      <c r="U25" s="1207"/>
      <c r="V25" s="1207"/>
      <c r="W25" s="1218"/>
      <c r="X25" s="1228" t="s">
        <v>547</v>
      </c>
      <c r="Y25" s="1356" t="s">
        <v>569</v>
      </c>
      <c r="Z25" s="1346" t="s">
        <v>575</v>
      </c>
    </row>
    <row r="26" spans="1:26" s="55" customFormat="1" ht="25.5" customHeight="1">
      <c r="A26" s="258" t="s">
        <v>74</v>
      </c>
      <c r="B26" s="259" t="s">
        <v>188</v>
      </c>
      <c r="C26" s="260"/>
      <c r="D26" s="260"/>
      <c r="E26" s="260"/>
      <c r="F26" s="260"/>
      <c r="G26" s="350"/>
      <c r="H26" s="271"/>
      <c r="I26" s="1336"/>
      <c r="J26" s="1347"/>
      <c r="K26" s="1341"/>
      <c r="L26" s="260"/>
      <c r="M26" s="260"/>
      <c r="N26" s="260"/>
      <c r="O26" s="350"/>
      <c r="P26" s="350"/>
      <c r="Q26" s="1354"/>
      <c r="R26" s="1516"/>
      <c r="S26" s="1341"/>
      <c r="T26" s="260"/>
      <c r="U26" s="260"/>
      <c r="V26" s="57">
        <f aca="true" t="shared" si="0" ref="V26:V32">F26-N26</f>
        <v>0</v>
      </c>
      <c r="W26" s="1212" t="e">
        <f>V26/U26</f>
        <v>#DIV/0!</v>
      </c>
      <c r="X26" s="1229"/>
      <c r="Y26" s="1357"/>
      <c r="Z26" s="1362"/>
    </row>
    <row r="27" spans="1:26" s="55" customFormat="1" ht="30.75" customHeight="1">
      <c r="A27" s="56" t="s">
        <v>507</v>
      </c>
      <c r="B27" s="222" t="s">
        <v>188</v>
      </c>
      <c r="C27" s="57">
        <v>91</v>
      </c>
      <c r="D27" s="57"/>
      <c r="E27" s="57"/>
      <c r="F27" s="57"/>
      <c r="G27" s="351"/>
      <c r="H27" s="21">
        <v>91</v>
      </c>
      <c r="I27" s="1337">
        <v>91</v>
      </c>
      <c r="J27" s="1348">
        <v>231</v>
      </c>
      <c r="K27" s="1342">
        <v>73</v>
      </c>
      <c r="L27" s="57"/>
      <c r="M27" s="57"/>
      <c r="N27" s="57"/>
      <c r="O27" s="351"/>
      <c r="P27" s="271">
        <v>73</v>
      </c>
      <c r="Q27" s="1336">
        <v>73</v>
      </c>
      <c r="R27" s="1516">
        <v>185</v>
      </c>
      <c r="S27" s="1341">
        <v>18</v>
      </c>
      <c r="T27" s="57"/>
      <c r="U27" s="57"/>
      <c r="V27" s="57">
        <f t="shared" si="0"/>
        <v>0</v>
      </c>
      <c r="W27" s="1212" t="e">
        <f>V27/U27</f>
        <v>#DIV/0!</v>
      </c>
      <c r="X27" s="1229">
        <v>18</v>
      </c>
      <c r="Y27" s="1357">
        <v>18</v>
      </c>
      <c r="Z27" s="1362">
        <v>46</v>
      </c>
    </row>
    <row r="28" spans="1:26" s="55" customFormat="1" ht="24.75" customHeight="1">
      <c r="A28" s="1612" t="s">
        <v>47</v>
      </c>
      <c r="B28" s="222" t="s">
        <v>188</v>
      </c>
      <c r="C28" s="57">
        <v>232</v>
      </c>
      <c r="D28" s="57"/>
      <c r="E28" s="57"/>
      <c r="F28" s="57"/>
      <c r="G28" s="351"/>
      <c r="H28" s="21">
        <v>232</v>
      </c>
      <c r="I28" s="1337">
        <v>232</v>
      </c>
      <c r="J28" s="1348">
        <v>232</v>
      </c>
      <c r="K28" s="1342">
        <v>209</v>
      </c>
      <c r="L28" s="57"/>
      <c r="M28" s="57"/>
      <c r="N28" s="57"/>
      <c r="O28" s="351"/>
      <c r="P28" s="271">
        <v>209</v>
      </c>
      <c r="Q28" s="1336">
        <v>209</v>
      </c>
      <c r="R28" s="1516">
        <v>209</v>
      </c>
      <c r="S28" s="1341">
        <v>23</v>
      </c>
      <c r="T28" s="57"/>
      <c r="U28" s="57"/>
      <c r="V28" s="57">
        <f t="shared" si="0"/>
        <v>0</v>
      </c>
      <c r="W28" s="1212" t="e">
        <f>V28/U28</f>
        <v>#DIV/0!</v>
      </c>
      <c r="X28" s="1229">
        <v>23</v>
      </c>
      <c r="Y28" s="1229">
        <v>23</v>
      </c>
      <c r="Z28" s="1360">
        <v>23</v>
      </c>
    </row>
    <row r="29" spans="1:26" s="55" customFormat="1" ht="31.5" customHeight="1" hidden="1" thickTop="1">
      <c r="A29" s="56" t="s">
        <v>48</v>
      </c>
      <c r="B29" s="222" t="s">
        <v>188</v>
      </c>
      <c r="C29" s="59"/>
      <c r="D29" s="59"/>
      <c r="E29" s="59"/>
      <c r="F29" s="59"/>
      <c r="G29" s="351"/>
      <c r="H29" s="21"/>
      <c r="I29" s="1337"/>
      <c r="J29" s="1348"/>
      <c r="K29" s="1343"/>
      <c r="L29" s="59"/>
      <c r="M29" s="59"/>
      <c r="N29" s="59"/>
      <c r="O29" s="351"/>
      <c r="P29" s="21"/>
      <c r="Q29" s="1337"/>
      <c r="R29" s="1613"/>
      <c r="S29" s="1343"/>
      <c r="T29" s="59"/>
      <c r="U29" s="59"/>
      <c r="V29" s="59">
        <f t="shared" si="0"/>
        <v>0</v>
      </c>
      <c r="W29" s="1212" t="e">
        <f>V29/U29</f>
        <v>#DIV/0!</v>
      </c>
      <c r="X29" s="1229"/>
      <c r="Y29" s="1358"/>
      <c r="Z29" s="1360"/>
    </row>
    <row r="30" spans="1:26" s="55" customFormat="1" ht="27.75" customHeight="1" hidden="1">
      <c r="A30" s="56" t="s">
        <v>234</v>
      </c>
      <c r="B30" s="222" t="s">
        <v>188</v>
      </c>
      <c r="C30" s="59"/>
      <c r="D30" s="59"/>
      <c r="E30" s="59"/>
      <c r="F30" s="59"/>
      <c r="G30" s="351"/>
      <c r="H30" s="21"/>
      <c r="I30" s="1337"/>
      <c r="J30" s="1348"/>
      <c r="K30" s="1343"/>
      <c r="L30" s="59"/>
      <c r="M30" s="59"/>
      <c r="N30" s="59"/>
      <c r="O30" s="351"/>
      <c r="P30" s="21"/>
      <c r="Q30" s="1337"/>
      <c r="R30" s="1613"/>
      <c r="S30" s="1343"/>
      <c r="T30" s="59"/>
      <c r="U30" s="59"/>
      <c r="V30" s="59">
        <f t="shared" si="0"/>
        <v>0</v>
      </c>
      <c r="W30" s="1212">
        <v>0</v>
      </c>
      <c r="X30" s="1229"/>
      <c r="Y30" s="1358"/>
      <c r="Z30" s="1360"/>
    </row>
    <row r="31" spans="1:26" ht="33" customHeight="1" hidden="1" thickBot="1">
      <c r="A31" s="58" t="s">
        <v>233</v>
      </c>
      <c r="B31" s="223" t="s">
        <v>188</v>
      </c>
      <c r="C31" s="354"/>
      <c r="D31" s="354"/>
      <c r="E31" s="354"/>
      <c r="F31" s="354"/>
      <c r="G31" s="351"/>
      <c r="H31" s="1080"/>
      <c r="I31" s="1338"/>
      <c r="J31" s="1349"/>
      <c r="K31" s="1344"/>
      <c r="L31" s="354"/>
      <c r="M31" s="354"/>
      <c r="N31" s="354"/>
      <c r="O31" s="351"/>
      <c r="P31" s="1080"/>
      <c r="Q31" s="1338"/>
      <c r="R31" s="1517"/>
      <c r="S31" s="1344"/>
      <c r="T31" s="354"/>
      <c r="U31" s="354"/>
      <c r="V31" s="354">
        <f t="shared" si="0"/>
        <v>0</v>
      </c>
      <c r="W31" s="1212">
        <v>0</v>
      </c>
      <c r="X31" s="1220"/>
      <c r="Y31" s="1359"/>
      <c r="Z31" s="1361"/>
    </row>
    <row r="32" spans="1:26" ht="33" customHeight="1" hidden="1" thickBot="1" thickTop="1">
      <c r="A32" s="1587"/>
      <c r="B32" s="1588"/>
      <c r="C32" s="1589"/>
      <c r="D32" s="1589"/>
      <c r="E32" s="1589"/>
      <c r="F32" s="1589"/>
      <c r="G32" s="1590"/>
      <c r="H32" s="1591"/>
      <c r="I32" s="1592"/>
      <c r="J32" s="1594"/>
      <c r="K32" s="1595"/>
      <c r="L32" s="1589"/>
      <c r="M32" s="1589"/>
      <c r="N32" s="1589"/>
      <c r="O32" s="1590"/>
      <c r="P32" s="1591"/>
      <c r="Q32" s="1592"/>
      <c r="R32" s="1614"/>
      <c r="S32" s="1595"/>
      <c r="T32" s="1589"/>
      <c r="U32" s="1589"/>
      <c r="V32" s="1589">
        <f t="shared" si="0"/>
        <v>0</v>
      </c>
      <c r="W32" s="1596">
        <v>0</v>
      </c>
      <c r="X32" s="1597"/>
      <c r="Y32" s="1359"/>
      <c r="Z32" s="1598"/>
    </row>
    <row r="33" spans="1:26" ht="21.75" customHeight="1">
      <c r="A33" s="56" t="s">
        <v>576</v>
      </c>
      <c r="B33" s="222"/>
      <c r="C33" s="57"/>
      <c r="D33" s="57"/>
      <c r="E33" s="57"/>
      <c r="F33" s="57"/>
      <c r="G33" s="351"/>
      <c r="H33" s="21"/>
      <c r="I33" s="1337">
        <v>450</v>
      </c>
      <c r="J33" s="1348">
        <v>450</v>
      </c>
      <c r="K33" s="1342"/>
      <c r="L33" s="57"/>
      <c r="M33" s="57"/>
      <c r="N33" s="57"/>
      <c r="O33" s="351"/>
      <c r="P33" s="21"/>
      <c r="Q33" s="1337"/>
      <c r="R33" s="1613"/>
      <c r="S33" s="1342"/>
      <c r="T33" s="57"/>
      <c r="U33" s="57"/>
      <c r="V33" s="57"/>
      <c r="W33" s="1212"/>
      <c r="X33" s="1220"/>
      <c r="Y33" s="1610">
        <v>450</v>
      </c>
      <c r="Z33" s="1611">
        <v>450</v>
      </c>
    </row>
    <row r="34" spans="1:26" ht="23.25" customHeight="1" thickBot="1">
      <c r="A34" s="1599" t="s">
        <v>577</v>
      </c>
      <c r="B34" s="1600"/>
      <c r="C34" s="1601"/>
      <c r="D34" s="1601"/>
      <c r="E34" s="1601"/>
      <c r="F34" s="1601"/>
      <c r="G34" s="1602"/>
      <c r="H34" s="1603"/>
      <c r="I34" s="1604"/>
      <c r="J34" s="1605">
        <v>249</v>
      </c>
      <c r="K34" s="1606"/>
      <c r="L34" s="1601"/>
      <c r="M34" s="1601"/>
      <c r="N34" s="1601"/>
      <c r="O34" s="1602"/>
      <c r="P34" s="1603"/>
      <c r="Q34" s="1604"/>
      <c r="R34" s="1615">
        <v>249</v>
      </c>
      <c r="S34" s="1606"/>
      <c r="T34" s="1601"/>
      <c r="U34" s="1601"/>
      <c r="V34" s="1601"/>
      <c r="W34" s="1607"/>
      <c r="X34" s="1586"/>
      <c r="Y34" s="1608"/>
      <c r="Z34" s="1609"/>
    </row>
    <row r="35" spans="1:26" ht="33" customHeight="1" thickBot="1" thickTop="1">
      <c r="A35" s="61" t="s">
        <v>16</v>
      </c>
      <c r="B35" s="220"/>
      <c r="C35" s="62">
        <v>323</v>
      </c>
      <c r="D35" s="62"/>
      <c r="E35" s="62"/>
      <c r="F35" s="62"/>
      <c r="G35" s="352"/>
      <c r="H35" s="62">
        <v>323</v>
      </c>
      <c r="I35" s="1339">
        <f>SUM(I27:I34)</f>
        <v>773</v>
      </c>
      <c r="J35" s="1350">
        <f>SUM(J27:J34)</f>
        <v>1162</v>
      </c>
      <c r="K35" s="1345">
        <f>SUM(K27:K34)</f>
        <v>282</v>
      </c>
      <c r="L35" s="62"/>
      <c r="M35" s="62"/>
      <c r="N35" s="62"/>
      <c r="O35" s="352"/>
      <c r="P35" s="62">
        <f>SUM(P27:P34)</f>
        <v>282</v>
      </c>
      <c r="Q35" s="1339">
        <f>SUM(Q27:Q34)</f>
        <v>282</v>
      </c>
      <c r="R35" s="1512">
        <f>SUM(R27:R34)</f>
        <v>643</v>
      </c>
      <c r="S35" s="1345">
        <f>SUM(S27:S34)</f>
        <v>41</v>
      </c>
      <c r="T35" s="62">
        <f>SUM(T26:T31)</f>
        <v>0</v>
      </c>
      <c r="U35" s="62">
        <f>SUM(U26:U31)</f>
        <v>0</v>
      </c>
      <c r="V35" s="62">
        <f>SUM(V26:V31)</f>
        <v>0</v>
      </c>
      <c r="W35" s="1339" t="e">
        <f>V35/U35</f>
        <v>#DIV/0!</v>
      </c>
      <c r="X35" s="1513">
        <f>SUM(X27:X34)</f>
        <v>41</v>
      </c>
      <c r="Y35" s="1514">
        <f>SUM(Y27:Y34)</f>
        <v>491</v>
      </c>
      <c r="Z35" s="1515">
        <f>SUM(Z27:Z34)</f>
        <v>519</v>
      </c>
    </row>
    <row r="36" ht="12.75">
      <c r="V36" s="12">
        <v>292</v>
      </c>
    </row>
    <row r="37" ht="31.5" customHeight="1" thickBot="1">
      <c r="B37" s="768" t="s">
        <v>508</v>
      </c>
    </row>
    <row r="38" spans="1:26" ht="12.75">
      <c r="A38" s="1753" t="s">
        <v>508</v>
      </c>
      <c r="B38" s="1781" t="s">
        <v>186</v>
      </c>
      <c r="C38" s="1784" t="s">
        <v>5</v>
      </c>
      <c r="D38" s="1762"/>
      <c r="E38" s="1762"/>
      <c r="F38" s="1762"/>
      <c r="G38" s="1762"/>
      <c r="H38" s="1778"/>
      <c r="I38" s="1775"/>
      <c r="J38" s="1326"/>
      <c r="K38" s="1761" t="s">
        <v>227</v>
      </c>
      <c r="L38" s="1762"/>
      <c r="M38" s="1762"/>
      <c r="N38" s="1762"/>
      <c r="O38" s="1762"/>
      <c r="P38" s="1778"/>
      <c r="Q38" s="1775"/>
      <c r="R38" s="1326"/>
      <c r="S38" s="1761" t="s">
        <v>24</v>
      </c>
      <c r="T38" s="1762"/>
      <c r="U38" s="1762"/>
      <c r="V38" s="1762"/>
      <c r="W38" s="1762"/>
      <c r="X38" s="1763"/>
      <c r="Y38" s="1756"/>
      <c r="Z38" s="1368"/>
    </row>
    <row r="39" spans="1:26" ht="12.75">
      <c r="A39" s="1754"/>
      <c r="B39" s="1782"/>
      <c r="C39" s="1785"/>
      <c r="D39" s="1765"/>
      <c r="E39" s="1765"/>
      <c r="F39" s="1765"/>
      <c r="G39" s="1765"/>
      <c r="H39" s="1779"/>
      <c r="I39" s="1776"/>
      <c r="J39" s="1285"/>
      <c r="K39" s="1764"/>
      <c r="L39" s="1765"/>
      <c r="M39" s="1765"/>
      <c r="N39" s="1765"/>
      <c r="O39" s="1765"/>
      <c r="P39" s="1779"/>
      <c r="Q39" s="1776"/>
      <c r="R39" s="1285"/>
      <c r="S39" s="1764"/>
      <c r="T39" s="1765"/>
      <c r="U39" s="1765"/>
      <c r="V39" s="1765"/>
      <c r="W39" s="1765"/>
      <c r="X39" s="1766"/>
      <c r="Y39" s="1757"/>
      <c r="Z39" s="1365"/>
    </row>
    <row r="40" spans="1:26" ht="13.5" thickBot="1">
      <c r="A40" s="1755"/>
      <c r="B40" s="1783"/>
      <c r="C40" s="1786"/>
      <c r="D40" s="1768"/>
      <c r="E40" s="1768"/>
      <c r="F40" s="1768"/>
      <c r="G40" s="1768"/>
      <c r="H40" s="1780"/>
      <c r="I40" s="1777"/>
      <c r="J40" s="1327"/>
      <c r="K40" s="1767"/>
      <c r="L40" s="1768"/>
      <c r="M40" s="1768"/>
      <c r="N40" s="1768"/>
      <c r="O40" s="1768"/>
      <c r="P40" s="1780"/>
      <c r="Q40" s="1777"/>
      <c r="R40" s="1327"/>
      <c r="S40" s="1767"/>
      <c r="T40" s="1768"/>
      <c r="U40" s="1768"/>
      <c r="V40" s="1768"/>
      <c r="W40" s="1768"/>
      <c r="X40" s="1769"/>
      <c r="Y40" s="1758"/>
      <c r="Z40" s="1366"/>
    </row>
    <row r="41" spans="1:26" ht="34.5" customHeight="1" thickTop="1">
      <c r="A41" s="1209"/>
      <c r="B41" s="1210"/>
      <c r="C41" s="1211" t="s">
        <v>73</v>
      </c>
      <c r="D41" s="1211" t="s">
        <v>217</v>
      </c>
      <c r="E41" s="1211" t="s">
        <v>278</v>
      </c>
      <c r="F41" s="1211" t="s">
        <v>225</v>
      </c>
      <c r="G41" s="1211" t="s">
        <v>226</v>
      </c>
      <c r="H41" s="1211" t="s">
        <v>547</v>
      </c>
      <c r="I41" s="1363" t="s">
        <v>569</v>
      </c>
      <c r="J41" s="1346" t="s">
        <v>575</v>
      </c>
      <c r="K41" s="1214" t="s">
        <v>73</v>
      </c>
      <c r="L41" s="1211" t="s">
        <v>217</v>
      </c>
      <c r="M41" s="1211" t="s">
        <v>278</v>
      </c>
      <c r="N41" s="1211" t="s">
        <v>225</v>
      </c>
      <c r="O41" s="1211" t="s">
        <v>226</v>
      </c>
      <c r="P41" s="1211" t="s">
        <v>547</v>
      </c>
      <c r="Q41" s="1335" t="s">
        <v>569</v>
      </c>
      <c r="R41" s="1346" t="s">
        <v>575</v>
      </c>
      <c r="S41" s="1340" t="s">
        <v>73</v>
      </c>
      <c r="T41" s="1207" t="s">
        <v>217</v>
      </c>
      <c r="U41" s="1207" t="s">
        <v>278</v>
      </c>
      <c r="V41" s="1207" t="s">
        <v>225</v>
      </c>
      <c r="W41" s="1218" t="s">
        <v>226</v>
      </c>
      <c r="X41" s="1219" t="s">
        <v>547</v>
      </c>
      <c r="Y41" s="1364" t="s">
        <v>569</v>
      </c>
      <c r="Z41" s="1346" t="s">
        <v>575</v>
      </c>
    </row>
    <row r="42" spans="1:26" ht="30">
      <c r="A42" s="258" t="s">
        <v>509</v>
      </c>
      <c r="B42" s="259" t="s">
        <v>188</v>
      </c>
      <c r="C42" s="260"/>
      <c r="D42" s="260"/>
      <c r="E42" s="260"/>
      <c r="F42" s="260"/>
      <c r="G42" s="350"/>
      <c r="H42" s="350"/>
      <c r="I42" s="1336"/>
      <c r="J42" s="1613"/>
      <c r="K42" s="1215"/>
      <c r="L42" s="260"/>
      <c r="M42" s="260"/>
      <c r="N42" s="260"/>
      <c r="O42" s="350"/>
      <c r="P42" s="350"/>
      <c r="Q42" s="1336"/>
      <c r="R42" s="1516"/>
      <c r="S42" s="1341"/>
      <c r="T42" s="260"/>
      <c r="U42" s="260"/>
      <c r="V42" s="57">
        <f>F42-N42</f>
        <v>0</v>
      </c>
      <c r="W42" s="1212" t="e">
        <f>V42/U42</f>
        <v>#DIV/0!</v>
      </c>
      <c r="X42" s="1220"/>
      <c r="Y42" s="1519"/>
      <c r="Z42" s="1151"/>
    </row>
    <row r="43" spans="1:26" ht="24" customHeight="1">
      <c r="A43" s="56" t="s">
        <v>510</v>
      </c>
      <c r="B43" s="222" t="s">
        <v>188</v>
      </c>
      <c r="C43" s="57"/>
      <c r="D43" s="57"/>
      <c r="E43" s="57"/>
      <c r="F43" s="57"/>
      <c r="G43" s="351"/>
      <c r="H43" s="351"/>
      <c r="I43" s="1337">
        <v>46</v>
      </c>
      <c r="J43" s="1613">
        <v>151</v>
      </c>
      <c r="K43" s="1216"/>
      <c r="L43" s="57"/>
      <c r="M43" s="57"/>
      <c r="N43" s="57"/>
      <c r="O43" s="351"/>
      <c r="P43" s="350"/>
      <c r="Q43" s="1336">
        <v>46</v>
      </c>
      <c r="R43" s="1517">
        <v>151</v>
      </c>
      <c r="S43" s="1341"/>
      <c r="T43" s="57"/>
      <c r="U43" s="57"/>
      <c r="V43" s="57">
        <f>F43-N43</f>
        <v>0</v>
      </c>
      <c r="W43" s="1212" t="e">
        <f>V43/U43</f>
        <v>#DIV/0!</v>
      </c>
      <c r="X43" s="1220"/>
      <c r="Y43" s="852"/>
      <c r="Z43" s="1151"/>
    </row>
    <row r="44" spans="1:26" ht="27" customHeight="1" thickBot="1">
      <c r="A44" s="56" t="s">
        <v>511</v>
      </c>
      <c r="B44" s="222" t="s">
        <v>188</v>
      </c>
      <c r="C44" s="57"/>
      <c r="D44" s="57"/>
      <c r="E44" s="57"/>
      <c r="F44" s="57"/>
      <c r="G44" s="351"/>
      <c r="H44" s="351"/>
      <c r="I44" s="1337"/>
      <c r="J44" s="1517"/>
      <c r="K44" s="1216"/>
      <c r="L44" s="57"/>
      <c r="M44" s="57"/>
      <c r="N44" s="57"/>
      <c r="O44" s="351"/>
      <c r="P44" s="350"/>
      <c r="Q44" s="1336"/>
      <c r="R44" s="1518"/>
      <c r="S44" s="1341"/>
      <c r="T44" s="57"/>
      <c r="U44" s="57"/>
      <c r="V44" s="57">
        <f>F44-N44</f>
        <v>0</v>
      </c>
      <c r="W44" s="1212" t="e">
        <f>V44/U44</f>
        <v>#DIV/0!</v>
      </c>
      <c r="X44" s="1221"/>
      <c r="Y44" s="1520"/>
      <c r="Z44" s="1152"/>
    </row>
    <row r="45" spans="1:26" ht="30" customHeight="1" thickBot="1" thickTop="1">
      <c r="A45" s="61" t="s">
        <v>16</v>
      </c>
      <c r="B45" s="220"/>
      <c r="C45" s="62"/>
      <c r="D45" s="62"/>
      <c r="E45" s="62"/>
      <c r="F45" s="62"/>
      <c r="G45" s="352"/>
      <c r="H45" s="352"/>
      <c r="I45" s="1339">
        <f>SUM(I43:I44)</f>
        <v>46</v>
      </c>
      <c r="J45" s="1512">
        <v>151</v>
      </c>
      <c r="K45" s="1217"/>
      <c r="L45" s="62"/>
      <c r="M45" s="62"/>
      <c r="N45" s="62"/>
      <c r="O45" s="352"/>
      <c r="P45" s="352"/>
      <c r="Q45" s="1339">
        <f>SUM(Q42:Q44)</f>
        <v>46</v>
      </c>
      <c r="R45" s="1512">
        <v>151</v>
      </c>
      <c r="S45" s="1345"/>
      <c r="T45" s="62">
        <f>SUM(T42:T44)</f>
        <v>0</v>
      </c>
      <c r="U45" s="62">
        <f>SUM(U42:U44)</f>
        <v>0</v>
      </c>
      <c r="V45" s="62">
        <f>SUM(V42:V44)</f>
        <v>0</v>
      </c>
      <c r="W45" s="1213" t="e">
        <f>V45/U45</f>
        <v>#DIV/0!</v>
      </c>
      <c r="X45" s="1222"/>
      <c r="Y45" s="1521"/>
      <c r="Z45" s="1522"/>
    </row>
  </sheetData>
  <sheetProtection/>
  <mergeCells count="29">
    <mergeCell ref="A21:A23"/>
    <mergeCell ref="Q6:Q8"/>
    <mergeCell ref="K1:S1"/>
    <mergeCell ref="A2:S2"/>
    <mergeCell ref="A3:S3"/>
    <mergeCell ref="A4:S4"/>
    <mergeCell ref="A6:A8"/>
    <mergeCell ref="I6:I8"/>
    <mergeCell ref="B6:B8"/>
    <mergeCell ref="C6:H8"/>
    <mergeCell ref="K6:P8"/>
    <mergeCell ref="Q21:Q23"/>
    <mergeCell ref="B21:B23"/>
    <mergeCell ref="B38:B40"/>
    <mergeCell ref="K38:P40"/>
    <mergeCell ref="C38:H40"/>
    <mergeCell ref="C21:H23"/>
    <mergeCell ref="K21:P23"/>
    <mergeCell ref="I21:I23"/>
    <mergeCell ref="A38:A40"/>
    <mergeCell ref="Y38:Y40"/>
    <mergeCell ref="Y21:Y23"/>
    <mergeCell ref="Y6:Y8"/>
    <mergeCell ref="S38:X40"/>
    <mergeCell ref="S6:X8"/>
    <mergeCell ref="S21:X23"/>
    <mergeCell ref="A20:S20"/>
    <mergeCell ref="I38:I40"/>
    <mergeCell ref="Q38:Q4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2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Cseh Teréz</cp:lastModifiedBy>
  <cp:lastPrinted>2016-01-05T21:29:20Z</cp:lastPrinted>
  <dcterms:created xsi:type="dcterms:W3CDTF">2000-01-07T08:44:52Z</dcterms:created>
  <dcterms:modified xsi:type="dcterms:W3CDTF">2016-01-05T14:07:27Z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