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I:\#KÉPVISELŐ-TESTÜLET\Testületi ülések anyagai\2018\2018. 02. 14\1. 2018. évi költségvetési rendelet\2. Bizottság által véleményezett módosított költségvetés - testületire\"/>
    </mc:Choice>
  </mc:AlternateContent>
  <bookViews>
    <workbookView xWindow="0" yWindow="120" windowWidth="16380" windowHeight="8070" firstSheet="11" activeTab="14"/>
  </bookViews>
  <sheets>
    <sheet name="1.sz. Globális önkormányzat" sheetId="1" r:id="rId1"/>
    <sheet name="2.sz. Önkormányzat" sheetId="5" r:id="rId2"/>
    <sheet name="3.sz. VÜMESZ" sheetId="18" r:id="rId3"/>
    <sheet name="4. mell.KÖH " sheetId="2" r:id="rId4"/>
    <sheet name="5. mell.Művelődési ház " sheetId="4" r:id="rId5"/>
    <sheet name="6. mell.Bölcsőde " sheetId="3" r:id="rId6"/>
    <sheet name="7.sz. működési és felhalm.mérle" sheetId="6" r:id="rId7"/>
    <sheet name="8.mell.Felhalmozási" sheetId="35" r:id="rId8"/>
    <sheet name="9. mell.támogatások" sheetId="16" r:id="rId9"/>
    <sheet name="10. mell.létszámadatok" sheetId="19" r:id="rId10"/>
    <sheet name="11. mell. kötelező feladatok" sheetId="20" r:id="rId11"/>
    <sheet name="12.sz mell. önként váll.feladat" sheetId="23" r:id="rId12"/>
    <sheet name="13.sz mell.állami feladatok" sheetId="34" r:id="rId13"/>
    <sheet name="14. mell. címrend" sheetId="24" r:id="rId14"/>
    <sheet name="15. mell. közvetett támogatások" sheetId="25" r:id="rId15"/>
    <sheet name="16. mell. több éves döntések" sheetId="26" r:id="rId16"/>
    <sheet name="17. mell. előirányzat felhs.üte" sheetId="33" r:id="rId17"/>
    <sheet name="18. mell.gördülő" sheetId="31" r:id="rId18"/>
  </sheets>
  <definedNames>
    <definedName name="__xlfn_IFERROR">NA()</definedName>
    <definedName name="_xlnm.Print_Area" localSheetId="0">'1.sz. Globális önkormányzat'!$A$1:$C$149</definedName>
    <definedName name="_xlnm.Print_Area" localSheetId="11">'12.sz mell. önként váll.feladat'!$A$1:$C$149</definedName>
    <definedName name="_xlnm.Print_Area" localSheetId="12">'13.sz mell.állami feladatok'!$A$1:$C$149</definedName>
    <definedName name="_xlnm.Print_Area" localSheetId="13">'14. mell. címrend'!$A$1:$J$39</definedName>
    <definedName name="_xlnm.Print_Area" localSheetId="15">'16. mell. több éves döntések'!$A$1:$M$25</definedName>
    <definedName name="_xlnm.Print_Area" localSheetId="16">'17. mell. előirányzat felhs.üte'!$A$1:$O$23</definedName>
    <definedName name="_xlnm.Print_Area" localSheetId="17">'18. mell.gördülő'!$A$1:$F$145</definedName>
    <definedName name="_xlnm.Print_Area" localSheetId="1">'2.sz. Önkormányzat'!$A$1:$C$149</definedName>
    <definedName name="_xlnm.Print_Area" localSheetId="2">'3.sz. VÜMESZ'!$A$1:$C$149</definedName>
    <definedName name="_xlnm.Print_Area" localSheetId="3">'4. mell.KÖH '!$A$1:$C$149</definedName>
    <definedName name="_xlnm.Print_Area" localSheetId="4">'5. mell.Művelődési ház '!$A$1:$C$149</definedName>
    <definedName name="_xlnm.Print_Area" localSheetId="5">'6. mell.Bölcsőde '!$A$1:$C$150</definedName>
    <definedName name="_xlnm.Print_Area" localSheetId="6">'7.sz. működési és felhalm.mérle'!$A$1:$E$65</definedName>
    <definedName name="_xlnm.Print_Area" localSheetId="8">'9. mell.támogatások'!$A$1:$H$34</definedName>
  </definedNames>
  <calcPr calcId="162913"/>
</workbook>
</file>

<file path=xl/calcChain.xml><?xml version="1.0" encoding="utf-8"?>
<calcChain xmlns="http://schemas.openxmlformats.org/spreadsheetml/2006/main">
  <c r="N15" i="33" l="1"/>
  <c r="C60" i="31"/>
  <c r="F23" i="16"/>
  <c r="C44" i="35" l="1"/>
  <c r="B44" i="35"/>
  <c r="E13" i="33" l="1"/>
  <c r="N4" i="33"/>
  <c r="N5" i="33"/>
  <c r="N6" i="33"/>
  <c r="N7" i="33"/>
  <c r="N8" i="33"/>
  <c r="N9" i="33"/>
  <c r="N10" i="33"/>
  <c r="N11" i="33"/>
  <c r="N12" i="33"/>
  <c r="M23" i="33"/>
  <c r="O1" i="33"/>
  <c r="N21" i="33"/>
  <c r="P21" i="33"/>
  <c r="I8" i="19" l="1"/>
  <c r="K8" i="19"/>
  <c r="L8" i="19"/>
  <c r="H8" i="19"/>
  <c r="C42" i="31" l="1"/>
  <c r="C36" i="31"/>
  <c r="C6" i="31"/>
  <c r="C5" i="31" s="1"/>
  <c r="C7" i="31"/>
  <c r="C8" i="31"/>
  <c r="C9" i="31"/>
  <c r="C10" i="31"/>
  <c r="C11" i="31"/>
  <c r="C13" i="31"/>
  <c r="C16" i="31"/>
  <c r="C17" i="31"/>
  <c r="C18" i="31"/>
  <c r="C20" i="31"/>
  <c r="C21" i="31"/>
  <c r="C22" i="31"/>
  <c r="C23" i="31"/>
  <c r="C24" i="31"/>
  <c r="C25" i="31"/>
  <c r="C28" i="31"/>
  <c r="C29" i="31"/>
  <c r="C30" i="31"/>
  <c r="C31" i="31"/>
  <c r="C32" i="31"/>
  <c r="C34" i="31"/>
  <c r="C35" i="31"/>
  <c r="C37" i="31"/>
  <c r="C38" i="31"/>
  <c r="C39" i="31"/>
  <c r="C40" i="31"/>
  <c r="C41" i="31"/>
  <c r="C43" i="31"/>
  <c r="C45" i="31"/>
  <c r="C46" i="31"/>
  <c r="C47" i="31"/>
  <c r="C48" i="31"/>
  <c r="C49" i="31"/>
  <c r="O23" i="33"/>
  <c r="O13" i="33"/>
  <c r="C44" i="31" l="1"/>
  <c r="C33" i="31"/>
  <c r="B45" i="35" l="1"/>
  <c r="F15" i="16"/>
  <c r="C149" i="34" l="1"/>
  <c r="C148" i="34" l="1"/>
  <c r="L23" i="33"/>
  <c r="K23" i="33"/>
  <c r="J23" i="33"/>
  <c r="I23" i="33"/>
  <c r="H23" i="33"/>
  <c r="G23" i="33"/>
  <c r="F23" i="33"/>
  <c r="E23" i="33"/>
  <c r="D23" i="33"/>
  <c r="C23" i="33"/>
  <c r="B23" i="33"/>
  <c r="N22" i="33"/>
  <c r="N20" i="33"/>
  <c r="N19" i="33"/>
  <c r="N18" i="33"/>
  <c r="N17" i="33"/>
  <c r="N16" i="33"/>
  <c r="N14" i="33"/>
  <c r="M13" i="33"/>
  <c r="L13" i="33"/>
  <c r="K13" i="33"/>
  <c r="J13" i="33"/>
  <c r="I13" i="33"/>
  <c r="H13" i="33"/>
  <c r="G13" i="33"/>
  <c r="F13" i="33"/>
  <c r="D13" i="33"/>
  <c r="C13" i="33"/>
  <c r="B13" i="33"/>
  <c r="N3" i="33"/>
  <c r="N13" i="33" s="1"/>
  <c r="N25" i="33" l="1"/>
  <c r="Q14" i="33"/>
  <c r="N23" i="33"/>
  <c r="I25" i="19"/>
  <c r="K25" i="19"/>
  <c r="L25" i="19"/>
  <c r="H25" i="19"/>
  <c r="I18" i="19"/>
  <c r="K18" i="19"/>
  <c r="L18" i="19"/>
  <c r="I12" i="19"/>
  <c r="K12" i="19"/>
  <c r="L12" i="19"/>
  <c r="H12" i="19"/>
  <c r="C106" i="5" l="1"/>
  <c r="C12" i="5" l="1"/>
  <c r="C27" i="5"/>
  <c r="C142" i="31" l="1"/>
  <c r="C141" i="31"/>
  <c r="C140" i="31"/>
  <c r="C139" i="31"/>
  <c r="C137" i="31"/>
  <c r="C135" i="31"/>
  <c r="C134" i="31"/>
  <c r="C132" i="31"/>
  <c r="C131" i="31"/>
  <c r="C130" i="31"/>
  <c r="C129" i="31"/>
  <c r="C127" i="31"/>
  <c r="C126" i="31"/>
  <c r="C125" i="31"/>
  <c r="C122" i="31"/>
  <c r="C121" i="31"/>
  <c r="F120" i="31"/>
  <c r="E120" i="31"/>
  <c r="D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F106" i="31"/>
  <c r="E106" i="31"/>
  <c r="D106" i="31"/>
  <c r="C105" i="31"/>
  <c r="C104" i="31"/>
  <c r="C103" i="31"/>
  <c r="C102" i="31"/>
  <c r="C101" i="31"/>
  <c r="C100" i="31"/>
  <c r="C99" i="31"/>
  <c r="C98" i="31"/>
  <c r="C97" i="31"/>
  <c r="C96" i="31"/>
  <c r="C94" i="31"/>
  <c r="C93" i="31"/>
  <c r="C92" i="31"/>
  <c r="C91" i="31"/>
  <c r="F90" i="31"/>
  <c r="E90" i="31"/>
  <c r="D90" i="31"/>
  <c r="C82" i="31"/>
  <c r="C81" i="31"/>
  <c r="C80" i="31"/>
  <c r="C79" i="31"/>
  <c r="C78" i="31"/>
  <c r="C77" i="31" s="1"/>
  <c r="C75" i="31"/>
  <c r="C74" i="31"/>
  <c r="C73" i="31"/>
  <c r="C72" i="31"/>
  <c r="C71" i="31"/>
  <c r="F70" i="31"/>
  <c r="F83" i="31" s="1"/>
  <c r="E70" i="31"/>
  <c r="E83" i="31" s="1"/>
  <c r="D70" i="31"/>
  <c r="D83" i="31" s="1"/>
  <c r="C69" i="31"/>
  <c r="C68" i="31"/>
  <c r="C67" i="31"/>
  <c r="C65" i="31" s="1"/>
  <c r="C66" i="31"/>
  <c r="C64" i="31"/>
  <c r="C63" i="31"/>
  <c r="C62" i="31"/>
  <c r="C59" i="31"/>
  <c r="C58" i="31"/>
  <c r="C57" i="31"/>
  <c r="C56" i="31"/>
  <c r="F55" i="31"/>
  <c r="E55" i="31"/>
  <c r="D55" i="31"/>
  <c r="C54" i="31"/>
  <c r="C53" i="31"/>
  <c r="C52" i="31"/>
  <c r="C51" i="31"/>
  <c r="F50" i="31"/>
  <c r="E50" i="31"/>
  <c r="D50" i="31"/>
  <c r="F33" i="31"/>
  <c r="E33" i="31"/>
  <c r="D33" i="31"/>
  <c r="F19" i="31"/>
  <c r="E19" i="31"/>
  <c r="D19" i="31"/>
  <c r="C15" i="31"/>
  <c r="C14" i="31"/>
  <c r="C12" i="31" s="1"/>
  <c r="F12" i="31"/>
  <c r="E12" i="31"/>
  <c r="D12" i="31"/>
  <c r="F5" i="31"/>
  <c r="E5" i="31"/>
  <c r="D5" i="31"/>
  <c r="C50" i="31" l="1"/>
  <c r="C61" i="31"/>
  <c r="C55" i="31"/>
  <c r="C120" i="31"/>
  <c r="D123" i="31"/>
  <c r="D144" i="31" s="1"/>
  <c r="F123" i="31"/>
  <c r="F144" i="31" s="1"/>
  <c r="E123" i="31"/>
  <c r="E144" i="31" s="1"/>
  <c r="D60" i="31"/>
  <c r="D84" i="31" s="1"/>
  <c r="F60" i="31"/>
  <c r="F84" i="31" s="1"/>
  <c r="E60" i="31"/>
  <c r="E84" i="31" s="1"/>
  <c r="C106" i="31"/>
  <c r="C70" i="31"/>
  <c r="C83" i="31" s="1"/>
  <c r="C30" i="25"/>
  <c r="D30" i="25"/>
  <c r="M24" i="19"/>
  <c r="J24" i="19"/>
  <c r="M23" i="19"/>
  <c r="J23" i="19"/>
  <c r="M22" i="19"/>
  <c r="J22" i="19"/>
  <c r="M20" i="19"/>
  <c r="J20" i="19"/>
  <c r="M19" i="19"/>
  <c r="J19" i="19"/>
  <c r="H18" i="19"/>
  <c r="M27" i="19"/>
  <c r="M25" i="19" s="1"/>
  <c r="J27" i="19"/>
  <c r="J25" i="19" s="1"/>
  <c r="M16" i="19"/>
  <c r="J16" i="19"/>
  <c r="M15" i="19"/>
  <c r="J15" i="19"/>
  <c r="M14" i="19"/>
  <c r="J14" i="19"/>
  <c r="M13" i="19"/>
  <c r="J13" i="19"/>
  <c r="J10" i="19"/>
  <c r="M9" i="19"/>
  <c r="M8" i="19" s="1"/>
  <c r="J9" i="19"/>
  <c r="C95" i="5"/>
  <c r="C95" i="31" s="1"/>
  <c r="C90" i="31" s="1"/>
  <c r="C90" i="5"/>
  <c r="F25" i="16"/>
  <c r="C92" i="1"/>
  <c r="E7" i="6" s="1"/>
  <c r="C93" i="1"/>
  <c r="E8" i="6" s="1"/>
  <c r="C94" i="1"/>
  <c r="E9" i="6" s="1"/>
  <c r="C96" i="1"/>
  <c r="C97" i="1"/>
  <c r="C98" i="1"/>
  <c r="C99" i="1"/>
  <c r="C100" i="1"/>
  <c r="C101" i="1"/>
  <c r="C102" i="1"/>
  <c r="C103" i="1"/>
  <c r="C104" i="1"/>
  <c r="C105" i="1"/>
  <c r="C107" i="1"/>
  <c r="C108" i="1"/>
  <c r="E38" i="6" s="1"/>
  <c r="C109" i="1"/>
  <c r="E39" i="6" s="1"/>
  <c r="C110" i="1"/>
  <c r="E40" i="6" s="1"/>
  <c r="C111" i="1"/>
  <c r="E41" i="6" s="1"/>
  <c r="C112" i="1"/>
  <c r="C113" i="1"/>
  <c r="C114" i="1"/>
  <c r="C115" i="1"/>
  <c r="C116" i="1"/>
  <c r="C117" i="1"/>
  <c r="C118" i="1"/>
  <c r="C119" i="1"/>
  <c r="C121" i="1"/>
  <c r="C122" i="1"/>
  <c r="C125" i="1"/>
  <c r="C126" i="1"/>
  <c r="C127" i="1"/>
  <c r="C129" i="1"/>
  <c r="C130" i="1"/>
  <c r="C131" i="1"/>
  <c r="C132" i="1"/>
  <c r="C134" i="1"/>
  <c r="C135" i="1"/>
  <c r="C137" i="1"/>
  <c r="C139" i="1"/>
  <c r="C140" i="1"/>
  <c r="C141" i="1"/>
  <c r="C142" i="1"/>
  <c r="C91" i="1"/>
  <c r="E6" i="6" s="1"/>
  <c r="C7" i="1"/>
  <c r="C8" i="1"/>
  <c r="C9" i="1"/>
  <c r="C10" i="1"/>
  <c r="C11" i="1"/>
  <c r="C13" i="1"/>
  <c r="C14" i="1"/>
  <c r="C15" i="1"/>
  <c r="C16" i="1"/>
  <c r="C17" i="1"/>
  <c r="C18" i="1"/>
  <c r="C8" i="6" s="1"/>
  <c r="C20" i="1"/>
  <c r="C19" i="1" s="1"/>
  <c r="C21" i="1"/>
  <c r="C22" i="1"/>
  <c r="C23" i="1"/>
  <c r="C24" i="1"/>
  <c r="C25" i="1"/>
  <c r="C28" i="1"/>
  <c r="C29" i="1"/>
  <c r="C30" i="1"/>
  <c r="C31" i="1"/>
  <c r="C32" i="1"/>
  <c r="C34" i="1"/>
  <c r="C35" i="1"/>
  <c r="C36" i="1"/>
  <c r="C37" i="1"/>
  <c r="C38" i="1"/>
  <c r="C39" i="1"/>
  <c r="C40" i="1"/>
  <c r="C41" i="1"/>
  <c r="C42" i="1"/>
  <c r="C43" i="1"/>
  <c r="C45" i="1"/>
  <c r="C46" i="1"/>
  <c r="C47" i="1"/>
  <c r="C48" i="1"/>
  <c r="C49" i="1"/>
  <c r="C51" i="1"/>
  <c r="C50" i="1" s="1"/>
  <c r="C10" i="6" s="1"/>
  <c r="C52" i="1"/>
  <c r="C53" i="1"/>
  <c r="C54" i="1"/>
  <c r="C11" i="6"/>
  <c r="C56" i="1"/>
  <c r="C57" i="1"/>
  <c r="C55" i="1" s="1"/>
  <c r="C40" i="6" s="1"/>
  <c r="C58" i="1"/>
  <c r="C59" i="1"/>
  <c r="C41" i="6" s="1"/>
  <c r="C62" i="1"/>
  <c r="C61" i="1" s="1"/>
  <c r="C63" i="1"/>
  <c r="C64" i="1"/>
  <c r="C66" i="1"/>
  <c r="C65" i="1" s="1"/>
  <c r="C67" i="1"/>
  <c r="C68" i="1"/>
  <c r="C69" i="1"/>
  <c r="C71" i="1"/>
  <c r="C72" i="1"/>
  <c r="C74" i="1"/>
  <c r="C73" i="1"/>
  <c r="C75" i="1"/>
  <c r="C78" i="1"/>
  <c r="C77" i="1" s="1"/>
  <c r="C79" i="1"/>
  <c r="C80" i="1"/>
  <c r="C81" i="1"/>
  <c r="C82" i="1"/>
  <c r="C6" i="1"/>
  <c r="C38" i="6"/>
  <c r="C138" i="18"/>
  <c r="C133" i="18"/>
  <c r="C128" i="18"/>
  <c r="C143" i="18" s="1"/>
  <c r="C124" i="18"/>
  <c r="C120" i="18"/>
  <c r="C106" i="18"/>
  <c r="C90" i="18"/>
  <c r="C77" i="18"/>
  <c r="C73" i="18"/>
  <c r="C70" i="18"/>
  <c r="C65" i="18"/>
  <c r="C61" i="18"/>
  <c r="C55" i="18"/>
  <c r="C50" i="18"/>
  <c r="C44" i="18"/>
  <c r="C33" i="18"/>
  <c r="C27" i="18"/>
  <c r="C26" i="18" s="1"/>
  <c r="C19" i="18"/>
  <c r="C12" i="18"/>
  <c r="C5" i="18"/>
  <c r="C55" i="6"/>
  <c r="C5" i="3"/>
  <c r="C12" i="3"/>
  <c r="C19" i="3"/>
  <c r="C27" i="3"/>
  <c r="C26" i="3"/>
  <c r="C33" i="3"/>
  <c r="C44" i="3"/>
  <c r="C50" i="3"/>
  <c r="C55" i="3"/>
  <c r="C61" i="3"/>
  <c r="C65" i="3"/>
  <c r="C70" i="3"/>
  <c r="C73" i="3"/>
  <c r="C83" i="3" s="1"/>
  <c r="C77" i="3"/>
  <c r="C90" i="3"/>
  <c r="C106" i="3"/>
  <c r="C120" i="3"/>
  <c r="C124" i="3"/>
  <c r="C128" i="3"/>
  <c r="C133" i="3"/>
  <c r="C138" i="3"/>
  <c r="C138" i="1" s="1"/>
  <c r="E57" i="6"/>
  <c r="E61" i="6"/>
  <c r="C5" i="2"/>
  <c r="C12" i="2"/>
  <c r="C19" i="2"/>
  <c r="C27" i="2"/>
  <c r="C27" i="31" s="1"/>
  <c r="C26" i="31" s="1"/>
  <c r="C33" i="2"/>
  <c r="C60" i="2" s="1"/>
  <c r="C44" i="2"/>
  <c r="C50" i="2"/>
  <c r="C55" i="2"/>
  <c r="C61" i="2"/>
  <c r="C65" i="2"/>
  <c r="C70" i="2"/>
  <c r="C73" i="2"/>
  <c r="C77" i="2"/>
  <c r="C90" i="2"/>
  <c r="C106" i="2"/>
  <c r="C120" i="2"/>
  <c r="C124" i="2"/>
  <c r="C124" i="31" s="1"/>
  <c r="C128" i="2"/>
  <c r="C128" i="1" s="1"/>
  <c r="C133" i="2"/>
  <c r="C138" i="2"/>
  <c r="C19" i="6"/>
  <c r="C27" i="6"/>
  <c r="C24" i="6"/>
  <c r="E27" i="6"/>
  <c r="C5" i="4"/>
  <c r="C12" i="4"/>
  <c r="C19" i="4"/>
  <c r="C26" i="4"/>
  <c r="C33" i="4"/>
  <c r="C44" i="4"/>
  <c r="C50" i="4"/>
  <c r="C55" i="4"/>
  <c r="C61" i="4"/>
  <c r="C65" i="4"/>
  <c r="C70" i="4"/>
  <c r="C73" i="4"/>
  <c r="C77" i="4"/>
  <c r="C90" i="4"/>
  <c r="C106" i="4"/>
  <c r="C120" i="4"/>
  <c r="C124" i="4"/>
  <c r="C128" i="4"/>
  <c r="C143" i="4" s="1"/>
  <c r="C133" i="4"/>
  <c r="C138" i="4"/>
  <c r="C5" i="5"/>
  <c r="C19" i="5"/>
  <c r="C26" i="5"/>
  <c r="C33" i="5"/>
  <c r="C44" i="5"/>
  <c r="C50" i="5"/>
  <c r="C55" i="5"/>
  <c r="C61" i="5"/>
  <c r="C65" i="5"/>
  <c r="C83" i="5" s="1"/>
  <c r="C70" i="5"/>
  <c r="C73" i="5"/>
  <c r="C77" i="5"/>
  <c r="C120" i="5"/>
  <c r="C124" i="5"/>
  <c r="C128" i="5"/>
  <c r="C133" i="5"/>
  <c r="C143" i="5" s="1"/>
  <c r="C138" i="5"/>
  <c r="C26" i="2"/>
  <c r="C60" i="4"/>
  <c r="K21" i="19"/>
  <c r="K28" i="19" s="1"/>
  <c r="I21" i="19"/>
  <c r="H21" i="19"/>
  <c r="L21" i="19"/>
  <c r="C27" i="1" l="1"/>
  <c r="C106" i="1"/>
  <c r="J12" i="19"/>
  <c r="M18" i="19"/>
  <c r="C143" i="3"/>
  <c r="C149" i="3" s="1"/>
  <c r="C44" i="1"/>
  <c r="C39" i="6" s="1"/>
  <c r="C12" i="1"/>
  <c r="C7" i="6" s="1"/>
  <c r="J8" i="19"/>
  <c r="C128" i="31"/>
  <c r="C143" i="31" s="1"/>
  <c r="C143" i="2"/>
  <c r="C138" i="31"/>
  <c r="C124" i="1"/>
  <c r="C143" i="1" s="1"/>
  <c r="C60" i="3"/>
  <c r="C60" i="18"/>
  <c r="C70" i="1"/>
  <c r="C37" i="6"/>
  <c r="C48" i="6" s="1"/>
  <c r="M21" i="19"/>
  <c r="I28" i="19"/>
  <c r="L28" i="19"/>
  <c r="M12" i="19"/>
  <c r="M28" i="19" s="1"/>
  <c r="J18" i="19"/>
  <c r="C26" i="1"/>
  <c r="C9" i="6" s="1"/>
  <c r="C149" i="5"/>
  <c r="C123" i="3"/>
  <c r="C144" i="3" s="1"/>
  <c r="C123" i="18"/>
  <c r="C144" i="18" s="1"/>
  <c r="C120" i="1"/>
  <c r="C148" i="23"/>
  <c r="C149" i="23"/>
  <c r="C149" i="20"/>
  <c r="J21" i="19"/>
  <c r="H28" i="19"/>
  <c r="C83" i="4"/>
  <c r="C149" i="4" s="1"/>
  <c r="C123" i="4"/>
  <c r="C144" i="4" s="1"/>
  <c r="C123" i="2"/>
  <c r="E37" i="6"/>
  <c r="E48" i="6" s="1"/>
  <c r="E62" i="6" s="1"/>
  <c r="C83" i="2"/>
  <c r="C83" i="18"/>
  <c r="C149" i="18" s="1"/>
  <c r="C123" i="5"/>
  <c r="C144" i="5" s="1"/>
  <c r="C95" i="1"/>
  <c r="E10" i="6" s="1"/>
  <c r="C50" i="6"/>
  <c r="C49" i="6" s="1"/>
  <c r="C61" i="6" s="1"/>
  <c r="C83" i="1"/>
  <c r="C149" i="1" s="1"/>
  <c r="C33" i="1"/>
  <c r="C12" i="6" s="1"/>
  <c r="C84" i="31"/>
  <c r="C60" i="5"/>
  <c r="C84" i="5" s="1"/>
  <c r="C5" i="1"/>
  <c r="C6" i="6" s="1"/>
  <c r="C123" i="31"/>
  <c r="C84" i="3"/>
  <c r="C148" i="3"/>
  <c r="C149" i="2" l="1"/>
  <c r="C144" i="31"/>
  <c r="C144" i="2"/>
  <c r="J28" i="19"/>
  <c r="C90" i="1"/>
  <c r="C123" i="1" s="1"/>
  <c r="C144" i="1" s="1"/>
  <c r="C62" i="6"/>
  <c r="C148" i="4"/>
  <c r="C84" i="4"/>
  <c r="E63" i="6"/>
  <c r="C148" i="2"/>
  <c r="C63" i="6"/>
  <c r="C148" i="18"/>
  <c r="E18" i="6"/>
  <c r="E28" i="6" s="1"/>
  <c r="E65" i="6" s="1"/>
  <c r="C84" i="2"/>
  <c r="C64" i="6"/>
  <c r="E64" i="6"/>
  <c r="C84" i="18"/>
  <c r="C148" i="5"/>
  <c r="C18" i="6"/>
  <c r="C28" i="6" s="1"/>
  <c r="C60" i="1"/>
  <c r="C148" i="1" l="1"/>
  <c r="C65" i="6"/>
  <c r="C148" i="20"/>
  <c r="C84" i="1"/>
  <c r="C29" i="6"/>
  <c r="E30" i="6"/>
  <c r="C30" i="6"/>
  <c r="E29" i="6"/>
</calcChain>
</file>

<file path=xl/sharedStrings.xml><?xml version="1.0" encoding="utf-8"?>
<sst xmlns="http://schemas.openxmlformats.org/spreadsheetml/2006/main" count="3322" uniqueCount="580">
  <si>
    <t>B E V É T E L E K  Jánossomorja Önkormányzata Globális</t>
  </si>
  <si>
    <t>1. sz. táblázat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</si>
  <si>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</si>
  <si>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</si>
  <si>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</si>
  <si>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</si>
  <si>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</si>
  <si>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</si>
  <si>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</si>
  <si>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</si>
  <si>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</si>
  <si>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</si>
  <si>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</si>
  <si>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</si>
  <si>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</si>
  <si>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</si>
  <si>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</si>
  <si>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</si>
  <si>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</si>
  <si>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</si>
  <si>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</si>
  <si>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</si>
  <si>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</si>
  <si>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</si>
  <si>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</si>
  <si>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</si>
  <si>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</si>
  <si>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</si>
  <si>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</si>
  <si>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</si>
  <si>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</si>
  <si>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</si>
  <si>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</si>
  <si>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</si>
  <si>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</si>
  <si>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</si>
  <si>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</si>
  <si>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</si>
  <si>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</si>
  <si>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</si>
  <si>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</si>
  <si>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</si>
  <si>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</si>
  <si>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</si>
  <si>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</si>
  <si>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</si>
  <si>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</si>
  <si>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</si>
  <si>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</si>
  <si>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</si>
  <si>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</si>
  <si>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</si>
  <si>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</si>
  <si>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</si>
  <si>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</si>
  <si>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</si>
  <si>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</si>
  <si>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</si>
  <si>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</si>
  <si>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</si>
  <si>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</si>
  <si>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</si>
  <si>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</si>
  <si>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</si>
  <si>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</si>
  <si>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</si>
  <si>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</si>
  <si>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</si>
  <si>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</si>
  <si>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</si>
  <si>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</si>
  <si>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</si>
  <si>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</si>
  <si>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</si>
  <si>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</si>
  <si>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</si>
  <si>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</si>
  <si>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</si>
  <si>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</si>
  <si>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</si>
  <si>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</si>
  <si>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</si>
  <si>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</si>
  <si>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</si>
  <si>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</si>
  <si>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</si>
  <si>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</si>
  <si>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</si>
  <si>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</si>
  <si>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</si>
  <si>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</si>
  <si>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</si>
  <si>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</si>
  <si>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</si>
  <si>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</si>
  <si>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</si>
  <si>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</si>
  <si>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</si>
  <si>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</si>
  <si>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</si>
  <si>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</si>
  <si>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</si>
  <si>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</si>
  <si>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</si>
  <si>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</si>
  <si>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</si>
  <si>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</si>
  <si>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</si>
  <si>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</si>
  <si>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</si>
  <si>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</si>
  <si>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</si>
  <si>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</si>
  <si>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</si>
  <si>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</si>
  <si>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</si>
  <si>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</si>
  <si>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</si>
  <si>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</si>
  <si>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</si>
  <si>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</si>
  <si>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</si>
  <si>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</si>
  <si>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</si>
  <si>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</si>
  <si>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</si>
  <si>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</si>
  <si>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</si>
  <si>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</si>
  <si>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</si>
  <si>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</si>
  <si>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</si>
  <si>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</si>
  <si>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</si>
  <si>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</si>
  <si>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</si>
  <si>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</si>
  <si>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</si>
  <si>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</si>
  <si>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</si>
  <si>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</si>
  <si>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</si>
  <si>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</si>
  <si>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</si>
  <si>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</si>
  <si>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</si>
  <si>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</si>
  <si>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</si>
  <si>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</si>
  <si>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</si>
  <si>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</si>
  <si>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</si>
  <si>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</si>
  <si>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</si>
  <si>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</si>
  <si>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</si>
  <si>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</si>
  <si>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</si>
  <si>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</si>
  <si>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</si>
  <si>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</si>
  <si>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</si>
  <si>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</si>
  <si>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</si>
  <si>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 Jánossomorja Önkormányzata Globális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</si>
  <si>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</si>
  <si>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</si>
  <si>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</si>
  <si>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</si>
  <si>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</si>
  <si>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</si>
  <si>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</si>
  <si>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</si>
  <si>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</si>
  <si>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</si>
  <si>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</si>
  <si>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</si>
  <si>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</si>
  <si>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</si>
  <si>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</si>
  <si>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</si>
  <si>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</si>
  <si>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</si>
  <si>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</si>
  <si>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</si>
  <si>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</si>
  <si>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</si>
  <si>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</si>
  <si>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</si>
  <si>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</si>
  <si>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</si>
  <si>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</si>
  <si>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</si>
  <si>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</si>
  <si>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</si>
  <si>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</si>
  <si>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</si>
  <si>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</si>
  <si>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</si>
  <si>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</si>
  <si>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</si>
  <si>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</si>
  <si>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</si>
  <si>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</si>
  <si>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</si>
  <si>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</si>
  <si>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</si>
  <si>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</si>
  <si>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</si>
  <si>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</si>
  <si>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</si>
  <si>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</si>
  <si>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</si>
  <si>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</si>
  <si>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</si>
  <si>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</si>
  <si>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</si>
  <si>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</si>
  <si>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</si>
  <si>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</si>
  <si>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</si>
  <si>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</si>
  <si>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</si>
  <si>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</si>
  <si>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</si>
  <si>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</si>
  <si>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</si>
  <si>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</si>
  <si>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</si>
  <si>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</si>
  <si>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</si>
  <si>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</si>
  <si>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</si>
  <si>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</si>
  <si>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</si>
  <si>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</si>
  <si>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</si>
  <si>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</si>
  <si>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</si>
  <si>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</si>
  <si>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B E V É T E L E K Közös Önkormányzati Hivatal</t>
  </si>
  <si>
    <t>Működési célú visszatérítendő támogatások kölcsönök visszatér. ÁH-n kívülről</t>
  </si>
  <si>
    <t>K I A D Á S O K Közös Önkormányzati Hivatal</t>
  </si>
  <si>
    <t>B E V É T E L E K Kék Bagoly Bölcsőde</t>
  </si>
  <si>
    <t>K I A D Á S O K Kék Bagoly Bölcsőde</t>
  </si>
  <si>
    <t>B E V É T E L E K Balassi Bálint Művelődési Ház és Könyvtár</t>
  </si>
  <si>
    <t>K I A D Á S O K  Balassi Bálint Művelődési Ház és Könyvtár</t>
  </si>
  <si>
    <t>B E V É T E L E K  ÖNKORMÁNYZAT</t>
  </si>
  <si>
    <t>K I A D Á S O K  ÖNKORMÁNYZAT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</si>
  <si>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</si>
  <si>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</si>
  <si>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</si>
  <si>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</si>
  <si>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</si>
  <si>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</si>
  <si>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</si>
  <si>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</si>
  <si>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</si>
  <si>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</si>
  <si>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</si>
  <si>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</si>
  <si>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Tartalékok</t>
  </si>
  <si>
    <t>Sajátos működési működési bevételek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</si>
  <si>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</si>
  <si>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</si>
  <si>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</si>
  <si>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</si>
  <si>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</si>
  <si>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</si>
  <si>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</si>
  <si>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</si>
  <si>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</si>
  <si>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</si>
  <si>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</si>
  <si>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</si>
  <si>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</si>
  <si>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</si>
  <si>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</si>
  <si>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</si>
  <si>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</si>
  <si>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</si>
  <si>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</si>
  <si>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</si>
  <si>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</si>
  <si>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</si>
  <si>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</si>
  <si>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</si>
  <si>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</si>
  <si>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</si>
  <si>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</si>
  <si>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</si>
  <si>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</si>
  <si>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</si>
  <si>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</si>
  <si>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</si>
  <si>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</si>
  <si>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</si>
  <si>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</si>
  <si>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</si>
  <si>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</si>
  <si>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</si>
  <si>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</si>
  <si>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</si>
  <si>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</si>
  <si>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</si>
  <si>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</si>
  <si>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</si>
  <si>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</si>
  <si>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</si>
  <si>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</si>
  <si>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</si>
  <si>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</si>
  <si>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</si>
  <si>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</si>
  <si>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</si>
  <si>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</si>
  <si>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</si>
  <si>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</si>
  <si>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</si>
  <si>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</si>
  <si>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</si>
  <si>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</si>
  <si>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</si>
  <si>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</si>
  <si>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</si>
  <si>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</si>
  <si>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</si>
  <si>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</si>
  <si>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</si>
  <si>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</si>
  <si>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</si>
  <si>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</si>
  <si>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</si>
  <si>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</si>
  <si>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</si>
  <si>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</si>
  <si>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Finanszírozási bevétel</t>
  </si>
  <si>
    <t>Finanszírozási bevételek:</t>
  </si>
  <si>
    <t>Finanszírozási bevétel:</t>
  </si>
  <si>
    <t>Központi, irányítószervi támogatás:</t>
  </si>
  <si>
    <t>5.-ből EU-s támogatás</t>
  </si>
  <si>
    <t>BEVÉTEL MINDÖSSZESEN</t>
  </si>
  <si>
    <t>KIADÁS MINDÖSSZESEN</t>
  </si>
  <si>
    <t>B E V É T E L E K Városüzemeltetési és Műszaki Ellátó Szervezet</t>
  </si>
  <si>
    <t>KESZI</t>
  </si>
  <si>
    <t>Hanságligeti ügyelet</t>
  </si>
  <si>
    <t>Összesen:</t>
  </si>
  <si>
    <t>Kisösszegű támogatások:</t>
  </si>
  <si>
    <t>Pályázható támogatások:</t>
  </si>
  <si>
    <t>eFt</t>
  </si>
  <si>
    <t>Aranykapu Óvoda</t>
  </si>
  <si>
    <t>Kék Bagoly Bölcsőde</t>
  </si>
  <si>
    <t>Német nemzetiségi önkormányzat</t>
  </si>
  <si>
    <t>Működési célú p.e. átadás államháztartáson kívülre:</t>
  </si>
  <si>
    <t>Mindösszesen műk.c. p.e. átadása:</t>
  </si>
  <si>
    <t xml:space="preserve">   - Egyéb működési célú támogatások államháztartáson kívülre </t>
  </si>
  <si>
    <t>Intézményfinanszírozások</t>
  </si>
  <si>
    <t>Finanszírozások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</si>
  <si>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</si>
  <si>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</si>
  <si>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</si>
  <si>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</si>
  <si>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támogatások államháztartáson belülre:</t>
  </si>
  <si>
    <t>JÁNOSSOMORJA VÁROS ÖNKORMÁNYZAT</t>
  </si>
  <si>
    <t>LÉTSZÁMA</t>
  </si>
  <si>
    <t>LÉTSZÁMKERET</t>
  </si>
  <si>
    <t>BETÖLTÖTT ÁLLÁSHELY</t>
  </si>
  <si>
    <t>SZAKMAI</t>
  </si>
  <si>
    <t>ÜZEMELTETÉS</t>
  </si>
  <si>
    <t>ÖSSZ:</t>
  </si>
  <si>
    <t>KÖZÖS ÖNKORMÁNYZATI HIVATAL</t>
  </si>
  <si>
    <t>JÁNOSSOMORJA</t>
  </si>
  <si>
    <t>ÖNKORMÁNYZAT</t>
  </si>
  <si>
    <t>JOGALKOTÁS</t>
  </si>
  <si>
    <t>KÖZFOGLALKOZTATÁS</t>
  </si>
  <si>
    <t>VÁROS ÉS KÖZSÉGGAZDÁLKODÁS</t>
  </si>
  <si>
    <t>VÉDŐNŐI SZOLGÁLAT</t>
  </si>
  <si>
    <t>NAPKÖZIOTTHONOS KONYHA</t>
  </si>
  <si>
    <t>BÖLCSŐDE ÖSSZESEN:</t>
  </si>
  <si>
    <t>BÖLCSŐDE</t>
  </si>
  <si>
    <t>BÖLCSŐDE KONYHA</t>
  </si>
  <si>
    <t>MŰVELŐDÉSI HÁZ</t>
  </si>
  <si>
    <t>KÖZMŰVELŐDÉSI KÖNYVTÁR</t>
  </si>
  <si>
    <t>ÖSSZESEN:</t>
  </si>
  <si>
    <t>VÜMESZ</t>
  </si>
  <si>
    <t>B E V É T E L E K</t>
  </si>
  <si>
    <t>Betétek megszüntetése</t>
  </si>
  <si>
    <t>K I A D Á S O K</t>
  </si>
  <si>
    <t>CÍM</t>
  </si>
  <si>
    <t>ALCÍM, SZÁM</t>
  </si>
  <si>
    <t>CÍMNÉV</t>
  </si>
  <si>
    <t>ALCÍMNÉV</t>
  </si>
  <si>
    <t>JÁNOSSOMORJAI KÖZÖS ÖNKORMÁNYZATI HIVATAL</t>
  </si>
  <si>
    <t xml:space="preserve"> 1/1.</t>
  </si>
  <si>
    <t>IGAZGATÁSI TEVÉKENYSÉG JÁNOSSOMORJA</t>
  </si>
  <si>
    <t xml:space="preserve"> 1/2.</t>
  </si>
  <si>
    <t>IGAZGATÁSI TEVÉKENYSÉG ÚJRÓNAFŐ</t>
  </si>
  <si>
    <t xml:space="preserve"> 1/3.</t>
  </si>
  <si>
    <t>IGAZGATÁSI TEVÉKENYSÉG VÁRBALOG</t>
  </si>
  <si>
    <t xml:space="preserve">ÖNKORMÁNYZAT </t>
  </si>
  <si>
    <t xml:space="preserve"> 2/1.</t>
  </si>
  <si>
    <t>ÖNKORMÁNYZATI JOGALKOTÁS</t>
  </si>
  <si>
    <t xml:space="preserve"> 2/2.</t>
  </si>
  <si>
    <t>KÖZSÉG ÉS VÁROSGAZDÁLKODÁS</t>
  </si>
  <si>
    <t xml:space="preserve"> 2/3.</t>
  </si>
  <si>
    <t>KÖZUTAK  ÉPÍTÉSE,ÜZEMELTETÉSE</t>
  </si>
  <si>
    <t xml:space="preserve"> 2/4.</t>
  </si>
  <si>
    <t xml:space="preserve"> 2/5.</t>
  </si>
  <si>
    <t>TÁMOGATÁSOK</t>
  </si>
  <si>
    <t xml:space="preserve"> 2/6.</t>
  </si>
  <si>
    <t xml:space="preserve">SZOLGÁLATI ÉS BÉRLAKÁSOK </t>
  </si>
  <si>
    <t xml:space="preserve"> 2/7.</t>
  </si>
  <si>
    <t>KÖZTEMETŐ FENNTARTÁS</t>
  </si>
  <si>
    <t xml:space="preserve"> 2/8.</t>
  </si>
  <si>
    <t>KÖZVILÁGÍTÁS</t>
  </si>
  <si>
    <t xml:space="preserve"> 2/9.</t>
  </si>
  <si>
    <t>EÜ-i KOMBINÁT ÜZEMELTETÉSE</t>
  </si>
  <si>
    <t xml:space="preserve"> 2/10.</t>
  </si>
  <si>
    <t>HÁZIORVOSI ÜGYELETI SZOLGÁLAT</t>
  </si>
  <si>
    <t xml:space="preserve"> 2/11.</t>
  </si>
  <si>
    <t>FIZIOTHERÁPIA</t>
  </si>
  <si>
    <t xml:space="preserve"> 2/12.</t>
  </si>
  <si>
    <t>LABOR</t>
  </si>
  <si>
    <t xml:space="preserve"> 2/13.</t>
  </si>
  <si>
    <t xml:space="preserve"> 2/14.</t>
  </si>
  <si>
    <t xml:space="preserve"> 2/15.</t>
  </si>
  <si>
    <t>SEGÉLYEZÉS</t>
  </si>
  <si>
    <t>NAPKÖZIOTTHONOS KONYHA MŰKÖDTETÉSE,ÉTKEZTETÉS</t>
  </si>
  <si>
    <t>USZODA ÉS SPORTTELEP MŰKÖDTETÉSE</t>
  </si>
  <si>
    <t>KÉK BAGOLY BÖLCSŐDE</t>
  </si>
  <si>
    <t xml:space="preserve"> 3/1.</t>
  </si>
  <si>
    <t xml:space="preserve"> 3/2.</t>
  </si>
  <si>
    <t>BALASSI BÁLINT MŰVELŐDÉSI HÁZ ÉS KÖNYVTÁR</t>
  </si>
  <si>
    <t>4./1.</t>
  </si>
  <si>
    <t>KÖZMŰVELŐDÉSI TEVÉKENYSÉGEK</t>
  </si>
  <si>
    <t>4./2.</t>
  </si>
  <si>
    <t>KÖNYVTÁRI  ÁLLOMÁNY GYARAPÍTÁSA</t>
  </si>
  <si>
    <t>4./3.</t>
  </si>
  <si>
    <t>Az önkormányzat által adott közvetett támogatások
(kedvezmények)</t>
  </si>
  <si>
    <t>Sor-szám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</si>
  <si>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</si>
  <si>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</si>
  <si>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</si>
  <si>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</si>
  <si>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</si>
  <si>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</si>
  <si>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</si>
  <si>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</si>
  <si>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</si>
  <si>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</si>
  <si>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</si>
  <si>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</si>
  <si>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</si>
  <si>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</si>
  <si>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</si>
  <si>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</si>
  <si>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</si>
  <si>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</si>
  <si>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Ellátottak térítési díjának tv.-i előirás miatt  történő elengedése</t>
  </si>
  <si>
    <t xml:space="preserve">5. </t>
  </si>
  <si>
    <t>5./1.</t>
  </si>
  <si>
    <t>5./2.</t>
  </si>
  <si>
    <t>város és községgazdálkodási feladatok</t>
  </si>
  <si>
    <t>útak, hidak karbantartása</t>
  </si>
  <si>
    <t>Több évre kiható döntésekből származó kötelezettségek ,célok szerint,évenkénti bontásban</t>
  </si>
  <si>
    <t>Érték: ezer Ft-ban</t>
  </si>
  <si>
    <t>Sorsz.</t>
  </si>
  <si>
    <t>Kötelezettség</t>
  </si>
  <si>
    <t>Kötelezettség-</t>
  </si>
  <si>
    <t>Kötelezettségek a következő években</t>
  </si>
  <si>
    <t>Összesen</t>
  </si>
  <si>
    <t>jogcíme</t>
  </si>
  <si>
    <t>vállalás éve</t>
  </si>
  <si>
    <t>teljesítés</t>
  </si>
  <si>
    <t>(6-7-8-9)</t>
  </si>
  <si>
    <t>után</t>
  </si>
  <si>
    <t>Működési célú hiteltörlesztés (tőke+kamat)</t>
  </si>
  <si>
    <t>Felhalmozási célú</t>
  </si>
  <si>
    <t xml:space="preserve">hiteltörlesztés </t>
  </si>
  <si>
    <t>(tőke+kamat)</t>
  </si>
  <si>
    <t>Beruházás célonként</t>
  </si>
  <si>
    <t>Ingatlan felújítás</t>
  </si>
  <si>
    <t>Összesen (1+4+7+9)</t>
  </si>
  <si>
    <t>Bevétel:</t>
  </si>
  <si>
    <t>Összes bevétel</t>
  </si>
  <si>
    <t>Személyi juttatás</t>
  </si>
  <si>
    <t>Munkaadókat terhelő járulékok</t>
  </si>
  <si>
    <t>Dologi kiadások</t>
  </si>
  <si>
    <t>Összes kiadás</t>
  </si>
  <si>
    <t>Működési bevételek</t>
  </si>
  <si>
    <t>Felhalmozási célú átvett pénzeszközök</t>
  </si>
  <si>
    <t>Hitel, kölkcsön</t>
  </si>
  <si>
    <t>belföldi értékpapír</t>
  </si>
  <si>
    <t>Előző évi maradvány</t>
  </si>
  <si>
    <t>Ellátottak pénzbeni juttatása</t>
  </si>
  <si>
    <t>Tartalék</t>
  </si>
  <si>
    <t>Egyéb működési kiadások</t>
  </si>
  <si>
    <t>2019.</t>
  </si>
  <si>
    <t xml:space="preserve">B E V É T E L E K </t>
  </si>
  <si>
    <t xml:space="preserve"> - az 1.5-ből: - Elvonások és befizetések, szolidaritási hozzájárulás</t>
  </si>
  <si>
    <t>Céltartalék (2017. 1-3 hó működési kiadásaira 140M Ft, pályázati önerő:3 M Ft)</t>
  </si>
  <si>
    <t>Előirányzat (eFt)</t>
  </si>
  <si>
    <t>Beruházás</t>
  </si>
  <si>
    <t>Felújítás</t>
  </si>
  <si>
    <t>Parkfelújítás</t>
  </si>
  <si>
    <t>Kijelölt gyalogátkelőhelyek kialakítása közvilágítással</t>
  </si>
  <si>
    <t>Építési telkek kialakítása</t>
  </si>
  <si>
    <t>Útfelújítás</t>
  </si>
  <si>
    <t>Önkormányzati bérlakások felújítása</t>
  </si>
  <si>
    <t>Beszerzések</t>
  </si>
  <si>
    <t>Számítógép és egyéb informatikai, kommunikációs eszközök</t>
  </si>
  <si>
    <t>Irodabútor</t>
  </si>
  <si>
    <t>VÜMESZ gépbeszerzés</t>
  </si>
  <si>
    <t>Mindösszesen:</t>
  </si>
  <si>
    <t xml:space="preserve">Intézményfenntartó Társulás </t>
  </si>
  <si>
    <t>Polgármesteri keret</t>
  </si>
  <si>
    <t>Bursa pályázat</t>
  </si>
  <si>
    <t>2018. évi előirányzat</t>
  </si>
  <si>
    <t>2019. évi előirányzat</t>
  </si>
  <si>
    <t>2020. évi előirányzat</t>
  </si>
  <si>
    <t>2020.</t>
  </si>
  <si>
    <t>VÜMESZ dolgozók</t>
  </si>
  <si>
    <t xml:space="preserve">B E V É T E L E K  </t>
  </si>
  <si>
    <t>vagyoni tipusú adók</t>
  </si>
  <si>
    <t>K I A D Á S O K VÜMESZ</t>
  </si>
  <si>
    <t>K I A D Á S O K  Kötelező feladatok</t>
  </si>
  <si>
    <t xml:space="preserve"> 5./3.</t>
  </si>
  <si>
    <t xml:space="preserve">K I A D Á S O K </t>
  </si>
  <si>
    <t>HELYTÖRTÉNETI GYŰJTEMÉNY</t>
  </si>
  <si>
    <t>2018. évi eredeti előirányzat</t>
  </si>
  <si>
    <t>2018. évi végleges pénzeszköz átadások</t>
  </si>
  <si>
    <t>KLIK p.e. átadása jutalomra</t>
  </si>
  <si>
    <t>KLIK p.e. átadása sportcsarnok civilek</t>
  </si>
  <si>
    <t>Rendőrök jutalmazása</t>
  </si>
  <si>
    <t>Felhalmozási célú p.e. átadása áh.kívülre(egyházak):</t>
  </si>
  <si>
    <t>Önkormányzati beruházási, felújítási feladatok</t>
  </si>
  <si>
    <t>Térfigyelő kamerarendszer bővítése (áthúzódó)</t>
  </si>
  <si>
    <t>Gyalogjárda felújítás</t>
  </si>
  <si>
    <t>Játszótér felújítás</t>
  </si>
  <si>
    <t>Hármashalom felújítás kettőskereszt</t>
  </si>
  <si>
    <t>Tűzoltószertár</t>
  </si>
  <si>
    <t>Pályázatok költségei (680.077.-eFt)</t>
  </si>
  <si>
    <t xml:space="preserve">TOP-1.4.1-15-GM1-2016-00013 Bölcsőde </t>
  </si>
  <si>
    <t>TOP-3.2.1-15-GM1-2016-00036 (Körzeti Iskola)</t>
  </si>
  <si>
    <t>KÖFOP-1.2.1-VEKOP-16-2017-01043 (ASP)</t>
  </si>
  <si>
    <t>Somorjai óvoda nyílászáró csere</t>
  </si>
  <si>
    <t>Pályázattal összefüggő munkák elvégzése</t>
  </si>
  <si>
    <t>B E V É T E L E K  Kötelező feladatok</t>
  </si>
  <si>
    <t>A KÖLTSÉGVETÉS CÍMRENDJE 2018.ÉVRE</t>
  </si>
  <si>
    <t>2017.előtt</t>
  </si>
  <si>
    <t>2017 évi</t>
  </si>
  <si>
    <t>TOP kerékpárút</t>
  </si>
  <si>
    <t>ASP</t>
  </si>
  <si>
    <t>TOP Bölcsőde</t>
  </si>
  <si>
    <t>TOP Körzeti Iskola</t>
  </si>
  <si>
    <t>I.világháborús sírkert</t>
  </si>
  <si>
    <t>Belterületi út pályázat</t>
  </si>
  <si>
    <t>2021.</t>
  </si>
  <si>
    <t>2021. évi előirányzat</t>
  </si>
  <si>
    <t>Újrónafő</t>
  </si>
  <si>
    <t>Várbalog</t>
  </si>
  <si>
    <t>Felhalmozási kiadások pályázatok</t>
  </si>
  <si>
    <t>felhalmozási kiadások önkormányzati</t>
  </si>
  <si>
    <t>Útépítés előtti közműfelújítás</t>
  </si>
  <si>
    <t>Ingatlanvásárlás</t>
  </si>
  <si>
    <t>Orvosi rendelő felújítása</t>
  </si>
  <si>
    <t>Konyha felújítása</t>
  </si>
  <si>
    <t>Közvilágítás építése</t>
  </si>
  <si>
    <t>VÜMESZ telephely kialakítás előkészítése</t>
  </si>
  <si>
    <t>TOP-3.1.1-15-GM1-2016-00015 (Kerékpárút)</t>
  </si>
  <si>
    <t>Jánosi óvoda bejárati ajtók cseréje</t>
  </si>
  <si>
    <t>Családsegítő átalakítása</t>
  </si>
  <si>
    <t>Sós Antal Közösségi Ház homlokzat felújítása</t>
  </si>
  <si>
    <t>INTERREG V-A SKHU/1601/1.1/227  Pusztasomorjai park</t>
  </si>
  <si>
    <t>I világháborús sírkert felújítása</t>
  </si>
  <si>
    <t xml:space="preserve">Belterületi utak felújítása </t>
  </si>
  <si>
    <t xml:space="preserve">LEADER pályázat - Hármashalom </t>
  </si>
  <si>
    <t xml:space="preserve">Interreg </t>
  </si>
  <si>
    <t>Klafszky iskola pince felújítása</t>
  </si>
  <si>
    <t>Ifjúsági pályázat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</si>
</sst>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"/>
    <numFmt numFmtId="165" formatCode="mmm\ d/"/>
    <numFmt numFmtId="166" formatCode="#,##0.0"/>
    <numFmt numFmtId="167" formatCode="0.0"/>
  </numFmts>
  <fonts count="55" x14ac:knownFonts="1"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5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5"/>
      <name val="Arial CE"/>
      <family val="2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sz val="10"/>
      <name val="Arial CE"/>
      <charset val="238"/>
    </font>
    <font>
      <sz val="14"/>
      <name val="Arial CE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color theme="1"/>
      <name val="Arial Narrow"/>
      <family val="2"/>
      <charset val="238"/>
    </font>
    <font>
      <b/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lightHorizontal">
        <bgColor indexed="22"/>
      </patternFill>
    </fill>
    <fill>
      <patternFill patternType="solid">
        <fgColor indexed="9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dashed">
        <color indexed="8"/>
      </right>
      <top style="medium">
        <color indexed="8"/>
      </top>
      <bottom/>
      <diagonal/>
    </border>
    <border>
      <left style="dashed">
        <color indexed="8"/>
      </left>
      <right style="dashed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dashed">
        <color indexed="8"/>
      </right>
      <top style="medium">
        <color indexed="8"/>
      </top>
      <bottom style="dashed">
        <color indexed="8"/>
      </bottom>
      <diagonal/>
    </border>
    <border>
      <left style="dashed">
        <color indexed="8"/>
      </left>
      <right style="dashed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dashed">
        <color indexed="8"/>
      </right>
      <top style="dashed">
        <color indexed="8"/>
      </top>
      <bottom style="medium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medium">
        <color indexed="8"/>
      </bottom>
      <diagonal/>
    </border>
    <border>
      <left style="dashed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dashed">
        <color indexed="8"/>
      </top>
      <bottom style="dashed">
        <color indexed="8"/>
      </bottom>
      <diagonal/>
    </border>
    <border>
      <left style="dashed">
        <color indexed="8"/>
      </left>
      <right style="thin">
        <color indexed="64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ashed">
        <color indexed="8"/>
      </left>
      <right style="thin">
        <color indexed="64"/>
      </right>
      <top style="medium">
        <color indexed="8"/>
      </top>
      <bottom style="dashed">
        <color indexed="8"/>
      </bottom>
      <diagonal/>
    </border>
    <border>
      <left style="dashed">
        <color indexed="8"/>
      </left>
      <right style="thin">
        <color indexed="64"/>
      </right>
      <top style="dashed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thin">
        <color indexed="64"/>
      </right>
      <top style="dashed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7" fillId="0" borderId="0"/>
    <xf numFmtId="0" fontId="3" fillId="0" borderId="0"/>
    <xf numFmtId="0" fontId="6" fillId="0" borderId="0"/>
    <xf numFmtId="0" fontId="44" fillId="0" borderId="0"/>
    <xf numFmtId="0" fontId="45" fillId="0" borderId="0"/>
    <xf numFmtId="0" fontId="51" fillId="0" borderId="0"/>
  </cellStyleXfs>
  <cellXfs count="424">
    <xf numFmtId="0" fontId="0" fillId="0" borderId="0" xfId="0"/>
    <xf numFmtId="0" fontId="6" fillId="0" borderId="0" xfId="5" applyFont="1" applyFill="1" applyProtection="1"/>
    <xf numFmtId="0" fontId="6" fillId="0" borderId="0" xfId="5" applyFont="1" applyFill="1" applyAlignment="1" applyProtection="1">
      <alignment horizontal="right" vertical="center" indent="1"/>
    </xf>
    <xf numFmtId="0" fontId="6" fillId="0" borderId="0" xfId="5" applyFill="1" applyProtection="1"/>
    <xf numFmtId="164" fontId="8" fillId="0" borderId="1" xfId="5" applyNumberFormat="1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right" vertical="center"/>
    </xf>
    <xf numFmtId="0" fontId="10" fillId="0" borderId="2" xfId="5" applyFont="1" applyFill="1" applyBorder="1" applyAlignment="1" applyProtection="1">
      <alignment horizontal="center" vertical="center" wrapText="1"/>
    </xf>
    <xf numFmtId="0" fontId="10" fillId="0" borderId="3" xfId="5" applyFont="1" applyFill="1" applyBorder="1" applyAlignment="1" applyProtection="1">
      <alignment horizontal="center" vertical="center" wrapText="1"/>
    </xf>
    <xf numFmtId="0" fontId="10" fillId="0" borderId="4" xfId="5" applyFont="1" applyFill="1" applyBorder="1" applyAlignment="1" applyProtection="1">
      <alignment horizontal="center" vertical="center" wrapText="1"/>
    </xf>
    <xf numFmtId="0" fontId="11" fillId="0" borderId="5" xfId="5" applyFont="1" applyFill="1" applyBorder="1" applyAlignment="1" applyProtection="1">
      <alignment horizontal="center" vertical="center" wrapText="1"/>
    </xf>
    <xf numFmtId="0" fontId="11" fillId="0" borderId="6" xfId="5" applyFont="1" applyFill="1" applyBorder="1" applyAlignment="1" applyProtection="1">
      <alignment horizontal="center" vertical="center" wrapText="1"/>
    </xf>
    <xf numFmtId="0" fontId="11" fillId="0" borderId="7" xfId="5" applyFont="1" applyFill="1" applyBorder="1" applyAlignment="1" applyProtection="1">
      <alignment horizontal="center" vertical="center" wrapText="1"/>
    </xf>
    <xf numFmtId="0" fontId="12" fillId="0" borderId="0" xfId="5" applyFont="1" applyFill="1" applyProtection="1"/>
    <xf numFmtId="0" fontId="11" fillId="0" borderId="2" xfId="5" applyFont="1" applyFill="1" applyBorder="1" applyAlignment="1" applyProtection="1">
      <alignment horizontal="left" vertical="center" wrapText="1" indent="1"/>
    </xf>
    <xf numFmtId="0" fontId="11" fillId="0" borderId="3" xfId="5" applyFont="1" applyFill="1" applyBorder="1" applyAlignment="1" applyProtection="1">
      <alignment horizontal="left" vertical="center" wrapText="1" indent="1"/>
    </xf>
    <xf numFmtId="164" fontId="11" fillId="0" borderId="4" xfId="5" applyNumberFormat="1" applyFont="1" applyFill="1" applyBorder="1" applyAlignment="1" applyProtection="1">
      <alignment horizontal="right" vertical="center" wrapText="1" indent="1"/>
    </xf>
    <xf numFmtId="0" fontId="0" fillId="0" borderId="0" xfId="5" applyFont="1" applyFill="1" applyProtection="1"/>
    <xf numFmtId="49" fontId="12" fillId="0" borderId="8" xfId="5" applyNumberFormat="1" applyFont="1" applyFill="1" applyBorder="1" applyAlignment="1" applyProtection="1">
      <alignment horizontal="left" vertical="center" wrapText="1" indent="1"/>
    </xf>
    <xf numFmtId="0" fontId="13" fillId="0" borderId="9" xfId="0" applyFont="1" applyBorder="1" applyAlignment="1" applyProtection="1">
      <alignment horizontal="left" wrapText="1" indent="1"/>
    </xf>
    <xf numFmtId="49" fontId="12" fillId="0" borderId="10" xfId="5" applyNumberFormat="1" applyFont="1" applyFill="1" applyBorder="1" applyAlignment="1" applyProtection="1">
      <alignment horizontal="left" vertical="center" wrapText="1" indent="1"/>
    </xf>
    <xf numFmtId="0" fontId="13" fillId="0" borderId="11" xfId="0" applyFont="1" applyBorder="1" applyAlignment="1" applyProtection="1">
      <alignment horizontal="left" wrapText="1" indent="1"/>
    </xf>
    <xf numFmtId="49" fontId="12" fillId="0" borderId="12" xfId="5" applyNumberFormat="1" applyFont="1" applyFill="1" applyBorder="1" applyAlignment="1" applyProtection="1">
      <alignment horizontal="left" vertical="center" wrapText="1" indent="1"/>
    </xf>
    <xf numFmtId="0" fontId="13" fillId="0" borderId="13" xfId="0" applyFont="1" applyBorder="1" applyAlignment="1" applyProtection="1">
      <alignment horizontal="left" wrapText="1" indent="1"/>
    </xf>
    <xf numFmtId="0" fontId="14" fillId="0" borderId="3" xfId="0" applyFont="1" applyBorder="1" applyAlignment="1" applyProtection="1">
      <alignment horizontal="left" vertical="center" wrapText="1" indent="1"/>
    </xf>
    <xf numFmtId="0" fontId="14" fillId="0" borderId="2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8" xfId="0" applyFont="1" applyBorder="1" applyAlignment="1" applyProtection="1">
      <alignment wrapText="1"/>
    </xf>
    <xf numFmtId="0" fontId="13" fillId="0" borderId="10" xfId="0" applyFont="1" applyBorder="1" applyAlignment="1" applyProtection="1">
      <alignment wrapText="1"/>
    </xf>
    <xf numFmtId="0" fontId="13" fillId="0" borderId="12" xfId="0" applyFont="1" applyBorder="1" applyAlignment="1" applyProtection="1">
      <alignment wrapText="1"/>
    </xf>
    <xf numFmtId="0" fontId="14" fillId="0" borderId="3" xfId="0" applyFont="1" applyBorder="1" applyAlignment="1" applyProtection="1">
      <alignment wrapText="1"/>
    </xf>
    <xf numFmtId="0" fontId="14" fillId="0" borderId="14" xfId="0" applyFont="1" applyBorder="1" applyAlignment="1" applyProtection="1">
      <alignment wrapText="1"/>
    </xf>
    <xf numFmtId="0" fontId="14" fillId="0" borderId="15" xfId="0" applyFont="1" applyBorder="1" applyAlignment="1" applyProtection="1">
      <alignment wrapText="1"/>
    </xf>
    <xf numFmtId="0" fontId="7" fillId="0" borderId="0" xfId="5" applyFont="1" applyFill="1" applyBorder="1" applyAlignment="1" applyProtection="1">
      <alignment horizontal="center" vertical="center" wrapText="1"/>
    </xf>
    <xf numFmtId="0" fontId="7" fillId="0" borderId="0" xfId="5" applyFont="1" applyFill="1" applyBorder="1" applyAlignment="1" applyProtection="1">
      <alignment vertical="center" wrapText="1"/>
    </xf>
    <xf numFmtId="164" fontId="7" fillId="0" borderId="0" xfId="5" applyNumberFormat="1" applyFont="1" applyFill="1" applyBorder="1" applyAlignment="1" applyProtection="1">
      <alignment horizontal="right" vertical="center" wrapText="1" indent="1"/>
    </xf>
    <xf numFmtId="164" fontId="8" fillId="0" borderId="1" xfId="5" applyNumberFormat="1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right"/>
    </xf>
    <xf numFmtId="0" fontId="6" fillId="0" borderId="0" xfId="5" applyFill="1" applyAlignment="1" applyProtection="1"/>
    <xf numFmtId="0" fontId="11" fillId="0" borderId="2" xfId="5" applyFont="1" applyFill="1" applyBorder="1" applyAlignment="1" applyProtection="1">
      <alignment horizontal="center" vertical="center" wrapText="1"/>
    </xf>
    <xf numFmtId="0" fontId="11" fillId="0" borderId="3" xfId="5" applyFont="1" applyFill="1" applyBorder="1" applyAlignment="1" applyProtection="1">
      <alignment horizontal="center" vertical="center" wrapText="1"/>
    </xf>
    <xf numFmtId="0" fontId="11" fillId="0" borderId="4" xfId="5" applyFont="1" applyFill="1" applyBorder="1" applyAlignment="1" applyProtection="1">
      <alignment horizontal="center" vertical="center" wrapText="1"/>
    </xf>
    <xf numFmtId="0" fontId="11" fillId="0" borderId="5" xfId="5" applyFont="1" applyFill="1" applyBorder="1" applyAlignment="1" applyProtection="1">
      <alignment horizontal="left" vertical="center" wrapText="1" indent="1"/>
    </xf>
    <xf numFmtId="0" fontId="11" fillId="0" borderId="6" xfId="5" applyFont="1" applyFill="1" applyBorder="1" applyAlignment="1" applyProtection="1">
      <alignment vertical="center" wrapText="1"/>
    </xf>
    <xf numFmtId="164" fontId="11" fillId="0" borderId="7" xfId="5" applyNumberFormat="1" applyFont="1" applyFill="1" applyBorder="1" applyAlignment="1" applyProtection="1">
      <alignment horizontal="right" vertical="center" wrapText="1" indent="1"/>
    </xf>
    <xf numFmtId="49" fontId="12" fillId="0" borderId="16" xfId="5" applyNumberFormat="1" applyFont="1" applyFill="1" applyBorder="1" applyAlignment="1" applyProtection="1">
      <alignment horizontal="left" vertical="center" wrapText="1" indent="1"/>
    </xf>
    <xf numFmtId="0" fontId="12" fillId="0" borderId="17" xfId="5" applyFont="1" applyFill="1" applyBorder="1" applyAlignment="1" applyProtection="1">
      <alignment horizontal="left" vertical="center" wrapText="1" indent="1"/>
    </xf>
    <xf numFmtId="0" fontId="12" fillId="0" borderId="11" xfId="5" applyFont="1" applyFill="1" applyBorder="1" applyAlignment="1" applyProtection="1">
      <alignment horizontal="left" vertical="center" wrapText="1" indent="1"/>
    </xf>
    <xf numFmtId="0" fontId="12" fillId="0" borderId="18" xfId="5" applyFont="1" applyFill="1" applyBorder="1" applyAlignment="1" applyProtection="1">
      <alignment horizontal="left" vertical="center" wrapText="1" indent="1"/>
    </xf>
    <xf numFmtId="0" fontId="12" fillId="0" borderId="0" xfId="5" applyFont="1" applyFill="1" applyBorder="1" applyAlignment="1" applyProtection="1">
      <alignment horizontal="left" vertical="center" wrapText="1" indent="1"/>
    </xf>
    <xf numFmtId="0" fontId="12" fillId="0" borderId="11" xfId="5" applyFont="1" applyFill="1" applyBorder="1" applyAlignment="1" applyProtection="1">
      <alignment horizontal="left" indent="6"/>
    </xf>
    <xf numFmtId="0" fontId="12" fillId="0" borderId="11" xfId="5" applyFont="1" applyFill="1" applyBorder="1" applyAlignment="1" applyProtection="1">
      <alignment horizontal="left" vertical="center" wrapText="1" indent="6"/>
    </xf>
    <xf numFmtId="49" fontId="12" fillId="0" borderId="19" xfId="5" applyNumberFormat="1" applyFont="1" applyFill="1" applyBorder="1" applyAlignment="1" applyProtection="1">
      <alignment horizontal="left" vertical="center" wrapText="1" indent="1"/>
    </xf>
    <xf numFmtId="0" fontId="12" fillId="0" borderId="13" xfId="5" applyFont="1" applyFill="1" applyBorder="1" applyAlignment="1" applyProtection="1">
      <alignment horizontal="left" vertical="center" wrapText="1" indent="6"/>
    </xf>
    <xf numFmtId="49" fontId="12" fillId="0" borderId="20" xfId="5" applyNumberFormat="1" applyFont="1" applyFill="1" applyBorder="1" applyAlignment="1" applyProtection="1">
      <alignment horizontal="left" vertical="center" wrapText="1" indent="1"/>
    </xf>
    <xf numFmtId="0" fontId="12" fillId="0" borderId="21" xfId="5" applyFont="1" applyFill="1" applyBorder="1" applyAlignment="1" applyProtection="1">
      <alignment horizontal="left" vertical="center" wrapText="1" indent="6"/>
    </xf>
    <xf numFmtId="0" fontId="11" fillId="0" borderId="3" xfId="5" applyFont="1" applyFill="1" applyBorder="1" applyAlignment="1" applyProtection="1">
      <alignment vertical="center" wrapText="1"/>
    </xf>
    <xf numFmtId="0" fontId="12" fillId="0" borderId="13" xfId="5" applyFont="1" applyFill="1" applyBorder="1" applyAlignment="1" applyProtection="1">
      <alignment horizontal="left" vertical="center" wrapText="1" indent="1"/>
    </xf>
    <xf numFmtId="0" fontId="13" fillId="0" borderId="13" xfId="0" applyFont="1" applyBorder="1" applyAlignment="1" applyProtection="1">
      <alignment horizontal="left" vertical="center" wrapText="1" indent="1"/>
    </xf>
    <xf numFmtId="0" fontId="13" fillId="0" borderId="11" xfId="0" applyFont="1" applyBorder="1" applyAlignment="1" applyProtection="1">
      <alignment horizontal="left" vertical="center" wrapText="1" indent="1"/>
    </xf>
    <xf numFmtId="0" fontId="12" fillId="0" borderId="9" xfId="5" applyFont="1" applyFill="1" applyBorder="1" applyAlignment="1" applyProtection="1">
      <alignment horizontal="left" vertical="center" wrapText="1" indent="6"/>
    </xf>
    <xf numFmtId="0" fontId="12" fillId="0" borderId="9" xfId="5" applyFont="1" applyFill="1" applyBorder="1" applyAlignment="1" applyProtection="1">
      <alignment horizontal="left" vertical="center" wrapText="1" indent="1"/>
    </xf>
    <xf numFmtId="0" fontId="12" fillId="0" borderId="22" xfId="5" applyFont="1" applyFill="1" applyBorder="1" applyAlignment="1" applyProtection="1">
      <alignment horizontal="left" vertical="center" wrapText="1" indent="1"/>
    </xf>
    <xf numFmtId="0" fontId="15" fillId="0" borderId="0" xfId="5" applyFont="1" applyFill="1" applyProtection="1"/>
    <xf numFmtId="0" fontId="7" fillId="0" borderId="0" xfId="5" applyFont="1" applyFill="1" applyProtection="1"/>
    <xf numFmtId="0" fontId="14" fillId="0" borderId="14" xfId="0" applyFont="1" applyBorder="1" applyAlignment="1" applyProtection="1">
      <alignment horizontal="left" vertical="center" wrapText="1" indent="1"/>
    </xf>
    <xf numFmtId="0" fontId="16" fillId="0" borderId="15" xfId="0" applyFont="1" applyBorder="1" applyAlignment="1" applyProtection="1">
      <alignment horizontal="left" vertical="center" wrapText="1" indent="1"/>
    </xf>
    <xf numFmtId="164" fontId="12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5" applyNumberFormat="1" applyFont="1" applyFill="1" applyBorder="1" applyAlignment="1" applyProtection="1">
      <alignment horizontal="right" vertical="center" wrapText="1" indent="1"/>
    </xf>
    <xf numFmtId="164" fontId="11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right" vertical="center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11" fillId="0" borderId="30" xfId="0" applyNumberFormat="1" applyFont="1" applyFill="1" applyBorder="1" applyAlignment="1" applyProtection="1">
      <alignment horizontal="center" vertical="center" wrapText="1"/>
    </xf>
    <xf numFmtId="164" fontId="11" fillId="0" borderId="2" xfId="0" applyNumberFormat="1" applyFont="1" applyFill="1" applyBorder="1" applyAlignment="1" applyProtection="1">
      <alignment horizontal="center" vertical="center" wrapText="1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left" vertical="center" wrapText="1" indent="1"/>
    </xf>
    <xf numFmtId="164" fontId="12" fillId="0" borderId="33" xfId="0" applyNumberFormat="1" applyFont="1" applyFill="1" applyBorder="1" applyAlignment="1" applyProtection="1">
      <alignment horizontal="left" vertical="center" wrapText="1" indent="1"/>
    </xf>
    <xf numFmtId="164" fontId="17" fillId="0" borderId="30" xfId="0" applyNumberFormat="1" applyFont="1" applyFill="1" applyBorder="1" applyAlignment="1" applyProtection="1">
      <alignment horizontal="left" vertical="center" wrapText="1" indent="1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</xf>
    <xf numFmtId="164" fontId="11" fillId="0" borderId="4" xfId="0" applyNumberFormat="1" applyFont="1" applyFill="1" applyBorder="1" applyAlignment="1" applyProtection="1">
      <alignment horizontal="right" vertical="center" wrapText="1" indent="1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left" vertical="center" wrapText="1" indent="1"/>
    </xf>
    <xf numFmtId="164" fontId="18" fillId="0" borderId="22" xfId="0" applyNumberFormat="1" applyFont="1" applyFill="1" applyBorder="1" applyAlignment="1" applyProtection="1">
      <alignment horizontal="right" vertical="center" wrapText="1" indent="1"/>
    </xf>
    <xf numFmtId="164" fontId="18" fillId="0" borderId="11" xfId="0" applyNumberFormat="1" applyFont="1" applyFill="1" applyBorder="1" applyAlignment="1" applyProtection="1">
      <alignment horizontal="right" vertical="center" wrapText="1" indent="1"/>
    </xf>
    <xf numFmtId="164" fontId="17" fillId="0" borderId="2" xfId="0" applyNumberFormat="1" applyFont="1" applyFill="1" applyBorder="1" applyAlignment="1" applyProtection="1">
      <alignment horizontal="left" vertical="center" wrapText="1" indent="1"/>
    </xf>
    <xf numFmtId="164" fontId="17" fillId="0" borderId="35" xfId="0" applyNumberFormat="1" applyFont="1" applyFill="1" applyBorder="1" applyAlignment="1" applyProtection="1">
      <alignment horizontal="right" vertical="center" wrapText="1" indent="1"/>
    </xf>
    <xf numFmtId="164" fontId="18" fillId="0" borderId="1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right" vertical="center" wrapText="1" indent="1"/>
    </xf>
    <xf numFmtId="164" fontId="12" fillId="0" borderId="10" xfId="0" applyNumberFormat="1" applyFont="1" applyFill="1" applyBorder="1" applyAlignment="1" applyProtection="1">
      <alignment horizontal="left" vertical="center" wrapText="1" indent="2"/>
    </xf>
    <xf numFmtId="164" fontId="12" fillId="0" borderId="11" xfId="0" applyNumberFormat="1" applyFont="1" applyFill="1" applyBorder="1" applyAlignment="1" applyProtection="1">
      <alignment horizontal="left" vertical="center" wrapText="1" indent="2"/>
    </xf>
    <xf numFmtId="164" fontId="18" fillId="0" borderId="11" xfId="0" applyNumberFormat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Fill="1" applyBorder="1" applyAlignment="1" applyProtection="1">
      <alignment horizontal="left" vertical="center" wrapText="1" indent="2"/>
    </xf>
    <xf numFmtId="164" fontId="12" fillId="0" borderId="12" xfId="0" applyNumberFormat="1" applyFont="1" applyFill="1" applyBorder="1" applyAlignment="1" applyProtection="1">
      <alignment horizontal="left" vertical="center" wrapText="1" indent="2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1" fillId="0" borderId="0" xfId="0" applyFont="1" applyBorder="1"/>
    <xf numFmtId="3" fontId="20" fillId="0" borderId="0" xfId="0" applyNumberFormat="1" applyFont="1" applyBorder="1"/>
    <xf numFmtId="0" fontId="0" fillId="0" borderId="0" xfId="0" applyBorder="1" applyAlignment="1">
      <alignment wrapText="1"/>
    </xf>
    <xf numFmtId="0" fontId="0" fillId="0" borderId="0" xfId="0" applyFont="1" applyBorder="1"/>
    <xf numFmtId="0" fontId="0" fillId="0" borderId="0" xfId="0" applyBorder="1"/>
    <xf numFmtId="3" fontId="0" fillId="0" borderId="0" xfId="0" applyNumberFormat="1" applyBorder="1"/>
    <xf numFmtId="0" fontId="0" fillId="0" borderId="0" xfId="0" applyFont="1" applyFill="1" applyBorder="1"/>
    <xf numFmtId="164" fontId="12" fillId="0" borderId="24" xfId="5" applyNumberFormat="1" applyFont="1" applyFill="1" applyBorder="1" applyAlignment="1" applyProtection="1">
      <alignment horizontal="right" vertical="center" wrapText="1" indent="1"/>
    </xf>
    <xf numFmtId="0" fontId="0" fillId="0" borderId="0" xfId="0" applyProtection="1"/>
    <xf numFmtId="164" fontId="12" fillId="0" borderId="9" xfId="0" applyNumberFormat="1" applyFont="1" applyFill="1" applyBorder="1" applyAlignment="1" applyProtection="1">
      <alignment horizontal="righ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</xf>
    <xf numFmtId="164" fontId="12" fillId="0" borderId="11" xfId="0" applyNumberFormat="1" applyFont="1" applyFill="1" applyBorder="1" applyAlignment="1" applyProtection="1">
      <alignment horizontal="right" vertical="center" wrapText="1" indent="1"/>
    </xf>
    <xf numFmtId="164" fontId="12" fillId="0" borderId="24" xfId="0" applyNumberFormat="1" applyFont="1" applyFill="1" applyBorder="1" applyAlignment="1" applyProtection="1">
      <alignment horizontal="right" vertical="center" wrapText="1" indent="1"/>
    </xf>
    <xf numFmtId="164" fontId="12" fillId="0" borderId="36" xfId="0" applyNumberFormat="1" applyFont="1" applyFill="1" applyBorder="1" applyAlignment="1" applyProtection="1">
      <alignment horizontal="right" vertical="center" wrapText="1" indent="1"/>
    </xf>
    <xf numFmtId="164" fontId="12" fillId="0" borderId="0" xfId="0" applyNumberFormat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</xf>
    <xf numFmtId="164" fontId="12" fillId="0" borderId="37" xfId="0" applyNumberFormat="1" applyFont="1" applyFill="1" applyBorder="1" applyAlignment="1" applyProtection="1">
      <alignment horizontal="righ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38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Border="1"/>
    <xf numFmtId="0" fontId="0" fillId="0" borderId="0" xfId="0" applyAlignment="1">
      <alignment horizontal="center"/>
    </xf>
    <xf numFmtId="0" fontId="24" fillId="0" borderId="0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35" xfId="0" applyBorder="1"/>
    <xf numFmtId="0" fontId="25" fillId="0" borderId="41" xfId="0" applyFont="1" applyBorder="1"/>
    <xf numFmtId="0" fontId="25" fillId="0" borderId="42" xfId="0" applyFont="1" applyBorder="1"/>
    <xf numFmtId="165" fontId="24" fillId="0" borderId="43" xfId="0" applyNumberFormat="1" applyFont="1" applyBorder="1"/>
    <xf numFmtId="0" fontId="21" fillId="0" borderId="44" xfId="0" applyFont="1" applyBorder="1"/>
    <xf numFmtId="0" fontId="25" fillId="0" borderId="44" xfId="0" applyFont="1" applyBorder="1"/>
    <xf numFmtId="0" fontId="20" fillId="0" borderId="44" xfId="0" applyFont="1" applyBorder="1"/>
    <xf numFmtId="0" fontId="21" fillId="0" borderId="35" xfId="0" applyFont="1" applyBorder="1"/>
    <xf numFmtId="0" fontId="21" fillId="0" borderId="28" xfId="0" applyFont="1" applyBorder="1"/>
    <xf numFmtId="0" fontId="0" fillId="0" borderId="33" xfId="0" applyBorder="1"/>
    <xf numFmtId="0" fontId="26" fillId="0" borderId="0" xfId="0" applyFont="1" applyBorder="1"/>
    <xf numFmtId="165" fontId="24" fillId="0" borderId="33" xfId="0" applyNumberFormat="1" applyFont="1" applyBorder="1"/>
    <xf numFmtId="0" fontId="24" fillId="0" borderId="43" xfId="0" applyFont="1" applyBorder="1"/>
    <xf numFmtId="0" fontId="24" fillId="0" borderId="44" xfId="0" applyFont="1" applyBorder="1"/>
    <xf numFmtId="0" fontId="24" fillId="0" borderId="35" xfId="0" applyFont="1" applyBorder="1"/>
    <xf numFmtId="0" fontId="24" fillId="0" borderId="30" xfId="0" applyFont="1" applyBorder="1"/>
    <xf numFmtId="0" fontId="26" fillId="0" borderId="45" xfId="0" applyFont="1" applyBorder="1"/>
    <xf numFmtId="0" fontId="24" fillId="0" borderId="46" xfId="0" applyFont="1" applyBorder="1"/>
    <xf numFmtId="0" fontId="26" fillId="0" borderId="46" xfId="0" applyFont="1" applyBorder="1"/>
    <xf numFmtId="0" fontId="0" fillId="0" borderId="47" xfId="0" applyBorder="1"/>
    <xf numFmtId="0" fontId="24" fillId="0" borderId="48" xfId="0" applyFont="1" applyBorder="1"/>
    <xf numFmtId="0" fontId="26" fillId="0" borderId="48" xfId="0" applyFont="1" applyBorder="1"/>
    <xf numFmtId="0" fontId="27" fillId="0" borderId="0" xfId="0" applyFont="1" applyBorder="1"/>
    <xf numFmtId="0" fontId="20" fillId="0" borderId="43" xfId="0" applyFont="1" applyBorder="1"/>
    <xf numFmtId="0" fontId="20" fillId="0" borderId="35" xfId="0" applyFont="1" applyBorder="1"/>
    <xf numFmtId="0" fontId="25" fillId="0" borderId="57" xfId="0" applyFont="1" applyBorder="1"/>
    <xf numFmtId="0" fontId="0" fillId="0" borderId="65" xfId="0" applyBorder="1"/>
    <xf numFmtId="0" fontId="22" fillId="0" borderId="65" xfId="0" applyFont="1" applyBorder="1"/>
    <xf numFmtId="0" fontId="0" fillId="0" borderId="65" xfId="0" applyFont="1" applyBorder="1"/>
    <xf numFmtId="0" fontId="0" fillId="0" borderId="65" xfId="0" applyBorder="1" applyAlignment="1">
      <alignment horizontal="right"/>
    </xf>
    <xf numFmtId="0" fontId="30" fillId="0" borderId="44" xfId="0" applyFont="1" applyBorder="1"/>
    <xf numFmtId="0" fontId="6" fillId="0" borderId="0" xfId="5" applyFill="1" applyBorder="1" applyProtection="1"/>
    <xf numFmtId="0" fontId="31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165" fontId="33" fillId="0" borderId="0" xfId="0" applyNumberFormat="1" applyFont="1"/>
    <xf numFmtId="0" fontId="33" fillId="0" borderId="0" xfId="0" applyFont="1" applyAlignment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4" fontId="36" fillId="0" borderId="0" xfId="0" applyNumberFormat="1" applyFont="1" applyFill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164" fontId="36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66" xfId="0" applyFont="1" applyFill="1" applyBorder="1" applyAlignment="1" applyProtection="1">
      <alignment horizontal="left" vertical="center" wrapText="1" indent="1"/>
    </xf>
    <xf numFmtId="164" fontId="12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 applyProtection="1">
      <alignment horizontal="left" vertical="center" wrapText="1" indent="1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Fill="1" applyBorder="1" applyAlignment="1" applyProtection="1">
      <alignment horizontal="left" vertical="center" wrapText="1" indent="8"/>
    </xf>
    <xf numFmtId="0" fontId="13" fillId="0" borderId="66" xfId="0" applyFont="1" applyFill="1" applyBorder="1" applyAlignment="1" applyProtection="1">
      <alignment horizontal="left" vertical="center" wrapText="1" indent="1"/>
      <protection locked="0"/>
    </xf>
    <xf numFmtId="164" fontId="1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0" applyFont="1" applyFill="1" applyBorder="1" applyAlignment="1" applyProtection="1">
      <alignment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 applyProtection="1">
      <alignment vertical="center" wrapTex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Fill="1" applyBorder="1" applyAlignment="1" applyProtection="1">
      <alignment vertical="center" wrapText="1"/>
    </xf>
    <xf numFmtId="164" fontId="11" fillId="0" borderId="15" xfId="0" applyNumberFormat="1" applyFont="1" applyFill="1" applyBorder="1" applyAlignment="1" applyProtection="1">
      <alignment vertical="center" wrapText="1"/>
    </xf>
    <xf numFmtId="164" fontId="11" fillId="0" borderId="67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38" fillId="0" borderId="0" xfId="3" applyFont="1"/>
    <xf numFmtId="0" fontId="39" fillId="0" borderId="0" xfId="3" applyFont="1"/>
    <xf numFmtId="49" fontId="39" fillId="0" borderId="0" xfId="3" applyNumberFormat="1" applyFont="1" applyBorder="1" applyAlignment="1">
      <alignment vertical="top" wrapText="1"/>
    </xf>
    <xf numFmtId="0" fontId="39" fillId="0" borderId="0" xfId="3" applyFont="1" applyBorder="1" applyAlignment="1">
      <alignment horizontal="right" vertical="top" wrapText="1"/>
    </xf>
    <xf numFmtId="49" fontId="39" fillId="0" borderId="0" xfId="3" applyNumberFormat="1" applyFont="1" applyAlignment="1"/>
    <xf numFmtId="0" fontId="39" fillId="0" borderId="0" xfId="3" applyFont="1" applyAlignment="1">
      <alignment horizontal="right"/>
    </xf>
    <xf numFmtId="0" fontId="41" fillId="0" borderId="0" xfId="3" applyFont="1" applyAlignment="1">
      <alignment horizontal="right"/>
    </xf>
    <xf numFmtId="0" fontId="40" fillId="0" borderId="65" xfId="3" applyFont="1" applyBorder="1"/>
    <xf numFmtId="49" fontId="40" fillId="0" borderId="65" xfId="3" applyNumberFormat="1" applyFont="1" applyBorder="1" applyAlignment="1">
      <alignment wrapText="1"/>
    </xf>
    <xf numFmtId="0" fontId="40" fillId="0" borderId="68" xfId="3" applyFont="1" applyBorder="1" applyAlignment="1">
      <alignment horizontal="right" wrapText="1"/>
    </xf>
    <xf numFmtId="0" fontId="40" fillId="0" borderId="68" xfId="3" applyFont="1" applyBorder="1" applyAlignment="1">
      <alignment horizontal="center" wrapText="1"/>
    </xf>
    <xf numFmtId="0" fontId="39" fillId="0" borderId="65" xfId="3" applyFont="1" applyBorder="1"/>
    <xf numFmtId="0" fontId="40" fillId="0" borderId="69" xfId="3" applyFont="1" applyBorder="1" applyAlignment="1">
      <alignment horizontal="right" wrapText="1"/>
    </xf>
    <xf numFmtId="0" fontId="40" fillId="0" borderId="70" xfId="3" applyFont="1" applyBorder="1" applyAlignment="1">
      <alignment horizontal="center" wrapText="1"/>
    </xf>
    <xf numFmtId="0" fontId="40" fillId="0" borderId="69" xfId="3" applyFont="1" applyBorder="1" applyAlignment="1">
      <alignment horizontal="center" vertical="top" wrapText="1"/>
    </xf>
    <xf numFmtId="0" fontId="40" fillId="0" borderId="69" xfId="3" applyFont="1" applyBorder="1" applyAlignment="1">
      <alignment horizontal="center" wrapText="1"/>
    </xf>
    <xf numFmtId="49" fontId="39" fillId="0" borderId="65" xfId="3" applyNumberFormat="1" applyFont="1" applyBorder="1" applyAlignment="1">
      <alignment wrapText="1"/>
    </xf>
    <xf numFmtId="0" fontId="39" fillId="0" borderId="71" xfId="3" applyFont="1" applyBorder="1" applyAlignment="1">
      <alignment horizontal="right" wrapText="1"/>
    </xf>
    <xf numFmtId="0" fontId="40" fillId="0" borderId="72" xfId="3" applyFont="1" applyBorder="1" applyAlignment="1">
      <alignment horizontal="center" wrapText="1"/>
    </xf>
    <xf numFmtId="0" fontId="40" fillId="0" borderId="71" xfId="3" applyFont="1" applyBorder="1" applyAlignment="1">
      <alignment horizontal="center" vertical="top" wrapText="1"/>
    </xf>
    <xf numFmtId="0" fontId="39" fillId="0" borderId="71" xfId="3" applyFont="1" applyBorder="1" applyAlignment="1">
      <alignment wrapText="1"/>
    </xf>
    <xf numFmtId="49" fontId="40" fillId="0" borderId="65" xfId="3" applyNumberFormat="1" applyFont="1" applyBorder="1" applyAlignment="1">
      <alignment vertical="top" wrapText="1"/>
    </xf>
    <xf numFmtId="0" fontId="40" fillId="0" borderId="71" xfId="3" applyFont="1" applyBorder="1" applyAlignment="1">
      <alignment horizontal="right" vertical="top" wrapText="1"/>
    </xf>
    <xf numFmtId="0" fontId="39" fillId="2" borderId="73" xfId="3" applyFont="1" applyFill="1" applyBorder="1" applyAlignment="1">
      <alignment horizontal="right" vertical="top" wrapText="1"/>
    </xf>
    <xf numFmtId="0" fontId="39" fillId="3" borderId="73" xfId="3" applyFont="1" applyFill="1" applyBorder="1" applyAlignment="1">
      <alignment horizontal="right" vertical="top" wrapText="1"/>
    </xf>
    <xf numFmtId="0" fontId="39" fillId="3" borderId="73" xfId="3" applyFont="1" applyFill="1" applyBorder="1" applyAlignment="1">
      <alignment horizontal="center" vertical="top" wrapText="1"/>
    </xf>
    <xf numFmtId="0" fontId="40" fillId="3" borderId="73" xfId="3" applyFont="1" applyFill="1" applyBorder="1" applyAlignment="1">
      <alignment horizontal="center" vertical="top" wrapText="1"/>
    </xf>
    <xf numFmtId="0" fontId="39" fillId="0" borderId="74" xfId="3" applyFont="1" applyBorder="1" applyAlignment="1">
      <alignment horizontal="right" vertical="top" wrapText="1"/>
    </xf>
    <xf numFmtId="0" fontId="39" fillId="2" borderId="74" xfId="3" applyFont="1" applyFill="1" applyBorder="1" applyAlignment="1">
      <alignment horizontal="right" vertical="top" wrapText="1"/>
    </xf>
    <xf numFmtId="0" fontId="39" fillId="3" borderId="75" xfId="3" applyFont="1" applyFill="1" applyBorder="1" applyAlignment="1">
      <alignment horizontal="right" wrapText="1"/>
    </xf>
    <xf numFmtId="0" fontId="39" fillId="3" borderId="75" xfId="3" applyFont="1" applyFill="1" applyBorder="1" applyAlignment="1">
      <alignment horizontal="center" wrapText="1"/>
    </xf>
    <xf numFmtId="0" fontId="39" fillId="2" borderId="77" xfId="3" applyFont="1" applyFill="1" applyBorder="1" applyAlignment="1">
      <alignment horizontal="right" vertical="top" wrapText="1"/>
    </xf>
    <xf numFmtId="0" fontId="39" fillId="3" borderId="78" xfId="3" applyFont="1" applyFill="1" applyBorder="1" applyAlignment="1">
      <alignment horizontal="right" wrapText="1"/>
    </xf>
    <xf numFmtId="0" fontId="39" fillId="3" borderId="78" xfId="3" applyFont="1" applyFill="1" applyBorder="1" applyAlignment="1">
      <alignment horizontal="center" wrapText="1"/>
    </xf>
    <xf numFmtId="0" fontId="39" fillId="3" borderId="76" xfId="3" applyFont="1" applyFill="1" applyBorder="1" applyAlignment="1">
      <alignment horizontal="right" wrapText="1"/>
    </xf>
    <xf numFmtId="0" fontId="39" fillId="3" borderId="76" xfId="3" applyFont="1" applyFill="1" applyBorder="1" applyAlignment="1">
      <alignment horizontal="center" wrapText="1"/>
    </xf>
    <xf numFmtId="0" fontId="39" fillId="2" borderId="74" xfId="3" applyFont="1" applyFill="1" applyBorder="1" applyAlignment="1">
      <alignment horizontal="right" wrapText="1"/>
    </xf>
    <xf numFmtId="0" fontId="39" fillId="2" borderId="73" xfId="3" applyFont="1" applyFill="1" applyBorder="1" applyAlignment="1">
      <alignment horizontal="right" wrapText="1"/>
    </xf>
    <xf numFmtId="0" fontId="39" fillId="0" borderId="74" xfId="3" applyFont="1" applyBorder="1" applyAlignment="1">
      <alignment horizontal="right" wrapText="1"/>
    </xf>
    <xf numFmtId="0" fontId="39" fillId="0" borderId="75" xfId="3" applyFont="1" applyBorder="1" applyAlignment="1">
      <alignment horizontal="right" wrapText="1"/>
    </xf>
    <xf numFmtId="0" fontId="39" fillId="0" borderId="75" xfId="3" applyFont="1" applyBorder="1" applyAlignment="1">
      <alignment horizontal="center" wrapText="1"/>
    </xf>
    <xf numFmtId="0" fontId="39" fillId="0" borderId="73" xfId="3" applyFont="1" applyBorder="1" applyAlignment="1">
      <alignment horizontal="right" wrapText="1"/>
    </xf>
    <xf numFmtId="0" fontId="39" fillId="0" borderId="76" xfId="3" applyFont="1" applyBorder="1" applyAlignment="1">
      <alignment horizontal="right" wrapText="1"/>
    </xf>
    <xf numFmtId="0" fontId="39" fillId="0" borderId="76" xfId="3" applyFont="1" applyBorder="1" applyAlignment="1">
      <alignment horizontal="center" wrapText="1"/>
    </xf>
    <xf numFmtId="0" fontId="39" fillId="0" borderId="79" xfId="3" applyFont="1" applyBorder="1" applyAlignment="1">
      <alignment horizontal="right" vertical="top" wrapText="1"/>
    </xf>
    <xf numFmtId="0" fontId="39" fillId="3" borderId="80" xfId="3" applyFont="1" applyFill="1" applyBorder="1" applyAlignment="1">
      <alignment horizontal="right" wrapText="1"/>
    </xf>
    <xf numFmtId="0" fontId="39" fillId="3" borderId="80" xfId="3" applyFont="1" applyFill="1" applyBorder="1" applyAlignment="1">
      <alignment horizontal="center" wrapText="1"/>
    </xf>
    <xf numFmtId="0" fontId="39" fillId="2" borderId="71" xfId="3" applyFont="1" applyFill="1" applyBorder="1" applyAlignment="1">
      <alignment horizontal="right" vertical="top" wrapText="1"/>
    </xf>
    <xf numFmtId="0" fontId="39" fillId="3" borderId="71" xfId="3" applyFont="1" applyFill="1" applyBorder="1" applyAlignment="1">
      <alignment horizontal="right" wrapText="1"/>
    </xf>
    <xf numFmtId="0" fontId="39" fillId="3" borderId="71" xfId="3" applyFont="1" applyFill="1" applyBorder="1" applyAlignment="1">
      <alignment horizontal="center" wrapText="1"/>
    </xf>
    <xf numFmtId="0" fontId="40" fillId="3" borderId="71" xfId="3" applyFont="1" applyFill="1" applyBorder="1" applyAlignment="1">
      <alignment horizontal="center" wrapText="1"/>
    </xf>
    <xf numFmtId="0" fontId="39" fillId="0" borderId="0" xfId="3" applyFont="1" applyAlignment="1">
      <alignment horizontal="right" vertical="center"/>
    </xf>
    <xf numFmtId="2" fontId="39" fillId="0" borderId="0" xfId="3" applyNumberFormat="1" applyFont="1"/>
    <xf numFmtId="0" fontId="9" fillId="0" borderId="1" xfId="6" applyFont="1" applyFill="1" applyBorder="1" applyAlignment="1" applyProtection="1">
      <alignment horizontal="right" vertical="center"/>
    </xf>
    <xf numFmtId="0" fontId="13" fillId="0" borderId="9" xfId="6" applyFont="1" applyBorder="1" applyAlignment="1" applyProtection="1">
      <alignment horizontal="left" wrapText="1" indent="1"/>
    </xf>
    <xf numFmtId="0" fontId="13" fillId="0" borderId="11" xfId="6" applyFont="1" applyBorder="1" applyAlignment="1" applyProtection="1">
      <alignment horizontal="left" wrapText="1" indent="1"/>
    </xf>
    <xf numFmtId="0" fontId="13" fillId="0" borderId="13" xfId="6" applyFont="1" applyBorder="1" applyAlignment="1" applyProtection="1">
      <alignment horizontal="left" wrapText="1" indent="1"/>
    </xf>
    <xf numFmtId="0" fontId="14" fillId="0" borderId="3" xfId="6" applyFont="1" applyBorder="1" applyAlignment="1" applyProtection="1">
      <alignment horizontal="left" vertical="center" wrapText="1" indent="1"/>
    </xf>
    <xf numFmtId="0" fontId="14" fillId="0" borderId="2" xfId="6" applyFont="1" applyBorder="1" applyAlignment="1" applyProtection="1">
      <alignment wrapText="1"/>
    </xf>
    <xf numFmtId="0" fontId="13" fillId="0" borderId="13" xfId="6" applyFont="1" applyBorder="1" applyAlignment="1" applyProtection="1">
      <alignment wrapText="1"/>
    </xf>
    <xf numFmtId="0" fontId="13" fillId="0" borderId="8" xfId="6" applyFont="1" applyBorder="1" applyAlignment="1" applyProtection="1">
      <alignment wrapText="1"/>
    </xf>
    <xf numFmtId="0" fontId="13" fillId="0" borderId="10" xfId="6" applyFont="1" applyBorder="1" applyAlignment="1" applyProtection="1">
      <alignment wrapText="1"/>
    </xf>
    <xf numFmtId="0" fontId="13" fillId="0" borderId="12" xfId="6" applyFont="1" applyBorder="1" applyAlignment="1" applyProtection="1">
      <alignment wrapText="1"/>
    </xf>
    <xf numFmtId="0" fontId="14" fillId="0" borderId="3" xfId="6" applyFont="1" applyBorder="1" applyAlignment="1" applyProtection="1">
      <alignment wrapText="1"/>
    </xf>
    <xf numFmtId="0" fontId="14" fillId="0" borderId="14" xfId="6" applyFont="1" applyBorder="1" applyAlignment="1" applyProtection="1">
      <alignment wrapText="1"/>
    </xf>
    <xf numFmtId="0" fontId="14" fillId="0" borderId="15" xfId="6" applyFont="1" applyBorder="1" applyAlignment="1" applyProtection="1">
      <alignment wrapText="1"/>
    </xf>
    <xf numFmtId="0" fontId="9" fillId="0" borderId="1" xfId="6" applyFont="1" applyFill="1" applyBorder="1" applyAlignment="1" applyProtection="1">
      <alignment horizontal="right"/>
    </xf>
    <xf numFmtId="0" fontId="13" fillId="0" borderId="13" xfId="6" applyFont="1" applyBorder="1" applyAlignment="1" applyProtection="1">
      <alignment horizontal="left" vertical="center" wrapText="1" indent="1"/>
    </xf>
    <xf numFmtId="0" fontId="13" fillId="0" borderId="11" xfId="6" applyFont="1" applyBorder="1" applyAlignment="1" applyProtection="1">
      <alignment horizontal="left" vertical="center" wrapText="1" indent="1"/>
    </xf>
    <xf numFmtId="0" fontId="14" fillId="0" borderId="14" xfId="6" applyFont="1" applyBorder="1" applyAlignment="1" applyProtection="1">
      <alignment horizontal="left" vertical="center" wrapText="1" indent="1"/>
    </xf>
    <xf numFmtId="0" fontId="16" fillId="0" borderId="15" xfId="6" applyFont="1" applyBorder="1" applyAlignment="1" applyProtection="1">
      <alignment horizontal="left" vertical="center" wrapText="1" indent="1"/>
    </xf>
    <xf numFmtId="0" fontId="45" fillId="0" borderId="0" xfId="7"/>
    <xf numFmtId="0" fontId="47" fillId="0" borderId="93" xfId="7" applyFont="1" applyFill="1" applyBorder="1" applyAlignment="1">
      <alignment horizontal="center"/>
    </xf>
    <xf numFmtId="0" fontId="47" fillId="0" borderId="94" xfId="7" applyFont="1" applyFill="1" applyBorder="1" applyAlignment="1">
      <alignment horizontal="center"/>
    </xf>
    <xf numFmtId="0" fontId="48" fillId="0" borderId="95" xfId="7" applyFont="1" applyFill="1" applyBorder="1"/>
    <xf numFmtId="3" fontId="48" fillId="0" borderId="65" xfId="7" applyNumberFormat="1" applyFont="1" applyFill="1" applyBorder="1"/>
    <xf numFmtId="3" fontId="48" fillId="0" borderId="96" xfId="7" applyNumberFormat="1" applyFont="1" applyFill="1" applyBorder="1"/>
    <xf numFmtId="3" fontId="48" fillId="0" borderId="97" xfId="7" applyNumberFormat="1" applyFont="1" applyFill="1" applyBorder="1"/>
    <xf numFmtId="0" fontId="49" fillId="0" borderId="95" xfId="7" applyFont="1" applyFill="1" applyBorder="1"/>
    <xf numFmtId="0" fontId="48" fillId="0" borderId="65" xfId="7" applyFont="1" applyFill="1" applyBorder="1"/>
    <xf numFmtId="0" fontId="45" fillId="0" borderId="97" xfId="7" applyBorder="1"/>
    <xf numFmtId="0" fontId="45" fillId="0" borderId="95" xfId="7" applyBorder="1"/>
    <xf numFmtId="0" fontId="45" fillId="0" borderId="65" xfId="7" applyBorder="1"/>
    <xf numFmtId="0" fontId="50" fillId="0" borderId="95" xfId="7" applyFont="1" applyFill="1" applyBorder="1"/>
    <xf numFmtId="0" fontId="48" fillId="0" borderId="98" xfId="7" applyFont="1" applyFill="1" applyBorder="1"/>
    <xf numFmtId="3" fontId="48" fillId="0" borderId="82" xfId="7" applyNumberFormat="1" applyFont="1" applyFill="1" applyBorder="1"/>
    <xf numFmtId="3" fontId="48" fillId="0" borderId="99" xfId="7" applyNumberFormat="1" applyFont="1" applyFill="1" applyBorder="1"/>
    <xf numFmtId="0" fontId="50" fillId="0" borderId="100" xfId="7" applyFont="1" applyFill="1" applyBorder="1"/>
    <xf numFmtId="3" fontId="50" fillId="0" borderId="83" xfId="7" applyNumberFormat="1" applyFont="1" applyFill="1" applyBorder="1"/>
    <xf numFmtId="0" fontId="24" fillId="0" borderId="33" xfId="0" applyFont="1" applyBorder="1"/>
    <xf numFmtId="0" fontId="24" fillId="0" borderId="0" xfId="0" applyFont="1" applyBorder="1"/>
    <xf numFmtId="0" fontId="29" fillId="0" borderId="0" xfId="0" applyFont="1" applyBorder="1"/>
    <xf numFmtId="0" fontId="42" fillId="0" borderId="65" xfId="8" applyFont="1" applyBorder="1" applyAlignment="1">
      <alignment horizontal="left"/>
    </xf>
    <xf numFmtId="1" fontId="51" fillId="0" borderId="65" xfId="8" applyNumberFormat="1" applyBorder="1" applyAlignment="1">
      <alignment horizontal="center"/>
    </xf>
    <xf numFmtId="0" fontId="51" fillId="0" borderId="65" xfId="8" applyBorder="1" applyAlignment="1">
      <alignment horizontal="center"/>
    </xf>
    <xf numFmtId="0" fontId="51" fillId="0" borderId="81" xfId="8" applyBorder="1" applyAlignment="1">
      <alignment horizontal="center"/>
    </xf>
    <xf numFmtId="0" fontId="42" fillId="0" borderId="65" xfId="8" applyFont="1" applyBorder="1" applyAlignment="1">
      <alignment horizontal="center"/>
    </xf>
    <xf numFmtId="0" fontId="51" fillId="0" borderId="0" xfId="8" applyAlignment="1">
      <alignment horizontal="center"/>
    </xf>
    <xf numFmtId="0" fontId="51" fillId="0" borderId="65" xfId="8" applyBorder="1"/>
    <xf numFmtId="1" fontId="51" fillId="0" borderId="65" xfId="8" applyNumberFormat="1" applyBorder="1"/>
    <xf numFmtId="1" fontId="51" fillId="0" borderId="0" xfId="8" applyNumberFormat="1"/>
    <xf numFmtId="0" fontId="51" fillId="0" borderId="0" xfId="8"/>
    <xf numFmtId="0" fontId="43" fillId="0" borderId="65" xfId="8" applyFont="1" applyBorder="1"/>
    <xf numFmtId="1" fontId="43" fillId="0" borderId="65" xfId="8" applyNumberFormat="1" applyFont="1" applyBorder="1"/>
    <xf numFmtId="1" fontId="43" fillId="0" borderId="83" xfId="8" applyNumberFormat="1" applyFont="1" applyBorder="1"/>
    <xf numFmtId="1" fontId="43" fillId="0" borderId="0" xfId="8" applyNumberFormat="1" applyFont="1"/>
    <xf numFmtId="0" fontId="43" fillId="0" borderId="0" xfId="8" applyFont="1"/>
    <xf numFmtId="0" fontId="42" fillId="0" borderId="65" xfId="8" applyFont="1" applyBorder="1"/>
    <xf numFmtId="1" fontId="51" fillId="0" borderId="84" xfId="8" applyNumberFormat="1" applyBorder="1"/>
    <xf numFmtId="1" fontId="42" fillId="0" borderId="85" xfId="8" applyNumberFormat="1" applyFont="1" applyBorder="1"/>
    <xf numFmtId="0" fontId="42" fillId="0" borderId="0" xfId="8" applyFont="1"/>
    <xf numFmtId="0" fontId="20" fillId="0" borderId="0" xfId="0" applyFont="1" applyBorder="1" applyAlignment="1"/>
    <xf numFmtId="0" fontId="0" fillId="0" borderId="65" xfId="0" applyBorder="1" applyAlignment="1">
      <alignment horizontal="center"/>
    </xf>
    <xf numFmtId="0" fontId="40" fillId="3" borderId="78" xfId="3" applyFont="1" applyFill="1" applyBorder="1" applyAlignment="1">
      <alignment horizontal="center" wrapText="1"/>
    </xf>
    <xf numFmtId="0" fontId="49" fillId="0" borderId="65" xfId="7" applyFont="1" applyFill="1" applyBorder="1"/>
    <xf numFmtId="0" fontId="2" fillId="0" borderId="65" xfId="7" applyFont="1" applyBorder="1"/>
    <xf numFmtId="3" fontId="2" fillId="0" borderId="65" xfId="7" applyNumberFormat="1" applyFont="1" applyFill="1" applyBorder="1"/>
    <xf numFmtId="3" fontId="2" fillId="0" borderId="96" xfId="7" applyNumberFormat="1" applyFont="1" applyFill="1" applyBorder="1"/>
    <xf numFmtId="0" fontId="39" fillId="2" borderId="77" xfId="3" applyFont="1" applyFill="1" applyBorder="1" applyAlignment="1">
      <alignment horizontal="right" wrapText="1"/>
    </xf>
    <xf numFmtId="0" fontId="3" fillId="0" borderId="65" xfId="8" applyFont="1" applyBorder="1"/>
    <xf numFmtId="166" fontId="52" fillId="0" borderId="49" xfId="0" applyNumberFormat="1" applyFont="1" applyBorder="1"/>
    <xf numFmtId="166" fontId="0" fillId="0" borderId="50" xfId="0" applyNumberFormat="1" applyBorder="1"/>
    <xf numFmtId="166" fontId="26" fillId="0" borderId="50" xfId="0" applyNumberFormat="1" applyFont="1" applyBorder="1"/>
    <xf numFmtId="166" fontId="27" fillId="0" borderId="50" xfId="0" applyNumberFormat="1" applyFont="1" applyBorder="1"/>
    <xf numFmtId="166" fontId="26" fillId="0" borderId="59" xfId="0" applyNumberFormat="1" applyFont="1" applyBorder="1"/>
    <xf numFmtId="166" fontId="0" fillId="0" borderId="33" xfId="0" applyNumberFormat="1" applyFont="1" applyBorder="1"/>
    <xf numFmtId="166" fontId="20" fillId="0" borderId="0" xfId="0" applyNumberFormat="1" applyFont="1" applyBorder="1"/>
    <xf numFmtId="166" fontId="26" fillId="0" borderId="51" xfId="0" applyNumberFormat="1" applyFont="1" applyBorder="1"/>
    <xf numFmtId="166" fontId="0" fillId="0" borderId="0" xfId="0" applyNumberFormat="1" applyFont="1" applyBorder="1"/>
    <xf numFmtId="166" fontId="26" fillId="0" borderId="60" xfId="0" applyNumberFormat="1" applyFont="1" applyBorder="1"/>
    <xf numFmtId="166" fontId="0" fillId="0" borderId="52" xfId="0" applyNumberFormat="1" applyBorder="1"/>
    <xf numFmtId="166" fontId="0" fillId="0" borderId="51" xfId="0" applyNumberFormat="1" applyBorder="1"/>
    <xf numFmtId="166" fontId="27" fillId="0" borderId="51" xfId="0" applyNumberFormat="1" applyFont="1" applyBorder="1"/>
    <xf numFmtId="167" fontId="27" fillId="0" borderId="53" xfId="0" applyNumberFormat="1" applyFont="1" applyBorder="1"/>
    <xf numFmtId="167" fontId="27" fillId="0" borderId="54" xfId="0" applyNumberFormat="1" applyFont="1" applyBorder="1"/>
    <xf numFmtId="167" fontId="26" fillId="0" borderId="54" xfId="0" applyNumberFormat="1" applyFont="1" applyBorder="1"/>
    <xf numFmtId="167" fontId="26" fillId="0" borderId="63" xfId="0" applyNumberFormat="1" applyFont="1" applyBorder="1"/>
    <xf numFmtId="167" fontId="27" fillId="0" borderId="52" xfId="0" applyNumberFormat="1" applyFont="1" applyBorder="1"/>
    <xf numFmtId="167" fontId="27" fillId="0" borderId="51" xfId="0" applyNumberFormat="1" applyFont="1" applyBorder="1"/>
    <xf numFmtId="167" fontId="26" fillId="0" borderId="51" xfId="0" applyNumberFormat="1" applyFont="1" applyBorder="1"/>
    <xf numFmtId="167" fontId="26" fillId="0" borderId="60" xfId="0" applyNumberFormat="1" applyFont="1" applyBorder="1"/>
    <xf numFmtId="167" fontId="27" fillId="0" borderId="55" xfId="0" applyNumberFormat="1" applyFont="1" applyBorder="1"/>
    <xf numFmtId="167" fontId="27" fillId="0" borderId="56" xfId="0" applyNumberFormat="1" applyFont="1" applyBorder="1"/>
    <xf numFmtId="167" fontId="26" fillId="0" borderId="56" xfId="0" applyNumberFormat="1" applyFont="1" applyBorder="1"/>
    <xf numFmtId="167" fontId="26" fillId="0" borderId="64" xfId="0" applyNumberFormat="1" applyFont="1" applyBorder="1"/>
    <xf numFmtId="166" fontId="28" fillId="0" borderId="30" xfId="0" applyNumberFormat="1" applyFont="1" applyBorder="1"/>
    <xf numFmtId="167" fontId="29" fillId="0" borderId="30" xfId="0" applyNumberFormat="1" applyFont="1" applyBorder="1"/>
    <xf numFmtId="167" fontId="26" fillId="0" borderId="16" xfId="0" applyNumberFormat="1" applyFont="1" applyBorder="1"/>
    <xf numFmtId="167" fontId="26" fillId="0" borderId="17" xfId="0" applyNumberFormat="1" applyFont="1" applyBorder="1"/>
    <xf numFmtId="167" fontId="27" fillId="0" borderId="17" xfId="0" applyNumberFormat="1" applyFont="1" applyBorder="1"/>
    <xf numFmtId="167" fontId="26" fillId="0" borderId="61" xfId="0" applyNumberFormat="1" applyFont="1" applyBorder="1"/>
    <xf numFmtId="167" fontId="26" fillId="0" borderId="12" xfId="0" applyNumberFormat="1" applyFont="1" applyBorder="1"/>
    <xf numFmtId="167" fontId="26" fillId="0" borderId="13" xfId="0" applyNumberFormat="1" applyFont="1" applyBorder="1"/>
    <xf numFmtId="167" fontId="27" fillId="0" borderId="13" xfId="0" applyNumberFormat="1" applyFont="1" applyBorder="1"/>
    <xf numFmtId="167" fontId="26" fillId="0" borderId="62" xfId="0" applyNumberFormat="1" applyFont="1" applyBorder="1"/>
    <xf numFmtId="167" fontId="24" fillId="0" borderId="30" xfId="0" applyNumberFormat="1" applyFont="1" applyBorder="1"/>
    <xf numFmtId="167" fontId="24" fillId="0" borderId="58" xfId="0" applyNumberFormat="1" applyFont="1" applyBorder="1"/>
    <xf numFmtId="167" fontId="29" fillId="0" borderId="33" xfId="0" applyNumberFormat="1" applyFont="1" applyBorder="1"/>
    <xf numFmtId="167" fontId="29" fillId="0" borderId="0" xfId="0" applyNumberFormat="1" applyFont="1" applyBorder="1"/>
    <xf numFmtId="167" fontId="24" fillId="0" borderId="0" xfId="0" applyNumberFormat="1" applyFont="1" applyBorder="1"/>
    <xf numFmtId="167" fontId="24" fillId="0" borderId="103" xfId="0" applyNumberFormat="1" applyFont="1" applyBorder="1"/>
    <xf numFmtId="167" fontId="0" fillId="0" borderId="52" xfId="0" applyNumberFormat="1" applyBorder="1"/>
    <xf numFmtId="167" fontId="0" fillId="0" borderId="51" xfId="0" applyNumberFormat="1" applyBorder="1"/>
    <xf numFmtId="167" fontId="28" fillId="0" borderId="30" xfId="0" applyNumberFormat="1" applyFont="1" applyBorder="1"/>
    <xf numFmtId="166" fontId="52" fillId="0" borderId="104" xfId="0" applyNumberFormat="1" applyFont="1" applyBorder="1"/>
    <xf numFmtId="166" fontId="0" fillId="0" borderId="105" xfId="0" applyNumberFormat="1" applyBorder="1"/>
    <xf numFmtId="166" fontId="26" fillId="0" borderId="105" xfId="0" applyNumberFormat="1" applyFont="1" applyBorder="1"/>
    <xf numFmtId="166" fontId="27" fillId="0" borderId="105" xfId="0" applyNumberFormat="1" applyFont="1" applyBorder="1"/>
    <xf numFmtId="166" fontId="26" fillId="0" borderId="106" xfId="0" applyNumberFormat="1" applyFont="1" applyBorder="1"/>
    <xf numFmtId="166" fontId="52" fillId="0" borderId="20" xfId="0" applyNumberFormat="1" applyFont="1" applyBorder="1"/>
    <xf numFmtId="166" fontId="0" fillId="0" borderId="21" xfId="0" applyNumberFormat="1" applyBorder="1"/>
    <xf numFmtId="166" fontId="26" fillId="0" borderId="21" xfId="0" applyNumberFormat="1" applyFont="1" applyBorder="1"/>
    <xf numFmtId="166" fontId="27" fillId="0" borderId="21" xfId="0" applyNumberFormat="1" applyFont="1" applyBorder="1"/>
    <xf numFmtId="0" fontId="1" fillId="0" borderId="65" xfId="7" applyFont="1" applyBorder="1"/>
    <xf numFmtId="0" fontId="22" fillId="0" borderId="0" xfId="0" applyFont="1"/>
    <xf numFmtId="0" fontId="53" fillId="0" borderId="95" xfId="7" applyFont="1" applyFill="1" applyBorder="1"/>
    <xf numFmtId="0" fontId="54" fillId="0" borderId="65" xfId="7" applyFont="1" applyBorder="1"/>
    <xf numFmtId="0" fontId="48" fillId="0" borderId="107" xfId="7" applyFont="1" applyFill="1" applyBorder="1"/>
    <xf numFmtId="164" fontId="8" fillId="0" borderId="1" xfId="5" applyNumberFormat="1" applyFont="1" applyFill="1" applyBorder="1" applyAlignment="1" applyProtection="1">
      <alignment horizontal="left" vertical="center"/>
    </xf>
    <xf numFmtId="164" fontId="7" fillId="0" borderId="0" xfId="5" applyNumberFormat="1" applyFont="1" applyFill="1" applyBorder="1" applyAlignment="1" applyProtection="1">
      <alignment horizontal="center" vertical="center"/>
    </xf>
    <xf numFmtId="164" fontId="8" fillId="0" borderId="1" xfId="5" applyNumberFormat="1" applyFont="1" applyFill="1" applyBorder="1" applyAlignment="1" applyProtection="1">
      <alignment horizontal="left"/>
    </xf>
    <xf numFmtId="0" fontId="7" fillId="0" borderId="0" xfId="5" applyFont="1" applyFill="1" applyBorder="1" applyAlignment="1" applyProtection="1">
      <alignment horizontal="center"/>
    </xf>
    <xf numFmtId="164" fontId="10" fillId="0" borderId="30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0" fontId="46" fillId="0" borderId="89" xfId="7" applyFont="1" applyFill="1" applyBorder="1" applyAlignment="1">
      <alignment horizontal="center" vertical="center"/>
    </xf>
    <xf numFmtId="0" fontId="46" fillId="0" borderId="92" xfId="7" applyFont="1" applyFill="1" applyBorder="1" applyAlignment="1">
      <alignment horizontal="center" vertical="center"/>
    </xf>
    <xf numFmtId="0" fontId="47" fillId="0" borderId="90" xfId="7" applyFont="1" applyFill="1" applyBorder="1" applyAlignment="1">
      <alignment horizontal="center" vertical="center"/>
    </xf>
    <xf numFmtId="0" fontId="47" fillId="0" borderId="91" xfId="7" applyFont="1" applyFill="1" applyBorder="1" applyAlignment="1">
      <alignment horizontal="center" vertical="center"/>
    </xf>
    <xf numFmtId="3" fontId="50" fillId="0" borderId="101" xfId="7" applyNumberFormat="1" applyFont="1" applyFill="1" applyBorder="1" applyAlignment="1">
      <alignment horizontal="center"/>
    </xf>
    <xf numFmtId="3" fontId="50" fillId="0" borderId="102" xfId="7" applyNumberFormat="1" applyFont="1" applyFill="1" applyBorder="1" applyAlignment="1">
      <alignment horizontal="center"/>
    </xf>
    <xf numFmtId="0" fontId="22" fillId="0" borderId="65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 wrapText="1"/>
    </xf>
    <xf numFmtId="0" fontId="0" fillId="0" borderId="65" xfId="0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58" xfId="0" applyFont="1" applyBorder="1" applyAlignment="1">
      <alignment horizontal="center"/>
    </xf>
    <xf numFmtId="0" fontId="35" fillId="0" borderId="0" xfId="0" applyFont="1" applyBorder="1" applyAlignment="1">
      <alignment horizontal="center" wrapText="1"/>
    </xf>
    <xf numFmtId="0" fontId="12" fillId="0" borderId="40" xfId="0" applyFont="1" applyFill="1" applyBorder="1" applyAlignment="1">
      <alignment horizontal="justify" vertical="center" wrapText="1"/>
    </xf>
    <xf numFmtId="0" fontId="40" fillId="3" borderId="75" xfId="3" applyFont="1" applyFill="1" applyBorder="1" applyAlignment="1">
      <alignment horizontal="center" wrapText="1"/>
    </xf>
    <xf numFmtId="0" fontId="40" fillId="3" borderId="76" xfId="3" applyFont="1" applyFill="1" applyBorder="1" applyAlignment="1">
      <alignment horizontal="center" wrapText="1"/>
    </xf>
    <xf numFmtId="0" fontId="40" fillId="3" borderId="80" xfId="3" applyFont="1" applyFill="1" applyBorder="1" applyAlignment="1">
      <alignment horizontal="center" wrapText="1"/>
    </xf>
    <xf numFmtId="49" fontId="40" fillId="0" borderId="0" xfId="3" applyNumberFormat="1" applyFont="1" applyBorder="1" applyAlignment="1">
      <alignment horizontal="center" vertical="top" wrapText="1"/>
    </xf>
    <xf numFmtId="0" fontId="40" fillId="0" borderId="86" xfId="3" applyFont="1" applyBorder="1" applyAlignment="1">
      <alignment horizontal="center" vertical="top" wrapText="1"/>
    </xf>
    <xf numFmtId="0" fontId="40" fillId="0" borderId="87" xfId="3" applyFont="1" applyBorder="1" applyAlignment="1">
      <alignment horizontal="center" vertical="top" wrapText="1"/>
    </xf>
    <xf numFmtId="0" fontId="40" fillId="0" borderId="88" xfId="3" applyFont="1" applyBorder="1" applyAlignment="1">
      <alignment horizontal="center" vertical="top" wrapText="1"/>
    </xf>
    <xf numFmtId="0" fontId="40" fillId="3" borderId="78" xfId="3" applyFont="1" applyFill="1" applyBorder="1" applyAlignment="1">
      <alignment horizontal="center" wrapText="1"/>
    </xf>
  </cellXfs>
  <cellStyles count="9">
    <cellStyle name="Hiperhivatkozás" xfId="1"/>
    <cellStyle name="Már látott hiperhivatkozás" xfId="2"/>
    <cellStyle name="Normál" xfId="0" builtinId="0"/>
    <cellStyle name="Normál 2" xfId="3"/>
    <cellStyle name="Normál 2 2" xfId="6"/>
    <cellStyle name="Normál 3" xfId="4"/>
    <cellStyle name="Normál 3 2" xfId="8"/>
    <cellStyle name="Normál 4" xfId="7"/>
    <cellStyle name="Normál_KVRENMUNKA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BreakPreview" topLeftCell="A82" zoomScaleNormal="120" zoomScaleSheetLayoutView="100" workbookViewId="0">
      <selection activeCell="E102" sqref="E102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93" t="s">
        <v>0</v>
      </c>
      <c r="B1" s="393"/>
      <c r="C1" s="393"/>
    </row>
    <row r="2" spans="1:3" ht="15.95" customHeight="1" thickBot="1" x14ac:dyDescent="0.3">
      <c r="A2" s="392" t="s">
        <v>1</v>
      </c>
      <c r="B2" s="392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517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SUM(C6:C11)</f>
        <v>197061</v>
      </c>
    </row>
    <row r="6" spans="1:3" s="16" customFormat="1" ht="12" customHeight="1" x14ac:dyDescent="0.2">
      <c r="A6" s="17" t="s">
        <v>7</v>
      </c>
      <c r="B6" s="18" t="s">
        <v>8</v>
      </c>
      <c r="C6" s="69">
        <f>'4. mell.KÖH '!C6+'6. mell.Bölcsőde '!C6+'5. mell.Művelődési ház '!C6+'2.sz. Önkormányzat'!C6+'3.sz. VÜMESZ'!C6</f>
        <v>0</v>
      </c>
    </row>
    <row r="7" spans="1:3" s="16" customFormat="1" ht="12" customHeight="1" x14ac:dyDescent="0.2">
      <c r="A7" s="19" t="s">
        <v>9</v>
      </c>
      <c r="B7" s="20" t="s">
        <v>10</v>
      </c>
      <c r="C7" s="69">
        <f>'4. mell.KÖH '!C7+'6. mell.Bölcsőde '!C7+'5. mell.Művelődési ház '!C7+'2.sz. Önkormányzat'!C7+'3.sz. VÜMESZ'!C7</f>
        <v>132762</v>
      </c>
    </row>
    <row r="8" spans="1:3" s="16" customFormat="1" ht="12" customHeight="1" x14ac:dyDescent="0.2">
      <c r="A8" s="19" t="s">
        <v>11</v>
      </c>
      <c r="B8" s="20" t="s">
        <v>12</v>
      </c>
      <c r="C8" s="69">
        <f>'4. mell.KÖH '!C8+'6. mell.Bölcsőde '!C8+'5. mell.Művelődési ház '!C8+'2.sz. Önkormányzat'!C8+'3.sz. VÜMESZ'!C8</f>
        <v>56889</v>
      </c>
    </row>
    <row r="9" spans="1:3" s="16" customFormat="1" ht="12" customHeight="1" x14ac:dyDescent="0.2">
      <c r="A9" s="19" t="s">
        <v>13</v>
      </c>
      <c r="B9" s="20" t="s">
        <v>14</v>
      </c>
      <c r="C9" s="69">
        <f>'4. mell.KÖH '!C9+'6. mell.Bölcsőde '!C9+'5. mell.Művelődési ház '!C9+'2.sz. Önkormányzat'!C9+'3.sz. VÜMESZ'!C9</f>
        <v>7410</v>
      </c>
    </row>
    <row r="10" spans="1:3" s="16" customFormat="1" ht="12" customHeight="1" x14ac:dyDescent="0.2">
      <c r="A10" s="19" t="s">
        <v>15</v>
      </c>
      <c r="B10" s="20" t="s">
        <v>16</v>
      </c>
      <c r="C10" s="69">
        <f>'4. mell.KÖH '!C10+'6. mell.Bölcsőde '!C10+'5. mell.Művelődési ház '!C10+'2.sz. Önkormányzat'!C10+'3.sz. VÜMESZ'!C10</f>
        <v>0</v>
      </c>
    </row>
    <row r="11" spans="1:3" s="16" customFormat="1" ht="12" customHeight="1" thickBot="1" x14ac:dyDescent="0.25">
      <c r="A11" s="21" t="s">
        <v>17</v>
      </c>
      <c r="B11" s="22" t="s">
        <v>18</v>
      </c>
      <c r="C11" s="69">
        <f>'4. mell.KÖH '!C11+'6. mell.Bölcsőde '!C11+'5. mell.Művelődési ház '!C11+'2.sz. Önkormányzat'!C11+'3.sz. VÜMESZ'!C11</f>
        <v>0</v>
      </c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SUM(C13:C17)</f>
        <v>36033</v>
      </c>
    </row>
    <row r="13" spans="1:3" s="16" customFormat="1" ht="12" customHeight="1" x14ac:dyDescent="0.2">
      <c r="A13" s="17" t="s">
        <v>21</v>
      </c>
      <c r="B13" s="18" t="s">
        <v>22</v>
      </c>
      <c r="C13" s="69">
        <f>'4. mell.KÖH '!C13+'6. mell.Bölcsőde '!C13+'5. mell.Művelődési ház '!C13+'2.sz. Önkormányzat'!C13+'3.sz. VÜMESZ'!C13</f>
        <v>0</v>
      </c>
    </row>
    <row r="14" spans="1:3" s="16" customFormat="1" ht="12" customHeight="1" x14ac:dyDescent="0.2">
      <c r="A14" s="19" t="s">
        <v>23</v>
      </c>
      <c r="B14" s="20" t="s">
        <v>24</v>
      </c>
      <c r="C14" s="69">
        <f>'4. mell.KÖH '!C14+'6. mell.Bölcsőde '!C14+'5. mell.Művelődési ház '!C14+'2.sz. Önkormányzat'!C14+'3.sz. VÜMESZ'!C14</f>
        <v>0</v>
      </c>
    </row>
    <row r="15" spans="1:3" s="16" customFormat="1" ht="12" customHeight="1" x14ac:dyDescent="0.2">
      <c r="A15" s="19" t="s">
        <v>25</v>
      </c>
      <c r="B15" s="20" t="s">
        <v>26</v>
      </c>
      <c r="C15" s="69">
        <f>'4. mell.KÖH '!C15+'6. mell.Bölcsőde '!C15+'5. mell.Művelődési ház '!C15+'2.sz. Önkormányzat'!C15+'3.sz. VÜMESZ'!C15</f>
        <v>0</v>
      </c>
    </row>
    <row r="16" spans="1:3" s="16" customFormat="1" ht="12" customHeight="1" x14ac:dyDescent="0.2">
      <c r="A16" s="19" t="s">
        <v>27</v>
      </c>
      <c r="B16" s="20" t="s">
        <v>28</v>
      </c>
      <c r="C16" s="69">
        <f>'4. mell.KÖH '!C16+'6. mell.Bölcsőde '!C16+'5. mell.Művelődési ház '!C16+'2.sz. Önkormányzat'!C16+'3.sz. VÜMESZ'!C16</f>
        <v>0</v>
      </c>
    </row>
    <row r="17" spans="1:3" s="16" customFormat="1" ht="12" customHeight="1" x14ac:dyDescent="0.2">
      <c r="A17" s="19" t="s">
        <v>29</v>
      </c>
      <c r="B17" s="20" t="s">
        <v>30</v>
      </c>
      <c r="C17" s="69">
        <f>'4. mell.KÖH '!C17+'6. mell.Bölcsőde '!C17+'5. mell.Művelődési ház '!C17+'2.sz. Önkormányzat'!C17+'3.sz. VÜMESZ'!C17</f>
        <v>36033</v>
      </c>
    </row>
    <row r="18" spans="1:3" s="16" customFormat="1" ht="12" customHeight="1" thickBot="1" x14ac:dyDescent="0.25">
      <c r="A18" s="21" t="s">
        <v>31</v>
      </c>
      <c r="B18" s="22" t="s">
        <v>32</v>
      </c>
      <c r="C18" s="69">
        <f>'4. mell.KÖH '!C18+'6. mell.Bölcsőde '!C18+'5. mell.Művelődési ház '!C18+'2.sz. Önkormányzat'!C18+'3.sz. VÜMESZ'!C18</f>
        <v>5400</v>
      </c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SUM(C20:C24)</f>
        <v>49894</v>
      </c>
    </row>
    <row r="20" spans="1:3" s="16" customFormat="1" ht="12" customHeight="1" x14ac:dyDescent="0.2">
      <c r="A20" s="17" t="s">
        <v>35</v>
      </c>
      <c r="B20" s="18" t="s">
        <v>36</v>
      </c>
      <c r="C20" s="69">
        <f>'4. mell.KÖH '!C20+'6. mell.Bölcsőde '!C20+'5. mell.Művelődési ház '!C20+'2.sz. Önkormányzat'!C20+'3.sz. VÜMESZ'!C20</f>
        <v>14894</v>
      </c>
    </row>
    <row r="21" spans="1:3" s="16" customFormat="1" ht="12" customHeight="1" x14ac:dyDescent="0.2">
      <c r="A21" s="19" t="s">
        <v>37</v>
      </c>
      <c r="B21" s="20" t="s">
        <v>38</v>
      </c>
      <c r="C21" s="69">
        <f>'4. mell.KÖH '!C21+'6. mell.Bölcsőde '!C21+'5. mell.Művelődési ház '!C21+'2.sz. Önkormányzat'!C21+'3.sz. VÜMESZ'!C21</f>
        <v>0</v>
      </c>
    </row>
    <row r="22" spans="1:3" s="16" customFormat="1" ht="12" customHeight="1" x14ac:dyDescent="0.2">
      <c r="A22" s="19" t="s">
        <v>39</v>
      </c>
      <c r="B22" s="20" t="s">
        <v>40</v>
      </c>
      <c r="C22" s="69">
        <f>'4. mell.KÖH '!C22+'6. mell.Bölcsőde '!C22+'5. mell.Művelődési ház '!C22+'2.sz. Önkormányzat'!C22+'3.sz. VÜMESZ'!C22</f>
        <v>0</v>
      </c>
    </row>
    <row r="23" spans="1:3" s="16" customFormat="1" ht="12" customHeight="1" x14ac:dyDescent="0.2">
      <c r="A23" s="19" t="s">
        <v>41</v>
      </c>
      <c r="B23" s="20" t="s">
        <v>42</v>
      </c>
      <c r="C23" s="69">
        <f>'4. mell.KÖH '!C23+'6. mell.Bölcsőde '!C23+'5. mell.Művelődési ház '!C23+'2.sz. Önkormányzat'!C23+'3.sz. VÜMESZ'!C23</f>
        <v>0</v>
      </c>
    </row>
    <row r="24" spans="1:3" s="16" customFormat="1" ht="12" customHeight="1" x14ac:dyDescent="0.2">
      <c r="A24" s="19" t="s">
        <v>43</v>
      </c>
      <c r="B24" s="20" t="s">
        <v>44</v>
      </c>
      <c r="C24" s="69">
        <f>'4. mell.KÖH '!C24+'6. mell.Bölcsőde '!C24+'5. mell.Művelődési ház '!C24+'2.sz. Önkormányzat'!C24+'3.sz. VÜMESZ'!C24</f>
        <v>35000</v>
      </c>
    </row>
    <row r="25" spans="1:3" s="16" customFormat="1" ht="12" customHeight="1" thickBot="1" x14ac:dyDescent="0.25">
      <c r="A25" s="21" t="s">
        <v>45</v>
      </c>
      <c r="B25" s="22" t="s">
        <v>46</v>
      </c>
      <c r="C25" s="69">
        <f>'4. mell.KÖH '!C25+'6. mell.Bölcsőde '!C25+'5. mell.Művelődési ház '!C25+'2.sz. Önkormányzat'!C25+'3.sz. VÜMESZ'!C25</f>
        <v>35000</v>
      </c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SUM(C27,C30,C31,C32)</f>
        <v>754240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'4. mell.KÖH '!C27+'6. mell.Bölcsőde '!C27+'5. mell.Művelődési ház '!C27+'2.sz. Önkormányzat'!C27+'3.sz. VÜMESZ'!C27</f>
        <v>730640</v>
      </c>
    </row>
    <row r="28" spans="1:3" s="16" customFormat="1" ht="12" customHeight="1" x14ac:dyDescent="0.2">
      <c r="A28" s="19" t="s">
        <v>51</v>
      </c>
      <c r="B28" s="20" t="s">
        <v>523</v>
      </c>
      <c r="C28" s="69">
        <f>'4. mell.KÖH '!C28+'6. mell.Bölcsőde '!C28+'5. mell.Művelődési ház '!C28+'2.sz. Önkormányzat'!C28+'3.sz. VÜMESZ'!C28</f>
        <v>130640</v>
      </c>
    </row>
    <row r="29" spans="1:3" s="16" customFormat="1" ht="12" customHeight="1" x14ac:dyDescent="0.2">
      <c r="A29" s="19" t="s">
        <v>53</v>
      </c>
      <c r="B29" s="20" t="s">
        <v>54</v>
      </c>
      <c r="C29" s="69">
        <f>'4. mell.KÖH '!C29+'6. mell.Bölcsőde '!C29+'5. mell.Művelődési ház '!C29+'2.sz. Önkormányzat'!C29+'3.sz. VÜMESZ'!C29</f>
        <v>600000</v>
      </c>
    </row>
    <row r="30" spans="1:3" s="16" customFormat="1" ht="12" customHeight="1" x14ac:dyDescent="0.2">
      <c r="A30" s="19" t="s">
        <v>55</v>
      </c>
      <c r="B30" s="20" t="s">
        <v>56</v>
      </c>
      <c r="C30" s="69">
        <f>'4. mell.KÖH '!C30+'6. mell.Bölcsőde '!C30+'5. mell.Művelődési ház '!C30+'2.sz. Önkormányzat'!C30+'3.sz. VÜMESZ'!C30</f>
        <v>22000</v>
      </c>
    </row>
    <row r="31" spans="1:3" s="16" customFormat="1" ht="12" customHeight="1" x14ac:dyDescent="0.2">
      <c r="A31" s="19" t="s">
        <v>57</v>
      </c>
      <c r="B31" s="20" t="s">
        <v>58</v>
      </c>
      <c r="C31" s="69">
        <f>'4. mell.KÖH '!C31+'6. mell.Bölcsőde '!C31+'5. mell.Művelődési ház '!C31+'2.sz. Önkormányzat'!C31+'3.sz. VÜMESZ'!C31</f>
        <v>1100</v>
      </c>
    </row>
    <row r="32" spans="1:3" s="16" customFormat="1" ht="12" customHeight="1" thickBot="1" x14ac:dyDescent="0.25">
      <c r="A32" s="21" t="s">
        <v>59</v>
      </c>
      <c r="B32" s="22" t="s">
        <v>60</v>
      </c>
      <c r="C32" s="69">
        <f>'4. mell.KÖH '!C32+'6. mell.Bölcsőde '!C32+'5. mell.Művelődési ház '!C32+'2.sz. Önkormányzat'!C32+'3.sz. VÜMESZ'!C32</f>
        <v>500</v>
      </c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101410</v>
      </c>
    </row>
    <row r="34" spans="1:3" s="16" customFormat="1" ht="12" customHeight="1" x14ac:dyDescent="0.2">
      <c r="A34" s="17" t="s">
        <v>63</v>
      </c>
      <c r="B34" s="18" t="s">
        <v>64</v>
      </c>
      <c r="C34" s="69">
        <f>'4. mell.KÖH '!C34+'6. mell.Bölcsőde '!C34+'5. mell.Művelődési ház '!C34+'2.sz. Önkormányzat'!C34+'3.sz. VÜMESZ'!C34</f>
        <v>0</v>
      </c>
    </row>
    <row r="35" spans="1:3" s="16" customFormat="1" ht="12" customHeight="1" x14ac:dyDescent="0.2">
      <c r="A35" s="19" t="s">
        <v>65</v>
      </c>
      <c r="B35" s="20" t="s">
        <v>66</v>
      </c>
      <c r="C35" s="69">
        <f>'4. mell.KÖH '!C35+'6. mell.Bölcsőde '!C35+'5. mell.Művelődési ház '!C35+'2.sz. Önkormányzat'!C35+'3.sz. VÜMESZ'!C35</f>
        <v>15333</v>
      </c>
    </row>
    <row r="36" spans="1:3" s="16" customFormat="1" ht="12" customHeight="1" x14ac:dyDescent="0.2">
      <c r="A36" s="19" t="s">
        <v>67</v>
      </c>
      <c r="B36" s="20" t="s">
        <v>68</v>
      </c>
      <c r="C36" s="69">
        <f>'4. mell.KÖH '!C36+'6. mell.Bölcsőde '!C36+'5. mell.Művelődési ház '!C36+'2.sz. Önkormányzat'!C36+'3.sz. VÜMESZ'!C36</f>
        <v>19102</v>
      </c>
    </row>
    <row r="37" spans="1:3" s="16" customFormat="1" ht="12" customHeight="1" x14ac:dyDescent="0.2">
      <c r="A37" s="19" t="s">
        <v>69</v>
      </c>
      <c r="B37" s="20" t="s">
        <v>70</v>
      </c>
      <c r="C37" s="69">
        <f>'4. mell.KÖH '!C37+'6. mell.Bölcsőde '!C37+'5. mell.Művelődési ház '!C37+'2.sz. Önkormányzat'!C37+'3.sz. VÜMESZ'!C37</f>
        <v>7591</v>
      </c>
    </row>
    <row r="38" spans="1:3" s="16" customFormat="1" ht="12" customHeight="1" x14ac:dyDescent="0.2">
      <c r="A38" s="19" t="s">
        <v>71</v>
      </c>
      <c r="B38" s="20" t="s">
        <v>72</v>
      </c>
      <c r="C38" s="69">
        <f>'4. mell.KÖH '!C38+'6. mell.Bölcsőde '!C38+'5. mell.Művelődési ház '!C38+'2.sz. Önkormányzat'!C38+'3.sz. VÜMESZ'!C38</f>
        <v>28723</v>
      </c>
    </row>
    <row r="39" spans="1:3" s="16" customFormat="1" ht="12" customHeight="1" x14ac:dyDescent="0.2">
      <c r="A39" s="19" t="s">
        <v>73</v>
      </c>
      <c r="B39" s="20" t="s">
        <v>74</v>
      </c>
      <c r="C39" s="69">
        <f>'4. mell.KÖH '!C39+'6. mell.Bölcsőde '!C39+'5. mell.Művelődési ház '!C39+'2.sz. Önkormányzat'!C39+'3.sz. VÜMESZ'!C39</f>
        <v>12261</v>
      </c>
    </row>
    <row r="40" spans="1:3" s="16" customFormat="1" ht="12" customHeight="1" x14ac:dyDescent="0.2">
      <c r="A40" s="19" t="s">
        <v>75</v>
      </c>
      <c r="B40" s="20" t="s">
        <v>76</v>
      </c>
      <c r="C40" s="69">
        <f>'4. mell.KÖH '!C40+'6. mell.Bölcsőde '!C40+'5. mell.Művelődési ház '!C40+'2.sz. Önkormányzat'!C40+'3.sz. VÜMESZ'!C40</f>
        <v>18000</v>
      </c>
    </row>
    <row r="41" spans="1:3" s="16" customFormat="1" ht="12" customHeight="1" x14ac:dyDescent="0.2">
      <c r="A41" s="19" t="s">
        <v>77</v>
      </c>
      <c r="B41" s="20" t="s">
        <v>78</v>
      </c>
      <c r="C41" s="69">
        <f>'4. mell.KÖH '!C41+'6. mell.Bölcsőde '!C41+'5. mell.Művelődési ház '!C41+'2.sz. Önkormányzat'!C41+'3.sz. VÜMESZ'!C41</f>
        <v>400</v>
      </c>
    </row>
    <row r="42" spans="1:3" s="16" customFormat="1" ht="12" customHeight="1" x14ac:dyDescent="0.2">
      <c r="A42" s="19" t="s">
        <v>79</v>
      </c>
      <c r="B42" s="20" t="s">
        <v>80</v>
      </c>
      <c r="C42" s="69">
        <f>'4. mell.KÖH '!C42+'6. mell.Bölcsőde '!C42+'5. mell.Művelődési ház '!C42+'2.sz. Önkormányzat'!C42+'3.sz. VÜMESZ'!C42</f>
        <v>0</v>
      </c>
    </row>
    <row r="43" spans="1:3" s="16" customFormat="1" ht="12" customHeight="1" thickBot="1" x14ac:dyDescent="0.25">
      <c r="A43" s="21" t="s">
        <v>81</v>
      </c>
      <c r="B43" s="22" t="s">
        <v>82</v>
      </c>
      <c r="C43" s="69">
        <f>'4. mell.KÖH '!C43+'6. mell.Bölcsőde '!C43+'5. mell.Művelődési ház '!C43+'2.sz. Önkormányzat'!C43+'3.sz. VÜMESZ'!C43</f>
        <v>0</v>
      </c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35000</v>
      </c>
    </row>
    <row r="45" spans="1:3" s="16" customFormat="1" ht="12" customHeight="1" x14ac:dyDescent="0.2">
      <c r="A45" s="17" t="s">
        <v>85</v>
      </c>
      <c r="B45" s="18" t="s">
        <v>86</v>
      </c>
      <c r="C45" s="69">
        <f>'4. mell.KÖH '!C45+'6. mell.Bölcsőde '!C45+'5. mell.Művelődési ház '!C45+'2.sz. Önkormányzat'!C45+'3.sz. VÜMESZ'!C45</f>
        <v>0</v>
      </c>
    </row>
    <row r="46" spans="1:3" s="16" customFormat="1" ht="12" customHeight="1" x14ac:dyDescent="0.2">
      <c r="A46" s="19" t="s">
        <v>87</v>
      </c>
      <c r="B46" s="20" t="s">
        <v>88</v>
      </c>
      <c r="C46" s="69">
        <f>'4. mell.KÖH '!C46+'6. mell.Bölcsőde '!C46+'5. mell.Művelődési ház '!C46+'2.sz. Önkormányzat'!C46+'3.sz. VÜMESZ'!C46</f>
        <v>35000</v>
      </c>
    </row>
    <row r="47" spans="1:3" s="16" customFormat="1" ht="12" customHeight="1" x14ac:dyDescent="0.2">
      <c r="A47" s="19" t="s">
        <v>89</v>
      </c>
      <c r="B47" s="20" t="s">
        <v>90</v>
      </c>
      <c r="C47" s="69">
        <f>'4. mell.KÖH '!C47+'6. mell.Bölcsőde '!C47+'5. mell.Művelődési ház '!C47+'2.sz. Önkormányzat'!C47+'3.sz. VÜMESZ'!C47</f>
        <v>0</v>
      </c>
    </row>
    <row r="48" spans="1:3" s="16" customFormat="1" ht="12" customHeight="1" x14ac:dyDescent="0.2">
      <c r="A48" s="19" t="s">
        <v>91</v>
      </c>
      <c r="B48" s="20" t="s">
        <v>92</v>
      </c>
      <c r="C48" s="69">
        <f>'4. mell.KÖH '!C48+'6. mell.Bölcsőde '!C48+'5. mell.Művelődési ház '!C48+'2.sz. Önkormányzat'!C48+'3.sz. VÜMESZ'!C48</f>
        <v>0</v>
      </c>
    </row>
    <row r="49" spans="1:3" s="16" customFormat="1" ht="12" customHeight="1" thickBot="1" x14ac:dyDescent="0.25">
      <c r="A49" s="21" t="s">
        <v>93</v>
      </c>
      <c r="B49" s="22" t="s">
        <v>94</v>
      </c>
      <c r="C49" s="69">
        <f>'4. mell.KÖH '!C49+'6. mell.Bölcsőde '!C49+'5. mell.Művelődési ház '!C49+'2.sz. Önkormányzat'!C49+'3.sz. VÜMESZ'!C49</f>
        <v>0</v>
      </c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SUM(C51:C54)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9">
        <f>'4. mell.KÖH '!C51+'6. mell.Bölcsőde '!C51+'5. mell.Művelődési ház '!C51+'2.sz. Önkormányzat'!C51+'3.sz. VÜMESZ'!C51</f>
        <v>0</v>
      </c>
    </row>
    <row r="52" spans="1:3" s="16" customFormat="1" ht="12" customHeight="1" x14ac:dyDescent="0.2">
      <c r="A52" s="19" t="s">
        <v>99</v>
      </c>
      <c r="B52" s="20" t="s">
        <v>100</v>
      </c>
      <c r="C52" s="69">
        <f>'4. mell.KÖH '!C52+'6. mell.Bölcsőde '!C52+'5. mell.Művelődési ház '!C52+'2.sz. Önkormányzat'!C52+'3.sz. VÜMESZ'!C52</f>
        <v>0</v>
      </c>
    </row>
    <row r="53" spans="1:3" s="16" customFormat="1" ht="12" customHeight="1" x14ac:dyDescent="0.2">
      <c r="A53" s="19" t="s">
        <v>101</v>
      </c>
      <c r="B53" s="20" t="s">
        <v>102</v>
      </c>
      <c r="C53" s="69">
        <f>'4. mell.KÖH '!C53+'6. mell.Bölcsőde '!C53+'5. mell.Művelődési ház '!C53+'2.sz. Önkormányzat'!C53+'3.sz. VÜMESZ'!C53</f>
        <v>0</v>
      </c>
    </row>
    <row r="54" spans="1:3" s="16" customFormat="1" ht="12" customHeight="1" thickBot="1" x14ac:dyDescent="0.25">
      <c r="A54" s="21" t="s">
        <v>103</v>
      </c>
      <c r="B54" s="22" t="s">
        <v>104</v>
      </c>
      <c r="C54" s="69">
        <f>'4. mell.KÖH '!C54+'6. mell.Bölcsőde '!C54+'5. mell.Művelődési ház '!C54+'2.sz. Önkormányzat'!C54+'3.sz. VÜMESZ'!C54</f>
        <v>0</v>
      </c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SUM(C56:C59)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9">
        <f>'4. mell.KÖH '!C56+'6. mell.Bölcsőde '!C56+'5. mell.Művelődési ház '!C56+'2.sz. Önkormányzat'!C56+'3.sz. VÜMESZ'!C56</f>
        <v>0</v>
      </c>
    </row>
    <row r="57" spans="1:3" s="16" customFormat="1" ht="12" customHeight="1" x14ac:dyDescent="0.2">
      <c r="A57" s="19" t="s">
        <v>109</v>
      </c>
      <c r="B57" s="20" t="s">
        <v>110</v>
      </c>
      <c r="C57" s="69">
        <f>'4. mell.KÖH '!C57+'6. mell.Bölcsőde '!C57+'5. mell.Művelődési ház '!C57+'2.sz. Önkormányzat'!C57+'3.sz. VÜMESZ'!C57</f>
        <v>0</v>
      </c>
    </row>
    <row r="58" spans="1:3" s="16" customFormat="1" ht="12" customHeight="1" x14ac:dyDescent="0.2">
      <c r="A58" s="19" t="s">
        <v>111</v>
      </c>
      <c r="B58" s="20" t="s">
        <v>112</v>
      </c>
      <c r="C58" s="69">
        <f>'4. mell.KÖH '!C58+'6. mell.Bölcsőde '!C58+'5. mell.Művelődési ház '!C58+'2.sz. Önkormányzat'!C58+'3.sz. VÜMESZ'!C58</f>
        <v>0</v>
      </c>
    </row>
    <row r="59" spans="1:3" s="16" customFormat="1" ht="12" customHeight="1" thickBot="1" x14ac:dyDescent="0.25">
      <c r="A59" s="21" t="s">
        <v>113</v>
      </c>
      <c r="B59" s="22" t="s">
        <v>114</v>
      </c>
      <c r="C59" s="69">
        <f>'4. mell.KÖH '!C59+'6. mell.Bölcsőde '!C59+'5. mell.Művelődési ház '!C59+'2.sz. Önkormányzat'!C59+'3.sz. VÜMESZ'!C59</f>
        <v>0</v>
      </c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C5+C12+C19+C26+C33+C44+C50</f>
        <v>1173638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9">
        <f>'4. mell.KÖH '!C62+'6. mell.Bölcsőde '!C62+'5. mell.Művelődési ház '!C62+'2.sz. Önkormányzat'!C62+'3.sz. VÜMESZ'!C62</f>
        <v>0</v>
      </c>
    </row>
    <row r="63" spans="1:3" s="16" customFormat="1" ht="12" customHeight="1" x14ac:dyDescent="0.2">
      <c r="A63" s="19" t="s">
        <v>121</v>
      </c>
      <c r="B63" s="20" t="s">
        <v>122</v>
      </c>
      <c r="C63" s="69">
        <f>'4. mell.KÖH '!C63+'6. mell.Bölcsőde '!C63+'5. mell.Művelődési ház '!C63+'2.sz. Önkormányzat'!C63+'3.sz. VÜMESZ'!C63</f>
        <v>0</v>
      </c>
    </row>
    <row r="64" spans="1:3" s="16" customFormat="1" ht="12" customHeight="1" thickBot="1" x14ac:dyDescent="0.25">
      <c r="A64" s="21" t="s">
        <v>123</v>
      </c>
      <c r="B64" s="25" t="s">
        <v>124</v>
      </c>
      <c r="C64" s="69">
        <f>'4. mell.KÖH '!C64+'6. mell.Bölcsőde '!C64+'5. mell.Művelődési ház '!C64+'2.sz. Önkormányzat'!C64+'3.sz. VÜMESZ'!C64</f>
        <v>0</v>
      </c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9">
        <f>'4. mell.KÖH '!C66+'6. mell.Bölcsőde '!C66+'5. mell.Művelődési ház '!C66+'2.sz. Önkormányzat'!C66+'3.sz. VÜMESZ'!C66</f>
        <v>0</v>
      </c>
    </row>
    <row r="67" spans="1:3" s="16" customFormat="1" ht="12" customHeight="1" x14ac:dyDescent="0.2">
      <c r="A67" s="19" t="s">
        <v>129</v>
      </c>
      <c r="B67" s="20" t="s">
        <v>130</v>
      </c>
      <c r="C67" s="69">
        <f>'4. mell.KÖH '!C67+'6. mell.Bölcsőde '!C67+'5. mell.Művelődési ház '!C67+'2.sz. Önkormányzat'!C67+'3.sz. VÜMESZ'!C67</f>
        <v>0</v>
      </c>
    </row>
    <row r="68" spans="1:3" s="16" customFormat="1" ht="12" customHeight="1" x14ac:dyDescent="0.2">
      <c r="A68" s="19" t="s">
        <v>131</v>
      </c>
      <c r="B68" s="20" t="s">
        <v>132</v>
      </c>
      <c r="C68" s="69">
        <f>'4. mell.KÖH '!C68+'6. mell.Bölcsőde '!C68+'5. mell.Művelődési ház '!C68+'2.sz. Önkormányzat'!C68+'3.sz. VÜMESZ'!C68</f>
        <v>0</v>
      </c>
    </row>
    <row r="69" spans="1:3" s="16" customFormat="1" ht="12" customHeight="1" thickBot="1" x14ac:dyDescent="0.25">
      <c r="A69" s="21" t="s">
        <v>133</v>
      </c>
      <c r="B69" s="22" t="s">
        <v>134</v>
      </c>
      <c r="C69" s="69">
        <f>'4. mell.KÖH '!C69+'6. mell.Bölcsőde '!C69+'5. mell.Művelődési ház '!C69+'2.sz. Önkormányzat'!C69+'3.sz. VÜMESZ'!C69</f>
        <v>0</v>
      </c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955445</v>
      </c>
    </row>
    <row r="71" spans="1:3" s="16" customFormat="1" ht="12" customHeight="1" x14ac:dyDescent="0.2">
      <c r="A71" s="17" t="s">
        <v>137</v>
      </c>
      <c r="B71" s="18" t="s">
        <v>138</v>
      </c>
      <c r="C71" s="69">
        <f>'4. mell.KÖH '!C71+'6. mell.Bölcsőde '!C71+'5. mell.Művelődési ház '!C71+'2.sz. Önkormányzat'!C71+'3.sz. VÜMESZ'!C71</f>
        <v>955445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9">
        <f>'4. mell.KÖH '!C72+'6. mell.Bölcsőde '!C72+'5. mell.Művelődési ház '!C72+'2.sz. Önkormányzat'!C72+'3.sz. VÜMESZ'!C72</f>
        <v>0</v>
      </c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0</v>
      </c>
    </row>
    <row r="74" spans="1:3" s="16" customFormat="1" ht="12" customHeight="1" x14ac:dyDescent="0.2">
      <c r="A74" s="17" t="s">
        <v>143</v>
      </c>
      <c r="B74" s="18" t="s">
        <v>144</v>
      </c>
      <c r="C74" s="69">
        <f>'4. mell.KÖH '!C74+'6. mell.Bölcsőde '!C74+'5. mell.Művelődési ház '!C74+'2.sz. Önkormányzat'!C74+'3.sz. VÜMESZ'!C74</f>
        <v>0</v>
      </c>
    </row>
    <row r="75" spans="1:3" s="16" customFormat="1" ht="12" customHeight="1" x14ac:dyDescent="0.2">
      <c r="A75" s="19" t="s">
        <v>145</v>
      </c>
      <c r="B75" s="20" t="s">
        <v>146</v>
      </c>
      <c r="C75" s="69">
        <f>'4. mell.KÖH '!C75+'6. mell.Bölcsőde '!C75+'5. mell.Művelődési ház '!C75+'2.sz. Önkormányzat'!C75+'3.sz. VÜMESZ'!C75</f>
        <v>0</v>
      </c>
    </row>
    <row r="76" spans="1:3" s="16" customFormat="1" ht="12" customHeight="1" thickBot="1" x14ac:dyDescent="0.25">
      <c r="A76" s="21" t="s">
        <v>147</v>
      </c>
      <c r="B76" s="22" t="s">
        <v>357</v>
      </c>
      <c r="C76" s="69"/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9">
        <f>'4. mell.KÖH '!C78+'6. mell.Bölcsőde '!C78+'5. mell.Művelődési ház '!C78+'2.sz. Önkormányzat'!C78+'3.sz. VÜMESZ'!C78</f>
        <v>0</v>
      </c>
    </row>
    <row r="79" spans="1:3" s="16" customFormat="1" ht="12" customHeight="1" x14ac:dyDescent="0.2">
      <c r="A79" s="27" t="s">
        <v>152</v>
      </c>
      <c r="B79" s="20" t="s">
        <v>153</v>
      </c>
      <c r="C79" s="69">
        <f>'4. mell.KÖH '!C79+'6. mell.Bölcsőde '!C79+'5. mell.Művelődési ház '!C79+'2.sz. Önkormányzat'!C79+'3.sz. VÜMESZ'!C79</f>
        <v>0</v>
      </c>
    </row>
    <row r="80" spans="1:3" s="16" customFormat="1" ht="12" customHeight="1" x14ac:dyDescent="0.2">
      <c r="A80" s="27" t="s">
        <v>154</v>
      </c>
      <c r="B80" s="20" t="s">
        <v>155</v>
      </c>
      <c r="C80" s="69">
        <f>'4. mell.KÖH '!C80+'6. mell.Bölcsőde '!C80+'5. mell.Művelődési ház '!C80+'2.sz. Önkormányzat'!C80+'3.sz. VÜMESZ'!C80</f>
        <v>0</v>
      </c>
    </row>
    <row r="81" spans="1:3" s="16" customFormat="1" ht="12" customHeight="1" thickBot="1" x14ac:dyDescent="0.25">
      <c r="A81" s="28" t="s">
        <v>156</v>
      </c>
      <c r="B81" s="22" t="s">
        <v>157</v>
      </c>
      <c r="C81" s="69">
        <f>'4. mell.KÖH '!C81+'6. mell.Bölcsőde '!C81+'5. mell.Művelődési ház '!C81+'2.sz. Önkormányzat'!C81+'3.sz. VÜMESZ'!C81</f>
        <v>0</v>
      </c>
    </row>
    <row r="82" spans="1:3" s="16" customFormat="1" ht="13.5" customHeight="1" thickBot="1" x14ac:dyDescent="0.25">
      <c r="A82" s="24" t="s">
        <v>158</v>
      </c>
      <c r="B82" s="23" t="s">
        <v>159</v>
      </c>
      <c r="C82" s="15">
        <f>'4. mell.KÖH '!C82+'6. mell.Bölcsőde '!C82+'5. mell.Művelődési ház '!C82+'2.sz. Önkormányzat'!C82+'3.sz. VÜMESZ'!C82</f>
        <v>0</v>
      </c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C61+C65+C70+C73+C77+C82</f>
        <v>955445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C60+C83</f>
        <v>2129083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3" t="s">
        <v>164</v>
      </c>
      <c r="B86" s="393"/>
      <c r="C86" s="393"/>
    </row>
    <row r="87" spans="1:3" s="37" customFormat="1" ht="16.5" customHeight="1" thickBot="1" x14ac:dyDescent="0.3">
      <c r="A87" s="394" t="s">
        <v>165</v>
      </c>
      <c r="B87" s="394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517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15">
        <f>SUM(C91:C95)</f>
        <v>1032010</v>
      </c>
    </row>
    <row r="91" spans="1:3" ht="12" customHeight="1" x14ac:dyDescent="0.25">
      <c r="A91" s="44" t="s">
        <v>7</v>
      </c>
      <c r="B91" s="45" t="s">
        <v>168</v>
      </c>
      <c r="C91" s="120">
        <f>'4. mell.KÖH '!C91+'6. mell.Bölcsőde '!C91+'5. mell.Művelődési ház '!C91+'2.sz. Önkormányzat'!C91+'3.sz. VÜMESZ'!C91</f>
        <v>341917</v>
      </c>
    </row>
    <row r="92" spans="1:3" ht="12" customHeight="1" x14ac:dyDescent="0.25">
      <c r="A92" s="19" t="s">
        <v>9</v>
      </c>
      <c r="B92" s="46" t="s">
        <v>169</v>
      </c>
      <c r="C92" s="120">
        <f>'4. mell.KÖH '!C92+'6. mell.Bölcsőde '!C92+'5. mell.Művelődési ház '!C92+'2.sz. Önkormányzat'!C92+'3.sz. VÜMESZ'!C92</f>
        <v>69999</v>
      </c>
    </row>
    <row r="93" spans="1:3" ht="12" customHeight="1" x14ac:dyDescent="0.25">
      <c r="A93" s="19" t="s">
        <v>11</v>
      </c>
      <c r="B93" s="46" t="s">
        <v>170</v>
      </c>
      <c r="C93" s="120">
        <f>'4. mell.KÖH '!C93+'6. mell.Bölcsőde '!C93+'5. mell.Művelődési ház '!C93+'2.sz. Önkormányzat'!C93+'3.sz. VÜMESZ'!C93</f>
        <v>364478</v>
      </c>
    </row>
    <row r="94" spans="1:3" ht="12" customHeight="1" x14ac:dyDescent="0.25">
      <c r="A94" s="19" t="s">
        <v>13</v>
      </c>
      <c r="B94" s="47" t="s">
        <v>171</v>
      </c>
      <c r="C94" s="120">
        <f>'4. mell.KÖH '!C94+'6. mell.Bölcsőde '!C94+'5. mell.Művelődési ház '!C94+'2.sz. Önkormányzat'!C94+'3.sz. VÜMESZ'!C94</f>
        <v>6600</v>
      </c>
    </row>
    <row r="95" spans="1:3" ht="12" customHeight="1" x14ac:dyDescent="0.25">
      <c r="A95" s="19" t="s">
        <v>172</v>
      </c>
      <c r="B95" s="48" t="s">
        <v>173</v>
      </c>
      <c r="C95" s="120">
        <f>'4. mell.KÖH '!C95+'6. mell.Bölcsőde '!C95+'5. mell.Művelődési ház '!C95+'2.sz. Önkormányzat'!C95+'3.sz. VÜMESZ'!C95</f>
        <v>249016</v>
      </c>
    </row>
    <row r="96" spans="1:3" ht="12" customHeight="1" x14ac:dyDescent="0.25">
      <c r="A96" s="19" t="s">
        <v>17</v>
      </c>
      <c r="B96" s="46" t="s">
        <v>174</v>
      </c>
      <c r="C96" s="120">
        <f>'4. mell.KÖH '!C96+'6. mell.Bölcsőde '!C96+'5. mell.Művelődési ház '!C96+'2.sz. Önkormányzat'!C96+'3.sz. VÜMESZ'!C96</f>
        <v>11469</v>
      </c>
    </row>
    <row r="97" spans="1:3" ht="12" customHeight="1" x14ac:dyDescent="0.25">
      <c r="A97" s="19" t="s">
        <v>175</v>
      </c>
      <c r="B97" s="49" t="s">
        <v>176</v>
      </c>
      <c r="C97" s="120">
        <f>'4. mell.KÖH '!C97+'6. mell.Bölcsőde '!C97+'5. mell.Művelődési ház '!C97+'2.sz. Önkormányzat'!C97+'3.sz. VÜMESZ'!C97</f>
        <v>0</v>
      </c>
    </row>
    <row r="98" spans="1:3" ht="12" customHeight="1" x14ac:dyDescent="0.25">
      <c r="A98" s="19" t="s">
        <v>177</v>
      </c>
      <c r="B98" s="50" t="s">
        <v>178</v>
      </c>
      <c r="C98" s="120">
        <f>'4. mell.KÖH '!C98+'6. mell.Bölcsőde '!C98+'5. mell.Művelődési ház '!C98+'2.sz. Önkormányzat'!C98+'3.sz. VÜMESZ'!C98</f>
        <v>0</v>
      </c>
    </row>
    <row r="99" spans="1:3" ht="12" customHeight="1" x14ac:dyDescent="0.25">
      <c r="A99" s="19" t="s">
        <v>179</v>
      </c>
      <c r="B99" s="50" t="s">
        <v>180</v>
      </c>
      <c r="C99" s="120">
        <f>'4. mell.KÖH '!C99+'6. mell.Bölcsőde '!C99+'5. mell.Művelődési ház '!C99+'2.sz. Önkormányzat'!C99+'3.sz. VÜMESZ'!C99</f>
        <v>0</v>
      </c>
    </row>
    <row r="100" spans="1:3" ht="12" customHeight="1" x14ac:dyDescent="0.25">
      <c r="A100" s="19" t="s">
        <v>181</v>
      </c>
      <c r="B100" s="49" t="s">
        <v>182</v>
      </c>
      <c r="C100" s="120">
        <f>'4. mell.KÖH '!C100+'6. mell.Bölcsőde '!C100+'5. mell.Művelődési ház '!C100+'2.sz. Önkormányzat'!C100+'3.sz. VÜMESZ'!C100</f>
        <v>199747</v>
      </c>
    </row>
    <row r="101" spans="1:3" ht="12" customHeight="1" x14ac:dyDescent="0.25">
      <c r="A101" s="19" t="s">
        <v>183</v>
      </c>
      <c r="B101" s="49" t="s">
        <v>184</v>
      </c>
      <c r="C101" s="120">
        <f>'4. mell.KÖH '!C101+'6. mell.Bölcsőde '!C101+'5. mell.Művelődési ház '!C101+'2.sz. Önkormányzat'!C101+'3.sz. VÜMESZ'!C101</f>
        <v>0</v>
      </c>
    </row>
    <row r="102" spans="1:3" ht="12" customHeight="1" x14ac:dyDescent="0.25">
      <c r="A102" s="19" t="s">
        <v>185</v>
      </c>
      <c r="B102" s="50" t="s">
        <v>186</v>
      </c>
      <c r="C102" s="120">
        <f>'4. mell.KÖH '!C102+'6. mell.Bölcsőde '!C102+'5. mell.Művelődési ház '!C102+'2.sz. Önkormányzat'!C102+'3.sz. VÜMESZ'!C102</f>
        <v>0</v>
      </c>
    </row>
    <row r="103" spans="1:3" ht="12" customHeight="1" x14ac:dyDescent="0.25">
      <c r="A103" s="51" t="s">
        <v>187</v>
      </c>
      <c r="B103" s="52" t="s">
        <v>188</v>
      </c>
      <c r="C103" s="120">
        <f>'4. mell.KÖH '!C103+'6. mell.Bölcsőde '!C103+'5. mell.Művelődési ház '!C103+'2.sz. Önkormányzat'!C103+'3.sz. VÜMESZ'!C103</f>
        <v>0</v>
      </c>
    </row>
    <row r="104" spans="1:3" ht="12" customHeight="1" x14ac:dyDescent="0.25">
      <c r="A104" s="19" t="s">
        <v>189</v>
      </c>
      <c r="B104" s="52" t="s">
        <v>190</v>
      </c>
      <c r="C104" s="120">
        <f>'4. mell.KÖH '!C104+'6. mell.Bölcsőde '!C104+'5. mell.Művelődési ház '!C104+'2.sz. Önkormányzat'!C104+'3.sz. VÜMESZ'!C104</f>
        <v>0</v>
      </c>
    </row>
    <row r="105" spans="1:3" ht="12" customHeight="1" thickBot="1" x14ac:dyDescent="0.3">
      <c r="A105" s="53" t="s">
        <v>191</v>
      </c>
      <c r="B105" s="54" t="s">
        <v>192</v>
      </c>
      <c r="C105" s="120">
        <f>'4. mell.KÖH '!C105+'6. mell.Bölcsőde '!C105+'5. mell.Művelődési ház '!C105+'2.sz. Önkormányzat'!C105+'3.sz. VÜMESZ'!C105</f>
        <v>37800</v>
      </c>
    </row>
    <row r="106" spans="1:3" ht="12" customHeight="1" thickBot="1" x14ac:dyDescent="0.3">
      <c r="A106" s="13" t="s">
        <v>19</v>
      </c>
      <c r="B106" s="55" t="s">
        <v>193</v>
      </c>
      <c r="C106" s="15">
        <f>SUM(C107:C111)</f>
        <v>931888</v>
      </c>
    </row>
    <row r="107" spans="1:3" ht="12" customHeight="1" x14ac:dyDescent="0.25">
      <c r="A107" s="17" t="s">
        <v>21</v>
      </c>
      <c r="B107" s="46" t="s">
        <v>194</v>
      </c>
      <c r="C107" s="120">
        <f>'4. mell.KÖH '!C107+'6. mell.Bölcsőde '!C107+'5. mell.Művelődési ház '!C107+'2.sz. Önkormányzat'!C107+'3.sz. VÜMESZ'!C107</f>
        <v>565997</v>
      </c>
    </row>
    <row r="108" spans="1:3" ht="12" customHeight="1" x14ac:dyDescent="0.25">
      <c r="A108" s="17" t="s">
        <v>23</v>
      </c>
      <c r="B108" s="56" t="s">
        <v>195</v>
      </c>
      <c r="C108" s="120">
        <f>'4. mell.KÖH '!C108+'6. mell.Bölcsőde '!C108+'5. mell.Művelődési ház '!C108+'2.sz. Önkormányzat'!C108+'3.sz. VÜMESZ'!C108</f>
        <v>0</v>
      </c>
    </row>
    <row r="109" spans="1:3" ht="12" customHeight="1" x14ac:dyDescent="0.25">
      <c r="A109" s="17" t="s">
        <v>25</v>
      </c>
      <c r="B109" s="56" t="s">
        <v>196</v>
      </c>
      <c r="C109" s="120">
        <f>'4. mell.KÖH '!C109+'6. mell.Bölcsőde '!C109+'5. mell.Művelődési ház '!C109+'2.sz. Önkormányzat'!C109+'3.sz. VÜMESZ'!C109</f>
        <v>362891</v>
      </c>
    </row>
    <row r="110" spans="1:3" ht="12" customHeight="1" x14ac:dyDescent="0.25">
      <c r="A110" s="17" t="s">
        <v>27</v>
      </c>
      <c r="B110" s="56" t="s">
        <v>197</v>
      </c>
      <c r="C110" s="120">
        <f>'4. mell.KÖH '!C110+'6. mell.Bölcsőde '!C110+'5. mell.Művelődési ház '!C110+'2.sz. Önkormányzat'!C110+'3.sz. VÜMESZ'!C110</f>
        <v>0</v>
      </c>
    </row>
    <row r="111" spans="1:3" ht="12" customHeight="1" x14ac:dyDescent="0.25">
      <c r="A111" s="17" t="s">
        <v>29</v>
      </c>
      <c r="B111" s="57" t="s">
        <v>198</v>
      </c>
      <c r="C111" s="120">
        <f>'4. mell.KÖH '!C111+'6. mell.Bölcsőde '!C111+'5. mell.Művelődési ház '!C111+'2.sz. Önkormányzat'!C111+'3.sz. VÜMESZ'!C111</f>
        <v>3000</v>
      </c>
    </row>
    <row r="112" spans="1:3" ht="12" customHeight="1" x14ac:dyDescent="0.25">
      <c r="A112" s="17" t="s">
        <v>31</v>
      </c>
      <c r="B112" s="58" t="s">
        <v>199</v>
      </c>
      <c r="C112" s="120">
        <f>'4. mell.KÖH '!C112+'6. mell.Bölcsőde '!C112+'5. mell.Művelődési ház '!C112+'2.sz. Önkormányzat'!C112+'3.sz. VÜMESZ'!C112</f>
        <v>0</v>
      </c>
    </row>
    <row r="113" spans="1:3" ht="12" customHeight="1" x14ac:dyDescent="0.25">
      <c r="A113" s="17" t="s">
        <v>200</v>
      </c>
      <c r="B113" s="59" t="s">
        <v>201</v>
      </c>
      <c r="C113" s="120">
        <f>'4. mell.KÖH '!C113+'6. mell.Bölcsőde '!C113+'5. mell.Művelődési ház '!C113+'2.sz. Önkormányzat'!C113+'3.sz. VÜMESZ'!C113</f>
        <v>0</v>
      </c>
    </row>
    <row r="114" spans="1:3" ht="16.5" customHeight="1" x14ac:dyDescent="0.25">
      <c r="A114" s="17" t="s">
        <v>202</v>
      </c>
      <c r="B114" s="50" t="s">
        <v>180</v>
      </c>
      <c r="C114" s="120">
        <f>'4. mell.KÖH '!C114+'6. mell.Bölcsőde '!C114+'5. mell.Művelődési ház '!C114+'2.sz. Önkormányzat'!C114+'3.sz. VÜMESZ'!C114</f>
        <v>0</v>
      </c>
    </row>
    <row r="115" spans="1:3" ht="12" customHeight="1" x14ac:dyDescent="0.25">
      <c r="A115" s="17" t="s">
        <v>203</v>
      </c>
      <c r="B115" s="50" t="s">
        <v>204</v>
      </c>
      <c r="C115" s="120">
        <f>'4. mell.KÖH '!C115+'6. mell.Bölcsőde '!C115+'5. mell.Művelődési ház '!C115+'2.sz. Önkormányzat'!C115+'3.sz. VÜMESZ'!C115</f>
        <v>0</v>
      </c>
    </row>
    <row r="116" spans="1:3" ht="12" customHeight="1" x14ac:dyDescent="0.25">
      <c r="A116" s="17" t="s">
        <v>205</v>
      </c>
      <c r="B116" s="50" t="s">
        <v>206</v>
      </c>
      <c r="C116" s="120">
        <f>'4. mell.KÖH '!C116+'6. mell.Bölcsőde '!C116+'5. mell.Művelődési ház '!C116+'2.sz. Önkormányzat'!C116+'3.sz. VÜMESZ'!C116</f>
        <v>0</v>
      </c>
    </row>
    <row r="117" spans="1:3" ht="12" customHeight="1" x14ac:dyDescent="0.25">
      <c r="A117" s="17" t="s">
        <v>207</v>
      </c>
      <c r="B117" s="50" t="s">
        <v>186</v>
      </c>
      <c r="C117" s="120">
        <f>'4. mell.KÖH '!C117+'6. mell.Bölcsőde '!C117+'5. mell.Művelődési ház '!C117+'2.sz. Önkormányzat'!C117+'3.sz. VÜMESZ'!C117</f>
        <v>0</v>
      </c>
    </row>
    <row r="118" spans="1:3" ht="12" customHeight="1" x14ac:dyDescent="0.25">
      <c r="A118" s="17" t="s">
        <v>208</v>
      </c>
      <c r="B118" s="50" t="s">
        <v>209</v>
      </c>
      <c r="C118" s="120">
        <f>'4. mell.KÖH '!C118+'6. mell.Bölcsőde '!C118+'5. mell.Művelődési ház '!C118+'2.sz. Önkormányzat'!C118+'3.sz. VÜMESZ'!C118</f>
        <v>0</v>
      </c>
    </row>
    <row r="119" spans="1:3" ht="16.5" customHeight="1" thickBot="1" x14ac:dyDescent="0.3">
      <c r="A119" s="51" t="s">
        <v>210</v>
      </c>
      <c r="B119" s="50" t="s">
        <v>211</v>
      </c>
      <c r="C119" s="120">
        <f>'4. mell.KÖH '!C119+'6. mell.Bölcsőde '!C119+'5. mell.Művelődési ház '!C119+'2.sz. Önkormányzat'!C119+'3.sz. VÜMESZ'!C119</f>
        <v>3000</v>
      </c>
    </row>
    <row r="120" spans="1:3" ht="12" customHeight="1" thickBot="1" x14ac:dyDescent="0.3">
      <c r="A120" s="13" t="s">
        <v>33</v>
      </c>
      <c r="B120" s="14" t="s">
        <v>212</v>
      </c>
      <c r="C120" s="15">
        <f>SUM(C121:C122)</f>
        <v>165185</v>
      </c>
    </row>
    <row r="121" spans="1:3" ht="12" customHeight="1" x14ac:dyDescent="0.25">
      <c r="A121" s="17" t="s">
        <v>35</v>
      </c>
      <c r="B121" s="60" t="s">
        <v>213</v>
      </c>
      <c r="C121" s="120">
        <f>'4. mell.KÖH '!C121+'6. mell.Bölcsőde '!C121+'5. mell.Művelődési ház '!C121+'2.sz. Önkormányzat'!C121+'3.sz. VÜMESZ'!C121</f>
        <v>25185</v>
      </c>
    </row>
    <row r="122" spans="1:3" ht="12" customHeight="1" thickBot="1" x14ac:dyDescent="0.3">
      <c r="A122" s="21" t="s">
        <v>37</v>
      </c>
      <c r="B122" s="56" t="s">
        <v>214</v>
      </c>
      <c r="C122" s="120">
        <f>'4. mell.KÖH '!C122+'6. mell.Bölcsőde '!C122+'5. mell.Művelődési ház '!C122+'2.sz. Önkormányzat'!C122+'3.sz. VÜMESZ'!C122</f>
        <v>140000</v>
      </c>
    </row>
    <row r="123" spans="1:3" ht="12" customHeight="1" thickBot="1" x14ac:dyDescent="0.3">
      <c r="A123" s="13" t="s">
        <v>215</v>
      </c>
      <c r="B123" s="14" t="s">
        <v>216</v>
      </c>
      <c r="C123" s="15">
        <f>C90+C106+C120</f>
        <v>2129083</v>
      </c>
    </row>
    <row r="124" spans="1:3" ht="12" customHeight="1" thickBot="1" x14ac:dyDescent="0.3">
      <c r="A124" s="13" t="s">
        <v>61</v>
      </c>
      <c r="B124" s="14" t="s">
        <v>217</v>
      </c>
      <c r="C124" s="15">
        <f>'4. mell.KÖH '!C124+'6. mell.Bölcsőde '!C124+'5. mell.Művelődési ház '!C124+'2.sz. Önkormányzat'!C124+'3.sz. VÜMESZ'!C124</f>
        <v>0</v>
      </c>
    </row>
    <row r="125" spans="1:3" ht="12" customHeight="1" x14ac:dyDescent="0.25">
      <c r="A125" s="17" t="s">
        <v>63</v>
      </c>
      <c r="B125" s="60" t="s">
        <v>218</v>
      </c>
      <c r="C125" s="120">
        <f>'4. mell.KÖH '!C125+'6. mell.Bölcsőde '!C125+'5. mell.Művelődési ház '!C125+'2.sz. Önkormányzat'!C125+'3.sz. VÜMESZ'!C125</f>
        <v>0</v>
      </c>
    </row>
    <row r="126" spans="1:3" ht="12" customHeight="1" x14ac:dyDescent="0.25">
      <c r="A126" s="17" t="s">
        <v>65</v>
      </c>
      <c r="B126" s="60" t="s">
        <v>219</v>
      </c>
      <c r="C126" s="120">
        <f>'4. mell.KÖH '!C126+'6. mell.Bölcsőde '!C126+'5. mell.Művelődési ház '!C126+'2.sz. Önkormányzat'!C126+'3.sz. VÜMESZ'!C126</f>
        <v>0</v>
      </c>
    </row>
    <row r="127" spans="1:3" ht="12" customHeight="1" thickBot="1" x14ac:dyDescent="0.3">
      <c r="A127" s="51" t="s">
        <v>67</v>
      </c>
      <c r="B127" s="61" t="s">
        <v>220</v>
      </c>
      <c r="C127" s="120">
        <f>'4. mell.KÖH '!C127+'6. mell.Bölcsőde '!C127+'5. mell.Művelődési ház '!C127+'2.sz. Önkormányzat'!C127+'3.sz. VÜMESZ'!C127</f>
        <v>0</v>
      </c>
    </row>
    <row r="128" spans="1:3" ht="12" customHeight="1" thickBot="1" x14ac:dyDescent="0.3">
      <c r="A128" s="13" t="s">
        <v>83</v>
      </c>
      <c r="B128" s="14" t="s">
        <v>221</v>
      </c>
      <c r="C128" s="15">
        <f>'4. mell.KÖH '!C128+'6. mell.Bölcsőde '!C128+'5. mell.Művelődési ház '!C128+'2.sz. Önkormányzat'!C128+'3.sz. VÜMESZ'!C128</f>
        <v>0</v>
      </c>
    </row>
    <row r="129" spans="1:7" ht="12" customHeight="1" x14ac:dyDescent="0.25">
      <c r="A129" s="17" t="s">
        <v>85</v>
      </c>
      <c r="B129" s="60" t="s">
        <v>222</v>
      </c>
      <c r="C129" s="120">
        <f>'4. mell.KÖH '!C129+'6. mell.Bölcsőde '!C129+'5. mell.Művelődési ház '!C129+'2.sz. Önkormányzat'!C129+'3.sz. VÜMESZ'!C129</f>
        <v>0</v>
      </c>
    </row>
    <row r="130" spans="1:7" ht="12" customHeight="1" x14ac:dyDescent="0.25">
      <c r="A130" s="17" t="s">
        <v>87</v>
      </c>
      <c r="B130" s="60" t="s">
        <v>223</v>
      </c>
      <c r="C130" s="120">
        <f>'4. mell.KÖH '!C130+'6. mell.Bölcsőde '!C130+'5. mell.Művelődési ház '!C130+'2.sz. Önkormányzat'!C130+'3.sz. VÜMESZ'!C130</f>
        <v>0</v>
      </c>
    </row>
    <row r="131" spans="1:7" ht="12" customHeight="1" x14ac:dyDescent="0.25">
      <c r="A131" s="17" t="s">
        <v>89</v>
      </c>
      <c r="B131" s="60" t="s">
        <v>224</v>
      </c>
      <c r="C131" s="120">
        <f>'4. mell.KÖH '!C131+'6. mell.Bölcsőde '!C131+'5. mell.Művelődési ház '!C131+'2.sz. Önkormányzat'!C131+'3.sz. VÜMESZ'!C131</f>
        <v>0</v>
      </c>
    </row>
    <row r="132" spans="1:7" ht="12" customHeight="1" thickBot="1" x14ac:dyDescent="0.3">
      <c r="A132" s="51" t="s">
        <v>91</v>
      </c>
      <c r="B132" s="61" t="s">
        <v>225</v>
      </c>
      <c r="C132" s="120">
        <f>'4. mell.KÖH '!C132+'6. mell.Bölcsőde '!C132+'5. mell.Művelődési ház '!C132+'2.sz. Önkormányzat'!C132+'3.sz. VÜMESZ'!C132</f>
        <v>0</v>
      </c>
    </row>
    <row r="133" spans="1:7" ht="12" customHeight="1" thickBot="1" x14ac:dyDescent="0.3">
      <c r="A133" s="13" t="s">
        <v>226</v>
      </c>
      <c r="B133" s="14" t="s">
        <v>227</v>
      </c>
      <c r="C133" s="15"/>
    </row>
    <row r="134" spans="1:7" ht="12" customHeight="1" x14ac:dyDescent="0.25">
      <c r="A134" s="17" t="s">
        <v>97</v>
      </c>
      <c r="B134" s="60" t="s">
        <v>228</v>
      </c>
      <c r="C134" s="120">
        <f>'4. mell.KÖH '!C134+'6. mell.Bölcsőde '!C134+'5. mell.Művelődési ház '!C134+'2.sz. Önkormányzat'!C134+'3.sz. VÜMESZ'!C134</f>
        <v>0</v>
      </c>
    </row>
    <row r="135" spans="1:7" ht="12" customHeight="1" x14ac:dyDescent="0.25">
      <c r="A135" s="17" t="s">
        <v>99</v>
      </c>
      <c r="B135" s="60" t="s">
        <v>229</v>
      </c>
      <c r="C135" s="120">
        <f>'4. mell.KÖH '!C135+'6. mell.Bölcsőde '!C135+'5. mell.Művelődési ház '!C135+'2.sz. Önkormányzat'!C135+'3.sz. VÜMESZ'!C135</f>
        <v>0</v>
      </c>
    </row>
    <row r="136" spans="1:7" ht="12" customHeight="1" x14ac:dyDescent="0.25">
      <c r="A136" s="17" t="s">
        <v>101</v>
      </c>
      <c r="B136" s="60" t="s">
        <v>356</v>
      </c>
      <c r="C136" s="120"/>
    </row>
    <row r="137" spans="1:7" ht="12" customHeight="1" thickBot="1" x14ac:dyDescent="0.3">
      <c r="A137" s="51" t="s">
        <v>103</v>
      </c>
      <c r="B137" s="61" t="s">
        <v>231</v>
      </c>
      <c r="C137" s="120">
        <f>'4. mell.KÖH '!C137+'6. mell.Bölcsőde '!C137+'5. mell.Művelődési ház '!C137+'2.sz. Önkormányzat'!C137+'3.sz. VÜMESZ'!C137</f>
        <v>0</v>
      </c>
    </row>
    <row r="138" spans="1:7" ht="12" customHeight="1" thickBot="1" x14ac:dyDescent="0.3">
      <c r="A138" s="13" t="s">
        <v>105</v>
      </c>
      <c r="B138" s="14" t="s">
        <v>232</v>
      </c>
      <c r="C138" s="15">
        <f>'4. mell.KÖH '!C138+'6. mell.Bölcsőde '!C138+'5. mell.Művelődési ház '!C138+'2.sz. Önkormányzat'!C138+'3.sz. VÜMESZ'!C138</f>
        <v>0</v>
      </c>
    </row>
    <row r="139" spans="1:7" ht="12" customHeight="1" x14ac:dyDescent="0.25">
      <c r="A139" s="17" t="s">
        <v>107</v>
      </c>
      <c r="B139" s="60" t="s">
        <v>233</v>
      </c>
      <c r="C139" s="120">
        <f>'4. mell.KÖH '!C139+'6. mell.Bölcsőde '!C139+'5. mell.Művelődési ház '!C139+'2.sz. Önkormányzat'!C139+'3.sz. VÜMESZ'!C139</f>
        <v>0</v>
      </c>
    </row>
    <row r="140" spans="1:7" ht="12" customHeight="1" x14ac:dyDescent="0.25">
      <c r="A140" s="17" t="s">
        <v>109</v>
      </c>
      <c r="B140" s="60" t="s">
        <v>234</v>
      </c>
      <c r="C140" s="120">
        <f>'4. mell.KÖH '!C140+'6. mell.Bölcsőde '!C140+'5. mell.Művelődési ház '!C140+'2.sz. Önkormányzat'!C140+'3.sz. VÜMESZ'!C140</f>
        <v>0</v>
      </c>
    </row>
    <row r="141" spans="1:7" ht="12" customHeight="1" x14ac:dyDescent="0.25">
      <c r="A141" s="17" t="s">
        <v>111</v>
      </c>
      <c r="B141" s="60" t="s">
        <v>235</v>
      </c>
      <c r="C141" s="120">
        <f>'4. mell.KÖH '!C141+'6. mell.Bölcsőde '!C141+'5. mell.Művelődési ház '!C141+'2.sz. Önkormányzat'!C141+'3.sz. VÜMESZ'!C141</f>
        <v>0</v>
      </c>
    </row>
    <row r="142" spans="1:7" ht="12" customHeight="1" thickBot="1" x14ac:dyDescent="0.3">
      <c r="A142" s="17" t="s">
        <v>113</v>
      </c>
      <c r="B142" s="60" t="s">
        <v>236</v>
      </c>
      <c r="C142" s="120">
        <f>'4. mell.KÖH '!C142+'6. mell.Bölcsőde '!C142+'5. mell.Művelődési ház '!C142+'2.sz. Önkormányzat'!C142+'3.sz. VÜMESZ'!C142</f>
        <v>0</v>
      </c>
    </row>
    <row r="143" spans="1:7" ht="15" customHeight="1" thickBot="1" x14ac:dyDescent="0.3">
      <c r="A143" s="13" t="s">
        <v>115</v>
      </c>
      <c r="B143" s="14" t="s">
        <v>237</v>
      </c>
      <c r="C143" s="15">
        <f>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15">
        <f>C123+C143</f>
        <v>2129083</v>
      </c>
    </row>
    <row r="146" spans="1:3" ht="15.75" customHeight="1" x14ac:dyDescent="0.25">
      <c r="A146" s="395" t="s">
        <v>358</v>
      </c>
      <c r="B146" s="395"/>
      <c r="C146" s="395"/>
    </row>
    <row r="147" spans="1:3" ht="15" customHeight="1" thickBot="1" x14ac:dyDescent="0.3">
      <c r="A147" s="392" t="s">
        <v>359</v>
      </c>
      <c r="B147" s="392"/>
      <c r="C147" s="5" t="s">
        <v>2</v>
      </c>
    </row>
    <row r="148" spans="1:3" ht="13.5" customHeight="1" thickBot="1" x14ac:dyDescent="0.3">
      <c r="A148" s="13">
        <v>1</v>
      </c>
      <c r="B148" s="55" t="s">
        <v>360</v>
      </c>
      <c r="C148" s="15">
        <f>+C60-C123</f>
        <v>-955445</v>
      </c>
    </row>
    <row r="149" spans="1:3" ht="27.75" customHeight="1" thickBot="1" x14ac:dyDescent="0.3">
      <c r="A149" s="13" t="s">
        <v>19</v>
      </c>
      <c r="B149" s="55" t="s">
        <v>361</v>
      </c>
      <c r="C149" s="15">
        <f>+C83-C143</f>
        <v>955445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1417322834645669" bottom="0.86614173228346458" header="0.78740157480314965" footer="0.51181102362204722"/>
  <pageSetup paperSize="8" scale="90" firstPageNumber="0" orientation="portrait" r:id="rId1"/>
  <headerFooter alignWithMargins="0">
    <oddHeader>&amp;R&amp;"Times New Roman CE,Félkövér dőlt"&amp;11 1.sz melléklet</oddHeader>
  </headerFooter>
  <rowBreaks count="1" manualBreakCount="1">
    <brk id="8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N28"/>
  <sheetViews>
    <sheetView view="pageLayout" zoomScaleNormal="120" zoomScaleSheetLayoutView="100" workbookViewId="0">
      <selection activeCell="N11" sqref="N11"/>
    </sheetView>
  </sheetViews>
  <sheetFormatPr defaultRowHeight="12.75" x14ac:dyDescent="0.2"/>
  <cols>
    <col min="8" max="8" width="9.6640625" customWidth="1"/>
    <col min="9" max="9" width="12.6640625" customWidth="1"/>
    <col min="10" max="10" width="9.6640625" customWidth="1"/>
    <col min="11" max="11" width="10.83203125" customWidth="1"/>
    <col min="12" max="12" width="12.6640625" customWidth="1"/>
    <col min="13" max="13" width="8.1640625" customWidth="1"/>
    <col min="17" max="17" width="13.1640625" customWidth="1"/>
    <col min="18" max="18" width="11.1640625" customWidth="1"/>
  </cols>
  <sheetData>
    <row r="1" spans="1:13" ht="18" x14ac:dyDescent="0.25">
      <c r="A1" s="409" t="s">
        <v>363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3" ht="15" x14ac:dyDescent="0.25">
      <c r="A2" s="410" t="s">
        <v>364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</row>
    <row r="3" spans="1:13" ht="15" x14ac:dyDescent="0.25">
      <c r="A3" s="410">
        <v>2018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</row>
    <row r="4" spans="1:13" ht="15" x14ac:dyDescent="0.25">
      <c r="A4" s="136"/>
      <c r="B4" s="136"/>
      <c r="C4" s="136"/>
      <c r="D4" s="136"/>
      <c r="E4" s="136"/>
      <c r="F4" s="136"/>
      <c r="G4" s="136"/>
      <c r="H4" s="410"/>
      <c r="I4" s="410"/>
      <c r="J4" s="410"/>
      <c r="K4" s="410"/>
      <c r="L4" s="410"/>
      <c r="M4" s="410"/>
    </row>
    <row r="5" spans="1:13" ht="15.75" customHeight="1" thickBot="1" x14ac:dyDescent="0.3">
      <c r="A5" s="411"/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</row>
    <row r="6" spans="1:13" ht="15.75" thickBot="1" x14ac:dyDescent="0.3">
      <c r="A6" s="137"/>
      <c r="B6" s="138"/>
      <c r="C6" s="138"/>
      <c r="D6" s="138"/>
      <c r="E6" s="138"/>
      <c r="F6" s="138"/>
      <c r="G6" s="139"/>
      <c r="H6" s="412" t="s">
        <v>365</v>
      </c>
      <c r="I6" s="412"/>
      <c r="J6" s="412"/>
      <c r="K6" s="412" t="s">
        <v>366</v>
      </c>
      <c r="L6" s="412"/>
      <c r="M6" s="413"/>
    </row>
    <row r="7" spans="1:13" ht="13.5" thickBot="1" x14ac:dyDescent="0.25">
      <c r="A7" s="137"/>
      <c r="B7" s="138"/>
      <c r="C7" s="138"/>
      <c r="D7" s="138"/>
      <c r="E7" s="138"/>
      <c r="F7" s="138"/>
      <c r="G7" s="138"/>
      <c r="H7" s="140" t="s">
        <v>367</v>
      </c>
      <c r="I7" s="141" t="s">
        <v>368</v>
      </c>
      <c r="J7" s="141" t="s">
        <v>369</v>
      </c>
      <c r="K7" s="141" t="s">
        <v>367</v>
      </c>
      <c r="L7" s="141" t="s">
        <v>368</v>
      </c>
      <c r="M7" s="164" t="s">
        <v>369</v>
      </c>
    </row>
    <row r="8" spans="1:13" ht="16.5" thickBot="1" x14ac:dyDescent="0.3">
      <c r="A8" s="142" t="s">
        <v>5</v>
      </c>
      <c r="B8" s="143"/>
      <c r="C8" s="144" t="s">
        <v>370</v>
      </c>
      <c r="D8" s="145"/>
      <c r="E8" s="145"/>
      <c r="F8" s="146"/>
      <c r="G8" s="147"/>
      <c r="H8" s="359">
        <f>SUM(H9:H11)</f>
        <v>20</v>
      </c>
      <c r="I8" s="359">
        <f t="shared" ref="I8:M8" si="0">SUM(I9:I11)</f>
        <v>0</v>
      </c>
      <c r="J8" s="359">
        <f t="shared" si="0"/>
        <v>20</v>
      </c>
      <c r="K8" s="359">
        <f t="shared" si="0"/>
        <v>19</v>
      </c>
      <c r="L8" s="359">
        <f t="shared" si="0"/>
        <v>0</v>
      </c>
      <c r="M8" s="359">
        <f t="shared" si="0"/>
        <v>19</v>
      </c>
    </row>
    <row r="9" spans="1:13" ht="15" x14ac:dyDescent="0.25">
      <c r="A9" s="148"/>
      <c r="B9" s="116"/>
      <c r="C9" s="149" t="s">
        <v>371</v>
      </c>
      <c r="D9" s="116"/>
      <c r="E9" s="116"/>
      <c r="F9" s="116"/>
      <c r="G9" s="116"/>
      <c r="H9" s="334">
        <v>18</v>
      </c>
      <c r="I9" s="335"/>
      <c r="J9" s="336">
        <f>SUM(H9:I9)</f>
        <v>18</v>
      </c>
      <c r="K9" s="337">
        <v>17</v>
      </c>
      <c r="L9" s="337"/>
      <c r="M9" s="338">
        <f>SUM(K9:L9)</f>
        <v>17</v>
      </c>
    </row>
    <row r="10" spans="1:13" ht="15" x14ac:dyDescent="0.25">
      <c r="A10" s="148"/>
      <c r="B10" s="116"/>
      <c r="C10" s="149" t="s">
        <v>560</v>
      </c>
      <c r="D10" s="116"/>
      <c r="E10" s="116"/>
      <c r="F10" s="116"/>
      <c r="G10" s="116"/>
      <c r="H10" s="378">
        <v>1</v>
      </c>
      <c r="I10" s="379"/>
      <c r="J10" s="380">
        <f>SUM(H10:I10)</f>
        <v>1</v>
      </c>
      <c r="K10" s="381">
        <v>1</v>
      </c>
      <c r="L10" s="381"/>
      <c r="M10" s="382">
        <v>1</v>
      </c>
    </row>
    <row r="11" spans="1:13" ht="15.75" thickBot="1" x14ac:dyDescent="0.3">
      <c r="A11" s="148"/>
      <c r="B11" s="116"/>
      <c r="C11" s="149" t="s">
        <v>559</v>
      </c>
      <c r="D11" s="116"/>
      <c r="E11" s="116"/>
      <c r="F11" s="116"/>
      <c r="G11" s="116"/>
      <c r="H11" s="383">
        <v>1</v>
      </c>
      <c r="I11" s="384"/>
      <c r="J11" s="385">
        <v>1</v>
      </c>
      <c r="K11" s="386">
        <v>1</v>
      </c>
      <c r="L11" s="386"/>
      <c r="M11" s="385">
        <v>1</v>
      </c>
    </row>
    <row r="12" spans="1:13" ht="16.5" thickBot="1" x14ac:dyDescent="0.3">
      <c r="A12" s="142" t="s">
        <v>19</v>
      </c>
      <c r="B12" s="143"/>
      <c r="C12" s="169" t="s">
        <v>372</v>
      </c>
      <c r="D12" s="145"/>
      <c r="E12" s="145"/>
      <c r="F12" s="146"/>
      <c r="G12" s="147"/>
      <c r="H12" s="359">
        <f>SUM(H13:H17)</f>
        <v>4</v>
      </c>
      <c r="I12" s="359">
        <f t="shared" ref="I12:M12" si="1">SUM(I13:I17)</f>
        <v>7</v>
      </c>
      <c r="J12" s="359">
        <f t="shared" si="1"/>
        <v>11</v>
      </c>
      <c r="K12" s="359">
        <f t="shared" si="1"/>
        <v>3</v>
      </c>
      <c r="L12" s="359">
        <f t="shared" si="1"/>
        <v>7</v>
      </c>
      <c r="M12" s="359">
        <f t="shared" si="1"/>
        <v>10</v>
      </c>
    </row>
    <row r="13" spans="1:13" ht="15.75" x14ac:dyDescent="0.25">
      <c r="A13" s="150"/>
      <c r="B13" s="116"/>
      <c r="C13" s="116" t="s">
        <v>373</v>
      </c>
      <c r="D13" s="112"/>
      <c r="E13" s="112"/>
      <c r="F13" s="113"/>
      <c r="G13" s="113"/>
      <c r="H13" s="339">
        <v>1</v>
      </c>
      <c r="I13" s="340"/>
      <c r="J13" s="341">
        <f t="shared" ref="J13:J24" si="2">SUM(H13:I13)</f>
        <v>1</v>
      </c>
      <c r="K13" s="342">
        <v>1</v>
      </c>
      <c r="L13" s="340"/>
      <c r="M13" s="343">
        <f t="shared" ref="M13:M23" si="3">SUM(K13:L13)</f>
        <v>1</v>
      </c>
    </row>
    <row r="14" spans="1:13" ht="14.25" x14ac:dyDescent="0.2">
      <c r="A14" s="148"/>
      <c r="B14" s="116"/>
      <c r="C14" s="119" t="s">
        <v>374</v>
      </c>
      <c r="D14" s="116"/>
      <c r="E14" s="116"/>
      <c r="F14" s="116"/>
      <c r="G14" s="116"/>
      <c r="H14" s="344"/>
      <c r="I14" s="345">
        <v>2</v>
      </c>
      <c r="J14" s="341">
        <f t="shared" si="2"/>
        <v>2</v>
      </c>
      <c r="K14" s="346"/>
      <c r="L14" s="346">
        <v>2</v>
      </c>
      <c r="M14" s="343">
        <f t="shared" si="3"/>
        <v>2</v>
      </c>
    </row>
    <row r="15" spans="1:13" ht="14.25" x14ac:dyDescent="0.2">
      <c r="A15" s="148"/>
      <c r="B15" s="116"/>
      <c r="C15" s="119" t="s">
        <v>375</v>
      </c>
      <c r="D15" s="116"/>
      <c r="E15" s="116"/>
      <c r="F15" s="116"/>
      <c r="G15" s="116"/>
      <c r="H15" s="344"/>
      <c r="I15" s="345">
        <v>5</v>
      </c>
      <c r="J15" s="341">
        <f t="shared" si="2"/>
        <v>5</v>
      </c>
      <c r="K15" s="346"/>
      <c r="L15" s="346">
        <v>5</v>
      </c>
      <c r="M15" s="343">
        <f t="shared" si="3"/>
        <v>5</v>
      </c>
    </row>
    <row r="16" spans="1:13" ht="14.25" x14ac:dyDescent="0.2">
      <c r="A16" s="148"/>
      <c r="B16" s="116"/>
      <c r="C16" s="116" t="s">
        <v>376</v>
      </c>
      <c r="D16" s="116"/>
      <c r="E16" s="116"/>
      <c r="F16" s="116"/>
      <c r="G16" s="116"/>
      <c r="H16" s="344">
        <v>3</v>
      </c>
      <c r="I16" s="345"/>
      <c r="J16" s="341">
        <f t="shared" si="2"/>
        <v>3</v>
      </c>
      <c r="K16" s="346">
        <v>2</v>
      </c>
      <c r="L16" s="346"/>
      <c r="M16" s="343">
        <f t="shared" si="3"/>
        <v>2</v>
      </c>
    </row>
    <row r="17" spans="1:14" ht="13.5" thickBot="1" x14ac:dyDescent="0.25"/>
    <row r="18" spans="1:14" ht="15.75" thickBot="1" x14ac:dyDescent="0.3">
      <c r="A18" s="151" t="s">
        <v>33</v>
      </c>
      <c r="B18" s="152"/>
      <c r="C18" s="152" t="s">
        <v>378</v>
      </c>
      <c r="D18" s="152"/>
      <c r="E18" s="152"/>
      <c r="F18" s="153"/>
      <c r="G18" s="154"/>
      <c r="H18" s="360">
        <f t="shared" ref="H18:M18" si="4">SUM(H19:H20)</f>
        <v>10</v>
      </c>
      <c r="I18" s="360">
        <f t="shared" si="4"/>
        <v>0</v>
      </c>
      <c r="J18" s="360">
        <f t="shared" si="4"/>
        <v>10</v>
      </c>
      <c r="K18" s="360">
        <f t="shared" si="4"/>
        <v>10</v>
      </c>
      <c r="L18" s="360">
        <f t="shared" si="4"/>
        <v>0</v>
      </c>
      <c r="M18" s="360">
        <f t="shared" si="4"/>
        <v>10</v>
      </c>
    </row>
    <row r="19" spans="1:14" ht="15" x14ac:dyDescent="0.25">
      <c r="A19" s="155"/>
      <c r="B19" s="156"/>
      <c r="C19" s="157" t="s">
        <v>379</v>
      </c>
      <c r="D19" s="156"/>
      <c r="E19" s="156"/>
      <c r="F19" s="156"/>
      <c r="G19" s="156"/>
      <c r="H19" s="361">
        <v>8</v>
      </c>
      <c r="I19" s="362"/>
      <c r="J19" s="362">
        <f t="shared" si="2"/>
        <v>8</v>
      </c>
      <c r="K19" s="363">
        <v>8</v>
      </c>
      <c r="L19" s="363"/>
      <c r="M19" s="364">
        <f t="shared" si="3"/>
        <v>8</v>
      </c>
      <c r="N19" s="135"/>
    </row>
    <row r="20" spans="1:14" ht="15.75" thickBot="1" x14ac:dyDescent="0.3">
      <c r="A20" s="158"/>
      <c r="B20" s="159"/>
      <c r="C20" s="160" t="s">
        <v>380</v>
      </c>
      <c r="D20" s="159"/>
      <c r="E20" s="159"/>
      <c r="F20" s="159"/>
      <c r="G20" s="159"/>
      <c r="H20" s="365">
        <v>2</v>
      </c>
      <c r="I20" s="366"/>
      <c r="J20" s="366">
        <f t="shared" si="2"/>
        <v>2</v>
      </c>
      <c r="K20" s="367">
        <v>2</v>
      </c>
      <c r="L20" s="367"/>
      <c r="M20" s="368">
        <f t="shared" si="3"/>
        <v>2</v>
      </c>
    </row>
    <row r="21" spans="1:14" ht="15.75" thickBot="1" x14ac:dyDescent="0.3">
      <c r="A21" s="151" t="s">
        <v>61</v>
      </c>
      <c r="B21" s="152"/>
      <c r="C21" s="152" t="s">
        <v>381</v>
      </c>
      <c r="D21" s="152"/>
      <c r="E21" s="152"/>
      <c r="F21" s="153"/>
      <c r="G21" s="154"/>
      <c r="H21" s="360">
        <f t="shared" ref="H21:M21" si="5">SUM(H22:H24)</f>
        <v>7.5</v>
      </c>
      <c r="I21" s="360">
        <f t="shared" si="5"/>
        <v>0</v>
      </c>
      <c r="J21" s="369">
        <f t="shared" si="5"/>
        <v>7.5</v>
      </c>
      <c r="K21" s="360">
        <f t="shared" si="5"/>
        <v>7</v>
      </c>
      <c r="L21" s="360">
        <f t="shared" si="5"/>
        <v>0</v>
      </c>
      <c r="M21" s="370">
        <f t="shared" si="5"/>
        <v>7</v>
      </c>
    </row>
    <row r="22" spans="1:14" ht="14.25" x14ac:dyDescent="0.2">
      <c r="A22" s="148"/>
      <c r="B22" s="116"/>
      <c r="C22" s="161" t="s">
        <v>381</v>
      </c>
      <c r="D22" s="116"/>
      <c r="E22" s="116"/>
      <c r="F22" s="116"/>
      <c r="G22" s="116"/>
      <c r="H22" s="347">
        <v>5</v>
      </c>
      <c r="I22" s="348"/>
      <c r="J22" s="349">
        <f t="shared" si="2"/>
        <v>5</v>
      </c>
      <c r="K22" s="348">
        <v>5</v>
      </c>
      <c r="L22" s="348"/>
      <c r="M22" s="350">
        <f t="shared" si="3"/>
        <v>5</v>
      </c>
    </row>
    <row r="23" spans="1:14" ht="14.25" x14ac:dyDescent="0.2">
      <c r="A23" s="148"/>
      <c r="B23" s="116"/>
      <c r="C23" s="161" t="s">
        <v>382</v>
      </c>
      <c r="D23" s="116"/>
      <c r="E23" s="116"/>
      <c r="F23" s="116"/>
      <c r="G23" s="116"/>
      <c r="H23" s="351">
        <v>1.5</v>
      </c>
      <c r="I23" s="352"/>
      <c r="J23" s="353">
        <f t="shared" si="2"/>
        <v>1.5</v>
      </c>
      <c r="K23" s="352">
        <v>1</v>
      </c>
      <c r="L23" s="352"/>
      <c r="M23" s="354">
        <f t="shared" si="3"/>
        <v>1</v>
      </c>
    </row>
    <row r="24" spans="1:14" ht="15" thickBot="1" x14ac:dyDescent="0.25">
      <c r="A24" s="148"/>
      <c r="B24" s="116"/>
      <c r="C24" s="161" t="s">
        <v>528</v>
      </c>
      <c r="D24" s="116"/>
      <c r="E24" s="116"/>
      <c r="F24" s="116"/>
      <c r="G24" s="116"/>
      <c r="H24" s="355">
        <v>1</v>
      </c>
      <c r="I24" s="356"/>
      <c r="J24" s="357">
        <f t="shared" si="2"/>
        <v>1</v>
      </c>
      <c r="K24" s="356">
        <v>1</v>
      </c>
      <c r="L24" s="356"/>
      <c r="M24" s="358">
        <f>SUM(K24:L24)</f>
        <v>1</v>
      </c>
    </row>
    <row r="25" spans="1:14" ht="15.75" thickBot="1" x14ac:dyDescent="0.3">
      <c r="A25" s="151" t="s">
        <v>61</v>
      </c>
      <c r="B25" s="152"/>
      <c r="C25" s="152" t="s">
        <v>384</v>
      </c>
      <c r="D25" s="152"/>
      <c r="E25" s="152"/>
      <c r="F25" s="153"/>
      <c r="G25" s="154"/>
      <c r="H25" s="360">
        <f>SUM(H26:H27)</f>
        <v>12</v>
      </c>
      <c r="I25" s="360">
        <f t="shared" ref="I25:M25" si="6">SUM(I26:I27)</f>
        <v>27</v>
      </c>
      <c r="J25" s="360">
        <f t="shared" si="6"/>
        <v>39</v>
      </c>
      <c r="K25" s="360">
        <f t="shared" si="6"/>
        <v>12</v>
      </c>
      <c r="L25" s="360">
        <f t="shared" si="6"/>
        <v>27</v>
      </c>
      <c r="M25" s="360">
        <f t="shared" si="6"/>
        <v>39</v>
      </c>
    </row>
    <row r="26" spans="1:14" ht="15" x14ac:dyDescent="0.25">
      <c r="A26" s="303"/>
      <c r="B26" s="304"/>
      <c r="C26" s="305" t="s">
        <v>521</v>
      </c>
      <c r="D26" s="304"/>
      <c r="E26" s="304"/>
      <c r="F26" s="304"/>
      <c r="G26" s="304"/>
      <c r="H26" s="371">
        <v>1</v>
      </c>
      <c r="I26" s="372">
        <v>27</v>
      </c>
      <c r="J26" s="373">
        <v>28</v>
      </c>
      <c r="K26" s="372">
        <v>1</v>
      </c>
      <c r="L26" s="372">
        <v>27</v>
      </c>
      <c r="M26" s="374">
        <v>28</v>
      </c>
    </row>
    <row r="27" spans="1:14" ht="15" thickBot="1" x14ac:dyDescent="0.25">
      <c r="A27" s="148"/>
      <c r="B27" s="116"/>
      <c r="C27" s="119" t="s">
        <v>377</v>
      </c>
      <c r="D27" s="116"/>
      <c r="E27" s="116"/>
      <c r="F27" s="116"/>
      <c r="G27" s="116"/>
      <c r="H27" s="375">
        <v>11</v>
      </c>
      <c r="I27" s="376"/>
      <c r="J27" s="353">
        <f>SUM(H27:I27)</f>
        <v>11</v>
      </c>
      <c r="K27" s="352">
        <v>11</v>
      </c>
      <c r="L27" s="352"/>
      <c r="M27" s="354">
        <f>SUM(K27:L27)</f>
        <v>11</v>
      </c>
    </row>
    <row r="28" spans="1:14" ht="16.5" thickBot="1" x14ac:dyDescent="0.3">
      <c r="A28" s="162"/>
      <c r="B28" s="145" t="s">
        <v>383</v>
      </c>
      <c r="C28" s="145"/>
      <c r="D28" s="145"/>
      <c r="E28" s="145"/>
      <c r="F28" s="145"/>
      <c r="G28" s="163"/>
      <c r="H28" s="377">
        <f t="shared" ref="H28:M28" si="7">H8+H12+H18+H21+H25</f>
        <v>53.5</v>
      </c>
      <c r="I28" s="377">
        <f t="shared" si="7"/>
        <v>34</v>
      </c>
      <c r="J28" s="377">
        <f t="shared" si="7"/>
        <v>87.5</v>
      </c>
      <c r="K28" s="377">
        <f t="shared" si="7"/>
        <v>51</v>
      </c>
      <c r="L28" s="377">
        <f t="shared" si="7"/>
        <v>34</v>
      </c>
      <c r="M28" s="377">
        <f t="shared" si="7"/>
        <v>85</v>
      </c>
    </row>
  </sheetData>
  <sheetProtection selectLockedCells="1" selectUnlockedCells="1"/>
  <mergeCells count="7">
    <mergeCell ref="A1:M1"/>
    <mergeCell ref="A2:M2"/>
    <mergeCell ref="A5:M5"/>
    <mergeCell ref="H6:J6"/>
    <mergeCell ref="K6:M6"/>
    <mergeCell ref="H4:M4"/>
    <mergeCell ref="A3:M3"/>
  </mergeCells>
  <pageMargins left="0.70833333333333337" right="0.70833333333333337" top="0.74861111111111112" bottom="0.74791666666666667" header="0.31527777777777777" footer="0.51180555555555551"/>
  <pageSetup paperSize="9" scale="75" firstPageNumber="0" orientation="landscape" r:id="rId1"/>
  <headerFooter alignWithMargins="0">
    <oddHeader>&amp;R&amp;12 10.sz.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49"/>
  <sheetViews>
    <sheetView view="pageLayout" topLeftCell="A76" zoomScaleNormal="120" zoomScaleSheetLayoutView="100" workbookViewId="0">
      <selection activeCell="B84" sqref="B84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4" width="9" style="3" customWidth="1"/>
    <col min="5" max="16384" width="9.33203125" style="3"/>
  </cols>
  <sheetData>
    <row r="1" spans="1:3" ht="15.95" customHeight="1" x14ac:dyDescent="0.25">
      <c r="A1" s="393" t="s">
        <v>547</v>
      </c>
      <c r="B1" s="393"/>
      <c r="C1" s="393"/>
    </row>
    <row r="2" spans="1:3" ht="15.95" customHeight="1" thickBot="1" x14ac:dyDescent="0.3">
      <c r="A2" s="392" t="s">
        <v>1</v>
      </c>
      <c r="B2" s="392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517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v>197061</v>
      </c>
    </row>
    <row r="6" spans="1:3" s="16" customFormat="1" ht="12" customHeight="1" x14ac:dyDescent="0.2">
      <c r="A6" s="17" t="s">
        <v>7</v>
      </c>
      <c r="B6" s="18" t="s">
        <v>8</v>
      </c>
      <c r="C6" s="69">
        <v>0</v>
      </c>
    </row>
    <row r="7" spans="1:3" s="16" customFormat="1" ht="12" customHeight="1" x14ac:dyDescent="0.2">
      <c r="A7" s="19" t="s">
        <v>9</v>
      </c>
      <c r="B7" s="20" t="s">
        <v>10</v>
      </c>
      <c r="C7" s="69">
        <v>132762</v>
      </c>
    </row>
    <row r="8" spans="1:3" s="16" customFormat="1" ht="12" customHeight="1" x14ac:dyDescent="0.2">
      <c r="A8" s="19" t="s">
        <v>11</v>
      </c>
      <c r="B8" s="20" t="s">
        <v>12</v>
      </c>
      <c r="C8" s="69">
        <v>56889</v>
      </c>
    </row>
    <row r="9" spans="1:3" s="16" customFormat="1" ht="12" customHeight="1" x14ac:dyDescent="0.2">
      <c r="A9" s="19" t="s">
        <v>13</v>
      </c>
      <c r="B9" s="20" t="s">
        <v>14</v>
      </c>
      <c r="C9" s="69">
        <v>7410</v>
      </c>
    </row>
    <row r="10" spans="1:3" s="16" customFormat="1" ht="12" customHeight="1" x14ac:dyDescent="0.2">
      <c r="A10" s="19" t="s">
        <v>15</v>
      </c>
      <c r="B10" s="20" t="s">
        <v>16</v>
      </c>
      <c r="C10" s="69">
        <v>0</v>
      </c>
    </row>
    <row r="11" spans="1:3" s="16" customFormat="1" ht="12" customHeight="1" thickBot="1" x14ac:dyDescent="0.25">
      <c r="A11" s="21" t="s">
        <v>17</v>
      </c>
      <c r="B11" s="22" t="s">
        <v>18</v>
      </c>
      <c r="C11" s="69">
        <v>0</v>
      </c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v>71033</v>
      </c>
    </row>
    <row r="13" spans="1:3" s="16" customFormat="1" ht="12" customHeight="1" x14ac:dyDescent="0.2">
      <c r="A13" s="17" t="s">
        <v>21</v>
      </c>
      <c r="B13" s="18" t="s">
        <v>22</v>
      </c>
      <c r="C13" s="69">
        <v>0</v>
      </c>
    </row>
    <row r="14" spans="1:3" s="16" customFormat="1" ht="12" customHeight="1" x14ac:dyDescent="0.2">
      <c r="A14" s="19" t="s">
        <v>23</v>
      </c>
      <c r="B14" s="20" t="s">
        <v>24</v>
      </c>
      <c r="C14" s="69">
        <v>0</v>
      </c>
    </row>
    <row r="15" spans="1:3" s="16" customFormat="1" ht="12" customHeight="1" x14ac:dyDescent="0.2">
      <c r="A15" s="19" t="s">
        <v>25</v>
      </c>
      <c r="B15" s="20" t="s">
        <v>26</v>
      </c>
      <c r="C15" s="69">
        <v>0</v>
      </c>
    </row>
    <row r="16" spans="1:3" s="16" customFormat="1" ht="12" customHeight="1" x14ac:dyDescent="0.2">
      <c r="A16" s="19" t="s">
        <v>27</v>
      </c>
      <c r="B16" s="20" t="s">
        <v>28</v>
      </c>
      <c r="C16" s="69">
        <v>0</v>
      </c>
    </row>
    <row r="17" spans="1:3" s="16" customFormat="1" ht="12" customHeight="1" x14ac:dyDescent="0.2">
      <c r="A17" s="19" t="s">
        <v>29</v>
      </c>
      <c r="B17" s="20" t="s">
        <v>30</v>
      </c>
      <c r="C17" s="69">
        <v>71033</v>
      </c>
    </row>
    <row r="18" spans="1:3" s="16" customFormat="1" ht="12" customHeight="1" thickBot="1" x14ac:dyDescent="0.25">
      <c r="A18" s="21" t="s">
        <v>31</v>
      </c>
      <c r="B18" s="22" t="s">
        <v>32</v>
      </c>
      <c r="C18" s="69">
        <v>40400</v>
      </c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v>14894</v>
      </c>
    </row>
    <row r="20" spans="1:3" s="16" customFormat="1" ht="12" customHeight="1" x14ac:dyDescent="0.2">
      <c r="A20" s="17" t="s">
        <v>35</v>
      </c>
      <c r="B20" s="18" t="s">
        <v>36</v>
      </c>
      <c r="C20" s="69">
        <v>14894</v>
      </c>
    </row>
    <row r="21" spans="1:3" s="16" customFormat="1" ht="12" customHeight="1" x14ac:dyDescent="0.2">
      <c r="A21" s="19" t="s">
        <v>37</v>
      </c>
      <c r="B21" s="20" t="s">
        <v>38</v>
      </c>
      <c r="C21" s="69">
        <v>0</v>
      </c>
    </row>
    <row r="22" spans="1:3" s="16" customFormat="1" ht="12" customHeight="1" x14ac:dyDescent="0.2">
      <c r="A22" s="19" t="s">
        <v>39</v>
      </c>
      <c r="B22" s="20" t="s">
        <v>40</v>
      </c>
      <c r="C22" s="69">
        <v>0</v>
      </c>
    </row>
    <row r="23" spans="1:3" s="16" customFormat="1" ht="12" customHeight="1" x14ac:dyDescent="0.2">
      <c r="A23" s="19" t="s">
        <v>41</v>
      </c>
      <c r="B23" s="20" t="s">
        <v>42</v>
      </c>
      <c r="C23" s="69">
        <v>0</v>
      </c>
    </row>
    <row r="24" spans="1:3" s="16" customFormat="1" ht="12" customHeight="1" x14ac:dyDescent="0.2">
      <c r="A24" s="19" t="s">
        <v>43</v>
      </c>
      <c r="B24" s="20" t="s">
        <v>44</v>
      </c>
      <c r="C24" s="69">
        <v>0</v>
      </c>
    </row>
    <row r="25" spans="1:3" s="16" customFormat="1" ht="12" customHeight="1" thickBot="1" x14ac:dyDescent="0.25">
      <c r="A25" s="21" t="s">
        <v>45</v>
      </c>
      <c r="B25" s="22" t="s">
        <v>46</v>
      </c>
      <c r="C25" s="69">
        <v>0</v>
      </c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v>754240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v>730640</v>
      </c>
    </row>
    <row r="28" spans="1:3" s="16" customFormat="1" ht="12" customHeight="1" x14ac:dyDescent="0.2">
      <c r="A28" s="19" t="s">
        <v>51</v>
      </c>
      <c r="B28" s="20" t="s">
        <v>52</v>
      </c>
      <c r="C28" s="69">
        <v>130640</v>
      </c>
    </row>
    <row r="29" spans="1:3" s="16" customFormat="1" ht="12" customHeight="1" x14ac:dyDescent="0.2">
      <c r="A29" s="19" t="s">
        <v>53</v>
      </c>
      <c r="B29" s="20" t="s">
        <v>54</v>
      </c>
      <c r="C29" s="69">
        <v>600000</v>
      </c>
    </row>
    <row r="30" spans="1:3" s="16" customFormat="1" ht="12" customHeight="1" x14ac:dyDescent="0.2">
      <c r="A30" s="19" t="s">
        <v>55</v>
      </c>
      <c r="B30" s="20" t="s">
        <v>56</v>
      </c>
      <c r="C30" s="69">
        <v>22000</v>
      </c>
    </row>
    <row r="31" spans="1:3" s="16" customFormat="1" ht="12" customHeight="1" x14ac:dyDescent="0.2">
      <c r="A31" s="19" t="s">
        <v>57</v>
      </c>
      <c r="B31" s="20" t="s">
        <v>58</v>
      </c>
      <c r="C31" s="69">
        <v>1100</v>
      </c>
    </row>
    <row r="32" spans="1:3" s="16" customFormat="1" ht="12" customHeight="1" thickBot="1" x14ac:dyDescent="0.25">
      <c r="A32" s="21" t="s">
        <v>59</v>
      </c>
      <c r="B32" s="22" t="s">
        <v>60</v>
      </c>
      <c r="C32" s="69">
        <v>500</v>
      </c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v>100610</v>
      </c>
    </row>
    <row r="34" spans="1:3" s="16" customFormat="1" ht="12" customHeight="1" x14ac:dyDescent="0.2">
      <c r="A34" s="17" t="s">
        <v>63</v>
      </c>
      <c r="B34" s="18" t="s">
        <v>64</v>
      </c>
      <c r="C34" s="69">
        <v>0</v>
      </c>
    </row>
    <row r="35" spans="1:3" s="16" customFormat="1" ht="12" customHeight="1" x14ac:dyDescent="0.2">
      <c r="A35" s="19" t="s">
        <v>65</v>
      </c>
      <c r="B35" s="20" t="s">
        <v>66</v>
      </c>
      <c r="C35" s="69">
        <v>15333</v>
      </c>
    </row>
    <row r="36" spans="1:3" s="16" customFormat="1" ht="12" customHeight="1" x14ac:dyDescent="0.2">
      <c r="A36" s="19" t="s">
        <v>67</v>
      </c>
      <c r="B36" s="20" t="s">
        <v>68</v>
      </c>
      <c r="C36" s="69">
        <v>18802</v>
      </c>
    </row>
    <row r="37" spans="1:3" s="16" customFormat="1" ht="12" customHeight="1" x14ac:dyDescent="0.2">
      <c r="A37" s="19" t="s">
        <v>69</v>
      </c>
      <c r="B37" s="20" t="s">
        <v>70</v>
      </c>
      <c r="C37" s="69">
        <v>7091</v>
      </c>
    </row>
    <row r="38" spans="1:3" s="16" customFormat="1" ht="12" customHeight="1" x14ac:dyDescent="0.2">
      <c r="A38" s="19" t="s">
        <v>71</v>
      </c>
      <c r="B38" s="20" t="s">
        <v>72</v>
      </c>
      <c r="C38" s="69">
        <v>28723</v>
      </c>
    </row>
    <row r="39" spans="1:3" s="16" customFormat="1" ht="12" customHeight="1" x14ac:dyDescent="0.2">
      <c r="A39" s="19" t="s">
        <v>73</v>
      </c>
      <c r="B39" s="20" t="s">
        <v>74</v>
      </c>
      <c r="C39" s="69">
        <v>12261</v>
      </c>
    </row>
    <row r="40" spans="1:3" s="16" customFormat="1" ht="12" customHeight="1" x14ac:dyDescent="0.2">
      <c r="A40" s="19" t="s">
        <v>75</v>
      </c>
      <c r="B40" s="20" t="s">
        <v>76</v>
      </c>
      <c r="C40" s="69">
        <v>18000</v>
      </c>
    </row>
    <row r="41" spans="1:3" s="16" customFormat="1" ht="12" customHeight="1" x14ac:dyDescent="0.2">
      <c r="A41" s="19" t="s">
        <v>77</v>
      </c>
      <c r="B41" s="20" t="s">
        <v>78</v>
      </c>
      <c r="C41" s="69">
        <v>400</v>
      </c>
    </row>
    <row r="42" spans="1:3" s="16" customFormat="1" ht="12" customHeight="1" x14ac:dyDescent="0.2">
      <c r="A42" s="19" t="s">
        <v>79</v>
      </c>
      <c r="B42" s="20" t="s">
        <v>80</v>
      </c>
      <c r="C42" s="69">
        <v>0</v>
      </c>
    </row>
    <row r="43" spans="1:3" s="16" customFormat="1" ht="12" customHeight="1" thickBot="1" x14ac:dyDescent="0.25">
      <c r="A43" s="21" t="s">
        <v>81</v>
      </c>
      <c r="B43" s="22" t="s">
        <v>82</v>
      </c>
      <c r="C43" s="69">
        <v>0</v>
      </c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v>35000</v>
      </c>
    </row>
    <row r="45" spans="1:3" s="16" customFormat="1" ht="12" customHeight="1" x14ac:dyDescent="0.2">
      <c r="A45" s="17" t="s">
        <v>85</v>
      </c>
      <c r="B45" s="18" t="s">
        <v>86</v>
      </c>
      <c r="C45" s="69">
        <v>0</v>
      </c>
    </row>
    <row r="46" spans="1:3" s="16" customFormat="1" ht="12" customHeight="1" x14ac:dyDescent="0.2">
      <c r="A46" s="19" t="s">
        <v>87</v>
      </c>
      <c r="B46" s="20" t="s">
        <v>88</v>
      </c>
      <c r="C46" s="69">
        <v>35000</v>
      </c>
    </row>
    <row r="47" spans="1:3" s="16" customFormat="1" ht="12" customHeight="1" x14ac:dyDescent="0.2">
      <c r="A47" s="19" t="s">
        <v>89</v>
      </c>
      <c r="B47" s="20" t="s">
        <v>90</v>
      </c>
      <c r="C47" s="69">
        <v>0</v>
      </c>
    </row>
    <row r="48" spans="1:3" s="16" customFormat="1" ht="12" customHeight="1" x14ac:dyDescent="0.2">
      <c r="A48" s="19" t="s">
        <v>91</v>
      </c>
      <c r="B48" s="20" t="s">
        <v>92</v>
      </c>
      <c r="C48" s="69">
        <v>0</v>
      </c>
    </row>
    <row r="49" spans="1:3" s="16" customFormat="1" ht="12" customHeight="1" thickBot="1" x14ac:dyDescent="0.25">
      <c r="A49" s="21" t="s">
        <v>93</v>
      </c>
      <c r="B49" s="22" t="s">
        <v>94</v>
      </c>
      <c r="C49" s="69">
        <v>0</v>
      </c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9">
        <v>0</v>
      </c>
    </row>
    <row r="52" spans="1:3" s="16" customFormat="1" ht="12" customHeight="1" x14ac:dyDescent="0.2">
      <c r="A52" s="19" t="s">
        <v>99</v>
      </c>
      <c r="B52" s="20" t="s">
        <v>100</v>
      </c>
      <c r="C52" s="69">
        <v>0</v>
      </c>
    </row>
    <row r="53" spans="1:3" s="16" customFormat="1" ht="12" customHeight="1" x14ac:dyDescent="0.2">
      <c r="A53" s="19" t="s">
        <v>101</v>
      </c>
      <c r="B53" s="20" t="s">
        <v>102</v>
      </c>
      <c r="C53" s="69">
        <v>0</v>
      </c>
    </row>
    <row r="54" spans="1:3" s="16" customFormat="1" ht="12" customHeight="1" thickBot="1" x14ac:dyDescent="0.25">
      <c r="A54" s="21" t="s">
        <v>103</v>
      </c>
      <c r="B54" s="22" t="s">
        <v>104</v>
      </c>
      <c r="C54" s="69">
        <v>0</v>
      </c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9">
        <v>0</v>
      </c>
    </row>
    <row r="57" spans="1:3" s="16" customFormat="1" ht="12" customHeight="1" x14ac:dyDescent="0.2">
      <c r="A57" s="19" t="s">
        <v>109</v>
      </c>
      <c r="B57" s="20" t="s">
        <v>110</v>
      </c>
      <c r="C57" s="69">
        <v>0</v>
      </c>
    </row>
    <row r="58" spans="1:3" s="16" customFormat="1" ht="12" customHeight="1" x14ac:dyDescent="0.2">
      <c r="A58" s="19" t="s">
        <v>111</v>
      </c>
      <c r="B58" s="20" t="s">
        <v>112</v>
      </c>
      <c r="C58" s="69">
        <v>0</v>
      </c>
    </row>
    <row r="59" spans="1:3" s="16" customFormat="1" ht="12" customHeight="1" thickBot="1" x14ac:dyDescent="0.25">
      <c r="A59" s="21" t="s">
        <v>113</v>
      </c>
      <c r="B59" s="22" t="s">
        <v>114</v>
      </c>
      <c r="C59" s="69">
        <v>0</v>
      </c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v>1172838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9">
        <v>0</v>
      </c>
    </row>
    <row r="63" spans="1:3" s="16" customFormat="1" ht="12" customHeight="1" x14ac:dyDescent="0.2">
      <c r="A63" s="19" t="s">
        <v>121</v>
      </c>
      <c r="B63" s="20" t="s">
        <v>122</v>
      </c>
      <c r="C63" s="69">
        <v>0</v>
      </c>
    </row>
    <row r="64" spans="1:3" s="16" customFormat="1" ht="12" customHeight="1" thickBot="1" x14ac:dyDescent="0.25">
      <c r="A64" s="21" t="s">
        <v>123</v>
      </c>
      <c r="B64" s="25" t="s">
        <v>124</v>
      </c>
      <c r="C64" s="69">
        <v>0</v>
      </c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9">
        <v>0</v>
      </c>
    </row>
    <row r="67" spans="1:3" s="16" customFormat="1" ht="12" customHeight="1" x14ac:dyDescent="0.2">
      <c r="A67" s="19" t="s">
        <v>129</v>
      </c>
      <c r="B67" s="20" t="s">
        <v>130</v>
      </c>
      <c r="C67" s="69">
        <v>0</v>
      </c>
    </row>
    <row r="68" spans="1:3" s="16" customFormat="1" ht="12" customHeight="1" x14ac:dyDescent="0.2">
      <c r="A68" s="19" t="s">
        <v>131</v>
      </c>
      <c r="B68" s="20" t="s">
        <v>132</v>
      </c>
      <c r="C68" s="69">
        <v>0</v>
      </c>
    </row>
    <row r="69" spans="1:3" s="16" customFormat="1" ht="12" customHeight="1" thickBot="1" x14ac:dyDescent="0.25">
      <c r="A69" s="21" t="s">
        <v>133</v>
      </c>
      <c r="B69" s="22" t="s">
        <v>134</v>
      </c>
      <c r="C69" s="69">
        <v>0</v>
      </c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v>834808</v>
      </c>
    </row>
    <row r="71" spans="1:3" s="16" customFormat="1" ht="12" customHeight="1" x14ac:dyDescent="0.2">
      <c r="A71" s="17" t="s">
        <v>137</v>
      </c>
      <c r="B71" s="18" t="s">
        <v>138</v>
      </c>
      <c r="C71" s="69">
        <v>791558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9">
        <v>0</v>
      </c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v>0</v>
      </c>
    </row>
    <row r="74" spans="1:3" s="16" customFormat="1" ht="12" customHeight="1" x14ac:dyDescent="0.2">
      <c r="A74" s="17" t="s">
        <v>143</v>
      </c>
      <c r="B74" s="18" t="s">
        <v>144</v>
      </c>
      <c r="C74" s="69">
        <v>0</v>
      </c>
    </row>
    <row r="75" spans="1:3" s="16" customFormat="1" ht="12" customHeight="1" x14ac:dyDescent="0.2">
      <c r="A75" s="19" t="s">
        <v>145</v>
      </c>
      <c r="B75" s="20" t="s">
        <v>146</v>
      </c>
      <c r="C75" s="69">
        <v>0</v>
      </c>
    </row>
    <row r="76" spans="1:3" s="16" customFormat="1" ht="12" customHeight="1" thickBot="1" x14ac:dyDescent="0.25">
      <c r="A76" s="21" t="s">
        <v>147</v>
      </c>
      <c r="B76" s="22" t="s">
        <v>357</v>
      </c>
      <c r="C76" s="69"/>
    </row>
    <row r="77" spans="1:3" s="16" customFormat="1" ht="12" customHeight="1" thickBot="1" x14ac:dyDescent="0.25">
      <c r="A77" s="24" t="s">
        <v>148</v>
      </c>
      <c r="B77" s="23" t="s">
        <v>149</v>
      </c>
      <c r="C77" s="15"/>
    </row>
    <row r="78" spans="1:3" s="16" customFormat="1" ht="12" customHeight="1" x14ac:dyDescent="0.2">
      <c r="A78" s="26" t="s">
        <v>150</v>
      </c>
      <c r="B78" s="18" t="s">
        <v>151</v>
      </c>
      <c r="C78" s="69"/>
    </row>
    <row r="79" spans="1:3" s="16" customFormat="1" ht="12" customHeight="1" x14ac:dyDescent="0.2">
      <c r="A79" s="27" t="s">
        <v>152</v>
      </c>
      <c r="B79" s="20" t="s">
        <v>153</v>
      </c>
      <c r="C79" s="69"/>
    </row>
    <row r="80" spans="1:3" s="16" customFormat="1" ht="12" customHeight="1" x14ac:dyDescent="0.2">
      <c r="A80" s="27" t="s">
        <v>154</v>
      </c>
      <c r="B80" s="20" t="s">
        <v>155</v>
      </c>
      <c r="C80" s="69"/>
    </row>
    <row r="81" spans="1:3" s="16" customFormat="1" ht="12" customHeight="1" thickBot="1" x14ac:dyDescent="0.25">
      <c r="A81" s="28" t="s">
        <v>156</v>
      </c>
      <c r="B81" s="22" t="s">
        <v>157</v>
      </c>
      <c r="C81" s="69"/>
    </row>
    <row r="82" spans="1:3" s="16" customFormat="1" ht="13.5" customHeight="1" thickBot="1" x14ac:dyDescent="0.25">
      <c r="A82" s="24" t="s">
        <v>158</v>
      </c>
      <c r="B82" s="23" t="s">
        <v>159</v>
      </c>
      <c r="C82" s="15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v>791558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v>1964396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3" t="s">
        <v>525</v>
      </c>
      <c r="B86" s="393"/>
      <c r="C86" s="393"/>
    </row>
    <row r="87" spans="1:3" s="37" customFormat="1" ht="16.5" customHeight="1" thickBot="1" x14ac:dyDescent="0.3">
      <c r="A87" s="394" t="s">
        <v>165</v>
      </c>
      <c r="B87" s="394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517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15">
        <v>863103</v>
      </c>
    </row>
    <row r="91" spans="1:3" ht="12" customHeight="1" x14ac:dyDescent="0.25">
      <c r="A91" s="44" t="s">
        <v>7</v>
      </c>
      <c r="B91" s="45" t="s">
        <v>168</v>
      </c>
      <c r="C91" s="120">
        <v>252526</v>
      </c>
    </row>
    <row r="92" spans="1:3" ht="12" customHeight="1" x14ac:dyDescent="0.25">
      <c r="A92" s="19" t="s">
        <v>9</v>
      </c>
      <c r="B92" s="46" t="s">
        <v>169</v>
      </c>
      <c r="C92" s="120">
        <v>52620</v>
      </c>
    </row>
    <row r="93" spans="1:3" ht="12" customHeight="1" x14ac:dyDescent="0.25">
      <c r="A93" s="19" t="s">
        <v>11</v>
      </c>
      <c r="B93" s="46" t="s">
        <v>170</v>
      </c>
      <c r="C93" s="120">
        <v>349091</v>
      </c>
    </row>
    <row r="94" spans="1:3" ht="12" customHeight="1" x14ac:dyDescent="0.25">
      <c r="A94" s="19" t="s">
        <v>13</v>
      </c>
      <c r="B94" s="47" t="s">
        <v>171</v>
      </c>
      <c r="C94" s="120">
        <v>6600</v>
      </c>
    </row>
    <row r="95" spans="1:3" ht="12" customHeight="1" x14ac:dyDescent="0.25">
      <c r="A95" s="19" t="s">
        <v>172</v>
      </c>
      <c r="B95" s="48" t="s">
        <v>173</v>
      </c>
      <c r="C95" s="120">
        <v>202266</v>
      </c>
    </row>
    <row r="96" spans="1:3" ht="12" customHeight="1" x14ac:dyDescent="0.25">
      <c r="A96" s="19" t="s">
        <v>17</v>
      </c>
      <c r="B96" s="46" t="s">
        <v>174</v>
      </c>
      <c r="C96" s="120">
        <v>11469</v>
      </c>
    </row>
    <row r="97" spans="1:3" ht="12" customHeight="1" x14ac:dyDescent="0.25">
      <c r="A97" s="19" t="s">
        <v>175</v>
      </c>
      <c r="B97" s="49" t="s">
        <v>176</v>
      </c>
      <c r="C97" s="120">
        <v>0</v>
      </c>
    </row>
    <row r="98" spans="1:3" ht="12" customHeight="1" x14ac:dyDescent="0.25">
      <c r="A98" s="19" t="s">
        <v>177</v>
      </c>
      <c r="B98" s="50" t="s">
        <v>178</v>
      </c>
      <c r="C98" s="120">
        <v>0</v>
      </c>
    </row>
    <row r="99" spans="1:3" ht="12" customHeight="1" x14ac:dyDescent="0.25">
      <c r="A99" s="19" t="s">
        <v>179</v>
      </c>
      <c r="B99" s="50" t="s">
        <v>180</v>
      </c>
      <c r="C99" s="120">
        <v>0</v>
      </c>
    </row>
    <row r="100" spans="1:3" ht="12" customHeight="1" x14ac:dyDescent="0.25">
      <c r="A100" s="19" t="s">
        <v>181</v>
      </c>
      <c r="B100" s="49" t="s">
        <v>182</v>
      </c>
      <c r="C100" s="120">
        <v>190797</v>
      </c>
    </row>
    <row r="101" spans="1:3" ht="12" customHeight="1" x14ac:dyDescent="0.25">
      <c r="A101" s="19" t="s">
        <v>183</v>
      </c>
      <c r="B101" s="49" t="s">
        <v>184</v>
      </c>
      <c r="C101" s="120">
        <v>0</v>
      </c>
    </row>
    <row r="102" spans="1:3" ht="12" customHeight="1" x14ac:dyDescent="0.25">
      <c r="A102" s="19" t="s">
        <v>185</v>
      </c>
      <c r="B102" s="50" t="s">
        <v>186</v>
      </c>
      <c r="C102" s="120">
        <v>0</v>
      </c>
    </row>
    <row r="103" spans="1:3" ht="12" customHeight="1" x14ac:dyDescent="0.25">
      <c r="A103" s="51" t="s">
        <v>187</v>
      </c>
      <c r="B103" s="52" t="s">
        <v>188</v>
      </c>
      <c r="C103" s="120">
        <v>0</v>
      </c>
    </row>
    <row r="104" spans="1:3" ht="12" customHeight="1" x14ac:dyDescent="0.25">
      <c r="A104" s="19" t="s">
        <v>189</v>
      </c>
      <c r="B104" s="52" t="s">
        <v>190</v>
      </c>
      <c r="C104" s="120">
        <v>0</v>
      </c>
    </row>
    <row r="105" spans="1:3" ht="12" customHeight="1" thickBot="1" x14ac:dyDescent="0.3">
      <c r="A105" s="53" t="s">
        <v>191</v>
      </c>
      <c r="B105" s="54" t="s">
        <v>192</v>
      </c>
      <c r="C105" s="120">
        <v>0</v>
      </c>
    </row>
    <row r="106" spans="1:3" ht="12" customHeight="1" thickBot="1" x14ac:dyDescent="0.3">
      <c r="A106" s="13" t="s">
        <v>19</v>
      </c>
      <c r="B106" s="55" t="s">
        <v>193</v>
      </c>
      <c r="C106" s="15">
        <v>931888</v>
      </c>
    </row>
    <row r="107" spans="1:3" ht="12" customHeight="1" x14ac:dyDescent="0.25">
      <c r="A107" s="17" t="s">
        <v>21</v>
      </c>
      <c r="B107" s="46" t="s">
        <v>194</v>
      </c>
      <c r="C107" s="120">
        <v>565997</v>
      </c>
    </row>
    <row r="108" spans="1:3" ht="12" customHeight="1" x14ac:dyDescent="0.25">
      <c r="A108" s="17" t="s">
        <v>23</v>
      </c>
      <c r="B108" s="56" t="s">
        <v>195</v>
      </c>
      <c r="C108" s="120">
        <v>0</v>
      </c>
    </row>
    <row r="109" spans="1:3" ht="12" customHeight="1" x14ac:dyDescent="0.25">
      <c r="A109" s="17" t="s">
        <v>25</v>
      </c>
      <c r="B109" s="56" t="s">
        <v>196</v>
      </c>
      <c r="C109" s="120">
        <v>365891</v>
      </c>
    </row>
    <row r="110" spans="1:3" ht="12" customHeight="1" x14ac:dyDescent="0.25">
      <c r="A110" s="17" t="s">
        <v>27</v>
      </c>
      <c r="B110" s="56" t="s">
        <v>197</v>
      </c>
      <c r="C110" s="120">
        <v>0</v>
      </c>
    </row>
    <row r="111" spans="1:3" ht="12" customHeight="1" x14ac:dyDescent="0.25">
      <c r="A111" s="17" t="s">
        <v>29</v>
      </c>
      <c r="B111" s="57" t="s">
        <v>198</v>
      </c>
      <c r="C111" s="120">
        <v>0</v>
      </c>
    </row>
    <row r="112" spans="1:3" ht="12" customHeight="1" x14ac:dyDescent="0.25">
      <c r="A112" s="17" t="s">
        <v>31</v>
      </c>
      <c r="B112" s="58" t="s">
        <v>199</v>
      </c>
      <c r="C112" s="120">
        <v>0</v>
      </c>
    </row>
    <row r="113" spans="1:3" ht="12" customHeight="1" x14ac:dyDescent="0.25">
      <c r="A113" s="17" t="s">
        <v>200</v>
      </c>
      <c r="B113" s="59" t="s">
        <v>201</v>
      </c>
      <c r="C113" s="120">
        <v>0</v>
      </c>
    </row>
    <row r="114" spans="1:3" ht="15.75" customHeight="1" x14ac:dyDescent="0.25">
      <c r="A114" s="17" t="s">
        <v>202</v>
      </c>
      <c r="B114" s="50" t="s">
        <v>180</v>
      </c>
      <c r="C114" s="120">
        <v>0</v>
      </c>
    </row>
    <row r="115" spans="1:3" ht="12" customHeight="1" x14ac:dyDescent="0.25">
      <c r="A115" s="17" t="s">
        <v>203</v>
      </c>
      <c r="B115" s="50" t="s">
        <v>204</v>
      </c>
      <c r="C115" s="120">
        <v>0</v>
      </c>
    </row>
    <row r="116" spans="1:3" ht="12" customHeight="1" x14ac:dyDescent="0.25">
      <c r="A116" s="17" t="s">
        <v>205</v>
      </c>
      <c r="B116" s="50" t="s">
        <v>206</v>
      </c>
      <c r="C116" s="120">
        <v>0</v>
      </c>
    </row>
    <row r="117" spans="1:3" ht="12" customHeight="1" x14ac:dyDescent="0.25">
      <c r="A117" s="17" t="s">
        <v>207</v>
      </c>
      <c r="B117" s="50" t="s">
        <v>186</v>
      </c>
      <c r="C117" s="120">
        <v>0</v>
      </c>
    </row>
    <row r="118" spans="1:3" ht="12" customHeight="1" x14ac:dyDescent="0.25">
      <c r="A118" s="17" t="s">
        <v>208</v>
      </c>
      <c r="B118" s="50" t="s">
        <v>209</v>
      </c>
      <c r="C118" s="120">
        <v>0</v>
      </c>
    </row>
    <row r="119" spans="1:3" ht="16.5" customHeight="1" thickBot="1" x14ac:dyDescent="0.3">
      <c r="A119" s="51" t="s">
        <v>210</v>
      </c>
      <c r="B119" s="50" t="s">
        <v>211</v>
      </c>
      <c r="C119" s="120">
        <v>0</v>
      </c>
    </row>
    <row r="120" spans="1:3" ht="12" customHeight="1" thickBot="1" x14ac:dyDescent="0.3">
      <c r="A120" s="13" t="s">
        <v>33</v>
      </c>
      <c r="B120" s="14" t="s">
        <v>212</v>
      </c>
      <c r="C120" s="15">
        <v>169405</v>
      </c>
    </row>
    <row r="121" spans="1:3" ht="12" customHeight="1" x14ac:dyDescent="0.25">
      <c r="A121" s="17" t="s">
        <v>35</v>
      </c>
      <c r="B121" s="60" t="s">
        <v>213</v>
      </c>
      <c r="C121" s="120">
        <v>29405</v>
      </c>
    </row>
    <row r="122" spans="1:3" ht="12" customHeight="1" thickBot="1" x14ac:dyDescent="0.3">
      <c r="A122" s="21" t="s">
        <v>37</v>
      </c>
      <c r="B122" s="56" t="s">
        <v>214</v>
      </c>
      <c r="C122" s="120">
        <v>140000</v>
      </c>
    </row>
    <row r="123" spans="1:3" ht="12" customHeight="1" thickBot="1" x14ac:dyDescent="0.3">
      <c r="A123" s="13" t="s">
        <v>215</v>
      </c>
      <c r="B123" s="14" t="s">
        <v>216</v>
      </c>
      <c r="C123" s="15">
        <v>1964396</v>
      </c>
    </row>
    <row r="124" spans="1:3" ht="12" customHeight="1" thickBot="1" x14ac:dyDescent="0.3">
      <c r="A124" s="13" t="s">
        <v>61</v>
      </c>
      <c r="B124" s="14" t="s">
        <v>217</v>
      </c>
      <c r="C124" s="15">
        <v>0</v>
      </c>
    </row>
    <row r="125" spans="1:3" ht="12" customHeight="1" x14ac:dyDescent="0.25">
      <c r="A125" s="17" t="s">
        <v>63</v>
      </c>
      <c r="B125" s="60" t="s">
        <v>218</v>
      </c>
      <c r="C125" s="120">
        <v>0</v>
      </c>
    </row>
    <row r="126" spans="1:3" ht="12" customHeight="1" x14ac:dyDescent="0.25">
      <c r="A126" s="17" t="s">
        <v>65</v>
      </c>
      <c r="B126" s="60" t="s">
        <v>219</v>
      </c>
      <c r="C126" s="120">
        <v>0</v>
      </c>
    </row>
    <row r="127" spans="1:3" ht="12" customHeight="1" thickBot="1" x14ac:dyDescent="0.3">
      <c r="A127" s="51" t="s">
        <v>67</v>
      </c>
      <c r="B127" s="61" t="s">
        <v>220</v>
      </c>
      <c r="C127" s="120">
        <v>0</v>
      </c>
    </row>
    <row r="128" spans="1:3" ht="12" customHeight="1" thickBot="1" x14ac:dyDescent="0.3">
      <c r="A128" s="13" t="s">
        <v>83</v>
      </c>
      <c r="B128" s="14" t="s">
        <v>221</v>
      </c>
      <c r="C128" s="15">
        <v>0</v>
      </c>
    </row>
    <row r="129" spans="1:6" ht="12" customHeight="1" x14ac:dyDescent="0.25">
      <c r="A129" s="17" t="s">
        <v>85</v>
      </c>
      <c r="B129" s="60" t="s">
        <v>222</v>
      </c>
      <c r="C129" s="120">
        <v>0</v>
      </c>
    </row>
    <row r="130" spans="1:6" ht="12" customHeight="1" x14ac:dyDescent="0.25">
      <c r="A130" s="17" t="s">
        <v>87</v>
      </c>
      <c r="B130" s="60" t="s">
        <v>223</v>
      </c>
      <c r="C130" s="120">
        <v>0</v>
      </c>
    </row>
    <row r="131" spans="1:6" ht="12" customHeight="1" x14ac:dyDescent="0.25">
      <c r="A131" s="17" t="s">
        <v>89</v>
      </c>
      <c r="B131" s="60" t="s">
        <v>224</v>
      </c>
      <c r="C131" s="120">
        <v>0</v>
      </c>
    </row>
    <row r="132" spans="1:6" ht="12" customHeight="1" thickBot="1" x14ac:dyDescent="0.3">
      <c r="A132" s="51" t="s">
        <v>91</v>
      </c>
      <c r="B132" s="61" t="s">
        <v>225</v>
      </c>
      <c r="C132" s="120">
        <v>0</v>
      </c>
    </row>
    <row r="133" spans="1:6" ht="12" customHeight="1" thickBot="1" x14ac:dyDescent="0.3">
      <c r="A133" s="13" t="s">
        <v>226</v>
      </c>
      <c r="B133" s="14" t="s">
        <v>227</v>
      </c>
      <c r="C133" s="15">
        <v>0</v>
      </c>
    </row>
    <row r="134" spans="1:6" ht="12" customHeight="1" x14ac:dyDescent="0.25">
      <c r="A134" s="17" t="s">
        <v>97</v>
      </c>
      <c r="B134" s="60" t="s">
        <v>228</v>
      </c>
      <c r="C134" s="120">
        <v>0</v>
      </c>
    </row>
    <row r="135" spans="1:6" ht="12" customHeight="1" x14ac:dyDescent="0.25">
      <c r="A135" s="17" t="s">
        <v>99</v>
      </c>
      <c r="B135" s="60" t="s">
        <v>229</v>
      </c>
      <c r="C135" s="120">
        <v>0</v>
      </c>
    </row>
    <row r="136" spans="1:6" ht="12" customHeight="1" x14ac:dyDescent="0.25">
      <c r="A136" s="17" t="s">
        <v>101</v>
      </c>
      <c r="B136" s="60" t="s">
        <v>356</v>
      </c>
      <c r="C136" s="120">
        <v>0</v>
      </c>
    </row>
    <row r="137" spans="1:6" ht="12" customHeight="1" thickBot="1" x14ac:dyDescent="0.3">
      <c r="A137" s="51" t="s">
        <v>103</v>
      </c>
      <c r="B137" s="61" t="s">
        <v>231</v>
      </c>
      <c r="C137" s="120">
        <v>0</v>
      </c>
    </row>
    <row r="138" spans="1:6" ht="12" customHeight="1" thickBot="1" x14ac:dyDescent="0.3">
      <c r="A138" s="13" t="s">
        <v>105</v>
      </c>
      <c r="B138" s="14" t="s">
        <v>232</v>
      </c>
      <c r="C138" s="15">
        <v>0</v>
      </c>
    </row>
    <row r="139" spans="1:6" ht="12" customHeight="1" x14ac:dyDescent="0.25">
      <c r="A139" s="17" t="s">
        <v>107</v>
      </c>
      <c r="B139" s="60" t="s">
        <v>233</v>
      </c>
      <c r="C139" s="120">
        <v>0</v>
      </c>
    </row>
    <row r="140" spans="1:6" ht="12" customHeight="1" x14ac:dyDescent="0.25">
      <c r="A140" s="17" t="s">
        <v>109</v>
      </c>
      <c r="B140" s="60" t="s">
        <v>234</v>
      </c>
      <c r="C140" s="120">
        <v>0</v>
      </c>
    </row>
    <row r="141" spans="1:6" ht="12" customHeight="1" x14ac:dyDescent="0.25">
      <c r="A141" s="17" t="s">
        <v>111</v>
      </c>
      <c r="B141" s="60" t="s">
        <v>235</v>
      </c>
      <c r="C141" s="120">
        <v>0</v>
      </c>
    </row>
    <row r="142" spans="1:6" ht="12" customHeight="1" thickBot="1" x14ac:dyDescent="0.3">
      <c r="A142" s="17" t="s">
        <v>113</v>
      </c>
      <c r="B142" s="60" t="s">
        <v>236</v>
      </c>
      <c r="C142" s="120">
        <v>0</v>
      </c>
    </row>
    <row r="143" spans="1:6" ht="15" customHeight="1" thickBot="1" x14ac:dyDescent="0.3">
      <c r="A143" s="13" t="s">
        <v>115</v>
      </c>
      <c r="B143" s="14" t="s">
        <v>237</v>
      </c>
      <c r="C143" s="15">
        <v>0</v>
      </c>
      <c r="D143" s="63"/>
      <c r="E143" s="63"/>
      <c r="F143" s="63"/>
    </row>
    <row r="144" spans="1:6" s="16" customFormat="1" ht="12.95" customHeight="1" thickBot="1" x14ac:dyDescent="0.25">
      <c r="A144" s="64" t="s">
        <v>238</v>
      </c>
      <c r="B144" s="65" t="s">
        <v>239</v>
      </c>
      <c r="C144" s="15">
        <v>1964396</v>
      </c>
    </row>
    <row r="146" spans="1:3" ht="15.75" customHeight="1" x14ac:dyDescent="0.25">
      <c r="A146" s="395" t="s">
        <v>358</v>
      </c>
      <c r="B146" s="395"/>
      <c r="C146" s="395"/>
    </row>
    <row r="147" spans="1:3" ht="15" customHeight="1" thickBot="1" x14ac:dyDescent="0.3">
      <c r="A147" s="392" t="s">
        <v>359</v>
      </c>
      <c r="B147" s="392"/>
      <c r="C147" s="5" t="s">
        <v>2</v>
      </c>
    </row>
    <row r="148" spans="1:3" ht="13.5" customHeight="1" thickBot="1" x14ac:dyDescent="0.3">
      <c r="A148" s="13">
        <v>1</v>
      </c>
      <c r="B148" s="55" t="s">
        <v>360</v>
      </c>
      <c r="C148" s="15">
        <f>+C60-C123</f>
        <v>-791558</v>
      </c>
    </row>
    <row r="149" spans="1:3" ht="27.75" customHeight="1" thickBot="1" x14ac:dyDescent="0.3">
      <c r="A149" s="13" t="s">
        <v>19</v>
      </c>
      <c r="B149" s="55" t="s">
        <v>361</v>
      </c>
      <c r="C149" s="15">
        <f>+C83-C143</f>
        <v>791558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4173228346456694" bottom="0.86614173228346458" header="0.78740157480314965" footer="0.51181102362204722"/>
  <pageSetup paperSize="9" scale="62" firstPageNumber="0" orientation="portrait" r:id="rId1"/>
  <headerFooter alignWithMargins="0">
    <oddHeader>&amp;C&amp;"Times New Roman CE,Félkövér"&amp;14 2018. évi kötelező feladatok&amp;R&amp;"Times New Roman CE,Félkövér dőlt"&amp;11 11. sz melléklet</oddHeader>
  </headerFooter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49"/>
  <sheetViews>
    <sheetView view="pageLayout" topLeftCell="A64" zoomScaleNormal="120" zoomScaleSheetLayoutView="100" workbookViewId="0">
      <selection activeCell="E3" sqref="E3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4" width="9" style="3" customWidth="1"/>
    <col min="5" max="16384" width="9.33203125" style="3"/>
  </cols>
  <sheetData>
    <row r="1" spans="1:3" ht="15.95" customHeight="1" x14ac:dyDescent="0.25">
      <c r="A1" s="393" t="s">
        <v>385</v>
      </c>
      <c r="B1" s="393"/>
      <c r="C1" s="393"/>
    </row>
    <row r="2" spans="1:3" ht="15.95" customHeight="1" thickBot="1" x14ac:dyDescent="0.3">
      <c r="A2" s="392" t="s">
        <v>1</v>
      </c>
      <c r="B2" s="392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517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/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/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/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/>
    </row>
    <row r="27" spans="1:3" s="16" customFormat="1" ht="12" customHeight="1" x14ac:dyDescent="0.2">
      <c r="A27" s="17" t="s">
        <v>49</v>
      </c>
      <c r="B27" s="18" t="s">
        <v>50</v>
      </c>
      <c r="C27" s="69"/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/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/>
    </row>
    <row r="36" spans="1:3" s="16" customFormat="1" ht="12" customHeight="1" x14ac:dyDescent="0.2">
      <c r="A36" s="19" t="s">
        <v>67</v>
      </c>
      <c r="B36" s="20" t="s">
        <v>68</v>
      </c>
      <c r="C36" s="67"/>
    </row>
    <row r="37" spans="1:3" s="16" customFormat="1" ht="12" customHeight="1" x14ac:dyDescent="0.2">
      <c r="A37" s="19" t="s">
        <v>69</v>
      </c>
      <c r="B37" s="20" t="s">
        <v>70</v>
      </c>
      <c r="C37" s="67"/>
    </row>
    <row r="38" spans="1:3" s="16" customFormat="1" ht="12" customHeight="1" x14ac:dyDescent="0.2">
      <c r="A38" s="19" t="s">
        <v>71</v>
      </c>
      <c r="B38" s="20" t="s">
        <v>72</v>
      </c>
      <c r="C38" s="67"/>
    </row>
    <row r="39" spans="1:3" s="16" customFormat="1" ht="12" customHeight="1" x14ac:dyDescent="0.2">
      <c r="A39" s="19" t="s">
        <v>73</v>
      </c>
      <c r="B39" s="20" t="s">
        <v>74</v>
      </c>
      <c r="C39" s="67"/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/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/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100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/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/>
    </row>
    <row r="61" spans="1:3" s="16" customFormat="1" ht="12" customHeight="1" thickBot="1" x14ac:dyDescent="0.25">
      <c r="A61" s="24" t="s">
        <v>117</v>
      </c>
      <c r="B61" s="23" t="s">
        <v>118</v>
      </c>
      <c r="C61" s="15"/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/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/>
    </row>
    <row r="71" spans="1:3" s="16" customFormat="1" ht="12" customHeight="1" x14ac:dyDescent="0.2">
      <c r="A71" s="17" t="s">
        <v>137</v>
      </c>
      <c r="B71" s="18" t="s">
        <v>138</v>
      </c>
      <c r="C71" s="67">
        <v>43250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/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386</v>
      </c>
      <c r="C76" s="67"/>
    </row>
    <row r="77" spans="1:3" s="16" customFormat="1" ht="12" customHeight="1" thickBot="1" x14ac:dyDescent="0.25">
      <c r="A77" s="24" t="s">
        <v>148</v>
      </c>
      <c r="B77" s="23" t="s">
        <v>149</v>
      </c>
      <c r="C77" s="15"/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v>43250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v>43250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3" t="s">
        <v>387</v>
      </c>
      <c r="B86" s="393"/>
      <c r="C86" s="393"/>
    </row>
    <row r="87" spans="1:3" s="37" customFormat="1" ht="16.5" customHeight="1" thickBot="1" x14ac:dyDescent="0.3">
      <c r="A87" s="394" t="s">
        <v>165</v>
      </c>
      <c r="B87" s="394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517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v>41750</v>
      </c>
    </row>
    <row r="91" spans="1:3" ht="12" customHeight="1" x14ac:dyDescent="0.25">
      <c r="A91" s="44" t="s">
        <v>7</v>
      </c>
      <c r="B91" s="45" t="s">
        <v>168</v>
      </c>
      <c r="C91" s="71"/>
    </row>
    <row r="92" spans="1:3" ht="12" customHeight="1" x14ac:dyDescent="0.25">
      <c r="A92" s="19" t="s">
        <v>9</v>
      </c>
      <c r="B92" s="46" t="s">
        <v>169</v>
      </c>
      <c r="C92" s="67"/>
    </row>
    <row r="93" spans="1:3" ht="12" customHeight="1" x14ac:dyDescent="0.25">
      <c r="A93" s="19" t="s">
        <v>11</v>
      </c>
      <c r="B93" s="46" t="s">
        <v>170</v>
      </c>
      <c r="C93" s="68"/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>
        <v>41750</v>
      </c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>
        <v>8950</v>
      </c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>
        <v>32800</v>
      </c>
    </row>
    <row r="106" spans="1:3" ht="12" customHeight="1" thickBot="1" x14ac:dyDescent="0.3">
      <c r="A106" s="13" t="s">
        <v>19</v>
      </c>
      <c r="B106" s="55" t="s">
        <v>193</v>
      </c>
      <c r="C106" s="15">
        <v>1500</v>
      </c>
    </row>
    <row r="107" spans="1:3" ht="12" customHeight="1" x14ac:dyDescent="0.25">
      <c r="A107" s="17" t="s">
        <v>21</v>
      </c>
      <c r="B107" s="46" t="s">
        <v>194</v>
      </c>
      <c r="C107" s="66"/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>
        <v>1500</v>
      </c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>
        <v>1500</v>
      </c>
    </row>
    <row r="120" spans="1:3" ht="12" customHeight="1" thickBot="1" x14ac:dyDescent="0.3">
      <c r="A120" s="13" t="s">
        <v>33</v>
      </c>
      <c r="B120" s="14" t="s">
        <v>212</v>
      </c>
      <c r="C120" s="15"/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v>43250</v>
      </c>
    </row>
    <row r="124" spans="1:3" ht="12" customHeight="1" thickBot="1" x14ac:dyDescent="0.3">
      <c r="A124" s="13" t="s">
        <v>61</v>
      </c>
      <c r="B124" s="14" t="s">
        <v>217</v>
      </c>
      <c r="C124" s="15"/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/>
    </row>
    <row r="129" spans="1:9" ht="12" customHeight="1" x14ac:dyDescent="0.25">
      <c r="A129" s="17" t="s">
        <v>85</v>
      </c>
      <c r="B129" s="60" t="s">
        <v>222</v>
      </c>
      <c r="C129" s="73"/>
    </row>
    <row r="130" spans="1:9" ht="12" customHeight="1" x14ac:dyDescent="0.25">
      <c r="A130" s="17" t="s">
        <v>87</v>
      </c>
      <c r="B130" s="60" t="s">
        <v>223</v>
      </c>
      <c r="C130" s="73"/>
    </row>
    <row r="131" spans="1:9" ht="12" customHeight="1" x14ac:dyDescent="0.25">
      <c r="A131" s="17" t="s">
        <v>89</v>
      </c>
      <c r="B131" s="60" t="s">
        <v>224</v>
      </c>
      <c r="C131" s="73"/>
    </row>
    <row r="132" spans="1:9" ht="12" customHeight="1" thickBot="1" x14ac:dyDescent="0.3">
      <c r="A132" s="51" t="s">
        <v>91</v>
      </c>
      <c r="B132" s="61" t="s">
        <v>225</v>
      </c>
      <c r="C132" s="73"/>
    </row>
    <row r="133" spans="1:9" ht="12" customHeight="1" thickBot="1" x14ac:dyDescent="0.3">
      <c r="A133" s="13" t="s">
        <v>226</v>
      </c>
      <c r="B133" s="14" t="s">
        <v>227</v>
      </c>
      <c r="C133" s="15"/>
    </row>
    <row r="134" spans="1:9" ht="12" customHeight="1" x14ac:dyDescent="0.25">
      <c r="A134" s="17" t="s">
        <v>97</v>
      </c>
      <c r="B134" s="60" t="s">
        <v>228</v>
      </c>
      <c r="C134" s="73"/>
    </row>
    <row r="135" spans="1:9" ht="12" customHeight="1" x14ac:dyDescent="0.25">
      <c r="A135" s="17" t="s">
        <v>99</v>
      </c>
      <c r="B135" s="60" t="s">
        <v>229</v>
      </c>
      <c r="C135" s="73"/>
    </row>
    <row r="136" spans="1:9" ht="12" customHeight="1" x14ac:dyDescent="0.25">
      <c r="A136" s="17" t="s">
        <v>101</v>
      </c>
      <c r="B136" s="60" t="s">
        <v>230</v>
      </c>
      <c r="C136" s="73"/>
    </row>
    <row r="137" spans="1:9" ht="12" customHeight="1" thickBot="1" x14ac:dyDescent="0.3">
      <c r="A137" s="51" t="s">
        <v>103</v>
      </c>
      <c r="B137" s="61" t="s">
        <v>231</v>
      </c>
      <c r="C137" s="73"/>
    </row>
    <row r="138" spans="1:9" ht="12" customHeight="1" thickBot="1" x14ac:dyDescent="0.3">
      <c r="A138" s="13" t="s">
        <v>105</v>
      </c>
      <c r="B138" s="14" t="s">
        <v>232</v>
      </c>
      <c r="C138" s="75"/>
    </row>
    <row r="139" spans="1:9" ht="12" customHeight="1" x14ac:dyDescent="0.25">
      <c r="A139" s="17" t="s">
        <v>107</v>
      </c>
      <c r="B139" s="60" t="s">
        <v>233</v>
      </c>
      <c r="C139" s="73"/>
    </row>
    <row r="140" spans="1:9" ht="12" customHeight="1" x14ac:dyDescent="0.25">
      <c r="A140" s="17" t="s">
        <v>109</v>
      </c>
      <c r="B140" s="60" t="s">
        <v>234</v>
      </c>
      <c r="C140" s="73"/>
    </row>
    <row r="141" spans="1:9" ht="12" customHeight="1" x14ac:dyDescent="0.25">
      <c r="A141" s="17" t="s">
        <v>111</v>
      </c>
      <c r="B141" s="60" t="s">
        <v>235</v>
      </c>
      <c r="C141" s="73"/>
    </row>
    <row r="142" spans="1:9" ht="12" customHeight="1" thickBot="1" x14ac:dyDescent="0.3">
      <c r="A142" s="17" t="s">
        <v>113</v>
      </c>
      <c r="B142" s="60" t="s">
        <v>236</v>
      </c>
      <c r="C142" s="73"/>
    </row>
    <row r="143" spans="1:9" ht="15" customHeight="1" thickBot="1" x14ac:dyDescent="0.3">
      <c r="A143" s="13" t="s">
        <v>115</v>
      </c>
      <c r="B143" s="14" t="s">
        <v>237</v>
      </c>
      <c r="C143" s="76"/>
      <c r="F143" s="62"/>
      <c r="G143" s="63"/>
      <c r="H143" s="63"/>
      <c r="I143" s="63"/>
    </row>
    <row r="144" spans="1:9" s="16" customFormat="1" ht="12.95" customHeight="1" thickBot="1" x14ac:dyDescent="0.25">
      <c r="A144" s="64" t="s">
        <v>238</v>
      </c>
      <c r="B144" s="65" t="s">
        <v>239</v>
      </c>
      <c r="C144" s="76">
        <v>43250</v>
      </c>
    </row>
    <row r="146" spans="1:4" ht="15.75" customHeight="1" x14ac:dyDescent="0.25">
      <c r="A146" s="395" t="s">
        <v>358</v>
      </c>
      <c r="B146" s="395"/>
      <c r="C146" s="395"/>
    </row>
    <row r="147" spans="1:4" ht="15" customHeight="1" thickBot="1" x14ac:dyDescent="0.3">
      <c r="A147" s="392" t="s">
        <v>359</v>
      </c>
      <c r="B147" s="392"/>
      <c r="C147" s="5" t="s">
        <v>2</v>
      </c>
    </row>
    <row r="148" spans="1:4" ht="13.5" customHeight="1" thickBot="1" x14ac:dyDescent="0.3">
      <c r="A148" s="13">
        <v>1</v>
      </c>
      <c r="B148" s="55" t="s">
        <v>360</v>
      </c>
      <c r="C148" s="15">
        <f>+C60-C123</f>
        <v>-43250</v>
      </c>
      <c r="D148" s="170"/>
    </row>
    <row r="149" spans="1:4" ht="27.75" customHeight="1" thickBot="1" x14ac:dyDescent="0.3">
      <c r="A149" s="13" t="s">
        <v>19</v>
      </c>
      <c r="B149" s="55" t="s">
        <v>361</v>
      </c>
      <c r="C149" s="15">
        <f>+C83-C143</f>
        <v>43250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4708333333333332" bottom="0.86597222222222225" header="0.78749999999999998" footer="0.51180555555555551"/>
  <pageSetup paperSize="8" scale="96" firstPageNumber="0" orientation="portrait" r:id="rId1"/>
  <headerFooter alignWithMargins="0">
    <oddHeader>&amp;C&amp;"Times New Roman CE,Félkövér"&amp;14 2018. évi önként vállalt feladatok&amp;R&amp;"Times New Roman CE,Félkövér dőlt"&amp;11 12. sz melléklet</oddHeader>
  </headerFooter>
  <rowBreaks count="1" manualBreakCount="1">
    <brk id="8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zoomScaleNormal="120" zoomScaleSheetLayoutView="100" workbookViewId="0">
      <selection activeCell="E93" sqref="E93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93" t="s">
        <v>498</v>
      </c>
      <c r="B1" s="393"/>
      <c r="C1" s="393"/>
    </row>
    <row r="2" spans="1:3" ht="15.95" customHeight="1" thickBot="1" x14ac:dyDescent="0.3">
      <c r="A2" s="392" t="s">
        <v>1</v>
      </c>
      <c r="B2" s="392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529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v>0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v>0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v>0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v>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v>0</v>
      </c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v>800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/>
    </row>
    <row r="36" spans="1:3" s="16" customFormat="1" ht="12" customHeight="1" x14ac:dyDescent="0.2">
      <c r="A36" s="19" t="s">
        <v>67</v>
      </c>
      <c r="B36" s="20" t="s">
        <v>68</v>
      </c>
      <c r="C36" s="67">
        <v>300</v>
      </c>
    </row>
    <row r="37" spans="1:3" s="16" customFormat="1" ht="12" customHeight="1" x14ac:dyDescent="0.2">
      <c r="A37" s="19" t="s">
        <v>69</v>
      </c>
      <c r="B37" s="20" t="s">
        <v>70</v>
      </c>
      <c r="C37" s="67">
        <v>500</v>
      </c>
    </row>
    <row r="38" spans="1:3" s="16" customFormat="1" ht="12" customHeight="1" x14ac:dyDescent="0.2">
      <c r="A38" s="19" t="s">
        <v>71</v>
      </c>
      <c r="B38" s="20" t="s">
        <v>72</v>
      </c>
      <c r="C38" s="67"/>
    </row>
    <row r="39" spans="1:3" s="16" customFormat="1" ht="12" customHeight="1" x14ac:dyDescent="0.2">
      <c r="A39" s="19" t="s">
        <v>73</v>
      </c>
      <c r="B39" s="20" t="s">
        <v>74</v>
      </c>
      <c r="C39" s="67"/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241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v>800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v>120637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120637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/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336</v>
      </c>
      <c r="C76" s="67"/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v>120637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v>121437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3" t="s">
        <v>387</v>
      </c>
      <c r="B86" s="393"/>
      <c r="C86" s="393"/>
    </row>
    <row r="87" spans="1:3" s="37" customFormat="1" ht="16.5" customHeight="1" thickBot="1" x14ac:dyDescent="0.3">
      <c r="A87" s="394" t="s">
        <v>165</v>
      </c>
      <c r="B87" s="394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517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v>121437</v>
      </c>
    </row>
    <row r="91" spans="1:3" ht="12" customHeight="1" x14ac:dyDescent="0.25">
      <c r="A91" s="44" t="s">
        <v>7</v>
      </c>
      <c r="B91" s="45" t="s">
        <v>168</v>
      </c>
      <c r="C91" s="71">
        <v>88825</v>
      </c>
    </row>
    <row r="92" spans="1:3" ht="12" customHeight="1" x14ac:dyDescent="0.25">
      <c r="A92" s="19" t="s">
        <v>9</v>
      </c>
      <c r="B92" s="46" t="s">
        <v>169</v>
      </c>
      <c r="C92" s="67">
        <v>17225</v>
      </c>
    </row>
    <row r="93" spans="1:3" ht="12" customHeight="1" x14ac:dyDescent="0.25">
      <c r="A93" s="19" t="s">
        <v>11</v>
      </c>
      <c r="B93" s="46" t="s">
        <v>170</v>
      </c>
      <c r="C93" s="68">
        <v>15387</v>
      </c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/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/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/>
    </row>
    <row r="106" spans="1:3" ht="12" customHeight="1" thickBot="1" x14ac:dyDescent="0.3">
      <c r="A106" s="13" t="s">
        <v>19</v>
      </c>
      <c r="B106" s="55" t="s">
        <v>193</v>
      </c>
      <c r="C106" s="15"/>
    </row>
    <row r="107" spans="1:3" ht="12" customHeight="1" x14ac:dyDescent="0.25">
      <c r="A107" s="17" t="s">
        <v>21</v>
      </c>
      <c r="B107" s="46" t="s">
        <v>194</v>
      </c>
      <c r="C107" s="66"/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/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/>
    </row>
    <row r="120" spans="1:3" ht="12" customHeight="1" thickBot="1" x14ac:dyDescent="0.3">
      <c r="A120" s="13" t="s">
        <v>33</v>
      </c>
      <c r="B120" s="14" t="s">
        <v>212</v>
      </c>
      <c r="C120" s="15"/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v>121437</v>
      </c>
    </row>
    <row r="124" spans="1:3" ht="12" customHeight="1" thickBot="1" x14ac:dyDescent="0.3">
      <c r="A124" s="13" t="s">
        <v>61</v>
      </c>
      <c r="B124" s="14" t="s">
        <v>217</v>
      </c>
      <c r="C124" s="15"/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/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/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230</v>
      </c>
      <c r="C136" s="73"/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/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/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v>121437</v>
      </c>
    </row>
    <row r="146" spans="1:3" ht="15.75" customHeight="1" x14ac:dyDescent="0.25">
      <c r="A146" s="395" t="s">
        <v>358</v>
      </c>
      <c r="B146" s="395"/>
      <c r="C146" s="395"/>
    </row>
    <row r="147" spans="1:3" ht="15" customHeight="1" thickBot="1" x14ac:dyDescent="0.3">
      <c r="A147" s="392" t="s">
        <v>359</v>
      </c>
      <c r="B147" s="392"/>
      <c r="C147" s="5" t="s">
        <v>2</v>
      </c>
    </row>
    <row r="148" spans="1:3" ht="13.5" customHeight="1" thickBot="1" x14ac:dyDescent="0.3">
      <c r="A148" s="13">
        <v>1</v>
      </c>
      <c r="B148" s="55" t="s">
        <v>360</v>
      </c>
      <c r="C148" s="15">
        <f>+C60-C123</f>
        <v>-120637</v>
      </c>
    </row>
    <row r="149" spans="1:3" ht="27.75" customHeight="1" thickBot="1" x14ac:dyDescent="0.3">
      <c r="A149" s="13" t="s">
        <v>19</v>
      </c>
      <c r="B149" s="55" t="s">
        <v>361</v>
      </c>
      <c r="C149" s="15">
        <f>+C83-C143</f>
        <v>120637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2902777777777779" bottom="0.86597222222222225" header="0.78749999999999998" footer="0.51180555555555551"/>
  <pageSetup paperSize="8" scale="96" firstPageNumber="0" orientation="portrait" r:id="rId1"/>
  <headerFooter alignWithMargins="0">
    <oddHeader>&amp;C&amp;"Times New Roman CE,Félkövér"&amp;14 2018. évi állami feladatok&amp;R&amp;"Times New Roman CE,Félkövér dőlt"&amp;11 13. sz. melléklet</oddHeader>
  </headerFooter>
  <rowBreaks count="1" manualBreakCount="1">
    <brk id="8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37"/>
  <sheetViews>
    <sheetView view="pageBreakPreview" zoomScaleNormal="120" zoomScaleSheetLayoutView="100" workbookViewId="0">
      <selection activeCell="P30" sqref="P30"/>
    </sheetView>
  </sheetViews>
  <sheetFormatPr defaultRowHeight="12.75" x14ac:dyDescent="0.2"/>
  <sheetData>
    <row r="1" spans="1:10" ht="15" x14ac:dyDescent="0.25">
      <c r="A1" s="410" t="s">
        <v>548</v>
      </c>
      <c r="B1" s="410"/>
      <c r="C1" s="410"/>
      <c r="D1" s="410"/>
      <c r="E1" s="410"/>
      <c r="F1" s="410"/>
      <c r="G1" s="410"/>
      <c r="H1" s="410"/>
      <c r="I1" s="410"/>
      <c r="J1" s="171"/>
    </row>
    <row r="2" spans="1:10" ht="15" x14ac:dyDescent="0.25">
      <c r="A2" s="172"/>
      <c r="B2" s="172"/>
      <c r="C2" s="172"/>
      <c r="D2" s="172"/>
      <c r="E2" s="172"/>
      <c r="F2" s="172"/>
      <c r="G2" s="172"/>
      <c r="H2" s="172"/>
      <c r="I2" s="172"/>
      <c r="J2" s="171"/>
    </row>
    <row r="3" spans="1:10" x14ac:dyDescent="0.2">
      <c r="A3" s="173" t="s">
        <v>388</v>
      </c>
      <c r="B3" s="173" t="s">
        <v>389</v>
      </c>
      <c r="C3" s="174" t="s">
        <v>390</v>
      </c>
      <c r="D3" s="174"/>
      <c r="E3" s="173" t="s">
        <v>391</v>
      </c>
      <c r="F3" s="173"/>
      <c r="G3" s="171"/>
      <c r="H3" s="171"/>
      <c r="I3" s="171"/>
      <c r="J3" s="171"/>
    </row>
    <row r="4" spans="1:10" x14ac:dyDescent="0.2">
      <c r="A4" s="175"/>
      <c r="B4" s="175"/>
      <c r="C4" s="176"/>
      <c r="D4" s="176"/>
      <c r="E4" s="177"/>
      <c r="F4" s="177"/>
      <c r="G4" s="176"/>
      <c r="H4" s="176"/>
      <c r="I4" s="171"/>
      <c r="J4" s="178"/>
    </row>
    <row r="5" spans="1:10" x14ac:dyDescent="0.2">
      <c r="A5" s="176" t="s">
        <v>5</v>
      </c>
      <c r="B5" s="179"/>
      <c r="C5" s="176" t="s">
        <v>392</v>
      </c>
      <c r="H5" s="176"/>
      <c r="I5" s="171"/>
      <c r="J5" s="178"/>
    </row>
    <row r="6" spans="1:10" x14ac:dyDescent="0.2">
      <c r="A6" s="176"/>
      <c r="B6" s="179" t="s">
        <v>393</v>
      </c>
      <c r="E6" s="177" t="s">
        <v>394</v>
      </c>
      <c r="H6" s="176"/>
      <c r="I6" s="171"/>
      <c r="J6" s="178"/>
    </row>
    <row r="7" spans="1:10" x14ac:dyDescent="0.2">
      <c r="A7" s="176"/>
      <c r="B7" s="179" t="s">
        <v>395</v>
      </c>
      <c r="E7" s="177" t="s">
        <v>396</v>
      </c>
      <c r="H7" s="176"/>
      <c r="I7" s="171"/>
      <c r="J7" s="178"/>
    </row>
    <row r="8" spans="1:10" x14ac:dyDescent="0.2">
      <c r="A8" s="176"/>
      <c r="B8" s="179" t="s">
        <v>397</v>
      </c>
      <c r="E8" s="177" t="s">
        <v>398</v>
      </c>
      <c r="H8" s="176"/>
      <c r="I8" s="171"/>
      <c r="J8" s="177"/>
    </row>
    <row r="9" spans="1:10" x14ac:dyDescent="0.2">
      <c r="A9" s="176" t="s">
        <v>19</v>
      </c>
      <c r="B9" s="177"/>
      <c r="C9" s="176" t="s">
        <v>399</v>
      </c>
      <c r="D9" s="176"/>
      <c r="E9" s="177"/>
      <c r="F9" s="177"/>
      <c r="G9" s="177"/>
      <c r="H9" s="177"/>
      <c r="I9" s="178"/>
      <c r="J9" s="178"/>
    </row>
    <row r="10" spans="1:10" x14ac:dyDescent="0.2">
      <c r="A10" s="177"/>
      <c r="B10" s="179" t="s">
        <v>400</v>
      </c>
      <c r="C10" s="177"/>
      <c r="D10" s="177"/>
      <c r="E10" s="177" t="s">
        <v>401</v>
      </c>
      <c r="F10" s="177"/>
      <c r="G10" s="177"/>
      <c r="H10" s="177"/>
      <c r="I10" s="178"/>
      <c r="J10" s="178"/>
    </row>
    <row r="11" spans="1:10" x14ac:dyDescent="0.2">
      <c r="A11" s="177"/>
      <c r="B11" s="177" t="s">
        <v>402</v>
      </c>
      <c r="C11" s="177"/>
      <c r="D11" s="177"/>
      <c r="E11" s="177" t="s">
        <v>403</v>
      </c>
      <c r="F11" s="177"/>
      <c r="G11" s="177"/>
      <c r="H11" s="177"/>
      <c r="I11" s="178"/>
      <c r="J11" s="178"/>
    </row>
    <row r="12" spans="1:10" x14ac:dyDescent="0.2">
      <c r="A12" s="177"/>
      <c r="B12" s="177" t="s">
        <v>404</v>
      </c>
      <c r="C12" s="177"/>
      <c r="D12" s="177"/>
      <c r="E12" s="177" t="s">
        <v>405</v>
      </c>
      <c r="F12" s="177"/>
      <c r="G12" s="177"/>
      <c r="H12" s="177"/>
      <c r="I12" s="178"/>
      <c r="J12" s="178"/>
    </row>
    <row r="13" spans="1:10" x14ac:dyDescent="0.2">
      <c r="A13" s="177"/>
      <c r="B13" s="177" t="s">
        <v>406</v>
      </c>
      <c r="C13" s="177"/>
      <c r="D13" s="177"/>
      <c r="E13" s="177" t="s">
        <v>374</v>
      </c>
      <c r="F13" s="177"/>
      <c r="G13" s="177"/>
      <c r="H13" s="177"/>
      <c r="I13" s="178"/>
      <c r="J13" s="178"/>
    </row>
    <row r="14" spans="1:10" x14ac:dyDescent="0.2">
      <c r="A14" s="177"/>
      <c r="B14" s="177" t="s">
        <v>407</v>
      </c>
      <c r="C14" s="177"/>
      <c r="D14" s="177"/>
      <c r="E14" s="177" t="s">
        <v>408</v>
      </c>
      <c r="F14" s="177"/>
      <c r="G14" s="177"/>
      <c r="H14" s="177"/>
      <c r="I14" s="178"/>
      <c r="J14" s="178"/>
    </row>
    <row r="15" spans="1:10" x14ac:dyDescent="0.2">
      <c r="A15" s="177"/>
      <c r="B15" s="177" t="s">
        <v>409</v>
      </c>
      <c r="C15" s="177"/>
      <c r="D15" s="177"/>
      <c r="E15" s="177" t="s">
        <v>410</v>
      </c>
      <c r="F15" s="177"/>
      <c r="G15" s="177"/>
      <c r="H15" s="177"/>
      <c r="I15" s="178"/>
      <c r="J15" s="178"/>
    </row>
    <row r="16" spans="1:10" x14ac:dyDescent="0.2">
      <c r="A16" s="177"/>
      <c r="B16" s="177" t="s">
        <v>411</v>
      </c>
      <c r="C16" s="177"/>
      <c r="D16" s="177"/>
      <c r="E16" s="177" t="s">
        <v>412</v>
      </c>
      <c r="F16" s="177"/>
      <c r="G16" s="177"/>
      <c r="H16" s="177"/>
      <c r="I16" s="178"/>
      <c r="J16" s="178"/>
    </row>
    <row r="17" spans="1:10" x14ac:dyDescent="0.2">
      <c r="A17" s="177"/>
      <c r="B17" s="177" t="s">
        <v>413</v>
      </c>
      <c r="C17" s="177"/>
      <c r="D17" s="177"/>
      <c r="E17" s="177" t="s">
        <v>414</v>
      </c>
      <c r="F17" s="177"/>
      <c r="G17" s="177"/>
      <c r="H17" s="177"/>
      <c r="I17" s="178"/>
      <c r="J17" s="178"/>
    </row>
    <row r="18" spans="1:10" x14ac:dyDescent="0.2">
      <c r="A18" s="177"/>
      <c r="B18" s="177" t="s">
        <v>415</v>
      </c>
      <c r="C18" s="177"/>
      <c r="D18" s="177"/>
      <c r="E18" s="177" t="s">
        <v>416</v>
      </c>
      <c r="F18" s="177"/>
      <c r="G18" s="177"/>
      <c r="H18" s="177"/>
      <c r="I18" s="178"/>
      <c r="J18" s="178"/>
    </row>
    <row r="19" spans="1:10" x14ac:dyDescent="0.2">
      <c r="A19" s="177"/>
      <c r="B19" s="177" t="s">
        <v>417</v>
      </c>
      <c r="C19" s="177"/>
      <c r="D19" s="177"/>
      <c r="E19" s="177" t="s">
        <v>418</v>
      </c>
      <c r="F19" s="177"/>
      <c r="G19" s="177"/>
      <c r="H19" s="177"/>
      <c r="I19" s="178"/>
      <c r="J19" s="178"/>
    </row>
    <row r="20" spans="1:10" x14ac:dyDescent="0.2">
      <c r="A20" s="177"/>
      <c r="B20" s="177" t="s">
        <v>419</v>
      </c>
      <c r="C20" s="177"/>
      <c r="D20" s="177"/>
      <c r="E20" s="177" t="s">
        <v>420</v>
      </c>
      <c r="F20" s="177"/>
      <c r="G20" s="177"/>
      <c r="H20" s="177"/>
      <c r="I20" s="178"/>
      <c r="J20" s="178"/>
    </row>
    <row r="21" spans="1:10" x14ac:dyDescent="0.2">
      <c r="A21" s="177"/>
      <c r="B21" s="177" t="s">
        <v>421</v>
      </c>
      <c r="C21" s="177"/>
      <c r="D21" s="177"/>
      <c r="E21" s="177" t="s">
        <v>422</v>
      </c>
      <c r="F21" s="177"/>
      <c r="G21" s="177"/>
      <c r="H21" s="177"/>
      <c r="I21" s="178"/>
      <c r="J21" s="178"/>
    </row>
    <row r="22" spans="1:10" x14ac:dyDescent="0.2">
      <c r="A22" s="177"/>
      <c r="B22" s="177" t="s">
        <v>423</v>
      </c>
      <c r="C22" s="177"/>
      <c r="D22" s="177"/>
      <c r="E22" s="177" t="s">
        <v>376</v>
      </c>
      <c r="F22" s="177"/>
      <c r="G22" s="177"/>
      <c r="H22" s="177"/>
      <c r="I22" s="178"/>
      <c r="J22" s="178"/>
    </row>
    <row r="23" spans="1:10" x14ac:dyDescent="0.2">
      <c r="A23" s="177"/>
      <c r="B23" s="177" t="s">
        <v>424</v>
      </c>
      <c r="C23" s="177"/>
      <c r="D23" s="177"/>
      <c r="E23" s="177" t="s">
        <v>426</v>
      </c>
      <c r="F23" s="177"/>
      <c r="G23" s="177"/>
      <c r="H23" s="177"/>
      <c r="I23" s="178"/>
      <c r="J23" s="178"/>
    </row>
    <row r="24" spans="1:10" x14ac:dyDescent="0.2">
      <c r="A24" s="177"/>
      <c r="B24" s="177" t="s">
        <v>425</v>
      </c>
      <c r="C24" s="177"/>
      <c r="D24" s="177"/>
      <c r="E24" s="177" t="s">
        <v>428</v>
      </c>
      <c r="F24" s="177"/>
      <c r="G24" s="177"/>
      <c r="H24" s="177"/>
      <c r="I24" s="178"/>
      <c r="J24" s="178"/>
    </row>
    <row r="26" spans="1:10" x14ac:dyDescent="0.2">
      <c r="A26" s="176" t="s">
        <v>33</v>
      </c>
      <c r="B26" s="176" t="s">
        <v>33</v>
      </c>
      <c r="C26" s="176" t="s">
        <v>429</v>
      </c>
      <c r="D26" s="177"/>
      <c r="E26" s="176"/>
      <c r="F26" s="176"/>
      <c r="G26" s="176"/>
      <c r="H26" s="177"/>
      <c r="I26" s="178"/>
      <c r="J26" s="178"/>
    </row>
    <row r="27" spans="1:10" x14ac:dyDescent="0.2">
      <c r="A27" s="177"/>
      <c r="B27" s="177" t="s">
        <v>430</v>
      </c>
      <c r="C27" s="177"/>
      <c r="D27" s="177"/>
      <c r="E27" s="177" t="s">
        <v>379</v>
      </c>
      <c r="F27" s="177"/>
      <c r="G27" s="177"/>
      <c r="H27" s="177"/>
      <c r="I27" s="178"/>
      <c r="J27" s="178"/>
    </row>
    <row r="28" spans="1:10" x14ac:dyDescent="0.2">
      <c r="A28" s="177"/>
      <c r="B28" s="177" t="s">
        <v>431</v>
      </c>
      <c r="C28" s="177"/>
      <c r="D28" s="177"/>
      <c r="E28" s="177" t="s">
        <v>380</v>
      </c>
      <c r="F28" s="177"/>
      <c r="G28" s="177"/>
      <c r="H28" s="177"/>
      <c r="I28" s="178"/>
      <c r="J28" s="178"/>
    </row>
    <row r="29" spans="1:10" x14ac:dyDescent="0.2">
      <c r="A29" s="176" t="s">
        <v>215</v>
      </c>
      <c r="B29" s="176" t="s">
        <v>215</v>
      </c>
      <c r="C29" s="176" t="s">
        <v>432</v>
      </c>
      <c r="D29" s="176"/>
      <c r="E29" s="176"/>
      <c r="F29" s="177"/>
      <c r="G29" s="177"/>
      <c r="H29" s="177"/>
      <c r="I29" s="178"/>
      <c r="J29" s="178"/>
    </row>
    <row r="30" spans="1:10" x14ac:dyDescent="0.2">
      <c r="A30" s="176"/>
      <c r="B30" s="177" t="s">
        <v>433</v>
      </c>
      <c r="C30" s="177"/>
      <c r="D30" s="177"/>
      <c r="E30" s="177" t="s">
        <v>434</v>
      </c>
      <c r="F30" s="177"/>
      <c r="G30" s="177"/>
      <c r="H30" s="177"/>
      <c r="I30" s="178"/>
      <c r="J30" s="178"/>
    </row>
    <row r="31" spans="1:10" x14ac:dyDescent="0.2">
      <c r="A31" s="176"/>
      <c r="B31" s="177" t="s">
        <v>435</v>
      </c>
      <c r="C31" s="177"/>
      <c r="D31" s="177"/>
      <c r="E31" s="180" t="s">
        <v>436</v>
      </c>
      <c r="F31" s="177"/>
      <c r="G31" s="177"/>
      <c r="H31" s="177"/>
      <c r="I31" s="178"/>
      <c r="J31" s="178"/>
    </row>
    <row r="32" spans="1:10" x14ac:dyDescent="0.2">
      <c r="A32" s="177"/>
      <c r="B32" s="177" t="s">
        <v>437</v>
      </c>
      <c r="C32" s="177"/>
      <c r="D32" s="177"/>
      <c r="E32" s="177" t="s">
        <v>528</v>
      </c>
      <c r="F32" s="177"/>
      <c r="G32" s="177"/>
      <c r="H32" s="177"/>
      <c r="I32" s="178"/>
      <c r="J32" s="178"/>
    </row>
    <row r="34" spans="1:10" x14ac:dyDescent="0.2">
      <c r="A34" t="s">
        <v>459</v>
      </c>
      <c r="B34" s="177" t="s">
        <v>61</v>
      </c>
      <c r="C34" s="388" t="s">
        <v>384</v>
      </c>
    </row>
    <row r="35" spans="1:10" x14ac:dyDescent="0.2">
      <c r="B35" s="177" t="s">
        <v>460</v>
      </c>
      <c r="E35" s="177" t="s">
        <v>463</v>
      </c>
    </row>
    <row r="36" spans="1:10" x14ac:dyDescent="0.2">
      <c r="B36" s="177" t="s">
        <v>461</v>
      </c>
      <c r="E36" s="177" t="s">
        <v>462</v>
      </c>
    </row>
    <row r="37" spans="1:10" x14ac:dyDescent="0.2">
      <c r="A37" s="177"/>
      <c r="B37" s="177" t="s">
        <v>526</v>
      </c>
      <c r="C37" s="177"/>
      <c r="D37" s="177"/>
      <c r="E37" s="177" t="s">
        <v>427</v>
      </c>
      <c r="F37" s="177"/>
      <c r="G37" s="177"/>
      <c r="H37" s="177"/>
      <c r="I37" s="178"/>
      <c r="J37" s="178"/>
    </row>
  </sheetData>
  <sheetProtection selectLockedCells="1" selectUnlockedCells="1"/>
  <mergeCells count="1">
    <mergeCell ref="A1:I1"/>
  </mergeCells>
  <pageMargins left="0.70833333333333337" right="0.70833333333333337" top="0.74861111111111112" bottom="0.74791666666666667" header="0.31527777777777777" footer="0.51180555555555551"/>
  <pageSetup paperSize="9" firstPageNumber="0" orientation="portrait" r:id="rId1"/>
  <headerFooter alignWithMargins="0">
    <oddHeader>&amp;R14.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31"/>
  <sheetViews>
    <sheetView tabSelected="1" zoomScaleNormal="100" zoomScalePageLayoutView="86" workbookViewId="0">
      <selection activeCell="I3" sqref="I3"/>
    </sheetView>
  </sheetViews>
  <sheetFormatPr defaultRowHeight="12.75" x14ac:dyDescent="0.2"/>
  <cols>
    <col min="1" max="1" width="5.83203125" style="181" customWidth="1"/>
    <col min="2" max="2" width="54.83203125" style="182" customWidth="1"/>
    <col min="3" max="4" width="17.6640625" style="182" customWidth="1"/>
    <col min="5" max="16384" width="9.33203125" style="182"/>
  </cols>
  <sheetData>
    <row r="1" spans="1:4" ht="31.5" customHeight="1" x14ac:dyDescent="0.25">
      <c r="B1" s="414" t="s">
        <v>438</v>
      </c>
      <c r="C1" s="414"/>
      <c r="D1" s="414"/>
    </row>
    <row r="2" spans="1:4" s="185" customFormat="1" ht="16.5" thickBot="1" x14ac:dyDescent="0.3">
      <c r="A2" s="183"/>
      <c r="B2" s="184"/>
      <c r="D2" s="186"/>
    </row>
    <row r="3" spans="1:4" s="190" customFormat="1" ht="48" customHeight="1" thickBot="1" x14ac:dyDescent="0.25">
      <c r="A3" s="187" t="s">
        <v>439</v>
      </c>
      <c r="B3" s="188" t="s">
        <v>4</v>
      </c>
      <c r="C3" s="188" t="s">
        <v>440</v>
      </c>
      <c r="D3" s="189" t="s">
        <v>441</v>
      </c>
    </row>
    <row r="4" spans="1:4" s="190" customFormat="1" ht="14.1" customHeight="1" thickBot="1" x14ac:dyDescent="0.25">
      <c r="A4" s="191">
        <v>1</v>
      </c>
      <c r="B4" s="192">
        <v>2</v>
      </c>
      <c r="C4" s="192">
        <v>3</v>
      </c>
      <c r="D4" s="193">
        <v>4</v>
      </c>
    </row>
    <row r="5" spans="1:4" ht="18" customHeight="1" x14ac:dyDescent="0.2">
      <c r="A5" s="194" t="s">
        <v>5</v>
      </c>
      <c r="B5" s="195" t="s">
        <v>442</v>
      </c>
      <c r="C5" s="196"/>
      <c r="D5" s="197"/>
    </row>
    <row r="6" spans="1:4" ht="18" customHeight="1" x14ac:dyDescent="0.2">
      <c r="A6" s="198" t="s">
        <v>19</v>
      </c>
      <c r="B6" s="199" t="s">
        <v>443</v>
      </c>
      <c r="C6" s="200"/>
      <c r="D6" s="201"/>
    </row>
    <row r="7" spans="1:4" ht="18" customHeight="1" x14ac:dyDescent="0.2">
      <c r="A7" s="198" t="s">
        <v>33</v>
      </c>
      <c r="B7" s="199" t="s">
        <v>444</v>
      </c>
      <c r="C7" s="200"/>
      <c r="D7" s="201"/>
    </row>
    <row r="8" spans="1:4" ht="18" customHeight="1" x14ac:dyDescent="0.2">
      <c r="A8" s="198" t="s">
        <v>215</v>
      </c>
      <c r="B8" s="199" t="s">
        <v>445</v>
      </c>
      <c r="C8" s="200"/>
      <c r="D8" s="201"/>
    </row>
    <row r="9" spans="1:4" ht="18" customHeight="1" x14ac:dyDescent="0.2">
      <c r="A9" s="198" t="s">
        <v>61</v>
      </c>
      <c r="B9" s="199" t="s">
        <v>446</v>
      </c>
      <c r="C9" s="200">
        <v>7200000</v>
      </c>
      <c r="D9" s="201">
        <v>700000</v>
      </c>
    </row>
    <row r="10" spans="1:4" ht="18" customHeight="1" x14ac:dyDescent="0.2">
      <c r="A10" s="198" t="s">
        <v>83</v>
      </c>
      <c r="B10" s="199" t="s">
        <v>447</v>
      </c>
      <c r="C10" s="200"/>
      <c r="D10" s="201"/>
    </row>
    <row r="11" spans="1:4" ht="18" customHeight="1" x14ac:dyDescent="0.2">
      <c r="A11" s="198" t="s">
        <v>226</v>
      </c>
      <c r="B11" s="202" t="s">
        <v>448</v>
      </c>
      <c r="C11" s="200"/>
      <c r="D11" s="201"/>
    </row>
    <row r="12" spans="1:4" ht="18" customHeight="1" x14ac:dyDescent="0.2">
      <c r="A12" s="198" t="s">
        <v>115</v>
      </c>
      <c r="B12" s="202" t="s">
        <v>449</v>
      </c>
      <c r="C12" s="200">
        <v>7200000</v>
      </c>
      <c r="D12" s="201">
        <v>700000</v>
      </c>
    </row>
    <row r="13" spans="1:4" ht="18" customHeight="1" x14ac:dyDescent="0.2">
      <c r="A13" s="198" t="s">
        <v>238</v>
      </c>
      <c r="B13" s="202" t="s">
        <v>450</v>
      </c>
      <c r="C13" s="200"/>
      <c r="D13" s="201"/>
    </row>
    <row r="14" spans="1:4" ht="18" customHeight="1" x14ac:dyDescent="0.2">
      <c r="A14" s="198" t="s">
        <v>263</v>
      </c>
      <c r="B14" s="202" t="s">
        <v>451</v>
      </c>
      <c r="C14" s="200"/>
      <c r="D14" s="201"/>
    </row>
    <row r="15" spans="1:4" ht="22.5" customHeight="1" x14ac:dyDescent="0.2">
      <c r="A15" s="198" t="s">
        <v>264</v>
      </c>
      <c r="B15" s="202" t="s">
        <v>452</v>
      </c>
      <c r="C15" s="200"/>
      <c r="D15" s="201"/>
    </row>
    <row r="16" spans="1:4" ht="18" customHeight="1" x14ac:dyDescent="0.2">
      <c r="A16" s="198" t="s">
        <v>265</v>
      </c>
      <c r="B16" s="199" t="s">
        <v>453</v>
      </c>
      <c r="C16" s="200">
        <v>22330000</v>
      </c>
      <c r="D16" s="201">
        <v>330000</v>
      </c>
    </row>
    <row r="17" spans="1:4" ht="18" customHeight="1" x14ac:dyDescent="0.2">
      <c r="A17" s="198" t="s">
        <v>268</v>
      </c>
      <c r="B17" s="199" t="s">
        <v>454</v>
      </c>
      <c r="C17" s="200"/>
      <c r="D17" s="201"/>
    </row>
    <row r="18" spans="1:4" ht="18" customHeight="1" x14ac:dyDescent="0.2">
      <c r="A18" s="198" t="s">
        <v>271</v>
      </c>
      <c r="B18" s="199" t="s">
        <v>455</v>
      </c>
      <c r="C18" s="200"/>
      <c r="D18" s="201"/>
    </row>
    <row r="19" spans="1:4" ht="18" customHeight="1" x14ac:dyDescent="0.2">
      <c r="A19" s="198" t="s">
        <v>274</v>
      </c>
      <c r="B19" s="199" t="s">
        <v>456</v>
      </c>
      <c r="C19" s="200"/>
      <c r="D19" s="201"/>
    </row>
    <row r="20" spans="1:4" ht="18" customHeight="1" x14ac:dyDescent="0.2">
      <c r="A20" s="198" t="s">
        <v>277</v>
      </c>
      <c r="B20" s="199" t="s">
        <v>457</v>
      </c>
      <c r="C20" s="200"/>
      <c r="D20" s="201"/>
    </row>
    <row r="21" spans="1:4" ht="18" customHeight="1" x14ac:dyDescent="0.2">
      <c r="A21" s="198" t="s">
        <v>280</v>
      </c>
      <c r="B21" s="203" t="s">
        <v>458</v>
      </c>
      <c r="C21" s="204">
        <v>46623000</v>
      </c>
      <c r="D21" s="201">
        <v>17900000</v>
      </c>
    </row>
    <row r="22" spans="1:4" ht="18" customHeight="1" x14ac:dyDescent="0.2">
      <c r="A22" s="198" t="s">
        <v>283</v>
      </c>
      <c r="B22" s="205"/>
      <c r="C22" s="204"/>
      <c r="D22" s="201"/>
    </row>
    <row r="23" spans="1:4" ht="18" customHeight="1" x14ac:dyDescent="0.2">
      <c r="A23" s="198" t="s">
        <v>286</v>
      </c>
      <c r="B23" s="205"/>
      <c r="C23" s="204"/>
      <c r="D23" s="201"/>
    </row>
    <row r="24" spans="1:4" ht="18" customHeight="1" x14ac:dyDescent="0.2">
      <c r="A24" s="198" t="s">
        <v>289</v>
      </c>
      <c r="B24" s="205"/>
      <c r="C24" s="204"/>
      <c r="D24" s="201"/>
    </row>
    <row r="25" spans="1:4" ht="18" customHeight="1" x14ac:dyDescent="0.2">
      <c r="A25" s="198" t="s">
        <v>291</v>
      </c>
      <c r="B25" s="205"/>
      <c r="C25" s="204"/>
      <c r="D25" s="201"/>
    </row>
    <row r="26" spans="1:4" ht="18" customHeight="1" x14ac:dyDescent="0.2">
      <c r="A26" s="198" t="s">
        <v>294</v>
      </c>
      <c r="B26" s="205"/>
      <c r="C26" s="204"/>
      <c r="D26" s="201"/>
    </row>
    <row r="27" spans="1:4" ht="18" customHeight="1" x14ac:dyDescent="0.2">
      <c r="A27" s="198" t="s">
        <v>297</v>
      </c>
      <c r="B27" s="205"/>
      <c r="C27" s="204"/>
      <c r="D27" s="201"/>
    </row>
    <row r="28" spans="1:4" ht="18" customHeight="1" x14ac:dyDescent="0.2">
      <c r="A28" s="198" t="s">
        <v>300</v>
      </c>
      <c r="B28" s="205"/>
      <c r="C28" s="204"/>
      <c r="D28" s="201"/>
    </row>
    <row r="29" spans="1:4" ht="18" customHeight="1" thickBot="1" x14ac:dyDescent="0.25">
      <c r="A29" s="206" t="s">
        <v>331</v>
      </c>
      <c r="B29" s="207"/>
      <c r="C29" s="208"/>
      <c r="D29" s="209"/>
    </row>
    <row r="30" spans="1:4" ht="18" customHeight="1" thickBot="1" x14ac:dyDescent="0.25">
      <c r="A30" s="191" t="s">
        <v>334</v>
      </c>
      <c r="B30" s="210" t="s">
        <v>346</v>
      </c>
      <c r="C30" s="211">
        <f>+C5+C6+C7+C8+C9+C16+C17+C18+C19+C20+C21+C22+C23+C24+C25+C26+C27+C28+C29</f>
        <v>76153000</v>
      </c>
      <c r="D30" s="212">
        <f>+D5+D6+D7+D8+D9+D16+D17+D18+D19+D20+D21+D22+D23+D24+D25+D26+D27+D28+D29</f>
        <v>18930000</v>
      </c>
    </row>
    <row r="31" spans="1:4" ht="8.25" customHeight="1" x14ac:dyDescent="0.2">
      <c r="A31" s="213"/>
      <c r="B31" s="415"/>
      <c r="C31" s="415"/>
      <c r="D31" s="415"/>
    </row>
  </sheetData>
  <sheetProtection sheet="1" objects="1" scenarios="1"/>
  <mergeCells count="2">
    <mergeCell ref="B1:D1"/>
    <mergeCell ref="B31:D31"/>
  </mergeCells>
  <printOptions horizontalCentered="1"/>
  <pageMargins left="0.78749999999999998" right="0.78749999999999998" top="1.0631944444444446" bottom="0.98402777777777772" header="0.78749999999999998" footer="0.51180555555555551"/>
  <pageSetup paperSize="9" scale="95" firstPageNumber="0" orientation="portrait" r:id="rId1"/>
  <headerFooter alignWithMargins="0">
    <oddHeader>&amp;R15.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2"/>
  <sheetViews>
    <sheetView view="pageLayout" topLeftCell="B1" zoomScaleNormal="100" workbookViewId="0">
      <selection activeCell="B19" sqref="B19"/>
    </sheetView>
  </sheetViews>
  <sheetFormatPr defaultRowHeight="18" x14ac:dyDescent="0.25"/>
  <cols>
    <col min="1" max="1" width="9.33203125" style="214"/>
    <col min="2" max="2" width="31.1640625" style="214" customWidth="1"/>
    <col min="3" max="3" width="21.33203125" style="214" customWidth="1"/>
    <col min="4" max="4" width="17.33203125" style="214" customWidth="1"/>
    <col min="5" max="5" width="16.33203125" style="214" customWidth="1"/>
    <col min="6" max="6" width="22.33203125" style="214" customWidth="1"/>
    <col min="7" max="9" width="9.33203125" style="214"/>
    <col min="10" max="10" width="19.83203125" style="214" customWidth="1"/>
    <col min="11" max="16384" width="9.33203125" style="214"/>
  </cols>
  <sheetData>
    <row r="4" spans="1:14" ht="18.75" x14ac:dyDescent="0.3">
      <c r="E4" s="215"/>
      <c r="F4" s="216"/>
      <c r="G4" s="217"/>
      <c r="H4" s="217"/>
      <c r="I4" s="217"/>
      <c r="J4" s="217"/>
      <c r="K4" s="215"/>
      <c r="L4" s="215"/>
      <c r="M4" s="215"/>
      <c r="N4" s="215"/>
    </row>
    <row r="5" spans="1:14" ht="18.75" customHeight="1" x14ac:dyDescent="0.3">
      <c r="B5" s="419" t="s">
        <v>464</v>
      </c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215"/>
      <c r="N5" s="215"/>
    </row>
    <row r="6" spans="1:14" ht="19.5" thickBot="1" x14ac:dyDescent="0.35">
      <c r="E6" s="215"/>
      <c r="F6" s="218"/>
      <c r="G6" s="219"/>
      <c r="H6" s="219"/>
      <c r="I6" s="220" t="s">
        <v>465</v>
      </c>
      <c r="J6" s="215"/>
      <c r="K6" s="215"/>
      <c r="L6" s="215"/>
      <c r="M6" s="215"/>
      <c r="N6" s="215"/>
    </row>
    <row r="7" spans="1:14" ht="77.25" customHeight="1" thickTop="1" thickBot="1" x14ac:dyDescent="0.35">
      <c r="A7" s="221" t="s">
        <v>466</v>
      </c>
      <c r="B7" s="222" t="s">
        <v>467</v>
      </c>
      <c r="C7" s="223" t="s">
        <v>468</v>
      </c>
      <c r="D7" s="223" t="s">
        <v>549</v>
      </c>
      <c r="E7" s="223" t="s">
        <v>550</v>
      </c>
      <c r="F7" s="420" t="s">
        <v>469</v>
      </c>
      <c r="G7" s="421"/>
      <c r="H7" s="421"/>
      <c r="I7" s="422"/>
      <c r="J7" s="224" t="s">
        <v>470</v>
      </c>
    </row>
    <row r="8" spans="1:14" ht="19.5" thickTop="1" x14ac:dyDescent="0.3">
      <c r="A8" s="225"/>
      <c r="B8" s="222" t="s">
        <v>471</v>
      </c>
      <c r="C8" s="226" t="s">
        <v>472</v>
      </c>
      <c r="D8" s="226" t="s">
        <v>473</v>
      </c>
      <c r="E8" s="226" t="s">
        <v>473</v>
      </c>
      <c r="F8" s="227">
        <v>2018</v>
      </c>
      <c r="G8" s="227">
        <v>2019</v>
      </c>
      <c r="H8" s="227">
        <v>2020</v>
      </c>
      <c r="I8" s="228">
        <v>2022</v>
      </c>
      <c r="J8" s="229" t="s">
        <v>474</v>
      </c>
    </row>
    <row r="9" spans="1:14" ht="19.5" thickBot="1" x14ac:dyDescent="0.35">
      <c r="A9" s="225"/>
      <c r="B9" s="230"/>
      <c r="C9" s="231"/>
      <c r="D9" s="231"/>
      <c r="E9" s="231"/>
      <c r="F9" s="232"/>
      <c r="G9" s="232"/>
      <c r="H9" s="232"/>
      <c r="I9" s="233" t="s">
        <v>475</v>
      </c>
      <c r="J9" s="234"/>
    </row>
    <row r="10" spans="1:14" ht="20.25" thickTop="1" thickBot="1" x14ac:dyDescent="0.35">
      <c r="A10" s="221" t="s">
        <v>5</v>
      </c>
      <c r="B10" s="235" t="s">
        <v>19</v>
      </c>
      <c r="C10" s="236" t="s">
        <v>33</v>
      </c>
      <c r="D10" s="236" t="s">
        <v>215</v>
      </c>
      <c r="E10" s="236" t="s">
        <v>61</v>
      </c>
      <c r="F10" s="233" t="s">
        <v>83</v>
      </c>
      <c r="G10" s="233" t="s">
        <v>226</v>
      </c>
      <c r="H10" s="233" t="s">
        <v>105</v>
      </c>
      <c r="I10" s="233" t="s">
        <v>115</v>
      </c>
      <c r="J10" s="233" t="s">
        <v>238</v>
      </c>
    </row>
    <row r="11" spans="1:14" ht="54" customHeight="1" thickTop="1" thickBot="1" x14ac:dyDescent="0.35">
      <c r="A11" s="225" t="s">
        <v>19</v>
      </c>
      <c r="B11" s="235" t="s">
        <v>476</v>
      </c>
      <c r="C11" s="237"/>
      <c r="D11" s="238"/>
      <c r="E11" s="238"/>
      <c r="F11" s="239"/>
      <c r="G11" s="239"/>
      <c r="H11" s="239"/>
      <c r="I11" s="239"/>
      <c r="J11" s="240"/>
    </row>
    <row r="12" spans="1:14" ht="37.5" customHeight="1" x14ac:dyDescent="0.3">
      <c r="A12" s="225" t="s">
        <v>33</v>
      </c>
      <c r="B12" s="235" t="s">
        <v>477</v>
      </c>
      <c r="C12" s="242"/>
      <c r="D12" s="243"/>
      <c r="E12" s="243"/>
      <c r="F12" s="244"/>
      <c r="G12" s="244"/>
      <c r="H12" s="244"/>
      <c r="I12" s="244"/>
      <c r="J12" s="416"/>
    </row>
    <row r="13" spans="1:14" ht="36" customHeight="1" x14ac:dyDescent="0.3">
      <c r="A13" s="225" t="s">
        <v>215</v>
      </c>
      <c r="B13" s="235" t="s">
        <v>478</v>
      </c>
      <c r="C13" s="245"/>
      <c r="D13" s="246"/>
      <c r="E13" s="246"/>
      <c r="F13" s="247"/>
      <c r="G13" s="247"/>
      <c r="H13" s="247"/>
      <c r="I13" s="247"/>
      <c r="J13" s="423"/>
    </row>
    <row r="14" spans="1:14" ht="39" customHeight="1" thickBot="1" x14ac:dyDescent="0.35">
      <c r="A14" s="225" t="s">
        <v>61</v>
      </c>
      <c r="B14" s="235" t="s">
        <v>479</v>
      </c>
      <c r="C14" s="237"/>
      <c r="D14" s="248"/>
      <c r="E14" s="248"/>
      <c r="F14" s="249"/>
      <c r="G14" s="249"/>
      <c r="H14" s="249"/>
      <c r="I14" s="249"/>
      <c r="J14" s="417"/>
    </row>
    <row r="15" spans="1:14" ht="18.75" x14ac:dyDescent="0.3">
      <c r="A15" s="225" t="s">
        <v>83</v>
      </c>
      <c r="B15" s="222" t="s">
        <v>480</v>
      </c>
      <c r="C15" s="250"/>
      <c r="D15" s="243"/>
      <c r="E15" s="243"/>
      <c r="F15" s="244"/>
      <c r="G15" s="244"/>
      <c r="H15" s="244"/>
      <c r="I15" s="244"/>
      <c r="J15" s="416">
        <v>339226</v>
      </c>
    </row>
    <row r="16" spans="1:14" ht="19.5" thickBot="1" x14ac:dyDescent="0.35">
      <c r="A16" s="225"/>
      <c r="B16" s="222" t="s">
        <v>551</v>
      </c>
      <c r="C16" s="251"/>
      <c r="D16" s="248"/>
      <c r="E16" s="248"/>
      <c r="F16" s="249">
        <v>339226</v>
      </c>
      <c r="G16" s="249"/>
      <c r="H16" s="249"/>
      <c r="I16" s="249"/>
      <c r="J16" s="417"/>
    </row>
    <row r="17" spans="1:14" ht="18.75" x14ac:dyDescent="0.3">
      <c r="A17" s="225"/>
      <c r="B17" s="222" t="s">
        <v>552</v>
      </c>
      <c r="C17" s="252"/>
      <c r="D17" s="253"/>
      <c r="E17" s="253"/>
      <c r="F17" s="254">
        <v>6746</v>
      </c>
      <c r="G17" s="254"/>
      <c r="H17" s="254"/>
      <c r="I17" s="254"/>
      <c r="J17" s="416">
        <v>84960</v>
      </c>
    </row>
    <row r="18" spans="1:14" ht="19.5" thickBot="1" x14ac:dyDescent="0.35">
      <c r="A18" s="225"/>
      <c r="B18" s="222" t="s">
        <v>577</v>
      </c>
      <c r="C18" s="255"/>
      <c r="D18" s="256"/>
      <c r="E18" s="256"/>
      <c r="F18" s="257">
        <v>78214</v>
      </c>
      <c r="G18" s="257"/>
      <c r="H18" s="257"/>
      <c r="I18" s="257"/>
      <c r="J18" s="417"/>
    </row>
    <row r="19" spans="1:14" ht="18.75" x14ac:dyDescent="0.3">
      <c r="A19" s="225" t="s">
        <v>226</v>
      </c>
      <c r="B19" s="222" t="s">
        <v>481</v>
      </c>
      <c r="C19" s="250"/>
      <c r="D19" s="243"/>
      <c r="E19" s="243"/>
      <c r="F19" s="244"/>
      <c r="G19" s="244"/>
      <c r="H19" s="244"/>
      <c r="I19" s="244"/>
      <c r="J19" s="416">
        <v>13806</v>
      </c>
    </row>
    <row r="20" spans="1:14" ht="19.5" thickBot="1" x14ac:dyDescent="0.35">
      <c r="A20" s="225"/>
      <c r="B20" s="222" t="s">
        <v>553</v>
      </c>
      <c r="C20" s="251"/>
      <c r="D20" s="248"/>
      <c r="E20" s="248"/>
      <c r="F20" s="249">
        <v>13806</v>
      </c>
      <c r="G20" s="249"/>
      <c r="H20" s="249"/>
      <c r="I20" s="249"/>
      <c r="J20" s="417"/>
    </row>
    <row r="21" spans="1:14" ht="18.75" x14ac:dyDescent="0.3">
      <c r="A21" s="225"/>
      <c r="B21" s="222" t="s">
        <v>554</v>
      </c>
      <c r="C21" s="332"/>
      <c r="D21" s="246"/>
      <c r="E21" s="246"/>
      <c r="F21" s="247">
        <v>205329</v>
      </c>
      <c r="G21" s="247"/>
      <c r="H21" s="247"/>
      <c r="I21" s="247"/>
      <c r="J21" s="327">
        <v>202329</v>
      </c>
    </row>
    <row r="22" spans="1:14" ht="38.25" thickBot="1" x14ac:dyDescent="0.35">
      <c r="A22" s="225"/>
      <c r="B22" s="222" t="s">
        <v>555</v>
      </c>
      <c r="C22" s="332"/>
      <c r="D22" s="246"/>
      <c r="E22" s="246"/>
      <c r="F22" s="247">
        <v>300</v>
      </c>
      <c r="G22" s="247"/>
      <c r="H22" s="247"/>
      <c r="I22" s="247"/>
      <c r="J22" s="327">
        <v>300</v>
      </c>
    </row>
    <row r="23" spans="1:14" ht="37.5" x14ac:dyDescent="0.3">
      <c r="A23" s="225"/>
      <c r="B23" s="235" t="s">
        <v>556</v>
      </c>
      <c r="C23" s="241"/>
      <c r="D23" s="243"/>
      <c r="E23" s="243"/>
      <c r="F23" s="244">
        <v>29789</v>
      </c>
      <c r="G23" s="244"/>
      <c r="H23" s="244"/>
      <c r="I23" s="244"/>
      <c r="J23" s="416">
        <v>29789</v>
      </c>
    </row>
    <row r="24" spans="1:14" ht="19.5" thickBot="1" x14ac:dyDescent="0.35">
      <c r="A24" s="225" t="s">
        <v>105</v>
      </c>
      <c r="B24" s="235" t="s">
        <v>258</v>
      </c>
      <c r="C24" s="258"/>
      <c r="D24" s="259"/>
      <c r="E24" s="259"/>
      <c r="F24" s="260"/>
      <c r="G24" s="260"/>
      <c r="H24" s="260"/>
      <c r="I24" s="260"/>
      <c r="J24" s="418"/>
    </row>
    <row r="25" spans="1:14" ht="63" customHeight="1" thickTop="1" thickBot="1" x14ac:dyDescent="0.35">
      <c r="A25" s="225" t="s">
        <v>115</v>
      </c>
      <c r="B25" s="235" t="s">
        <v>482</v>
      </c>
      <c r="C25" s="261"/>
      <c r="D25" s="262"/>
      <c r="E25" s="262"/>
      <c r="F25" s="263">
        <v>673410</v>
      </c>
      <c r="G25" s="263"/>
      <c r="H25" s="263"/>
      <c r="I25" s="263"/>
      <c r="J25" s="264">
        <v>673410</v>
      </c>
    </row>
    <row r="26" spans="1:14" ht="19.5" thickTop="1" x14ac:dyDescent="0.3">
      <c r="E26" s="215"/>
      <c r="F26" s="218"/>
      <c r="G26" s="219"/>
      <c r="H26" s="219"/>
      <c r="I26" s="265"/>
      <c r="J26" s="266"/>
      <c r="K26" s="215"/>
      <c r="L26" s="215"/>
      <c r="M26" s="215"/>
      <c r="N26" s="215"/>
    </row>
    <row r="62" ht="18.75" customHeight="1" x14ac:dyDescent="0.25"/>
  </sheetData>
  <mergeCells count="7">
    <mergeCell ref="J17:J18"/>
    <mergeCell ref="J19:J20"/>
    <mergeCell ref="J23:J24"/>
    <mergeCell ref="B5:L5"/>
    <mergeCell ref="F7:I7"/>
    <mergeCell ref="J12:J14"/>
    <mergeCell ref="J15:J16"/>
  </mergeCells>
  <pageMargins left="0.78740157480314965" right="0.78740157480314965" top="0.98425196850393704" bottom="0.98425196850393704" header="0.51181102362204722" footer="0.51181102362204722"/>
  <pageSetup paperSize="9" scale="62" orientation="landscape" r:id="rId1"/>
  <headerFooter alignWithMargins="0">
    <oddHeader>&amp;C&amp;12 16. melléklet</oddHeader>
  </headerFooter>
  <rowBreaks count="1" manualBreakCount="1">
    <brk id="25" max="1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view="pageLayout" zoomScaleNormal="100" workbookViewId="0">
      <selection activeCell="Z10" sqref="Z10"/>
    </sheetView>
  </sheetViews>
  <sheetFormatPr defaultRowHeight="12.75" x14ac:dyDescent="0.2"/>
  <cols>
    <col min="1" max="1" width="69.6640625" style="315" customWidth="1"/>
    <col min="2" max="2" width="13.33203125" style="314" customWidth="1"/>
    <col min="3" max="3" width="19.1640625" style="315" customWidth="1"/>
    <col min="4" max="4" width="16" style="315" customWidth="1"/>
    <col min="5" max="5" width="13.6640625" style="315" customWidth="1"/>
    <col min="6" max="6" width="16.1640625" style="315" customWidth="1"/>
    <col min="7" max="7" width="18.1640625" style="315" customWidth="1"/>
    <col min="8" max="8" width="14.83203125" style="315" customWidth="1"/>
    <col min="9" max="9" width="15.1640625" style="315" customWidth="1"/>
    <col min="10" max="10" width="14.83203125" style="315" customWidth="1"/>
    <col min="11" max="11" width="15.1640625" style="315" customWidth="1"/>
    <col min="12" max="12" width="16" style="315" customWidth="1"/>
    <col min="13" max="13" width="16.33203125" style="315" customWidth="1"/>
    <col min="14" max="14" width="17.6640625" style="315" customWidth="1"/>
    <col min="15" max="15" width="16.5" style="315" customWidth="1"/>
    <col min="16" max="16384" width="9.33203125" style="315"/>
  </cols>
  <sheetData>
    <row r="1" spans="1:17" x14ac:dyDescent="0.2">
      <c r="E1" s="315">
        <v>301696</v>
      </c>
      <c r="F1" s="315">
        <v>50000</v>
      </c>
      <c r="J1" s="315">
        <v>364832</v>
      </c>
      <c r="M1" s="315">
        <v>37712</v>
      </c>
      <c r="O1" s="315">
        <f>SUM(E1:N1)</f>
        <v>754240</v>
      </c>
    </row>
    <row r="2" spans="1:17" s="311" customFormat="1" x14ac:dyDescent="0.2">
      <c r="A2" s="306" t="s">
        <v>483</v>
      </c>
      <c r="B2" s="307">
        <v>1</v>
      </c>
      <c r="C2" s="308">
        <v>2</v>
      </c>
      <c r="D2" s="308">
        <v>3</v>
      </c>
      <c r="E2" s="308">
        <v>4</v>
      </c>
      <c r="F2" s="308">
        <v>5</v>
      </c>
      <c r="G2" s="308">
        <v>6</v>
      </c>
      <c r="H2" s="308">
        <v>7</v>
      </c>
      <c r="I2" s="308">
        <v>8</v>
      </c>
      <c r="J2" s="308">
        <v>9</v>
      </c>
      <c r="K2" s="308">
        <v>10</v>
      </c>
      <c r="L2" s="308">
        <v>11</v>
      </c>
      <c r="M2" s="309">
        <v>12</v>
      </c>
      <c r="N2" s="310" t="s">
        <v>470</v>
      </c>
    </row>
    <row r="3" spans="1:17" x14ac:dyDescent="0.2">
      <c r="A3" s="312" t="s">
        <v>254</v>
      </c>
      <c r="B3" s="313">
        <v>16421</v>
      </c>
      <c r="C3" s="313">
        <v>16421</v>
      </c>
      <c r="D3" s="313">
        <v>16421</v>
      </c>
      <c r="E3" s="313">
        <v>16421</v>
      </c>
      <c r="F3" s="313">
        <v>16421</v>
      </c>
      <c r="G3" s="313">
        <v>16421</v>
      </c>
      <c r="H3" s="313">
        <v>16421</v>
      </c>
      <c r="I3" s="313">
        <v>16421</v>
      </c>
      <c r="J3" s="313">
        <v>16421</v>
      </c>
      <c r="K3" s="313">
        <v>16421</v>
      </c>
      <c r="L3" s="313">
        <v>16421</v>
      </c>
      <c r="M3" s="313">
        <v>16430</v>
      </c>
      <c r="N3" s="313">
        <f>B3+C3+D3+E3+F3+G3+H3+I3+J3+K3+L3+M3</f>
        <v>197061</v>
      </c>
      <c r="O3" s="314">
        <v>197061</v>
      </c>
    </row>
    <row r="4" spans="1:17" x14ac:dyDescent="0.2">
      <c r="A4" s="312" t="s">
        <v>256</v>
      </c>
      <c r="B4" s="313">
        <v>3275</v>
      </c>
      <c r="C4" s="313">
        <v>3275</v>
      </c>
      <c r="D4" s="313">
        <v>3275</v>
      </c>
      <c r="E4" s="313">
        <v>3275</v>
      </c>
      <c r="F4" s="313">
        <v>3275</v>
      </c>
      <c r="G4" s="313">
        <v>3275</v>
      </c>
      <c r="H4" s="313">
        <v>3275</v>
      </c>
      <c r="I4" s="313">
        <v>3275</v>
      </c>
      <c r="J4" s="313">
        <v>3275</v>
      </c>
      <c r="K4" s="313">
        <v>3275</v>
      </c>
      <c r="L4" s="313">
        <v>3283</v>
      </c>
      <c r="M4" s="313">
        <v>35000</v>
      </c>
      <c r="N4" s="313">
        <f t="shared" ref="N4:N12" si="0">B4+C4+D4+E4+F4+G4+H4+I4+J4+K4+L4+M4</f>
        <v>71033</v>
      </c>
      <c r="O4" s="314">
        <v>71033</v>
      </c>
    </row>
    <row r="5" spans="1:17" x14ac:dyDescent="0.2">
      <c r="A5" s="312" t="s">
        <v>259</v>
      </c>
      <c r="B5" s="313"/>
      <c r="C5" s="313"/>
      <c r="D5" s="313"/>
      <c r="E5" s="313"/>
      <c r="F5" s="313"/>
      <c r="G5" s="313"/>
      <c r="H5" s="313">
        <v>174124</v>
      </c>
      <c r="I5" s="313">
        <v>108059</v>
      </c>
      <c r="J5" s="313">
        <v>129851</v>
      </c>
      <c r="K5" s="313">
        <v>157043</v>
      </c>
      <c r="L5" s="313">
        <v>64858</v>
      </c>
      <c r="M5" s="313">
        <v>120305</v>
      </c>
      <c r="N5" s="313">
        <f t="shared" si="0"/>
        <v>754240</v>
      </c>
      <c r="O5" s="314">
        <v>754240</v>
      </c>
    </row>
    <row r="6" spans="1:17" x14ac:dyDescent="0.2">
      <c r="A6" s="312" t="s">
        <v>489</v>
      </c>
      <c r="B6" s="313">
        <v>8450</v>
      </c>
      <c r="C6" s="313">
        <v>8450</v>
      </c>
      <c r="D6" s="313">
        <v>8450</v>
      </c>
      <c r="E6" s="313">
        <v>8450</v>
      </c>
      <c r="F6" s="313">
        <v>8450</v>
      </c>
      <c r="G6" s="313">
        <v>8450</v>
      </c>
      <c r="H6" s="313">
        <v>8450</v>
      </c>
      <c r="I6" s="313">
        <v>8450</v>
      </c>
      <c r="J6" s="313">
        <v>8450</v>
      </c>
      <c r="K6" s="313">
        <v>8450</v>
      </c>
      <c r="L6" s="313">
        <v>8450</v>
      </c>
      <c r="M6" s="313">
        <v>8460</v>
      </c>
      <c r="N6" s="313">
        <f t="shared" si="0"/>
        <v>101410</v>
      </c>
      <c r="O6" s="314">
        <v>101410</v>
      </c>
    </row>
    <row r="7" spans="1:17" x14ac:dyDescent="0.2">
      <c r="A7" s="312" t="s">
        <v>307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>
        <f t="shared" si="0"/>
        <v>0</v>
      </c>
      <c r="O7" s="314">
        <v>0</v>
      </c>
    </row>
    <row r="8" spans="1:17" x14ac:dyDescent="0.2">
      <c r="A8" s="312" t="s">
        <v>260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>
        <f t="shared" si="0"/>
        <v>0</v>
      </c>
      <c r="O8" s="314">
        <v>0</v>
      </c>
    </row>
    <row r="9" spans="1:17" x14ac:dyDescent="0.2">
      <c r="A9" s="312" t="s">
        <v>490</v>
      </c>
      <c r="B9" s="313"/>
      <c r="C9" s="313"/>
      <c r="D9" s="313">
        <v>14894</v>
      </c>
      <c r="E9" s="313"/>
      <c r="F9" s="313"/>
      <c r="G9" s="313"/>
      <c r="H9" s="313"/>
      <c r="I9" s="313"/>
      <c r="J9" s="313"/>
      <c r="K9" s="313"/>
      <c r="L9" s="313"/>
      <c r="M9" s="313"/>
      <c r="N9" s="313">
        <f t="shared" si="0"/>
        <v>14894</v>
      </c>
      <c r="O9" s="314">
        <v>14894</v>
      </c>
    </row>
    <row r="10" spans="1:17" x14ac:dyDescent="0.2">
      <c r="A10" s="312" t="s">
        <v>491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>
        <v>17500</v>
      </c>
      <c r="M10" s="313">
        <v>17500</v>
      </c>
      <c r="N10" s="313">
        <f t="shared" si="0"/>
        <v>35000</v>
      </c>
      <c r="O10" s="314">
        <v>35000</v>
      </c>
    </row>
    <row r="11" spans="1:17" x14ac:dyDescent="0.2">
      <c r="A11" s="312" t="s">
        <v>492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>
        <f t="shared" si="0"/>
        <v>0</v>
      </c>
      <c r="O11" s="314"/>
    </row>
    <row r="12" spans="1:17" ht="13.5" thickBot="1" x14ac:dyDescent="0.25">
      <c r="A12" s="312" t="s">
        <v>493</v>
      </c>
      <c r="B12" s="313">
        <v>57376</v>
      </c>
      <c r="C12" s="313">
        <v>68429</v>
      </c>
      <c r="D12" s="313">
        <v>49022</v>
      </c>
      <c r="E12" s="313">
        <v>121994</v>
      </c>
      <c r="F12" s="313">
        <v>179518</v>
      </c>
      <c r="G12" s="313">
        <v>242106</v>
      </c>
      <c r="H12" s="313">
        <v>179292</v>
      </c>
      <c r="I12" s="313"/>
      <c r="J12" s="313"/>
      <c r="K12" s="313"/>
      <c r="L12" s="313"/>
      <c r="M12" s="313">
        <v>57708</v>
      </c>
      <c r="N12" s="313">
        <f t="shared" si="0"/>
        <v>955445</v>
      </c>
      <c r="O12" s="314">
        <v>955445</v>
      </c>
    </row>
    <row r="13" spans="1:17" s="320" customFormat="1" ht="13.5" thickBot="1" x14ac:dyDescent="0.25">
      <c r="A13" s="316" t="s">
        <v>484</v>
      </c>
      <c r="B13" s="317">
        <f>SUM(B3:B12)</f>
        <v>85522</v>
      </c>
      <c r="C13" s="317">
        <f t="shared" ref="C13:M13" si="1">SUM(C3:C12)</f>
        <v>96575</v>
      </c>
      <c r="D13" s="317">
        <f t="shared" si="1"/>
        <v>92062</v>
      </c>
      <c r="E13" s="317">
        <f>SUM(E3:E12)</f>
        <v>150140</v>
      </c>
      <c r="F13" s="317">
        <f t="shared" si="1"/>
        <v>207664</v>
      </c>
      <c r="G13" s="317">
        <f t="shared" si="1"/>
        <v>270252</v>
      </c>
      <c r="H13" s="317">
        <f t="shared" si="1"/>
        <v>381562</v>
      </c>
      <c r="I13" s="317">
        <f t="shared" si="1"/>
        <v>136205</v>
      </c>
      <c r="J13" s="317">
        <f t="shared" si="1"/>
        <v>157997</v>
      </c>
      <c r="K13" s="317">
        <f t="shared" si="1"/>
        <v>185189</v>
      </c>
      <c r="L13" s="317">
        <f t="shared" si="1"/>
        <v>110512</v>
      </c>
      <c r="M13" s="317">
        <f t="shared" si="1"/>
        <v>255403</v>
      </c>
      <c r="N13" s="318">
        <f>SUM(N3:N12)</f>
        <v>2129083</v>
      </c>
      <c r="O13" s="319">
        <f>SUM(O3:O12)</f>
        <v>2129083</v>
      </c>
    </row>
    <row r="14" spans="1:17" x14ac:dyDescent="0.2">
      <c r="A14" s="321" t="s">
        <v>252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22">
        <f>B14+C14+D14+E14+F14+G14+H14+I14+J14+K14+L14+M14</f>
        <v>0</v>
      </c>
      <c r="O14" s="314"/>
      <c r="Q14" s="314">
        <f>SUM(B13:M13)</f>
        <v>2129083</v>
      </c>
    </row>
    <row r="15" spans="1:17" x14ac:dyDescent="0.2">
      <c r="A15" s="312" t="s">
        <v>485</v>
      </c>
      <c r="B15" s="313">
        <v>28445</v>
      </c>
      <c r="C15" s="313">
        <v>28445</v>
      </c>
      <c r="D15" s="313">
        <v>28445</v>
      </c>
      <c r="E15" s="313">
        <v>28445</v>
      </c>
      <c r="F15" s="313">
        <v>28445</v>
      </c>
      <c r="G15" s="313">
        <v>28445</v>
      </c>
      <c r="H15" s="313">
        <v>28445</v>
      </c>
      <c r="I15" s="313">
        <v>28445</v>
      </c>
      <c r="J15" s="313">
        <v>28445</v>
      </c>
      <c r="K15" s="313">
        <v>28445</v>
      </c>
      <c r="L15" s="313">
        <v>28445</v>
      </c>
      <c r="M15" s="313">
        <v>29022</v>
      </c>
      <c r="N15" s="322">
        <f>B15+C15+D15+E15+F15+G15+H15+I15+J15+K15+L15+M15</f>
        <v>341917</v>
      </c>
      <c r="O15" s="322">
        <v>341917</v>
      </c>
    </row>
    <row r="16" spans="1:17" x14ac:dyDescent="0.2">
      <c r="A16" s="312" t="s">
        <v>486</v>
      </c>
      <c r="B16" s="313">
        <v>5820</v>
      </c>
      <c r="C16" s="313">
        <v>5820</v>
      </c>
      <c r="D16" s="313">
        <v>5820</v>
      </c>
      <c r="E16" s="313">
        <v>5820</v>
      </c>
      <c r="F16" s="313">
        <v>5820</v>
      </c>
      <c r="G16" s="313">
        <v>5820</v>
      </c>
      <c r="H16" s="313">
        <v>5820</v>
      </c>
      <c r="I16" s="313">
        <v>5820</v>
      </c>
      <c r="J16" s="313">
        <v>5820</v>
      </c>
      <c r="K16" s="313">
        <v>5820</v>
      </c>
      <c r="L16" s="313">
        <v>5820</v>
      </c>
      <c r="M16" s="313">
        <v>5979</v>
      </c>
      <c r="N16" s="322">
        <f>B16+C16+D16+E16+F16+G16+H16+I16+J16+K16+L16+M16</f>
        <v>69999</v>
      </c>
      <c r="O16" s="322">
        <v>69999</v>
      </c>
    </row>
    <row r="17" spans="1:16" x14ac:dyDescent="0.2">
      <c r="A17" s="312" t="s">
        <v>487</v>
      </c>
      <c r="B17" s="313">
        <v>30373</v>
      </c>
      <c r="C17" s="313">
        <v>30373</v>
      </c>
      <c r="D17" s="313">
        <v>30373</v>
      </c>
      <c r="E17" s="313">
        <v>30373</v>
      </c>
      <c r="F17" s="313">
        <v>30373</v>
      </c>
      <c r="G17" s="313">
        <v>30373</v>
      </c>
      <c r="H17" s="313">
        <v>30373</v>
      </c>
      <c r="I17" s="313">
        <v>30373</v>
      </c>
      <c r="J17" s="313">
        <v>30373</v>
      </c>
      <c r="K17" s="313">
        <v>30373</v>
      </c>
      <c r="L17" s="313">
        <v>30373</v>
      </c>
      <c r="M17" s="313">
        <v>30375</v>
      </c>
      <c r="N17" s="322">
        <f t="shared" ref="N17:N22" si="2">B17+C17+D17+E17+F17+G17+H17+I17+J17+K17+L17+M17</f>
        <v>364478</v>
      </c>
      <c r="O17" s="322">
        <v>364478</v>
      </c>
    </row>
    <row r="18" spans="1:16" x14ac:dyDescent="0.2">
      <c r="A18" s="312" t="s">
        <v>496</v>
      </c>
      <c r="B18" s="313">
        <v>20334</v>
      </c>
      <c r="C18" s="313">
        <v>20334</v>
      </c>
      <c r="D18" s="313">
        <v>20334</v>
      </c>
      <c r="E18" s="313">
        <v>20334</v>
      </c>
      <c r="F18" s="313">
        <v>20334</v>
      </c>
      <c r="G18" s="313">
        <v>20334</v>
      </c>
      <c r="H18" s="313">
        <v>20334</v>
      </c>
      <c r="I18" s="313">
        <v>20334</v>
      </c>
      <c r="J18" s="313">
        <v>20334</v>
      </c>
      <c r="K18" s="313">
        <v>20334</v>
      </c>
      <c r="L18" s="313">
        <v>20334</v>
      </c>
      <c r="M18" s="313">
        <v>25342</v>
      </c>
      <c r="N18" s="322">
        <f t="shared" si="2"/>
        <v>249016</v>
      </c>
      <c r="O18" s="322">
        <v>249016</v>
      </c>
    </row>
    <row r="19" spans="1:16" ht="12" customHeight="1" x14ac:dyDescent="0.2">
      <c r="A19" s="312" t="s">
        <v>494</v>
      </c>
      <c r="B19" s="313">
        <v>550</v>
      </c>
      <c r="C19" s="313">
        <v>550</v>
      </c>
      <c r="D19" s="313">
        <v>550</v>
      </c>
      <c r="E19" s="313">
        <v>550</v>
      </c>
      <c r="F19" s="313">
        <v>550</v>
      </c>
      <c r="G19" s="313">
        <v>550</v>
      </c>
      <c r="H19" s="313"/>
      <c r="I19" s="313">
        <v>550</v>
      </c>
      <c r="J19" s="313">
        <v>550</v>
      </c>
      <c r="K19" s="313">
        <v>550</v>
      </c>
      <c r="L19" s="313">
        <v>650</v>
      </c>
      <c r="M19" s="313">
        <v>1000</v>
      </c>
      <c r="N19" s="322">
        <f t="shared" si="2"/>
        <v>6600</v>
      </c>
      <c r="O19" s="322">
        <v>6600</v>
      </c>
    </row>
    <row r="20" spans="1:16" x14ac:dyDescent="0.2">
      <c r="A20" s="333" t="s">
        <v>561</v>
      </c>
      <c r="B20" s="313"/>
      <c r="C20" s="313">
        <v>11053</v>
      </c>
      <c r="D20" s="313">
        <v>6540</v>
      </c>
      <c r="E20" s="313">
        <v>14618</v>
      </c>
      <c r="F20" s="313">
        <v>72142</v>
      </c>
      <c r="G20" s="313">
        <v>134730</v>
      </c>
      <c r="H20" s="313">
        <v>246590</v>
      </c>
      <c r="I20" s="313">
        <v>683</v>
      </c>
      <c r="J20" s="313">
        <v>69164</v>
      </c>
      <c r="K20" s="313">
        <v>99667</v>
      </c>
      <c r="L20" s="313">
        <v>24890</v>
      </c>
      <c r="M20" s="313"/>
      <c r="N20" s="322">
        <f t="shared" si="2"/>
        <v>680077</v>
      </c>
      <c r="O20" s="314">
        <v>680077</v>
      </c>
    </row>
    <row r="21" spans="1:16" x14ac:dyDescent="0.2">
      <c r="A21" s="333" t="s">
        <v>562</v>
      </c>
      <c r="B21" s="313"/>
      <c r="C21" s="313"/>
      <c r="D21" s="313"/>
      <c r="E21" s="313">
        <v>50000</v>
      </c>
      <c r="F21" s="313">
        <v>50000</v>
      </c>
      <c r="G21" s="313">
        <v>50000</v>
      </c>
      <c r="H21" s="313">
        <v>50000</v>
      </c>
      <c r="I21" s="313">
        <v>50000</v>
      </c>
      <c r="J21" s="313">
        <v>1811</v>
      </c>
      <c r="K21" s="313"/>
      <c r="L21" s="313"/>
      <c r="M21" s="313"/>
      <c r="N21" s="322">
        <f t="shared" si="2"/>
        <v>251811</v>
      </c>
      <c r="O21" s="314">
        <v>251811</v>
      </c>
      <c r="P21" s="314">
        <f>SUM(O20:O21)</f>
        <v>931888</v>
      </c>
    </row>
    <row r="22" spans="1:16" ht="13.5" thickBot="1" x14ac:dyDescent="0.25">
      <c r="A22" s="312" t="s">
        <v>495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>
        <v>165185</v>
      </c>
      <c r="N22" s="322">
        <f t="shared" si="2"/>
        <v>165185</v>
      </c>
      <c r="O22" s="314">
        <v>165185</v>
      </c>
    </row>
    <row r="23" spans="1:16" s="324" customFormat="1" x14ac:dyDescent="0.2">
      <c r="A23" s="321" t="s">
        <v>488</v>
      </c>
      <c r="B23" s="317">
        <f>SUM(B15:B22)</f>
        <v>85522</v>
      </c>
      <c r="C23" s="317">
        <f t="shared" ref="C23:L23" si="3">SUM(C15:C22)</f>
        <v>96575</v>
      </c>
      <c r="D23" s="317">
        <f t="shared" si="3"/>
        <v>92062</v>
      </c>
      <c r="E23" s="317">
        <f t="shared" si="3"/>
        <v>150140</v>
      </c>
      <c r="F23" s="317">
        <f t="shared" si="3"/>
        <v>207664</v>
      </c>
      <c r="G23" s="317">
        <f t="shared" si="3"/>
        <v>270252</v>
      </c>
      <c r="H23" s="317">
        <f t="shared" si="3"/>
        <v>381562</v>
      </c>
      <c r="I23" s="317">
        <f t="shared" si="3"/>
        <v>136205</v>
      </c>
      <c r="J23" s="317">
        <f t="shared" si="3"/>
        <v>156497</v>
      </c>
      <c r="K23" s="317">
        <f t="shared" si="3"/>
        <v>185189</v>
      </c>
      <c r="L23" s="317">
        <f t="shared" si="3"/>
        <v>110512</v>
      </c>
      <c r="M23" s="317">
        <f>SUM(M15:M22)</f>
        <v>256903</v>
      </c>
      <c r="N23" s="323">
        <f>SUM(N14:N22)</f>
        <v>2129083</v>
      </c>
      <c r="O23" s="314">
        <f>SUM(O15:O22)</f>
        <v>2129083</v>
      </c>
    </row>
    <row r="24" spans="1:16" x14ac:dyDescent="0.2"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</row>
    <row r="25" spans="1:16" x14ac:dyDescent="0.2">
      <c r="N25" s="314">
        <f>SUM(B23:M23)</f>
        <v>2129083</v>
      </c>
    </row>
  </sheetData>
  <pageMargins left="0.75" right="0.75" top="1" bottom="1" header="0.5" footer="0.5"/>
  <pageSetup paperSize="8" scale="70" orientation="landscape" r:id="rId1"/>
  <headerFooter alignWithMargins="0">
    <oddHeader>&amp;L&amp;"Times New Roman CE,Félkövér"&amp;14 2018. évi előirányzat felhasználási ütemterv&amp;C&amp;12 17.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topLeftCell="A85" zoomScaleNormal="120" zoomScaleSheetLayoutView="100" workbookViewId="0">
      <selection activeCell="C163" sqref="C163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4" width="11.83203125" style="3" customWidth="1"/>
    <col min="5" max="5" width="12.33203125" style="3" customWidth="1"/>
    <col min="6" max="6" width="12.1640625" style="3" customWidth="1"/>
    <col min="7" max="256" width="9.33203125" style="3"/>
    <col min="257" max="257" width="9.5" style="3" customWidth="1"/>
    <col min="258" max="258" width="91.6640625" style="3" customWidth="1"/>
    <col min="259" max="259" width="21.6640625" style="3" customWidth="1"/>
    <col min="260" max="512" width="9.33203125" style="3"/>
    <col min="513" max="513" width="9.5" style="3" customWidth="1"/>
    <col min="514" max="514" width="91.6640625" style="3" customWidth="1"/>
    <col min="515" max="515" width="21.6640625" style="3" customWidth="1"/>
    <col min="516" max="768" width="9.33203125" style="3"/>
    <col min="769" max="769" width="9.5" style="3" customWidth="1"/>
    <col min="770" max="770" width="91.6640625" style="3" customWidth="1"/>
    <col min="771" max="771" width="21.6640625" style="3" customWidth="1"/>
    <col min="772" max="1024" width="9.33203125" style="3"/>
    <col min="1025" max="1025" width="9.5" style="3" customWidth="1"/>
    <col min="1026" max="1026" width="91.6640625" style="3" customWidth="1"/>
    <col min="1027" max="1027" width="21.6640625" style="3" customWidth="1"/>
    <col min="1028" max="1280" width="9.33203125" style="3"/>
    <col min="1281" max="1281" width="9.5" style="3" customWidth="1"/>
    <col min="1282" max="1282" width="91.6640625" style="3" customWidth="1"/>
    <col min="1283" max="1283" width="21.6640625" style="3" customWidth="1"/>
    <col min="1284" max="1536" width="9.33203125" style="3"/>
    <col min="1537" max="1537" width="9.5" style="3" customWidth="1"/>
    <col min="1538" max="1538" width="91.6640625" style="3" customWidth="1"/>
    <col min="1539" max="1539" width="21.6640625" style="3" customWidth="1"/>
    <col min="1540" max="1792" width="9.33203125" style="3"/>
    <col min="1793" max="1793" width="9.5" style="3" customWidth="1"/>
    <col min="1794" max="1794" width="91.6640625" style="3" customWidth="1"/>
    <col min="1795" max="1795" width="21.6640625" style="3" customWidth="1"/>
    <col min="1796" max="2048" width="9.33203125" style="3"/>
    <col min="2049" max="2049" width="9.5" style="3" customWidth="1"/>
    <col min="2050" max="2050" width="91.6640625" style="3" customWidth="1"/>
    <col min="2051" max="2051" width="21.6640625" style="3" customWidth="1"/>
    <col min="2052" max="2304" width="9.33203125" style="3"/>
    <col min="2305" max="2305" width="9.5" style="3" customWidth="1"/>
    <col min="2306" max="2306" width="91.6640625" style="3" customWidth="1"/>
    <col min="2307" max="2307" width="21.6640625" style="3" customWidth="1"/>
    <col min="2308" max="2560" width="9.33203125" style="3"/>
    <col min="2561" max="2561" width="9.5" style="3" customWidth="1"/>
    <col min="2562" max="2562" width="91.6640625" style="3" customWidth="1"/>
    <col min="2563" max="2563" width="21.6640625" style="3" customWidth="1"/>
    <col min="2564" max="2816" width="9.33203125" style="3"/>
    <col min="2817" max="2817" width="9.5" style="3" customWidth="1"/>
    <col min="2818" max="2818" width="91.6640625" style="3" customWidth="1"/>
    <col min="2819" max="2819" width="21.6640625" style="3" customWidth="1"/>
    <col min="2820" max="3072" width="9.33203125" style="3"/>
    <col min="3073" max="3073" width="9.5" style="3" customWidth="1"/>
    <col min="3074" max="3074" width="91.6640625" style="3" customWidth="1"/>
    <col min="3075" max="3075" width="21.6640625" style="3" customWidth="1"/>
    <col min="3076" max="3328" width="9.33203125" style="3"/>
    <col min="3329" max="3329" width="9.5" style="3" customWidth="1"/>
    <col min="3330" max="3330" width="91.6640625" style="3" customWidth="1"/>
    <col min="3331" max="3331" width="21.6640625" style="3" customWidth="1"/>
    <col min="3332" max="3584" width="9.33203125" style="3"/>
    <col min="3585" max="3585" width="9.5" style="3" customWidth="1"/>
    <col min="3586" max="3586" width="91.6640625" style="3" customWidth="1"/>
    <col min="3587" max="3587" width="21.6640625" style="3" customWidth="1"/>
    <col min="3588" max="3840" width="9.33203125" style="3"/>
    <col min="3841" max="3841" width="9.5" style="3" customWidth="1"/>
    <col min="3842" max="3842" width="91.6640625" style="3" customWidth="1"/>
    <col min="3843" max="3843" width="21.6640625" style="3" customWidth="1"/>
    <col min="3844" max="4096" width="9.33203125" style="3"/>
    <col min="4097" max="4097" width="9.5" style="3" customWidth="1"/>
    <col min="4098" max="4098" width="91.6640625" style="3" customWidth="1"/>
    <col min="4099" max="4099" width="21.6640625" style="3" customWidth="1"/>
    <col min="4100" max="4352" width="9.33203125" style="3"/>
    <col min="4353" max="4353" width="9.5" style="3" customWidth="1"/>
    <col min="4354" max="4354" width="91.6640625" style="3" customWidth="1"/>
    <col min="4355" max="4355" width="21.6640625" style="3" customWidth="1"/>
    <col min="4356" max="4608" width="9.33203125" style="3"/>
    <col min="4609" max="4609" width="9.5" style="3" customWidth="1"/>
    <col min="4610" max="4610" width="91.6640625" style="3" customWidth="1"/>
    <col min="4611" max="4611" width="21.6640625" style="3" customWidth="1"/>
    <col min="4612" max="4864" width="9.33203125" style="3"/>
    <col min="4865" max="4865" width="9.5" style="3" customWidth="1"/>
    <col min="4866" max="4866" width="91.6640625" style="3" customWidth="1"/>
    <col min="4867" max="4867" width="21.6640625" style="3" customWidth="1"/>
    <col min="4868" max="5120" width="9.33203125" style="3"/>
    <col min="5121" max="5121" width="9.5" style="3" customWidth="1"/>
    <col min="5122" max="5122" width="91.6640625" style="3" customWidth="1"/>
    <col min="5123" max="5123" width="21.6640625" style="3" customWidth="1"/>
    <col min="5124" max="5376" width="9.33203125" style="3"/>
    <col min="5377" max="5377" width="9.5" style="3" customWidth="1"/>
    <col min="5378" max="5378" width="91.6640625" style="3" customWidth="1"/>
    <col min="5379" max="5379" width="21.6640625" style="3" customWidth="1"/>
    <col min="5380" max="5632" width="9.33203125" style="3"/>
    <col min="5633" max="5633" width="9.5" style="3" customWidth="1"/>
    <col min="5634" max="5634" width="91.6640625" style="3" customWidth="1"/>
    <col min="5635" max="5635" width="21.6640625" style="3" customWidth="1"/>
    <col min="5636" max="5888" width="9.33203125" style="3"/>
    <col min="5889" max="5889" width="9.5" style="3" customWidth="1"/>
    <col min="5890" max="5890" width="91.6640625" style="3" customWidth="1"/>
    <col min="5891" max="5891" width="21.6640625" style="3" customWidth="1"/>
    <col min="5892" max="6144" width="9.33203125" style="3"/>
    <col min="6145" max="6145" width="9.5" style="3" customWidth="1"/>
    <col min="6146" max="6146" width="91.6640625" style="3" customWidth="1"/>
    <col min="6147" max="6147" width="21.6640625" style="3" customWidth="1"/>
    <col min="6148" max="6400" width="9.33203125" style="3"/>
    <col min="6401" max="6401" width="9.5" style="3" customWidth="1"/>
    <col min="6402" max="6402" width="91.6640625" style="3" customWidth="1"/>
    <col min="6403" max="6403" width="21.6640625" style="3" customWidth="1"/>
    <col min="6404" max="6656" width="9.33203125" style="3"/>
    <col min="6657" max="6657" width="9.5" style="3" customWidth="1"/>
    <col min="6658" max="6658" width="91.6640625" style="3" customWidth="1"/>
    <col min="6659" max="6659" width="21.6640625" style="3" customWidth="1"/>
    <col min="6660" max="6912" width="9.33203125" style="3"/>
    <col min="6913" max="6913" width="9.5" style="3" customWidth="1"/>
    <col min="6914" max="6914" width="91.6640625" style="3" customWidth="1"/>
    <col min="6915" max="6915" width="21.6640625" style="3" customWidth="1"/>
    <col min="6916" max="7168" width="9.33203125" style="3"/>
    <col min="7169" max="7169" width="9.5" style="3" customWidth="1"/>
    <col min="7170" max="7170" width="91.6640625" style="3" customWidth="1"/>
    <col min="7171" max="7171" width="21.6640625" style="3" customWidth="1"/>
    <col min="7172" max="7424" width="9.33203125" style="3"/>
    <col min="7425" max="7425" width="9.5" style="3" customWidth="1"/>
    <col min="7426" max="7426" width="91.6640625" style="3" customWidth="1"/>
    <col min="7427" max="7427" width="21.6640625" style="3" customWidth="1"/>
    <col min="7428" max="7680" width="9.33203125" style="3"/>
    <col min="7681" max="7681" width="9.5" style="3" customWidth="1"/>
    <col min="7682" max="7682" width="91.6640625" style="3" customWidth="1"/>
    <col min="7683" max="7683" width="21.6640625" style="3" customWidth="1"/>
    <col min="7684" max="7936" width="9.33203125" style="3"/>
    <col min="7937" max="7937" width="9.5" style="3" customWidth="1"/>
    <col min="7938" max="7938" width="91.6640625" style="3" customWidth="1"/>
    <col min="7939" max="7939" width="21.6640625" style="3" customWidth="1"/>
    <col min="7940" max="8192" width="9.33203125" style="3"/>
    <col min="8193" max="8193" width="9.5" style="3" customWidth="1"/>
    <col min="8194" max="8194" width="91.6640625" style="3" customWidth="1"/>
    <col min="8195" max="8195" width="21.6640625" style="3" customWidth="1"/>
    <col min="8196" max="8448" width="9.33203125" style="3"/>
    <col min="8449" max="8449" width="9.5" style="3" customWidth="1"/>
    <col min="8450" max="8450" width="91.6640625" style="3" customWidth="1"/>
    <col min="8451" max="8451" width="21.6640625" style="3" customWidth="1"/>
    <col min="8452" max="8704" width="9.33203125" style="3"/>
    <col min="8705" max="8705" width="9.5" style="3" customWidth="1"/>
    <col min="8706" max="8706" width="91.6640625" style="3" customWidth="1"/>
    <col min="8707" max="8707" width="21.6640625" style="3" customWidth="1"/>
    <col min="8708" max="8960" width="9.33203125" style="3"/>
    <col min="8961" max="8961" width="9.5" style="3" customWidth="1"/>
    <col min="8962" max="8962" width="91.6640625" style="3" customWidth="1"/>
    <col min="8963" max="8963" width="21.6640625" style="3" customWidth="1"/>
    <col min="8964" max="9216" width="9.33203125" style="3"/>
    <col min="9217" max="9217" width="9.5" style="3" customWidth="1"/>
    <col min="9218" max="9218" width="91.6640625" style="3" customWidth="1"/>
    <col min="9219" max="9219" width="21.6640625" style="3" customWidth="1"/>
    <col min="9220" max="9472" width="9.33203125" style="3"/>
    <col min="9473" max="9473" width="9.5" style="3" customWidth="1"/>
    <col min="9474" max="9474" width="91.6640625" style="3" customWidth="1"/>
    <col min="9475" max="9475" width="21.6640625" style="3" customWidth="1"/>
    <col min="9476" max="9728" width="9.33203125" style="3"/>
    <col min="9729" max="9729" width="9.5" style="3" customWidth="1"/>
    <col min="9730" max="9730" width="91.6640625" style="3" customWidth="1"/>
    <col min="9731" max="9731" width="21.6640625" style="3" customWidth="1"/>
    <col min="9732" max="9984" width="9.33203125" style="3"/>
    <col min="9985" max="9985" width="9.5" style="3" customWidth="1"/>
    <col min="9986" max="9986" width="91.6640625" style="3" customWidth="1"/>
    <col min="9987" max="9987" width="21.6640625" style="3" customWidth="1"/>
    <col min="9988" max="10240" width="9.33203125" style="3"/>
    <col min="10241" max="10241" width="9.5" style="3" customWidth="1"/>
    <col min="10242" max="10242" width="91.6640625" style="3" customWidth="1"/>
    <col min="10243" max="10243" width="21.6640625" style="3" customWidth="1"/>
    <col min="10244" max="10496" width="9.33203125" style="3"/>
    <col min="10497" max="10497" width="9.5" style="3" customWidth="1"/>
    <col min="10498" max="10498" width="91.6640625" style="3" customWidth="1"/>
    <col min="10499" max="10499" width="21.6640625" style="3" customWidth="1"/>
    <col min="10500" max="10752" width="9.33203125" style="3"/>
    <col min="10753" max="10753" width="9.5" style="3" customWidth="1"/>
    <col min="10754" max="10754" width="91.6640625" style="3" customWidth="1"/>
    <col min="10755" max="10755" width="21.6640625" style="3" customWidth="1"/>
    <col min="10756" max="11008" width="9.33203125" style="3"/>
    <col min="11009" max="11009" width="9.5" style="3" customWidth="1"/>
    <col min="11010" max="11010" width="91.6640625" style="3" customWidth="1"/>
    <col min="11011" max="11011" width="21.6640625" style="3" customWidth="1"/>
    <col min="11012" max="11264" width="9.33203125" style="3"/>
    <col min="11265" max="11265" width="9.5" style="3" customWidth="1"/>
    <col min="11266" max="11266" width="91.6640625" style="3" customWidth="1"/>
    <col min="11267" max="11267" width="21.6640625" style="3" customWidth="1"/>
    <col min="11268" max="11520" width="9.33203125" style="3"/>
    <col min="11521" max="11521" width="9.5" style="3" customWidth="1"/>
    <col min="11522" max="11522" width="91.6640625" style="3" customWidth="1"/>
    <col min="11523" max="11523" width="21.6640625" style="3" customWidth="1"/>
    <col min="11524" max="11776" width="9.33203125" style="3"/>
    <col min="11777" max="11777" width="9.5" style="3" customWidth="1"/>
    <col min="11778" max="11778" width="91.6640625" style="3" customWidth="1"/>
    <col min="11779" max="11779" width="21.6640625" style="3" customWidth="1"/>
    <col min="11780" max="12032" width="9.33203125" style="3"/>
    <col min="12033" max="12033" width="9.5" style="3" customWidth="1"/>
    <col min="12034" max="12034" width="91.6640625" style="3" customWidth="1"/>
    <col min="12035" max="12035" width="21.6640625" style="3" customWidth="1"/>
    <col min="12036" max="12288" width="9.33203125" style="3"/>
    <col min="12289" max="12289" width="9.5" style="3" customWidth="1"/>
    <col min="12290" max="12290" width="91.6640625" style="3" customWidth="1"/>
    <col min="12291" max="12291" width="21.6640625" style="3" customWidth="1"/>
    <col min="12292" max="12544" width="9.33203125" style="3"/>
    <col min="12545" max="12545" width="9.5" style="3" customWidth="1"/>
    <col min="12546" max="12546" width="91.6640625" style="3" customWidth="1"/>
    <col min="12547" max="12547" width="21.6640625" style="3" customWidth="1"/>
    <col min="12548" max="12800" width="9.33203125" style="3"/>
    <col min="12801" max="12801" width="9.5" style="3" customWidth="1"/>
    <col min="12802" max="12802" width="91.6640625" style="3" customWidth="1"/>
    <col min="12803" max="12803" width="21.6640625" style="3" customWidth="1"/>
    <col min="12804" max="13056" width="9.33203125" style="3"/>
    <col min="13057" max="13057" width="9.5" style="3" customWidth="1"/>
    <col min="13058" max="13058" width="91.6640625" style="3" customWidth="1"/>
    <col min="13059" max="13059" width="21.6640625" style="3" customWidth="1"/>
    <col min="13060" max="13312" width="9.33203125" style="3"/>
    <col min="13313" max="13313" width="9.5" style="3" customWidth="1"/>
    <col min="13314" max="13314" width="91.6640625" style="3" customWidth="1"/>
    <col min="13315" max="13315" width="21.6640625" style="3" customWidth="1"/>
    <col min="13316" max="13568" width="9.33203125" style="3"/>
    <col min="13569" max="13569" width="9.5" style="3" customWidth="1"/>
    <col min="13570" max="13570" width="91.6640625" style="3" customWidth="1"/>
    <col min="13571" max="13571" width="21.6640625" style="3" customWidth="1"/>
    <col min="13572" max="13824" width="9.33203125" style="3"/>
    <col min="13825" max="13825" width="9.5" style="3" customWidth="1"/>
    <col min="13826" max="13826" width="91.6640625" style="3" customWidth="1"/>
    <col min="13827" max="13827" width="21.6640625" style="3" customWidth="1"/>
    <col min="13828" max="14080" width="9.33203125" style="3"/>
    <col min="14081" max="14081" width="9.5" style="3" customWidth="1"/>
    <col min="14082" max="14082" width="91.6640625" style="3" customWidth="1"/>
    <col min="14083" max="14083" width="21.6640625" style="3" customWidth="1"/>
    <col min="14084" max="14336" width="9.33203125" style="3"/>
    <col min="14337" max="14337" width="9.5" style="3" customWidth="1"/>
    <col min="14338" max="14338" width="91.6640625" style="3" customWidth="1"/>
    <col min="14339" max="14339" width="21.6640625" style="3" customWidth="1"/>
    <col min="14340" max="14592" width="9.33203125" style="3"/>
    <col min="14593" max="14593" width="9.5" style="3" customWidth="1"/>
    <col min="14594" max="14594" width="91.6640625" style="3" customWidth="1"/>
    <col min="14595" max="14595" width="21.6640625" style="3" customWidth="1"/>
    <col min="14596" max="14848" width="9.33203125" style="3"/>
    <col min="14849" max="14849" width="9.5" style="3" customWidth="1"/>
    <col min="14850" max="14850" width="91.6640625" style="3" customWidth="1"/>
    <col min="14851" max="14851" width="21.6640625" style="3" customWidth="1"/>
    <col min="14852" max="15104" width="9.33203125" style="3"/>
    <col min="15105" max="15105" width="9.5" style="3" customWidth="1"/>
    <col min="15106" max="15106" width="91.6640625" style="3" customWidth="1"/>
    <col min="15107" max="15107" width="21.6640625" style="3" customWidth="1"/>
    <col min="15108" max="15360" width="9.33203125" style="3"/>
    <col min="15361" max="15361" width="9.5" style="3" customWidth="1"/>
    <col min="15362" max="15362" width="91.6640625" style="3" customWidth="1"/>
    <col min="15363" max="15363" width="21.6640625" style="3" customWidth="1"/>
    <col min="15364" max="15616" width="9.33203125" style="3"/>
    <col min="15617" max="15617" width="9.5" style="3" customWidth="1"/>
    <col min="15618" max="15618" width="91.6640625" style="3" customWidth="1"/>
    <col min="15619" max="15619" width="21.6640625" style="3" customWidth="1"/>
    <col min="15620" max="15872" width="9.33203125" style="3"/>
    <col min="15873" max="15873" width="9.5" style="3" customWidth="1"/>
    <col min="15874" max="15874" width="91.6640625" style="3" customWidth="1"/>
    <col min="15875" max="15875" width="21.6640625" style="3" customWidth="1"/>
    <col min="15876" max="16128" width="9.33203125" style="3"/>
    <col min="16129" max="16129" width="9.5" style="3" customWidth="1"/>
    <col min="16130" max="16130" width="91.6640625" style="3" customWidth="1"/>
    <col min="16131" max="16131" width="21.6640625" style="3" customWidth="1"/>
    <col min="16132" max="16384" width="9.33203125" style="3"/>
  </cols>
  <sheetData>
    <row r="1" spans="1:6" ht="15.95" customHeight="1" x14ac:dyDescent="0.25">
      <c r="A1" s="393" t="s">
        <v>522</v>
      </c>
      <c r="B1" s="393"/>
      <c r="C1" s="393"/>
    </row>
    <row r="2" spans="1:6" ht="15.95" customHeight="1" thickBot="1" x14ac:dyDescent="0.3">
      <c r="A2" s="392" t="s">
        <v>1</v>
      </c>
      <c r="B2" s="392"/>
      <c r="C2" s="267" t="s">
        <v>2</v>
      </c>
    </row>
    <row r="3" spans="1:6" ht="38.1" customHeight="1" thickBot="1" x14ac:dyDescent="0.3">
      <c r="A3" s="6" t="s">
        <v>3</v>
      </c>
      <c r="B3" s="7" t="s">
        <v>4</v>
      </c>
      <c r="C3" s="8" t="s">
        <v>517</v>
      </c>
      <c r="D3" s="8" t="s">
        <v>497</v>
      </c>
      <c r="E3" s="8" t="s">
        <v>520</v>
      </c>
      <c r="F3" s="8" t="s">
        <v>557</v>
      </c>
    </row>
    <row r="4" spans="1:6" s="12" customFormat="1" ht="12" customHeight="1" thickBot="1" x14ac:dyDescent="0.25">
      <c r="A4" s="9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</row>
    <row r="5" spans="1:6" s="16" customFormat="1" ht="12" customHeight="1" thickBot="1" x14ac:dyDescent="0.25">
      <c r="A5" s="13" t="s">
        <v>5</v>
      </c>
      <c r="B5" s="14" t="s">
        <v>6</v>
      </c>
      <c r="C5" s="15">
        <f>SUM(C6:C11)</f>
        <v>197061</v>
      </c>
      <c r="D5" s="15">
        <f t="shared" ref="D5:F5" si="0">SUM(D6:D11)</f>
        <v>194434</v>
      </c>
      <c r="E5" s="15">
        <f t="shared" si="0"/>
        <v>194434</v>
      </c>
      <c r="F5" s="15">
        <f t="shared" si="0"/>
        <v>194434</v>
      </c>
    </row>
    <row r="6" spans="1:6" s="16" customFormat="1" ht="12" customHeight="1" x14ac:dyDescent="0.2">
      <c r="A6" s="17" t="s">
        <v>7</v>
      </c>
      <c r="B6" s="268" t="s">
        <v>8</v>
      </c>
      <c r="C6" s="69">
        <f>'4. mell.KÖH '!C6+'6. mell.Bölcsőde '!C6+'5. mell.Művelődési ház '!C6+'2.sz. Önkormányzat'!C6+'3.sz. VÜMESZ'!C6</f>
        <v>0</v>
      </c>
      <c r="D6" s="69"/>
      <c r="E6" s="69"/>
      <c r="F6" s="69"/>
    </row>
    <row r="7" spans="1:6" s="16" customFormat="1" ht="12" customHeight="1" x14ac:dyDescent="0.2">
      <c r="A7" s="19" t="s">
        <v>9</v>
      </c>
      <c r="B7" s="269" t="s">
        <v>10</v>
      </c>
      <c r="C7" s="69">
        <f>'4. mell.KÖH '!C7+'6. mell.Bölcsőde '!C7+'5. mell.Művelődési ház '!C7+'2.sz. Önkormányzat'!C7+'3.sz. VÜMESZ'!C7</f>
        <v>132762</v>
      </c>
      <c r="D7" s="69">
        <v>123676</v>
      </c>
      <c r="E7" s="69">
        <v>123676</v>
      </c>
      <c r="F7" s="69">
        <v>123676</v>
      </c>
    </row>
    <row r="8" spans="1:6" s="16" customFormat="1" ht="12" customHeight="1" x14ac:dyDescent="0.2">
      <c r="A8" s="19" t="s">
        <v>11</v>
      </c>
      <c r="B8" s="269" t="s">
        <v>12</v>
      </c>
      <c r="C8" s="69">
        <f>'4. mell.KÖH '!C8+'6. mell.Bölcsőde '!C8+'5. mell.Művelődési ház '!C8+'2.sz. Önkormányzat'!C8+'3.sz. VÜMESZ'!C8</f>
        <v>56889</v>
      </c>
      <c r="D8" s="69">
        <v>44661</v>
      </c>
      <c r="E8" s="69">
        <v>44661</v>
      </c>
      <c r="F8" s="69">
        <v>44661</v>
      </c>
    </row>
    <row r="9" spans="1:6" s="16" customFormat="1" ht="12" customHeight="1" x14ac:dyDescent="0.2">
      <c r="A9" s="19" t="s">
        <v>13</v>
      </c>
      <c r="B9" s="269" t="s">
        <v>14</v>
      </c>
      <c r="C9" s="69">
        <f>'4. mell.KÖH '!C9+'6. mell.Bölcsőde '!C9+'5. mell.Művelődési ház '!C9+'2.sz. Önkormányzat'!C9+'3.sz. VÜMESZ'!C9</f>
        <v>7410</v>
      </c>
      <c r="D9" s="69">
        <v>7047</v>
      </c>
      <c r="E9" s="69">
        <v>7047</v>
      </c>
      <c r="F9" s="69">
        <v>7047</v>
      </c>
    </row>
    <row r="10" spans="1:6" s="16" customFormat="1" ht="12" customHeight="1" x14ac:dyDescent="0.2">
      <c r="A10" s="19" t="s">
        <v>15</v>
      </c>
      <c r="B10" s="269" t="s">
        <v>16</v>
      </c>
      <c r="C10" s="69">
        <f>'4. mell.KÖH '!C10+'6. mell.Bölcsőde '!C10+'5. mell.Művelődési ház '!C10+'2.sz. Önkormányzat'!C10+'3.sz. VÜMESZ'!C10</f>
        <v>0</v>
      </c>
      <c r="D10" s="69"/>
      <c r="E10" s="69"/>
      <c r="F10" s="69"/>
    </row>
    <row r="11" spans="1:6" s="16" customFormat="1" ht="12" customHeight="1" thickBot="1" x14ac:dyDescent="0.25">
      <c r="A11" s="21" t="s">
        <v>17</v>
      </c>
      <c r="B11" s="270" t="s">
        <v>18</v>
      </c>
      <c r="C11" s="69">
        <f>'4. mell.KÖH '!C11+'6. mell.Bölcsőde '!C11+'5. mell.Művelődési ház '!C11+'2.sz. Önkormányzat'!C11+'3.sz. VÜMESZ'!C11</f>
        <v>0</v>
      </c>
      <c r="D11" s="69">
        <v>19050</v>
      </c>
      <c r="E11" s="69">
        <v>19050</v>
      </c>
      <c r="F11" s="69">
        <v>19050</v>
      </c>
    </row>
    <row r="12" spans="1:6" s="16" customFormat="1" ht="12" customHeight="1" thickBot="1" x14ac:dyDescent="0.25">
      <c r="A12" s="13" t="s">
        <v>19</v>
      </c>
      <c r="B12" s="271" t="s">
        <v>20</v>
      </c>
      <c r="C12" s="15">
        <f>SUM(C13:C17)</f>
        <v>36033</v>
      </c>
      <c r="D12" s="15">
        <f t="shared" ref="D12:F12" si="1">SUM(D13:D18)</f>
        <v>104405</v>
      </c>
      <c r="E12" s="15">
        <f t="shared" si="1"/>
        <v>4405</v>
      </c>
      <c r="F12" s="15">
        <f t="shared" si="1"/>
        <v>4405</v>
      </c>
    </row>
    <row r="13" spans="1:6" s="16" customFormat="1" ht="12" customHeight="1" x14ac:dyDescent="0.2">
      <c r="A13" s="17" t="s">
        <v>21</v>
      </c>
      <c r="B13" s="268" t="s">
        <v>22</v>
      </c>
      <c r="C13" s="69">
        <f>'4. mell.KÖH '!C13+'6. mell.Bölcsőde '!C13+'5. mell.Művelődési ház '!C13+'2.sz. Önkormányzat'!C13+'3.sz. VÜMESZ'!C13</f>
        <v>0</v>
      </c>
      <c r="D13" s="69"/>
      <c r="E13" s="69"/>
      <c r="F13" s="69"/>
    </row>
    <row r="14" spans="1:6" s="16" customFormat="1" ht="12" customHeight="1" x14ac:dyDescent="0.2">
      <c r="A14" s="19" t="s">
        <v>23</v>
      </c>
      <c r="B14" s="269" t="s">
        <v>24</v>
      </c>
      <c r="C14" s="69">
        <f>'4. mell.KÖH '!C14+'6. mell.Bölcsőde '!C14+'5. mell.Művelődési ház '!C14+'2.sz. Önkormányzat'!C14+'3.sz. VÜMESZ'!C14</f>
        <v>0</v>
      </c>
      <c r="D14" s="69"/>
      <c r="E14" s="69"/>
      <c r="F14" s="69"/>
    </row>
    <row r="15" spans="1:6" s="16" customFormat="1" ht="12" customHeight="1" x14ac:dyDescent="0.2">
      <c r="A15" s="19" t="s">
        <v>25</v>
      </c>
      <c r="B15" s="269" t="s">
        <v>26</v>
      </c>
      <c r="C15" s="69">
        <f>'4. mell.KÖH '!C15+'6. mell.Bölcsőde '!C15+'5. mell.Művelődési ház '!C15+'2.sz. Önkormányzat'!C15+'3.sz. VÜMESZ'!C15</f>
        <v>0</v>
      </c>
      <c r="D15" s="69"/>
      <c r="E15" s="69"/>
      <c r="F15" s="69"/>
    </row>
    <row r="16" spans="1:6" s="16" customFormat="1" ht="12" customHeight="1" x14ac:dyDescent="0.2">
      <c r="A16" s="19" t="s">
        <v>27</v>
      </c>
      <c r="B16" s="269" t="s">
        <v>28</v>
      </c>
      <c r="C16" s="69">
        <f>'4. mell.KÖH '!C16+'6. mell.Bölcsőde '!C16+'5. mell.Művelődési ház '!C16+'2.sz. Önkormányzat'!C16+'3.sz. VÜMESZ'!C16</f>
        <v>0</v>
      </c>
      <c r="D16" s="69"/>
      <c r="E16" s="69"/>
      <c r="F16" s="69"/>
    </row>
    <row r="17" spans="1:6" s="16" customFormat="1" ht="12" customHeight="1" x14ac:dyDescent="0.2">
      <c r="A17" s="19" t="s">
        <v>29</v>
      </c>
      <c r="B17" s="269" t="s">
        <v>30</v>
      </c>
      <c r="C17" s="69">
        <f>'4. mell.KÖH '!C17+'6. mell.Bölcsőde '!C17+'5. mell.Művelődési ház '!C17+'2.sz. Önkormányzat'!C17+'3.sz. VÜMESZ'!C17</f>
        <v>36033</v>
      </c>
      <c r="D17" s="69">
        <v>104405</v>
      </c>
      <c r="E17" s="69">
        <v>4405</v>
      </c>
      <c r="F17" s="69">
        <v>4405</v>
      </c>
    </row>
    <row r="18" spans="1:6" s="16" customFormat="1" ht="12" customHeight="1" thickBot="1" x14ac:dyDescent="0.25">
      <c r="A18" s="21" t="s">
        <v>31</v>
      </c>
      <c r="B18" s="270" t="s">
        <v>32</v>
      </c>
      <c r="C18" s="69">
        <f>'4. mell.KÖH '!C18+'6. mell.Bölcsőde '!C18+'5. mell.Művelődési ház '!C18+'2.sz. Önkormányzat'!C18+'3.sz. VÜMESZ'!C18</f>
        <v>5400</v>
      </c>
      <c r="D18" s="69"/>
      <c r="E18" s="69"/>
      <c r="F18" s="69"/>
    </row>
    <row r="19" spans="1:6" s="16" customFormat="1" ht="12" customHeight="1" thickBot="1" x14ac:dyDescent="0.25">
      <c r="A19" s="13" t="s">
        <v>33</v>
      </c>
      <c r="B19" s="14" t="s">
        <v>34</v>
      </c>
      <c r="C19" s="15">
        <v>49894</v>
      </c>
      <c r="D19" s="15">
        <f t="shared" ref="D19:F19" si="2">SUM(D20:D25)</f>
        <v>0</v>
      </c>
      <c r="E19" s="15">
        <f t="shared" si="2"/>
        <v>0</v>
      </c>
      <c r="F19" s="15">
        <f t="shared" si="2"/>
        <v>0</v>
      </c>
    </row>
    <row r="20" spans="1:6" s="16" customFormat="1" ht="12" customHeight="1" x14ac:dyDescent="0.2">
      <c r="A20" s="17" t="s">
        <v>35</v>
      </c>
      <c r="B20" s="268" t="s">
        <v>36</v>
      </c>
      <c r="C20" s="69">
        <f>'4. mell.KÖH '!C20+'6. mell.Bölcsőde '!C20+'5. mell.Művelődési ház '!C20+'2.sz. Önkormányzat'!C20+'3.sz. VÜMESZ'!C20</f>
        <v>14894</v>
      </c>
      <c r="D20" s="69"/>
      <c r="E20" s="69"/>
      <c r="F20" s="69"/>
    </row>
    <row r="21" spans="1:6" s="16" customFormat="1" ht="12" customHeight="1" x14ac:dyDescent="0.2">
      <c r="A21" s="19" t="s">
        <v>37</v>
      </c>
      <c r="B21" s="269" t="s">
        <v>38</v>
      </c>
      <c r="C21" s="69">
        <f>'4. mell.KÖH '!C21+'6. mell.Bölcsőde '!C21+'5. mell.Művelődési ház '!C21+'2.sz. Önkormányzat'!C21+'3.sz. VÜMESZ'!C21</f>
        <v>0</v>
      </c>
      <c r="D21" s="69"/>
      <c r="E21" s="69"/>
      <c r="F21" s="69"/>
    </row>
    <row r="22" spans="1:6" s="16" customFormat="1" ht="12" customHeight="1" x14ac:dyDescent="0.2">
      <c r="A22" s="19" t="s">
        <v>39</v>
      </c>
      <c r="B22" s="269" t="s">
        <v>40</v>
      </c>
      <c r="C22" s="69">
        <f>'4. mell.KÖH '!C22+'6. mell.Bölcsőde '!C22+'5. mell.Művelődési ház '!C22+'2.sz. Önkormányzat'!C22+'3.sz. VÜMESZ'!C22</f>
        <v>0</v>
      </c>
      <c r="D22" s="69"/>
      <c r="E22" s="69"/>
      <c r="F22" s="69"/>
    </row>
    <row r="23" spans="1:6" s="16" customFormat="1" ht="12" customHeight="1" x14ac:dyDescent="0.2">
      <c r="A23" s="19" t="s">
        <v>41</v>
      </c>
      <c r="B23" s="269" t="s">
        <v>42</v>
      </c>
      <c r="C23" s="69">
        <f>'4. mell.KÖH '!C23+'6. mell.Bölcsőde '!C23+'5. mell.Művelődési ház '!C23+'2.sz. Önkormányzat'!C23+'3.sz. VÜMESZ'!C23</f>
        <v>0</v>
      </c>
      <c r="D23" s="69"/>
      <c r="E23" s="69"/>
      <c r="F23" s="69"/>
    </row>
    <row r="24" spans="1:6" s="16" customFormat="1" ht="12" customHeight="1" x14ac:dyDescent="0.2">
      <c r="A24" s="19" t="s">
        <v>43</v>
      </c>
      <c r="B24" s="269" t="s">
        <v>44</v>
      </c>
      <c r="C24" s="69">
        <f>'4. mell.KÖH '!C24+'6. mell.Bölcsőde '!C24+'5. mell.Művelődési ház '!C24+'2.sz. Önkormányzat'!C24+'3.sz. VÜMESZ'!C24</f>
        <v>35000</v>
      </c>
      <c r="D24" s="69"/>
      <c r="E24" s="69"/>
      <c r="F24" s="69"/>
    </row>
    <row r="25" spans="1:6" s="16" customFormat="1" ht="12" customHeight="1" thickBot="1" x14ac:dyDescent="0.25">
      <c r="A25" s="21" t="s">
        <v>45</v>
      </c>
      <c r="B25" s="270" t="s">
        <v>46</v>
      </c>
      <c r="C25" s="69">
        <f>'4. mell.KÖH '!C25+'6. mell.Bölcsőde '!C25+'5. mell.Művelődési ház '!C25+'2.sz. Önkormányzat'!C25+'3.sz. VÜMESZ'!C25</f>
        <v>35000</v>
      </c>
      <c r="D25" s="69"/>
      <c r="E25" s="69"/>
      <c r="F25" s="69"/>
    </row>
    <row r="26" spans="1:6" s="16" customFormat="1" ht="12" customHeight="1" thickBot="1" x14ac:dyDescent="0.25">
      <c r="A26" s="13" t="s">
        <v>47</v>
      </c>
      <c r="B26" s="14" t="s">
        <v>48</v>
      </c>
      <c r="C26" s="15">
        <f>SUM(C27,C30,C31,C32)</f>
        <v>754240</v>
      </c>
      <c r="D26" s="15">
        <v>754240</v>
      </c>
      <c r="E26" s="15">
        <v>754240</v>
      </c>
      <c r="F26" s="15">
        <v>754240</v>
      </c>
    </row>
    <row r="27" spans="1:6" s="16" customFormat="1" ht="12" customHeight="1" x14ac:dyDescent="0.2">
      <c r="A27" s="17" t="s">
        <v>49</v>
      </c>
      <c r="B27" s="268" t="s">
        <v>50</v>
      </c>
      <c r="C27" s="69">
        <f>'4. mell.KÖH '!C27+'6. mell.Bölcsőde '!C27+'5. mell.Művelődési ház '!C27+'2.sz. Önkormányzat'!C27+'3.sz. VÜMESZ'!C27</f>
        <v>730640</v>
      </c>
      <c r="D27" s="69">
        <v>730640</v>
      </c>
      <c r="E27" s="69">
        <v>730640</v>
      </c>
      <c r="F27" s="69">
        <v>730640</v>
      </c>
    </row>
    <row r="28" spans="1:6" s="16" customFormat="1" ht="12" customHeight="1" x14ac:dyDescent="0.2">
      <c r="A28" s="19" t="s">
        <v>51</v>
      </c>
      <c r="B28" s="269" t="s">
        <v>52</v>
      </c>
      <c r="C28" s="69">
        <f>'4. mell.KÖH '!C28+'6. mell.Bölcsőde '!C28+'5. mell.Művelődési ház '!C28+'2.sz. Önkormányzat'!C28+'3.sz. VÜMESZ'!C28</f>
        <v>130640</v>
      </c>
      <c r="D28" s="69">
        <v>130640</v>
      </c>
      <c r="E28" s="69">
        <v>130640</v>
      </c>
      <c r="F28" s="69">
        <v>130640</v>
      </c>
    </row>
    <row r="29" spans="1:6" s="16" customFormat="1" ht="12" customHeight="1" x14ac:dyDescent="0.2">
      <c r="A29" s="19" t="s">
        <v>53</v>
      </c>
      <c r="B29" s="269" t="s">
        <v>54</v>
      </c>
      <c r="C29" s="69">
        <f>'4. mell.KÖH '!C29+'6. mell.Bölcsőde '!C29+'5. mell.Művelődési ház '!C29+'2.sz. Önkormányzat'!C29+'3.sz. VÜMESZ'!C29</f>
        <v>600000</v>
      </c>
      <c r="D29" s="69">
        <v>600000</v>
      </c>
      <c r="E29" s="69">
        <v>600000</v>
      </c>
      <c r="F29" s="69">
        <v>600000</v>
      </c>
    </row>
    <row r="30" spans="1:6" s="16" customFormat="1" ht="12" customHeight="1" x14ac:dyDescent="0.2">
      <c r="A30" s="19" t="s">
        <v>55</v>
      </c>
      <c r="B30" s="269" t="s">
        <v>56</v>
      </c>
      <c r="C30" s="69">
        <f>'4. mell.KÖH '!C30+'6. mell.Bölcsőde '!C30+'5. mell.Művelődési ház '!C30+'2.sz. Önkormányzat'!C30+'3.sz. VÜMESZ'!C30</f>
        <v>22000</v>
      </c>
      <c r="D30" s="69">
        <v>22000</v>
      </c>
      <c r="E30" s="69">
        <v>22000</v>
      </c>
      <c r="F30" s="69">
        <v>22000</v>
      </c>
    </row>
    <row r="31" spans="1:6" s="16" customFormat="1" ht="12" customHeight="1" x14ac:dyDescent="0.2">
      <c r="A31" s="19" t="s">
        <v>57</v>
      </c>
      <c r="B31" s="269" t="s">
        <v>58</v>
      </c>
      <c r="C31" s="69">
        <f>'4. mell.KÖH '!C31+'6. mell.Bölcsőde '!C31+'5. mell.Művelődési ház '!C31+'2.sz. Önkormányzat'!C31+'3.sz. VÜMESZ'!C31</f>
        <v>1100</v>
      </c>
      <c r="D31" s="69">
        <v>1100</v>
      </c>
      <c r="E31" s="69">
        <v>1100</v>
      </c>
      <c r="F31" s="69">
        <v>1100</v>
      </c>
    </row>
    <row r="32" spans="1:6" s="16" customFormat="1" ht="12" customHeight="1" thickBot="1" x14ac:dyDescent="0.25">
      <c r="A32" s="21" t="s">
        <v>59</v>
      </c>
      <c r="B32" s="270" t="s">
        <v>60</v>
      </c>
      <c r="C32" s="69">
        <f>'4. mell.KÖH '!C32+'6. mell.Bölcsőde '!C32+'5. mell.Művelődési ház '!C32+'2.sz. Önkormányzat'!C32+'3.sz. VÜMESZ'!C32</f>
        <v>500</v>
      </c>
      <c r="D32" s="69">
        <v>500</v>
      </c>
      <c r="E32" s="69">
        <v>500</v>
      </c>
      <c r="F32" s="69">
        <v>500</v>
      </c>
    </row>
    <row r="33" spans="1:6" s="16" customFormat="1" ht="12" customHeight="1" thickBot="1" x14ac:dyDescent="0.25">
      <c r="A33" s="13" t="s">
        <v>61</v>
      </c>
      <c r="B33" s="14" t="s">
        <v>62</v>
      </c>
      <c r="C33" s="15">
        <f>SUM(C34:C43)</f>
        <v>101410</v>
      </c>
      <c r="D33" s="15">
        <f t="shared" ref="D33:F33" si="3">SUM(D34:D43)</f>
        <v>101410</v>
      </c>
      <c r="E33" s="15">
        <f t="shared" si="3"/>
        <v>101410</v>
      </c>
      <c r="F33" s="15">
        <f t="shared" si="3"/>
        <v>101410</v>
      </c>
    </row>
    <row r="34" spans="1:6" s="16" customFormat="1" ht="12" customHeight="1" x14ac:dyDescent="0.2">
      <c r="A34" s="17" t="s">
        <v>63</v>
      </c>
      <c r="B34" s="268" t="s">
        <v>64</v>
      </c>
      <c r="C34" s="69">
        <f>'4. mell.KÖH '!C34+'6. mell.Bölcsőde '!C34+'5. mell.Művelődési ház '!C34+'2.sz. Önkormányzat'!C34+'3.sz. VÜMESZ'!C34</f>
        <v>0</v>
      </c>
      <c r="D34" s="69"/>
      <c r="E34" s="69"/>
      <c r="F34" s="69"/>
    </row>
    <row r="35" spans="1:6" s="16" customFormat="1" ht="12" customHeight="1" x14ac:dyDescent="0.2">
      <c r="A35" s="19" t="s">
        <v>65</v>
      </c>
      <c r="B35" s="269" t="s">
        <v>66</v>
      </c>
      <c r="C35" s="69">
        <f>'4. mell.KÖH '!C35+'6. mell.Bölcsőde '!C35+'5. mell.Művelődési ház '!C35+'2.sz. Önkormányzat'!C35+'3.sz. VÜMESZ'!C35</f>
        <v>15333</v>
      </c>
      <c r="D35" s="69">
        <v>15333</v>
      </c>
      <c r="E35" s="69">
        <v>15333</v>
      </c>
      <c r="F35" s="69">
        <v>15333</v>
      </c>
    </row>
    <row r="36" spans="1:6" s="16" customFormat="1" ht="12" customHeight="1" x14ac:dyDescent="0.2">
      <c r="A36" s="19" t="s">
        <v>67</v>
      </c>
      <c r="B36" s="269" t="s">
        <v>68</v>
      </c>
      <c r="C36" s="69">
        <f>'4. mell.KÖH '!C36+'6. mell.Bölcsőde '!C36+'5. mell.Művelődési ház '!C36+'2.sz. Önkormányzat'!C36+'3.sz. VÜMESZ'!C36</f>
        <v>19102</v>
      </c>
      <c r="D36" s="69">
        <v>19102</v>
      </c>
      <c r="E36" s="69">
        <v>19102</v>
      </c>
      <c r="F36" s="69">
        <v>19102</v>
      </c>
    </row>
    <row r="37" spans="1:6" s="16" customFormat="1" ht="12" customHeight="1" x14ac:dyDescent="0.2">
      <c r="A37" s="19" t="s">
        <v>69</v>
      </c>
      <c r="B37" s="269" t="s">
        <v>70</v>
      </c>
      <c r="C37" s="69">
        <f>'4. mell.KÖH '!C37+'6. mell.Bölcsőde '!C37+'5. mell.Művelődési ház '!C37+'2.sz. Önkormányzat'!C37+'3.sz. VÜMESZ'!C37</f>
        <v>7591</v>
      </c>
      <c r="D37" s="69">
        <v>7591</v>
      </c>
      <c r="E37" s="69">
        <v>7591</v>
      </c>
      <c r="F37" s="69">
        <v>7591</v>
      </c>
    </row>
    <row r="38" spans="1:6" s="16" customFormat="1" ht="12" customHeight="1" x14ac:dyDescent="0.2">
      <c r="A38" s="19" t="s">
        <v>71</v>
      </c>
      <c r="B38" s="269" t="s">
        <v>72</v>
      </c>
      <c r="C38" s="69">
        <f>'4. mell.KÖH '!C38+'6. mell.Bölcsőde '!C38+'5. mell.Művelődési ház '!C38+'2.sz. Önkormányzat'!C38+'3.sz. VÜMESZ'!C38</f>
        <v>28723</v>
      </c>
      <c r="D38" s="69">
        <v>28723</v>
      </c>
      <c r="E38" s="69">
        <v>28723</v>
      </c>
      <c r="F38" s="69">
        <v>28723</v>
      </c>
    </row>
    <row r="39" spans="1:6" s="16" customFormat="1" ht="12" customHeight="1" x14ac:dyDescent="0.2">
      <c r="A39" s="19" t="s">
        <v>73</v>
      </c>
      <c r="B39" s="269" t="s">
        <v>74</v>
      </c>
      <c r="C39" s="69">
        <f>'4. mell.KÖH '!C39+'6. mell.Bölcsőde '!C39+'5. mell.Művelődési ház '!C39+'2.sz. Önkormányzat'!C39+'3.sz. VÜMESZ'!C39</f>
        <v>12261</v>
      </c>
      <c r="D39" s="69">
        <v>12261</v>
      </c>
      <c r="E39" s="69">
        <v>12261</v>
      </c>
      <c r="F39" s="69">
        <v>12261</v>
      </c>
    </row>
    <row r="40" spans="1:6" s="16" customFormat="1" ht="12" customHeight="1" x14ac:dyDescent="0.2">
      <c r="A40" s="19" t="s">
        <v>75</v>
      </c>
      <c r="B40" s="269" t="s">
        <v>76</v>
      </c>
      <c r="C40" s="69">
        <f>'4. mell.KÖH '!C40+'6. mell.Bölcsőde '!C40+'5. mell.Művelődési ház '!C40+'2.sz. Önkormányzat'!C40+'3.sz. VÜMESZ'!C40</f>
        <v>18000</v>
      </c>
      <c r="D40" s="69">
        <v>18000</v>
      </c>
      <c r="E40" s="69">
        <v>18000</v>
      </c>
      <c r="F40" s="69">
        <v>18000</v>
      </c>
    </row>
    <row r="41" spans="1:6" s="16" customFormat="1" ht="12" customHeight="1" x14ac:dyDescent="0.2">
      <c r="A41" s="19" t="s">
        <v>77</v>
      </c>
      <c r="B41" s="269" t="s">
        <v>78</v>
      </c>
      <c r="C41" s="69">
        <f>'4. mell.KÖH '!C41+'6. mell.Bölcsőde '!C41+'5. mell.Művelődési ház '!C41+'2.sz. Önkormányzat'!C41+'3.sz. VÜMESZ'!C41</f>
        <v>400</v>
      </c>
      <c r="D41" s="69">
        <v>400</v>
      </c>
      <c r="E41" s="69">
        <v>400</v>
      </c>
      <c r="F41" s="69">
        <v>400</v>
      </c>
    </row>
    <row r="42" spans="1:6" s="16" customFormat="1" ht="12" customHeight="1" x14ac:dyDescent="0.2">
      <c r="A42" s="19" t="s">
        <v>79</v>
      </c>
      <c r="B42" s="269" t="s">
        <v>80</v>
      </c>
      <c r="C42" s="69">
        <f>'4. mell.KÖH '!C42+'6. mell.Bölcsőde '!C42+'5. mell.Művelődési ház '!C42+'2.sz. Önkormányzat'!C42+'3.sz. VÜMESZ'!C42</f>
        <v>0</v>
      </c>
      <c r="D42" s="69"/>
      <c r="E42" s="69"/>
      <c r="F42" s="69"/>
    </row>
    <row r="43" spans="1:6" s="16" customFormat="1" ht="12" customHeight="1" thickBot="1" x14ac:dyDescent="0.25">
      <c r="A43" s="21" t="s">
        <v>81</v>
      </c>
      <c r="B43" s="270" t="s">
        <v>82</v>
      </c>
      <c r="C43" s="69">
        <f>'4. mell.KÖH '!C43+'6. mell.Bölcsőde '!C43+'5. mell.Művelődési ház '!C43+'2.sz. Önkormányzat'!C43+'3.sz. VÜMESZ'!C43</f>
        <v>0</v>
      </c>
      <c r="D43" s="69"/>
      <c r="E43" s="69"/>
      <c r="F43" s="69"/>
    </row>
    <row r="44" spans="1:6" s="16" customFormat="1" ht="12" customHeight="1" thickBot="1" x14ac:dyDescent="0.25">
      <c r="A44" s="13" t="s">
        <v>83</v>
      </c>
      <c r="B44" s="14" t="s">
        <v>84</v>
      </c>
      <c r="C44" s="15">
        <f>SUM(C45:C49)</f>
        <v>35000</v>
      </c>
      <c r="D44" s="15">
        <v>35000</v>
      </c>
      <c r="E44" s="15">
        <v>35000</v>
      </c>
      <c r="F44" s="15">
        <v>35000</v>
      </c>
    </row>
    <row r="45" spans="1:6" s="16" customFormat="1" ht="12" customHeight="1" x14ac:dyDescent="0.2">
      <c r="A45" s="17" t="s">
        <v>85</v>
      </c>
      <c r="B45" s="268" t="s">
        <v>86</v>
      </c>
      <c r="C45" s="69">
        <f>'4. mell.KÖH '!C45+'6. mell.Bölcsőde '!C45+'5. mell.Művelődési ház '!C45+'2.sz. Önkormányzat'!C45+'3.sz. VÜMESZ'!C45</f>
        <v>0</v>
      </c>
      <c r="D45" s="69">
        <v>0</v>
      </c>
      <c r="E45" s="69">
        <v>0</v>
      </c>
      <c r="F45" s="69">
        <v>0</v>
      </c>
    </row>
    <row r="46" spans="1:6" s="16" customFormat="1" ht="12" customHeight="1" x14ac:dyDescent="0.2">
      <c r="A46" s="19" t="s">
        <v>87</v>
      </c>
      <c r="B46" s="269" t="s">
        <v>88</v>
      </c>
      <c r="C46" s="69">
        <f>'4. mell.KÖH '!C46+'6. mell.Bölcsőde '!C46+'5. mell.Művelődési ház '!C46+'2.sz. Önkormányzat'!C46+'3.sz. VÜMESZ'!C46</f>
        <v>35000</v>
      </c>
      <c r="D46" s="69">
        <v>35000</v>
      </c>
      <c r="E46" s="69">
        <v>35000</v>
      </c>
      <c r="F46" s="69">
        <v>35000</v>
      </c>
    </row>
    <row r="47" spans="1:6" s="16" customFormat="1" ht="12" customHeight="1" x14ac:dyDescent="0.2">
      <c r="A47" s="19" t="s">
        <v>89</v>
      </c>
      <c r="B47" s="269" t="s">
        <v>90</v>
      </c>
      <c r="C47" s="69">
        <f>'4. mell.KÖH '!C47+'6. mell.Bölcsőde '!C47+'5. mell.Művelődési ház '!C47+'2.sz. Önkormányzat'!C47+'3.sz. VÜMESZ'!C47</f>
        <v>0</v>
      </c>
      <c r="D47" s="69"/>
      <c r="E47" s="69"/>
      <c r="F47" s="69"/>
    </row>
    <row r="48" spans="1:6" s="16" customFormat="1" ht="12" customHeight="1" x14ac:dyDescent="0.2">
      <c r="A48" s="19" t="s">
        <v>91</v>
      </c>
      <c r="B48" s="269" t="s">
        <v>92</v>
      </c>
      <c r="C48" s="69">
        <f>'4. mell.KÖH '!C48+'6. mell.Bölcsőde '!C48+'5. mell.Művelődési ház '!C48+'2.sz. Önkormányzat'!C48+'3.sz. VÜMESZ'!C48</f>
        <v>0</v>
      </c>
      <c r="D48" s="69"/>
      <c r="E48" s="69"/>
      <c r="F48" s="69"/>
    </row>
    <row r="49" spans="1:6" s="16" customFormat="1" ht="12" customHeight="1" thickBot="1" x14ac:dyDescent="0.25">
      <c r="A49" s="21" t="s">
        <v>93</v>
      </c>
      <c r="B49" s="270" t="s">
        <v>94</v>
      </c>
      <c r="C49" s="69">
        <f>'4. mell.KÖH '!C49+'6. mell.Bölcsőde '!C49+'5. mell.Művelődési ház '!C49+'2.sz. Önkormányzat'!C49+'3.sz. VÜMESZ'!C49</f>
        <v>0</v>
      </c>
      <c r="D49" s="69"/>
      <c r="E49" s="69"/>
      <c r="F49" s="69"/>
    </row>
    <row r="50" spans="1:6" s="16" customFormat="1" ht="12" customHeight="1" thickBot="1" x14ac:dyDescent="0.25">
      <c r="A50" s="13" t="s">
        <v>95</v>
      </c>
      <c r="B50" s="14" t="s">
        <v>96</v>
      </c>
      <c r="C50" s="15">
        <f>SUM(C51:C54)</f>
        <v>0</v>
      </c>
      <c r="D50" s="15">
        <f t="shared" ref="D50:F50" si="4">SUM(D51:D54)</f>
        <v>0</v>
      </c>
      <c r="E50" s="15">
        <f t="shared" si="4"/>
        <v>0</v>
      </c>
      <c r="F50" s="15">
        <f t="shared" si="4"/>
        <v>0</v>
      </c>
    </row>
    <row r="51" spans="1:6" s="16" customFormat="1" ht="12" customHeight="1" x14ac:dyDescent="0.2">
      <c r="A51" s="17" t="s">
        <v>97</v>
      </c>
      <c r="B51" s="268" t="s">
        <v>98</v>
      </c>
      <c r="C51" s="69">
        <f>'4. mell.KÖH '!C51+'6. mell.Bölcsőde '!C51+'5. mell.Művelődési ház '!C51+'2.sz. Önkormányzat'!C51+'3.sz. VÜMESZ'!C51</f>
        <v>0</v>
      </c>
      <c r="D51" s="69"/>
      <c r="E51" s="69"/>
      <c r="F51" s="69"/>
    </row>
    <row r="52" spans="1:6" s="16" customFormat="1" ht="12" customHeight="1" x14ac:dyDescent="0.2">
      <c r="A52" s="19" t="s">
        <v>99</v>
      </c>
      <c r="B52" s="269" t="s">
        <v>100</v>
      </c>
      <c r="C52" s="69">
        <f>'4. mell.KÖH '!C52+'6. mell.Bölcsőde '!C52+'5. mell.Művelődési ház '!C52+'2.sz. Önkormányzat'!C52+'3.sz. VÜMESZ'!C52</f>
        <v>0</v>
      </c>
      <c r="D52" s="69"/>
      <c r="E52" s="69"/>
      <c r="F52" s="69"/>
    </row>
    <row r="53" spans="1:6" s="16" customFormat="1" ht="12" customHeight="1" x14ac:dyDescent="0.2">
      <c r="A53" s="19" t="s">
        <v>101</v>
      </c>
      <c r="B53" s="269" t="s">
        <v>102</v>
      </c>
      <c r="C53" s="69">
        <f>'4. mell.KÖH '!C53+'6. mell.Bölcsőde '!C53+'5. mell.Művelődési ház '!C53+'2.sz. Önkormányzat'!C53+'3.sz. VÜMESZ'!C53</f>
        <v>0</v>
      </c>
      <c r="D53" s="69"/>
      <c r="E53" s="69"/>
      <c r="F53" s="69"/>
    </row>
    <row r="54" spans="1:6" s="16" customFormat="1" ht="12" customHeight="1" thickBot="1" x14ac:dyDescent="0.25">
      <c r="A54" s="21" t="s">
        <v>103</v>
      </c>
      <c r="B54" s="270" t="s">
        <v>104</v>
      </c>
      <c r="C54" s="69">
        <f>'4. mell.KÖH '!C54+'6. mell.Bölcsőde '!C54+'5. mell.Művelődési ház '!C54+'2.sz. Önkormányzat'!C54+'3.sz. VÜMESZ'!C54</f>
        <v>0</v>
      </c>
      <c r="D54" s="69"/>
      <c r="E54" s="69"/>
      <c r="F54" s="69"/>
    </row>
    <row r="55" spans="1:6" s="16" customFormat="1" ht="12" customHeight="1" thickBot="1" x14ac:dyDescent="0.25">
      <c r="A55" s="13" t="s">
        <v>105</v>
      </c>
      <c r="B55" s="271" t="s">
        <v>106</v>
      </c>
      <c r="C55" s="15">
        <f>SUM(C56:C59)</f>
        <v>0</v>
      </c>
      <c r="D55" s="15">
        <f t="shared" ref="D55:F55" si="5">SUM(D56:D59)</f>
        <v>0</v>
      </c>
      <c r="E55" s="15">
        <f t="shared" si="5"/>
        <v>0</v>
      </c>
      <c r="F55" s="15">
        <f t="shared" si="5"/>
        <v>0</v>
      </c>
    </row>
    <row r="56" spans="1:6" s="16" customFormat="1" ht="12" customHeight="1" x14ac:dyDescent="0.2">
      <c r="A56" s="17" t="s">
        <v>107</v>
      </c>
      <c r="B56" s="268" t="s">
        <v>108</v>
      </c>
      <c r="C56" s="69">
        <f>'4. mell.KÖH '!C56+'6. mell.Bölcsőde '!C56+'5. mell.Művelődési ház '!C56+'2.sz. Önkormányzat'!C56+'3.sz. VÜMESZ'!C56</f>
        <v>0</v>
      </c>
      <c r="D56" s="69"/>
      <c r="E56" s="69"/>
      <c r="F56" s="69"/>
    </row>
    <row r="57" spans="1:6" s="16" customFormat="1" ht="12" customHeight="1" x14ac:dyDescent="0.2">
      <c r="A57" s="19" t="s">
        <v>109</v>
      </c>
      <c r="B57" s="269" t="s">
        <v>110</v>
      </c>
      <c r="C57" s="69">
        <f>'4. mell.KÖH '!C57+'6. mell.Bölcsőde '!C57+'5. mell.Művelődési ház '!C57+'2.sz. Önkormányzat'!C57+'3.sz. VÜMESZ'!C57</f>
        <v>0</v>
      </c>
      <c r="D57" s="69"/>
      <c r="E57" s="69"/>
      <c r="F57" s="69"/>
    </row>
    <row r="58" spans="1:6" s="16" customFormat="1" ht="12" customHeight="1" x14ac:dyDescent="0.2">
      <c r="A58" s="19" t="s">
        <v>111</v>
      </c>
      <c r="B58" s="269" t="s">
        <v>112</v>
      </c>
      <c r="C58" s="69">
        <f>'4. mell.KÖH '!C58+'6. mell.Bölcsőde '!C58+'5. mell.Művelődési ház '!C58+'2.sz. Önkormányzat'!C58+'3.sz. VÜMESZ'!C58</f>
        <v>0</v>
      </c>
      <c r="D58" s="69"/>
      <c r="E58" s="69"/>
      <c r="F58" s="69"/>
    </row>
    <row r="59" spans="1:6" s="16" customFormat="1" ht="12" customHeight="1" thickBot="1" x14ac:dyDescent="0.25">
      <c r="A59" s="21" t="s">
        <v>113</v>
      </c>
      <c r="B59" s="270" t="s">
        <v>114</v>
      </c>
      <c r="C59" s="69">
        <f>'4. mell.KÖH '!C59+'6. mell.Bölcsőde '!C59+'5. mell.Művelődési ház '!C59+'2.sz. Önkormányzat'!C59+'3.sz. VÜMESZ'!C59</f>
        <v>0</v>
      </c>
      <c r="D59" s="69"/>
      <c r="E59" s="69"/>
      <c r="F59" s="69"/>
    </row>
    <row r="60" spans="1:6" s="16" customFormat="1" ht="12" customHeight="1" thickBot="1" x14ac:dyDescent="0.25">
      <c r="A60" s="13" t="s">
        <v>115</v>
      </c>
      <c r="B60" s="14" t="s">
        <v>116</v>
      </c>
      <c r="C60" s="15">
        <f>C44+C33+C26+C19+C5+C12</f>
        <v>1173638</v>
      </c>
      <c r="D60" s="15">
        <f t="shared" ref="D60:F60" si="6">D5+D12+D19+D26+D33+D44+D50</f>
        <v>1189489</v>
      </c>
      <c r="E60" s="15">
        <f t="shared" si="6"/>
        <v>1089489</v>
      </c>
      <c r="F60" s="15">
        <f t="shared" si="6"/>
        <v>1089489</v>
      </c>
    </row>
    <row r="61" spans="1:6" s="16" customFormat="1" ht="12" customHeight="1" thickBot="1" x14ac:dyDescent="0.25">
      <c r="A61" s="272" t="s">
        <v>117</v>
      </c>
      <c r="B61" s="271" t="s">
        <v>118</v>
      </c>
      <c r="C61" s="15">
        <f>SUM(C62:C64)</f>
        <v>0</v>
      </c>
      <c r="D61" s="15"/>
      <c r="E61" s="15"/>
      <c r="F61" s="15"/>
    </row>
    <row r="62" spans="1:6" s="16" customFormat="1" ht="12" customHeight="1" x14ac:dyDescent="0.2">
      <c r="A62" s="17" t="s">
        <v>119</v>
      </c>
      <c r="B62" s="268" t="s">
        <v>120</v>
      </c>
      <c r="C62" s="69">
        <f>'4. mell.KÖH '!C62+'6. mell.Bölcsőde '!C62+'5. mell.Művelődési ház '!C62+'2.sz. Önkormányzat'!C62+'3.sz. VÜMESZ'!C62</f>
        <v>0</v>
      </c>
      <c r="D62" s="69"/>
      <c r="E62" s="69"/>
      <c r="F62" s="69"/>
    </row>
    <row r="63" spans="1:6" s="16" customFormat="1" ht="12" customHeight="1" x14ac:dyDescent="0.2">
      <c r="A63" s="19" t="s">
        <v>121</v>
      </c>
      <c r="B63" s="269" t="s">
        <v>122</v>
      </c>
      <c r="C63" s="69">
        <f>'4. mell.KÖH '!C63+'6. mell.Bölcsőde '!C63+'5. mell.Művelődési ház '!C63+'2.sz. Önkormányzat'!C63+'3.sz. VÜMESZ'!C63</f>
        <v>0</v>
      </c>
      <c r="D63" s="69"/>
      <c r="E63" s="69"/>
      <c r="F63" s="69"/>
    </row>
    <row r="64" spans="1:6" s="16" customFormat="1" ht="12" customHeight="1" thickBot="1" x14ac:dyDescent="0.25">
      <c r="A64" s="21" t="s">
        <v>123</v>
      </c>
      <c r="B64" s="273" t="s">
        <v>124</v>
      </c>
      <c r="C64" s="69">
        <f>'4. mell.KÖH '!C64+'6. mell.Bölcsőde '!C64+'5. mell.Művelődési ház '!C64+'2.sz. Önkormányzat'!C64+'3.sz. VÜMESZ'!C64</f>
        <v>0</v>
      </c>
      <c r="D64" s="69"/>
      <c r="E64" s="69"/>
      <c r="F64" s="69"/>
    </row>
    <row r="65" spans="1:6" s="16" customFormat="1" ht="12" customHeight="1" thickBot="1" x14ac:dyDescent="0.25">
      <c r="A65" s="272" t="s">
        <v>125</v>
      </c>
      <c r="B65" s="271" t="s">
        <v>126</v>
      </c>
      <c r="C65" s="15">
        <f>SUM(C66:C69)</f>
        <v>0</v>
      </c>
      <c r="D65" s="15"/>
      <c r="E65" s="15"/>
      <c r="F65" s="15"/>
    </row>
    <row r="66" spans="1:6" s="16" customFormat="1" ht="12" customHeight="1" x14ac:dyDescent="0.2">
      <c r="A66" s="17" t="s">
        <v>127</v>
      </c>
      <c r="B66" s="268" t="s">
        <v>128</v>
      </c>
      <c r="C66" s="69">
        <f>'4. mell.KÖH '!C66+'6. mell.Bölcsőde '!C66+'5. mell.Művelődési ház '!C66+'2.sz. Önkormányzat'!C66+'3.sz. VÜMESZ'!C66</f>
        <v>0</v>
      </c>
      <c r="D66" s="69"/>
      <c r="E66" s="69"/>
      <c r="F66" s="69"/>
    </row>
    <row r="67" spans="1:6" s="16" customFormat="1" ht="12" customHeight="1" x14ac:dyDescent="0.2">
      <c r="A67" s="19" t="s">
        <v>129</v>
      </c>
      <c r="B67" s="269" t="s">
        <v>130</v>
      </c>
      <c r="C67" s="69">
        <f>'4. mell.KÖH '!C67+'6. mell.Bölcsőde '!C67+'5. mell.Művelődési ház '!C67+'2.sz. Önkormányzat'!C67+'3.sz. VÜMESZ'!C67</f>
        <v>0</v>
      </c>
      <c r="D67" s="69"/>
      <c r="E67" s="69"/>
      <c r="F67" s="69"/>
    </row>
    <row r="68" spans="1:6" s="16" customFormat="1" ht="12" customHeight="1" x14ac:dyDescent="0.2">
      <c r="A68" s="19" t="s">
        <v>131</v>
      </c>
      <c r="B68" s="269" t="s">
        <v>132</v>
      </c>
      <c r="C68" s="69">
        <f>'4. mell.KÖH '!C68+'6. mell.Bölcsőde '!C68+'5. mell.Művelődési ház '!C68+'2.sz. Önkormányzat'!C68+'3.sz. VÜMESZ'!C68</f>
        <v>0</v>
      </c>
      <c r="D68" s="69"/>
      <c r="E68" s="69"/>
      <c r="F68" s="69"/>
    </row>
    <row r="69" spans="1:6" s="16" customFormat="1" ht="12" customHeight="1" thickBot="1" x14ac:dyDescent="0.25">
      <c r="A69" s="21" t="s">
        <v>133</v>
      </c>
      <c r="B69" s="270" t="s">
        <v>134</v>
      </c>
      <c r="C69" s="69">
        <f>'4. mell.KÖH '!C69+'6. mell.Bölcsőde '!C69+'5. mell.Művelődési ház '!C69+'2.sz. Önkormányzat'!C69+'3.sz. VÜMESZ'!C69</f>
        <v>0</v>
      </c>
      <c r="D69" s="69"/>
      <c r="E69" s="69"/>
      <c r="F69" s="69"/>
    </row>
    <row r="70" spans="1:6" s="16" customFormat="1" ht="12" customHeight="1" thickBot="1" x14ac:dyDescent="0.25">
      <c r="A70" s="272" t="s">
        <v>135</v>
      </c>
      <c r="B70" s="271" t="s">
        <v>136</v>
      </c>
      <c r="C70" s="15">
        <f>SUM(C71:C72)</f>
        <v>955445</v>
      </c>
      <c r="D70" s="15">
        <f t="shared" ref="D70:F70" si="7">SUM(D71:D72)</f>
        <v>176000</v>
      </c>
      <c r="E70" s="15">
        <f t="shared" si="7"/>
        <v>176000</v>
      </c>
      <c r="F70" s="15">
        <f t="shared" si="7"/>
        <v>176000</v>
      </c>
    </row>
    <row r="71" spans="1:6" s="16" customFormat="1" ht="12" customHeight="1" x14ac:dyDescent="0.2">
      <c r="A71" s="17" t="s">
        <v>137</v>
      </c>
      <c r="B71" s="268" t="s">
        <v>138</v>
      </c>
      <c r="C71" s="69">
        <f>'4. mell.KÖH '!C71+'6. mell.Bölcsőde '!C71+'5. mell.Művelődési ház '!C71+'2.sz. Önkormányzat'!C71+'3.sz. VÜMESZ'!C71</f>
        <v>955445</v>
      </c>
      <c r="D71" s="69">
        <v>176000</v>
      </c>
      <c r="E71" s="69">
        <v>176000</v>
      </c>
      <c r="F71" s="69">
        <v>176000</v>
      </c>
    </row>
    <row r="72" spans="1:6" s="16" customFormat="1" ht="12" customHeight="1" thickBot="1" x14ac:dyDescent="0.25">
      <c r="A72" s="21" t="s">
        <v>139</v>
      </c>
      <c r="B72" s="270" t="s">
        <v>140</v>
      </c>
      <c r="C72" s="69">
        <f>'4. mell.KÖH '!C72+'6. mell.Bölcsőde '!C72+'5. mell.Művelődési ház '!C72+'2.sz. Önkormányzat'!C72+'3.sz. VÜMESZ'!C72</f>
        <v>0</v>
      </c>
      <c r="D72" s="69"/>
      <c r="E72" s="69"/>
      <c r="F72" s="69"/>
    </row>
    <row r="73" spans="1:6" s="16" customFormat="1" ht="12" customHeight="1" thickBot="1" x14ac:dyDescent="0.25">
      <c r="A73" s="272" t="s">
        <v>141</v>
      </c>
      <c r="B73" s="271" t="s">
        <v>142</v>
      </c>
      <c r="C73" s="15">
        <f>SUM(C74:C76)</f>
        <v>0</v>
      </c>
      <c r="D73" s="15"/>
      <c r="E73" s="15"/>
      <c r="F73" s="15"/>
    </row>
    <row r="74" spans="1:6" s="16" customFormat="1" ht="12" customHeight="1" x14ac:dyDescent="0.2">
      <c r="A74" s="17" t="s">
        <v>143</v>
      </c>
      <c r="B74" s="268" t="s">
        <v>144</v>
      </c>
      <c r="C74" s="69">
        <f>'4. mell.KÖH '!C74+'6. mell.Bölcsőde '!C74+'5. mell.Művelődési ház '!C74+'2.sz. Önkormányzat'!C74+'3.sz. VÜMESZ'!C74</f>
        <v>0</v>
      </c>
      <c r="D74" s="69"/>
      <c r="E74" s="69"/>
      <c r="F74" s="69"/>
    </row>
    <row r="75" spans="1:6" s="16" customFormat="1" ht="12" customHeight="1" x14ac:dyDescent="0.2">
      <c r="A75" s="19" t="s">
        <v>145</v>
      </c>
      <c r="B75" s="269" t="s">
        <v>146</v>
      </c>
      <c r="C75" s="69">
        <f>'4. mell.KÖH '!C75+'6. mell.Bölcsőde '!C75+'5. mell.Művelődési ház '!C75+'2.sz. Önkormányzat'!C75+'3.sz. VÜMESZ'!C75</f>
        <v>0</v>
      </c>
      <c r="D75" s="69"/>
      <c r="E75" s="69"/>
      <c r="F75" s="69"/>
    </row>
    <row r="76" spans="1:6" s="16" customFormat="1" ht="12" customHeight="1" thickBot="1" x14ac:dyDescent="0.25">
      <c r="A76" s="21" t="s">
        <v>147</v>
      </c>
      <c r="B76" s="270" t="s">
        <v>357</v>
      </c>
      <c r="C76" s="69"/>
      <c r="D76" s="69"/>
      <c r="E76" s="69"/>
      <c r="F76" s="69"/>
    </row>
    <row r="77" spans="1:6" s="16" customFormat="1" ht="12" customHeight="1" thickBot="1" x14ac:dyDescent="0.25">
      <c r="A77" s="272" t="s">
        <v>148</v>
      </c>
      <c r="B77" s="271" t="s">
        <v>149</v>
      </c>
      <c r="C77" s="15">
        <f>SUM(C78:C81)</f>
        <v>0</v>
      </c>
      <c r="D77" s="15"/>
      <c r="E77" s="15"/>
      <c r="F77" s="15"/>
    </row>
    <row r="78" spans="1:6" s="16" customFormat="1" ht="12" customHeight="1" x14ac:dyDescent="0.2">
      <c r="A78" s="274" t="s">
        <v>150</v>
      </c>
      <c r="B78" s="268" t="s">
        <v>151</v>
      </c>
      <c r="C78" s="69">
        <f>'4. mell.KÖH '!C78+'6. mell.Bölcsőde '!C78+'5. mell.Művelődési ház '!C78+'2.sz. Önkormányzat'!C78+'3.sz. VÜMESZ'!C78</f>
        <v>0</v>
      </c>
      <c r="D78" s="69"/>
      <c r="E78" s="69"/>
      <c r="F78" s="69"/>
    </row>
    <row r="79" spans="1:6" s="16" customFormat="1" ht="12" customHeight="1" x14ac:dyDescent="0.2">
      <c r="A79" s="275" t="s">
        <v>152</v>
      </c>
      <c r="B79" s="269" t="s">
        <v>153</v>
      </c>
      <c r="C79" s="69">
        <f>'4. mell.KÖH '!C79+'6. mell.Bölcsőde '!C79+'5. mell.Művelődési ház '!C79+'2.sz. Önkormányzat'!C79+'3.sz. VÜMESZ'!C79</f>
        <v>0</v>
      </c>
      <c r="D79" s="69"/>
      <c r="E79" s="69"/>
      <c r="F79" s="69"/>
    </row>
    <row r="80" spans="1:6" s="16" customFormat="1" ht="12" customHeight="1" x14ac:dyDescent="0.2">
      <c r="A80" s="275" t="s">
        <v>154</v>
      </c>
      <c r="B80" s="269" t="s">
        <v>155</v>
      </c>
      <c r="C80" s="69">
        <f>'4. mell.KÖH '!C80+'6. mell.Bölcsőde '!C80+'5. mell.Művelődési ház '!C80+'2.sz. Önkormányzat'!C80+'3.sz. VÜMESZ'!C80</f>
        <v>0</v>
      </c>
      <c r="D80" s="69"/>
      <c r="E80" s="69"/>
      <c r="F80" s="69"/>
    </row>
    <row r="81" spans="1:6" s="16" customFormat="1" ht="12" customHeight="1" thickBot="1" x14ac:dyDescent="0.25">
      <c r="A81" s="276" t="s">
        <v>156</v>
      </c>
      <c r="B81" s="270" t="s">
        <v>157</v>
      </c>
      <c r="C81" s="69">
        <f>'4. mell.KÖH '!C81+'6. mell.Bölcsőde '!C81+'5. mell.Művelődési ház '!C81+'2.sz. Önkormányzat'!C81+'3.sz. VÜMESZ'!C81</f>
        <v>0</v>
      </c>
      <c r="D81" s="69"/>
      <c r="E81" s="69"/>
      <c r="F81" s="69"/>
    </row>
    <row r="82" spans="1:6" s="16" customFormat="1" ht="13.5" customHeight="1" thickBot="1" x14ac:dyDescent="0.25">
      <c r="A82" s="272" t="s">
        <v>158</v>
      </c>
      <c r="B82" s="271" t="s">
        <v>159</v>
      </c>
      <c r="C82" s="15">
        <f>'4. mell.KÖH '!C82+'6. mell.Bölcsőde '!C82+'5. mell.Művelődési ház '!C82+'2.sz. Önkormányzat'!C82+'3.sz. VÜMESZ'!C82</f>
        <v>0</v>
      </c>
      <c r="D82" s="15"/>
      <c r="E82" s="15"/>
      <c r="F82" s="15"/>
    </row>
    <row r="83" spans="1:6" s="16" customFormat="1" ht="15.75" customHeight="1" thickBot="1" x14ac:dyDescent="0.25">
      <c r="A83" s="272" t="s">
        <v>160</v>
      </c>
      <c r="B83" s="277" t="s">
        <v>161</v>
      </c>
      <c r="C83" s="15">
        <f>C61+C65+C70+C73+C77+C82</f>
        <v>955445</v>
      </c>
      <c r="D83" s="15">
        <f t="shared" ref="D83:F83" si="8">D61+D65+D70+D73+D77+D82</f>
        <v>176000</v>
      </c>
      <c r="E83" s="15">
        <f t="shared" si="8"/>
        <v>176000</v>
      </c>
      <c r="F83" s="15">
        <f t="shared" si="8"/>
        <v>176000</v>
      </c>
    </row>
    <row r="84" spans="1:6" s="16" customFormat="1" ht="16.5" customHeight="1" thickBot="1" x14ac:dyDescent="0.25">
      <c r="A84" s="278" t="s">
        <v>162</v>
      </c>
      <c r="B84" s="279" t="s">
        <v>163</v>
      </c>
      <c r="C84" s="15">
        <f>C60+C83</f>
        <v>2129083</v>
      </c>
      <c r="D84" s="15">
        <f t="shared" ref="D84:F84" si="9">D60+D83</f>
        <v>1365489</v>
      </c>
      <c r="E84" s="15">
        <f t="shared" si="9"/>
        <v>1265489</v>
      </c>
      <c r="F84" s="15">
        <f t="shared" si="9"/>
        <v>1265489</v>
      </c>
    </row>
    <row r="85" spans="1:6" s="16" customFormat="1" ht="15.75" customHeight="1" x14ac:dyDescent="0.2">
      <c r="A85" s="32"/>
      <c r="B85" s="33"/>
      <c r="C85" s="34"/>
    </row>
    <row r="86" spans="1:6" ht="16.5" customHeight="1" x14ac:dyDescent="0.25">
      <c r="A86" s="393" t="s">
        <v>527</v>
      </c>
      <c r="B86" s="393"/>
      <c r="C86" s="393"/>
    </row>
    <row r="87" spans="1:6" s="37" customFormat="1" ht="16.5" customHeight="1" thickBot="1" x14ac:dyDescent="0.3">
      <c r="A87" s="394" t="s">
        <v>165</v>
      </c>
      <c r="B87" s="394"/>
      <c r="C87" s="280" t="s">
        <v>2</v>
      </c>
    </row>
    <row r="88" spans="1:6" ht="38.1" customHeight="1" thickBot="1" x14ac:dyDescent="0.3">
      <c r="A88" s="6" t="s">
        <v>3</v>
      </c>
      <c r="B88" s="7" t="s">
        <v>166</v>
      </c>
      <c r="C88" s="8" t="s">
        <v>517</v>
      </c>
      <c r="D88" s="8" t="s">
        <v>518</v>
      </c>
      <c r="E88" s="8" t="s">
        <v>519</v>
      </c>
      <c r="F88" s="8" t="s">
        <v>558</v>
      </c>
    </row>
    <row r="89" spans="1:6" s="12" customFormat="1" ht="12" customHeight="1" thickBot="1" x14ac:dyDescent="0.25">
      <c r="A89" s="38">
        <v>1</v>
      </c>
      <c r="B89" s="39">
        <v>2</v>
      </c>
      <c r="C89" s="40">
        <v>3</v>
      </c>
      <c r="D89" s="40">
        <v>3</v>
      </c>
      <c r="E89" s="40">
        <v>3</v>
      </c>
      <c r="F89" s="40">
        <v>3</v>
      </c>
    </row>
    <row r="90" spans="1:6" ht="12" customHeight="1" thickBot="1" x14ac:dyDescent="0.3">
      <c r="A90" s="41" t="s">
        <v>5</v>
      </c>
      <c r="B90" s="42" t="s">
        <v>167</v>
      </c>
      <c r="C90" s="15">
        <f>SUM(C91:C95)</f>
        <v>1032010</v>
      </c>
      <c r="D90" s="15">
        <f t="shared" ref="D90:F90" si="10">SUM(D91:D95)</f>
        <v>1026290</v>
      </c>
      <c r="E90" s="15">
        <f t="shared" si="10"/>
        <v>1026290</v>
      </c>
      <c r="F90" s="15">
        <f t="shared" si="10"/>
        <v>1026290</v>
      </c>
    </row>
    <row r="91" spans="1:6" ht="12" customHeight="1" x14ac:dyDescent="0.25">
      <c r="A91" s="44" t="s">
        <v>7</v>
      </c>
      <c r="B91" s="45" t="s">
        <v>168</v>
      </c>
      <c r="C91" s="120">
        <f>'4. mell.KÖH '!C91+'6. mell.Bölcsőde '!C91+'5. mell.Művelődési ház '!C91+'2.sz. Önkormányzat'!C91+'3.sz. VÜMESZ'!C91</f>
        <v>341917</v>
      </c>
      <c r="D91" s="120">
        <v>341351</v>
      </c>
      <c r="E91" s="120">
        <v>341351</v>
      </c>
      <c r="F91" s="120">
        <v>341351</v>
      </c>
    </row>
    <row r="92" spans="1:6" ht="12" customHeight="1" x14ac:dyDescent="0.25">
      <c r="A92" s="19" t="s">
        <v>9</v>
      </c>
      <c r="B92" s="46" t="s">
        <v>169</v>
      </c>
      <c r="C92" s="120">
        <f>'4. mell.KÖH '!C92+'6. mell.Bölcsőde '!C92+'5. mell.Művelődési ház '!C92+'2.sz. Önkormányzat'!C92+'3.sz. VÜMESZ'!C92</f>
        <v>69999</v>
      </c>
      <c r="D92" s="120">
        <v>69845</v>
      </c>
      <c r="E92" s="120">
        <v>69845</v>
      </c>
      <c r="F92" s="120">
        <v>69845</v>
      </c>
    </row>
    <row r="93" spans="1:6" ht="12" customHeight="1" x14ac:dyDescent="0.25">
      <c r="A93" s="19" t="s">
        <v>11</v>
      </c>
      <c r="B93" s="46" t="s">
        <v>170</v>
      </c>
      <c r="C93" s="120">
        <f>'4. mell.KÖH '!C93+'6. mell.Bölcsőde '!C93+'5. mell.Művelődési ház '!C93+'2.sz. Önkormányzat'!C93+'3.sz. VÜMESZ'!C93</f>
        <v>364478</v>
      </c>
      <c r="D93" s="120">
        <v>364478</v>
      </c>
      <c r="E93" s="120">
        <v>364478</v>
      </c>
      <c r="F93" s="120">
        <v>364478</v>
      </c>
    </row>
    <row r="94" spans="1:6" ht="12" customHeight="1" x14ac:dyDescent="0.25">
      <c r="A94" s="19" t="s">
        <v>13</v>
      </c>
      <c r="B94" s="47" t="s">
        <v>171</v>
      </c>
      <c r="C94" s="120">
        <f>'4. mell.KÖH '!C94+'6. mell.Bölcsőde '!C94+'5. mell.Művelődési ház '!C94+'2.sz. Önkormányzat'!C94+'3.sz. VÜMESZ'!C94</f>
        <v>6600</v>
      </c>
      <c r="D94" s="120">
        <v>6600</v>
      </c>
      <c r="E94" s="120">
        <v>6600</v>
      </c>
      <c r="F94" s="120">
        <v>6600</v>
      </c>
    </row>
    <row r="95" spans="1:6" ht="12" customHeight="1" x14ac:dyDescent="0.25">
      <c r="A95" s="19" t="s">
        <v>172</v>
      </c>
      <c r="B95" s="48" t="s">
        <v>173</v>
      </c>
      <c r="C95" s="120">
        <f>'4. mell.KÖH '!C95+'6. mell.Bölcsőde '!C95+'5. mell.Művelődési ház '!C95+'2.sz. Önkormányzat'!C95+'3.sz. VÜMESZ'!C95</f>
        <v>249016</v>
      </c>
      <c r="D95" s="120">
        <v>244016</v>
      </c>
      <c r="E95" s="120">
        <v>244016</v>
      </c>
      <c r="F95" s="120">
        <v>244016</v>
      </c>
    </row>
    <row r="96" spans="1:6" ht="12" customHeight="1" x14ac:dyDescent="0.25">
      <c r="A96" s="19" t="s">
        <v>17</v>
      </c>
      <c r="B96" s="46" t="s">
        <v>174</v>
      </c>
      <c r="C96" s="120">
        <f>'4. mell.KÖH '!C96+'6. mell.Bölcsőde '!C96+'5. mell.Művelődési ház '!C96+'2.sz. Önkormányzat'!C96+'3.sz. VÜMESZ'!C96</f>
        <v>11469</v>
      </c>
      <c r="D96" s="120">
        <v>11469</v>
      </c>
      <c r="E96" s="120">
        <v>11469</v>
      </c>
      <c r="F96" s="120">
        <v>11469</v>
      </c>
    </row>
    <row r="97" spans="1:6" ht="12" customHeight="1" x14ac:dyDescent="0.25">
      <c r="A97" s="19" t="s">
        <v>175</v>
      </c>
      <c r="B97" s="49" t="s">
        <v>176</v>
      </c>
      <c r="C97" s="120">
        <f>'4. mell.KÖH '!C97+'6. mell.Bölcsőde '!C97+'5. mell.Művelődési ház '!C97+'2.sz. Önkormányzat'!C97+'3.sz. VÜMESZ'!C97</f>
        <v>0</v>
      </c>
      <c r="D97" s="120">
        <v>0</v>
      </c>
      <c r="E97" s="120">
        <v>0</v>
      </c>
      <c r="F97" s="120">
        <v>0</v>
      </c>
    </row>
    <row r="98" spans="1:6" ht="12" customHeight="1" x14ac:dyDescent="0.25">
      <c r="A98" s="19" t="s">
        <v>177</v>
      </c>
      <c r="B98" s="50" t="s">
        <v>178</v>
      </c>
      <c r="C98" s="120">
        <f>'4. mell.KÖH '!C98+'6. mell.Bölcsőde '!C98+'5. mell.Művelődési ház '!C98+'2.sz. Önkormányzat'!C98+'3.sz. VÜMESZ'!C98</f>
        <v>0</v>
      </c>
      <c r="D98" s="120">
        <v>0</v>
      </c>
      <c r="E98" s="120">
        <v>0</v>
      </c>
      <c r="F98" s="120">
        <v>0</v>
      </c>
    </row>
    <row r="99" spans="1:6" ht="12" customHeight="1" x14ac:dyDescent="0.25">
      <c r="A99" s="19" t="s">
        <v>179</v>
      </c>
      <c r="B99" s="50" t="s">
        <v>180</v>
      </c>
      <c r="C99" s="120">
        <f>'4. mell.KÖH '!C99+'6. mell.Bölcsőde '!C99+'5. mell.Művelődési ház '!C99+'2.sz. Önkormányzat'!C99+'3.sz. VÜMESZ'!C99</f>
        <v>0</v>
      </c>
      <c r="D99" s="120">
        <v>0</v>
      </c>
      <c r="E99" s="120">
        <v>0</v>
      </c>
      <c r="F99" s="120">
        <v>0</v>
      </c>
    </row>
    <row r="100" spans="1:6" ht="12" customHeight="1" x14ac:dyDescent="0.25">
      <c r="A100" s="19" t="s">
        <v>181</v>
      </c>
      <c r="B100" s="49" t="s">
        <v>182</v>
      </c>
      <c r="C100" s="120">
        <f>'4. mell.KÖH '!C100+'6. mell.Bölcsőde '!C100+'5. mell.Művelődési ház '!C100+'2.sz. Önkormányzat'!C100+'3.sz. VÜMESZ'!C100</f>
        <v>199747</v>
      </c>
      <c r="D100" s="120">
        <v>199747</v>
      </c>
      <c r="E100" s="120">
        <v>199747</v>
      </c>
      <c r="F100" s="120">
        <v>199747</v>
      </c>
    </row>
    <row r="101" spans="1:6" ht="12" customHeight="1" x14ac:dyDescent="0.25">
      <c r="A101" s="19" t="s">
        <v>183</v>
      </c>
      <c r="B101" s="49" t="s">
        <v>184</v>
      </c>
      <c r="C101" s="120">
        <f>'4. mell.KÖH '!C101+'6. mell.Bölcsőde '!C101+'5. mell.Művelődési ház '!C101+'2.sz. Önkormányzat'!C101+'3.sz. VÜMESZ'!C101</f>
        <v>0</v>
      </c>
      <c r="D101" s="120">
        <v>0</v>
      </c>
      <c r="E101" s="120">
        <v>0</v>
      </c>
      <c r="F101" s="120">
        <v>0</v>
      </c>
    </row>
    <row r="102" spans="1:6" ht="12" customHeight="1" x14ac:dyDescent="0.25">
      <c r="A102" s="19" t="s">
        <v>185</v>
      </c>
      <c r="B102" s="50" t="s">
        <v>186</v>
      </c>
      <c r="C102" s="120">
        <f>'4. mell.KÖH '!C102+'6. mell.Bölcsőde '!C102+'5. mell.Művelődési ház '!C102+'2.sz. Önkormányzat'!C102+'3.sz. VÜMESZ'!C102</f>
        <v>0</v>
      </c>
      <c r="D102" s="120">
        <v>0</v>
      </c>
      <c r="E102" s="120">
        <v>0</v>
      </c>
      <c r="F102" s="120">
        <v>0</v>
      </c>
    </row>
    <row r="103" spans="1:6" ht="12" customHeight="1" x14ac:dyDescent="0.25">
      <c r="A103" s="51" t="s">
        <v>187</v>
      </c>
      <c r="B103" s="52" t="s">
        <v>188</v>
      </c>
      <c r="C103" s="120">
        <f>'4. mell.KÖH '!C103+'6. mell.Bölcsőde '!C103+'5. mell.Művelődési ház '!C103+'2.sz. Önkormányzat'!C103+'3.sz. VÜMESZ'!C103</f>
        <v>0</v>
      </c>
      <c r="D103" s="120">
        <v>0</v>
      </c>
      <c r="E103" s="120">
        <v>0</v>
      </c>
      <c r="F103" s="120">
        <v>0</v>
      </c>
    </row>
    <row r="104" spans="1:6" ht="12" customHeight="1" x14ac:dyDescent="0.25">
      <c r="A104" s="19" t="s">
        <v>189</v>
      </c>
      <c r="B104" s="52" t="s">
        <v>190</v>
      </c>
      <c r="C104" s="120">
        <f>'4. mell.KÖH '!C104+'6. mell.Bölcsőde '!C104+'5. mell.Művelődési ház '!C104+'2.sz. Önkormányzat'!C104+'3.sz. VÜMESZ'!C104</f>
        <v>0</v>
      </c>
      <c r="D104" s="120">
        <v>0</v>
      </c>
      <c r="E104" s="120">
        <v>0</v>
      </c>
      <c r="F104" s="120">
        <v>0</v>
      </c>
    </row>
    <row r="105" spans="1:6" ht="12" customHeight="1" thickBot="1" x14ac:dyDescent="0.3">
      <c r="A105" s="53" t="s">
        <v>191</v>
      </c>
      <c r="B105" s="54" t="s">
        <v>192</v>
      </c>
      <c r="C105" s="120">
        <f>'4. mell.KÖH '!C105+'6. mell.Bölcsőde '!C105+'5. mell.Művelődési ház '!C105+'2.sz. Önkormányzat'!C105+'3.sz. VÜMESZ'!C105</f>
        <v>37800</v>
      </c>
      <c r="D105" s="120">
        <v>32800</v>
      </c>
      <c r="E105" s="120">
        <v>32800</v>
      </c>
      <c r="F105" s="120">
        <v>32800</v>
      </c>
    </row>
    <row r="106" spans="1:6" ht="12" customHeight="1" thickBot="1" x14ac:dyDescent="0.3">
      <c r="A106" s="13" t="s">
        <v>19</v>
      </c>
      <c r="B106" s="55" t="s">
        <v>193</v>
      </c>
      <c r="C106" s="15">
        <f>SUM(C107:C111)</f>
        <v>931888</v>
      </c>
      <c r="D106" s="15">
        <f t="shared" ref="D106:F106" si="11">SUM(D107:D111)</f>
        <v>153199</v>
      </c>
      <c r="E106" s="15">
        <f t="shared" si="11"/>
        <v>53199</v>
      </c>
      <c r="F106" s="15">
        <f t="shared" si="11"/>
        <v>53199</v>
      </c>
    </row>
    <row r="107" spans="1:6" ht="12" customHeight="1" x14ac:dyDescent="0.25">
      <c r="A107" s="17" t="s">
        <v>21</v>
      </c>
      <c r="B107" s="46" t="s">
        <v>194</v>
      </c>
      <c r="C107" s="120">
        <f>'4. mell.KÖH '!C107+'6. mell.Bölcsőde '!C107+'5. mell.Művelődési ház '!C107+'2.sz. Önkormányzat'!C107+'3.sz. VÜMESZ'!C107</f>
        <v>565997</v>
      </c>
      <c r="D107" s="120">
        <v>100000</v>
      </c>
      <c r="E107" s="120"/>
      <c r="F107" s="120"/>
    </row>
    <row r="108" spans="1:6" ht="12" customHeight="1" x14ac:dyDescent="0.25">
      <c r="A108" s="17" t="s">
        <v>23</v>
      </c>
      <c r="B108" s="56" t="s">
        <v>195</v>
      </c>
      <c r="C108" s="120">
        <f>'4. mell.KÖH '!C108+'6. mell.Bölcsőde '!C108+'5. mell.Művelődési ház '!C108+'2.sz. Önkormányzat'!C108+'3.sz. VÜMESZ'!C108</f>
        <v>0</v>
      </c>
      <c r="D108" s="120"/>
      <c r="E108" s="120"/>
      <c r="F108" s="120"/>
    </row>
    <row r="109" spans="1:6" ht="12" customHeight="1" x14ac:dyDescent="0.25">
      <c r="A109" s="17" t="s">
        <v>25</v>
      </c>
      <c r="B109" s="56" t="s">
        <v>196</v>
      </c>
      <c r="C109" s="120">
        <f>'4. mell.KÖH '!C109+'6. mell.Bölcsőde '!C109+'5. mell.Művelődési ház '!C109+'2.sz. Önkormányzat'!C109+'3.sz. VÜMESZ'!C109</f>
        <v>362891</v>
      </c>
      <c r="D109" s="120">
        <v>53199</v>
      </c>
      <c r="E109" s="120">
        <v>53199</v>
      </c>
      <c r="F109" s="120">
        <v>53199</v>
      </c>
    </row>
    <row r="110" spans="1:6" ht="12" customHeight="1" x14ac:dyDescent="0.25">
      <c r="A110" s="17" t="s">
        <v>27</v>
      </c>
      <c r="B110" s="56" t="s">
        <v>197</v>
      </c>
      <c r="C110" s="120">
        <f>'4. mell.KÖH '!C110+'6. mell.Bölcsőde '!C110+'5. mell.Művelődési ház '!C110+'2.sz. Önkormányzat'!C110+'3.sz. VÜMESZ'!C110</f>
        <v>0</v>
      </c>
      <c r="D110" s="120"/>
      <c r="E110" s="120"/>
      <c r="F110" s="120"/>
    </row>
    <row r="111" spans="1:6" ht="12" customHeight="1" x14ac:dyDescent="0.25">
      <c r="A111" s="17" t="s">
        <v>29</v>
      </c>
      <c r="B111" s="281" t="s">
        <v>198</v>
      </c>
      <c r="C111" s="120">
        <f>'4. mell.KÖH '!C111+'6. mell.Bölcsőde '!C111+'5. mell.Művelődési ház '!C111+'2.sz. Önkormányzat'!C111+'3.sz. VÜMESZ'!C111</f>
        <v>3000</v>
      </c>
      <c r="D111" s="120"/>
      <c r="E111" s="120"/>
      <c r="F111" s="120"/>
    </row>
    <row r="112" spans="1:6" ht="12" customHeight="1" x14ac:dyDescent="0.25">
      <c r="A112" s="17" t="s">
        <v>31</v>
      </c>
      <c r="B112" s="282" t="s">
        <v>199</v>
      </c>
      <c r="C112" s="120">
        <f>'4. mell.KÖH '!C112+'6. mell.Bölcsőde '!C112+'5. mell.Művelődési ház '!C112+'2.sz. Önkormányzat'!C112+'3.sz. VÜMESZ'!C112</f>
        <v>0</v>
      </c>
      <c r="D112" s="120"/>
      <c r="E112" s="120"/>
      <c r="F112" s="120"/>
    </row>
    <row r="113" spans="1:6" ht="12" customHeight="1" x14ac:dyDescent="0.25">
      <c r="A113" s="17" t="s">
        <v>200</v>
      </c>
      <c r="B113" s="59" t="s">
        <v>201</v>
      </c>
      <c r="C113" s="120">
        <f>'4. mell.KÖH '!C113+'6. mell.Bölcsőde '!C113+'5. mell.Művelődési ház '!C113+'2.sz. Önkormányzat'!C113+'3.sz. VÜMESZ'!C113</f>
        <v>0</v>
      </c>
      <c r="D113" s="120"/>
      <c r="E113" s="120"/>
      <c r="F113" s="120"/>
    </row>
    <row r="114" spans="1:6" ht="16.5" customHeight="1" x14ac:dyDescent="0.25">
      <c r="A114" s="17" t="s">
        <v>202</v>
      </c>
      <c r="B114" s="50" t="s">
        <v>180</v>
      </c>
      <c r="C114" s="120">
        <f>'4. mell.KÖH '!C114+'6. mell.Bölcsőde '!C114+'5. mell.Művelődési ház '!C114+'2.sz. Önkormányzat'!C114+'3.sz. VÜMESZ'!C114</f>
        <v>0</v>
      </c>
      <c r="D114" s="120"/>
      <c r="E114" s="120"/>
      <c r="F114" s="120"/>
    </row>
    <row r="115" spans="1:6" ht="12" customHeight="1" x14ac:dyDescent="0.25">
      <c r="A115" s="17" t="s">
        <v>203</v>
      </c>
      <c r="B115" s="50" t="s">
        <v>204</v>
      </c>
      <c r="C115" s="120">
        <f>'4. mell.KÖH '!C115+'6. mell.Bölcsőde '!C115+'5. mell.Művelődési ház '!C115+'2.sz. Önkormányzat'!C115+'3.sz. VÜMESZ'!C115</f>
        <v>0</v>
      </c>
      <c r="D115" s="120"/>
      <c r="E115" s="120"/>
      <c r="F115" s="120"/>
    </row>
    <row r="116" spans="1:6" ht="12" customHeight="1" x14ac:dyDescent="0.25">
      <c r="A116" s="17" t="s">
        <v>205</v>
      </c>
      <c r="B116" s="50" t="s">
        <v>206</v>
      </c>
      <c r="C116" s="120">
        <f>'4. mell.KÖH '!C116+'6. mell.Bölcsőde '!C116+'5. mell.Művelődési ház '!C116+'2.sz. Önkormányzat'!C116+'3.sz. VÜMESZ'!C116</f>
        <v>0</v>
      </c>
      <c r="D116" s="120"/>
      <c r="E116" s="120"/>
      <c r="F116" s="120"/>
    </row>
    <row r="117" spans="1:6" ht="12" customHeight="1" x14ac:dyDescent="0.25">
      <c r="A117" s="17" t="s">
        <v>207</v>
      </c>
      <c r="B117" s="50" t="s">
        <v>186</v>
      </c>
      <c r="C117" s="120">
        <f>'4. mell.KÖH '!C117+'6. mell.Bölcsőde '!C117+'5. mell.Művelődési ház '!C117+'2.sz. Önkormányzat'!C117+'3.sz. VÜMESZ'!C117</f>
        <v>0</v>
      </c>
      <c r="D117" s="120"/>
      <c r="E117" s="120"/>
      <c r="F117" s="120"/>
    </row>
    <row r="118" spans="1:6" ht="12" customHeight="1" x14ac:dyDescent="0.25">
      <c r="A118" s="17" t="s">
        <v>208</v>
      </c>
      <c r="B118" s="50" t="s">
        <v>209</v>
      </c>
      <c r="C118" s="120">
        <f>'4. mell.KÖH '!C118+'6. mell.Bölcsőde '!C118+'5. mell.Művelődési ház '!C118+'2.sz. Önkormányzat'!C118+'3.sz. VÜMESZ'!C118</f>
        <v>0</v>
      </c>
      <c r="D118" s="120"/>
      <c r="E118" s="120"/>
      <c r="F118" s="120"/>
    </row>
    <row r="119" spans="1:6" ht="16.5" customHeight="1" thickBot="1" x14ac:dyDescent="0.3">
      <c r="A119" s="51" t="s">
        <v>210</v>
      </c>
      <c r="B119" s="50" t="s">
        <v>211</v>
      </c>
      <c r="C119" s="120">
        <f>'4. mell.KÖH '!C119+'6. mell.Bölcsőde '!C119+'5. mell.Művelődési ház '!C119+'2.sz. Önkormányzat'!C119+'3.sz. VÜMESZ'!C119</f>
        <v>3000</v>
      </c>
      <c r="D119" s="120"/>
      <c r="E119" s="120"/>
      <c r="F119" s="120"/>
    </row>
    <row r="120" spans="1:6" ht="12" customHeight="1" thickBot="1" x14ac:dyDescent="0.3">
      <c r="A120" s="13" t="s">
        <v>33</v>
      </c>
      <c r="B120" s="14" t="s">
        <v>212</v>
      </c>
      <c r="C120" s="15">
        <f>SUM(C121:C122)</f>
        <v>165185</v>
      </c>
      <c r="D120" s="15">
        <f t="shared" ref="D120:F120" si="12">SUM(D121:D122)</f>
        <v>186000</v>
      </c>
      <c r="E120" s="15">
        <f t="shared" si="12"/>
        <v>186000</v>
      </c>
      <c r="F120" s="15">
        <f t="shared" si="12"/>
        <v>186000</v>
      </c>
    </row>
    <row r="121" spans="1:6" ht="12" customHeight="1" x14ac:dyDescent="0.25">
      <c r="A121" s="17" t="s">
        <v>35</v>
      </c>
      <c r="B121" s="60" t="s">
        <v>213</v>
      </c>
      <c r="C121" s="120">
        <f>'4. mell.KÖH '!C121+'6. mell.Bölcsőde '!C121+'5. mell.Művelődési ház '!C121+'2.sz. Önkormányzat'!C121+'3.sz. VÜMESZ'!C121</f>
        <v>25185</v>
      </c>
      <c r="D121" s="120">
        <v>43000</v>
      </c>
      <c r="E121" s="120">
        <v>43000</v>
      </c>
      <c r="F121" s="120">
        <v>43000</v>
      </c>
    </row>
    <row r="122" spans="1:6" ht="12" customHeight="1" thickBot="1" x14ac:dyDescent="0.3">
      <c r="A122" s="21" t="s">
        <v>37</v>
      </c>
      <c r="B122" s="56" t="s">
        <v>214</v>
      </c>
      <c r="C122" s="120">
        <f>'4. mell.KÖH '!C122+'6. mell.Bölcsőde '!C122+'5. mell.Művelődési ház '!C122+'2.sz. Önkormányzat'!C122+'3.sz. VÜMESZ'!C122</f>
        <v>140000</v>
      </c>
      <c r="D122" s="120">
        <v>143000</v>
      </c>
      <c r="E122" s="120">
        <v>143000</v>
      </c>
      <c r="F122" s="120">
        <v>143000</v>
      </c>
    </row>
    <row r="123" spans="1:6" ht="12" customHeight="1" thickBot="1" x14ac:dyDescent="0.3">
      <c r="A123" s="13" t="s">
        <v>215</v>
      </c>
      <c r="B123" s="14" t="s">
        <v>216</v>
      </c>
      <c r="C123" s="15">
        <f>C90+C106+C120</f>
        <v>2129083</v>
      </c>
      <c r="D123" s="15">
        <f t="shared" ref="D123:F123" si="13">D90+D106+D120</f>
        <v>1365489</v>
      </c>
      <c r="E123" s="15">
        <f t="shared" si="13"/>
        <v>1265489</v>
      </c>
      <c r="F123" s="15">
        <f t="shared" si="13"/>
        <v>1265489</v>
      </c>
    </row>
    <row r="124" spans="1:6" ht="12" customHeight="1" thickBot="1" x14ac:dyDescent="0.3">
      <c r="A124" s="13" t="s">
        <v>61</v>
      </c>
      <c r="B124" s="14" t="s">
        <v>217</v>
      </c>
      <c r="C124" s="15">
        <f>'4. mell.KÖH '!C124+'6. mell.Bölcsőde '!C124+'5. mell.Művelődési ház '!C124+'2.sz. Önkormányzat'!C124+'3.sz. VÜMESZ'!C124</f>
        <v>0</v>
      </c>
      <c r="D124" s="15"/>
      <c r="E124" s="15"/>
      <c r="F124" s="15"/>
    </row>
    <row r="125" spans="1:6" ht="12" customHeight="1" x14ac:dyDescent="0.25">
      <c r="A125" s="17" t="s">
        <v>63</v>
      </c>
      <c r="B125" s="60" t="s">
        <v>218</v>
      </c>
      <c r="C125" s="120">
        <f>'4. mell.KÖH '!C125+'6. mell.Bölcsőde '!C125+'5. mell.Művelődési ház '!C125+'2.sz. Önkormányzat'!C125+'3.sz. VÜMESZ'!C125</f>
        <v>0</v>
      </c>
      <c r="D125" s="120"/>
      <c r="E125" s="120"/>
      <c r="F125" s="120"/>
    </row>
    <row r="126" spans="1:6" ht="12" customHeight="1" x14ac:dyDescent="0.25">
      <c r="A126" s="17" t="s">
        <v>65</v>
      </c>
      <c r="B126" s="60" t="s">
        <v>219</v>
      </c>
      <c r="C126" s="120">
        <f>'4. mell.KÖH '!C126+'6. mell.Bölcsőde '!C126+'5. mell.Művelődési ház '!C126+'2.sz. Önkormányzat'!C126+'3.sz. VÜMESZ'!C126</f>
        <v>0</v>
      </c>
      <c r="D126" s="120"/>
      <c r="E126" s="120"/>
      <c r="F126" s="120"/>
    </row>
    <row r="127" spans="1:6" ht="12" customHeight="1" thickBot="1" x14ac:dyDescent="0.3">
      <c r="A127" s="51" t="s">
        <v>67</v>
      </c>
      <c r="B127" s="61" t="s">
        <v>220</v>
      </c>
      <c r="C127" s="120">
        <f>'4. mell.KÖH '!C127+'6. mell.Bölcsőde '!C127+'5. mell.Művelődési ház '!C127+'2.sz. Önkormányzat'!C127+'3.sz. VÜMESZ'!C127</f>
        <v>0</v>
      </c>
      <c r="D127" s="120"/>
      <c r="E127" s="120"/>
      <c r="F127" s="120"/>
    </row>
    <row r="128" spans="1:6" ht="12" customHeight="1" thickBot="1" x14ac:dyDescent="0.3">
      <c r="A128" s="13" t="s">
        <v>83</v>
      </c>
      <c r="B128" s="14" t="s">
        <v>221</v>
      </c>
      <c r="C128" s="15">
        <f>'4. mell.KÖH '!C128+'6. mell.Bölcsőde '!C128+'5. mell.Művelődési ház '!C128+'2.sz. Önkormányzat'!C128+'3.sz. VÜMESZ'!C128</f>
        <v>0</v>
      </c>
      <c r="D128" s="15"/>
      <c r="E128" s="15"/>
      <c r="F128" s="15"/>
    </row>
    <row r="129" spans="1:7" ht="12" customHeight="1" x14ac:dyDescent="0.25">
      <c r="A129" s="17" t="s">
        <v>85</v>
      </c>
      <c r="B129" s="60" t="s">
        <v>222</v>
      </c>
      <c r="C129" s="120">
        <f>'4. mell.KÖH '!C129+'6. mell.Bölcsőde '!C129+'5. mell.Művelődési ház '!C129+'2.sz. Önkormányzat'!C129+'3.sz. VÜMESZ'!C129</f>
        <v>0</v>
      </c>
      <c r="D129" s="120"/>
      <c r="E129" s="120"/>
      <c r="F129" s="120"/>
    </row>
    <row r="130" spans="1:7" ht="12" customHeight="1" x14ac:dyDescent="0.25">
      <c r="A130" s="17" t="s">
        <v>87</v>
      </c>
      <c r="B130" s="60" t="s">
        <v>223</v>
      </c>
      <c r="C130" s="120">
        <f>'4. mell.KÖH '!C130+'6. mell.Bölcsőde '!C130+'5. mell.Művelődési ház '!C130+'2.sz. Önkormányzat'!C130+'3.sz. VÜMESZ'!C130</f>
        <v>0</v>
      </c>
      <c r="D130" s="120"/>
      <c r="E130" s="120"/>
      <c r="F130" s="120"/>
    </row>
    <row r="131" spans="1:7" ht="12" customHeight="1" x14ac:dyDescent="0.25">
      <c r="A131" s="17" t="s">
        <v>89</v>
      </c>
      <c r="B131" s="60" t="s">
        <v>224</v>
      </c>
      <c r="C131" s="120">
        <f>'4. mell.KÖH '!C131+'6. mell.Bölcsőde '!C131+'5. mell.Művelődési ház '!C131+'2.sz. Önkormányzat'!C131+'3.sz. VÜMESZ'!C131</f>
        <v>0</v>
      </c>
      <c r="D131" s="120"/>
      <c r="E131" s="120"/>
      <c r="F131" s="120"/>
    </row>
    <row r="132" spans="1:7" ht="12" customHeight="1" thickBot="1" x14ac:dyDescent="0.3">
      <c r="A132" s="51" t="s">
        <v>91</v>
      </c>
      <c r="B132" s="61" t="s">
        <v>225</v>
      </c>
      <c r="C132" s="120">
        <f>'4. mell.KÖH '!C132+'6. mell.Bölcsőde '!C132+'5. mell.Művelődési ház '!C132+'2.sz. Önkormányzat'!C132+'3.sz. VÜMESZ'!C132</f>
        <v>0</v>
      </c>
      <c r="D132" s="120"/>
      <c r="E132" s="120"/>
      <c r="F132" s="120"/>
    </row>
    <row r="133" spans="1:7" ht="12" customHeight="1" thickBot="1" x14ac:dyDescent="0.3">
      <c r="A133" s="13" t="s">
        <v>226</v>
      </c>
      <c r="B133" s="14" t="s">
        <v>227</v>
      </c>
      <c r="C133" s="15"/>
      <c r="D133" s="15"/>
      <c r="E133" s="15"/>
      <c r="F133" s="15"/>
    </row>
    <row r="134" spans="1:7" ht="12" customHeight="1" x14ac:dyDescent="0.25">
      <c r="A134" s="17" t="s">
        <v>97</v>
      </c>
      <c r="B134" s="60" t="s">
        <v>228</v>
      </c>
      <c r="C134" s="120">
        <f>'4. mell.KÖH '!C134+'6. mell.Bölcsőde '!C134+'5. mell.Művelődési ház '!C134+'2.sz. Önkormányzat'!C134+'3.sz. VÜMESZ'!C134</f>
        <v>0</v>
      </c>
      <c r="D134" s="120"/>
      <c r="E134" s="120"/>
      <c r="F134" s="120"/>
    </row>
    <row r="135" spans="1:7" ht="12" customHeight="1" x14ac:dyDescent="0.25">
      <c r="A135" s="17" t="s">
        <v>99</v>
      </c>
      <c r="B135" s="60" t="s">
        <v>229</v>
      </c>
      <c r="C135" s="120">
        <f>'4. mell.KÖH '!C135+'6. mell.Bölcsőde '!C135+'5. mell.Művelődési ház '!C135+'2.sz. Önkormányzat'!C135+'3.sz. VÜMESZ'!C135</f>
        <v>0</v>
      </c>
      <c r="D135" s="120"/>
      <c r="E135" s="120"/>
      <c r="F135" s="120"/>
    </row>
    <row r="136" spans="1:7" ht="12" customHeight="1" x14ac:dyDescent="0.25">
      <c r="A136" s="17" t="s">
        <v>101</v>
      </c>
      <c r="B136" s="60" t="s">
        <v>356</v>
      </c>
      <c r="C136" s="120"/>
      <c r="D136" s="120"/>
      <c r="E136" s="120"/>
      <c r="F136" s="120"/>
    </row>
    <row r="137" spans="1:7" ht="12" customHeight="1" thickBot="1" x14ac:dyDescent="0.3">
      <c r="A137" s="51" t="s">
        <v>103</v>
      </c>
      <c r="B137" s="61" t="s">
        <v>231</v>
      </c>
      <c r="C137" s="120">
        <f>'4. mell.KÖH '!C137+'6. mell.Bölcsőde '!C137+'5. mell.Művelődési ház '!C137+'2.sz. Önkormányzat'!C137+'3.sz. VÜMESZ'!C137</f>
        <v>0</v>
      </c>
      <c r="D137" s="120"/>
      <c r="E137" s="120"/>
      <c r="F137" s="120"/>
    </row>
    <row r="138" spans="1:7" ht="12" customHeight="1" thickBot="1" x14ac:dyDescent="0.3">
      <c r="A138" s="13" t="s">
        <v>105</v>
      </c>
      <c r="B138" s="14" t="s">
        <v>232</v>
      </c>
      <c r="C138" s="15">
        <f>'4. mell.KÖH '!C138+'6. mell.Bölcsőde '!C138+'5. mell.Művelődési ház '!C138+'2.sz. Önkormányzat'!C138+'3.sz. VÜMESZ'!C138</f>
        <v>0</v>
      </c>
      <c r="D138" s="15"/>
      <c r="E138" s="15"/>
      <c r="F138" s="15"/>
    </row>
    <row r="139" spans="1:7" ht="12" customHeight="1" x14ac:dyDescent="0.25">
      <c r="A139" s="17" t="s">
        <v>107</v>
      </c>
      <c r="B139" s="60" t="s">
        <v>233</v>
      </c>
      <c r="C139" s="120">
        <f>'4. mell.KÖH '!C139+'6. mell.Bölcsőde '!C139+'5. mell.Művelődési ház '!C139+'2.sz. Önkormányzat'!C139+'3.sz. VÜMESZ'!C139</f>
        <v>0</v>
      </c>
      <c r="D139" s="120"/>
      <c r="E139" s="120"/>
      <c r="F139" s="120"/>
    </row>
    <row r="140" spans="1:7" ht="12" customHeight="1" x14ac:dyDescent="0.25">
      <c r="A140" s="17" t="s">
        <v>109</v>
      </c>
      <c r="B140" s="60" t="s">
        <v>234</v>
      </c>
      <c r="C140" s="120">
        <f>'4. mell.KÖH '!C140+'6. mell.Bölcsőde '!C140+'5. mell.Művelődési ház '!C140+'2.sz. Önkormányzat'!C140+'3.sz. VÜMESZ'!C140</f>
        <v>0</v>
      </c>
      <c r="D140" s="120"/>
      <c r="E140" s="120"/>
      <c r="F140" s="120"/>
    </row>
    <row r="141" spans="1:7" ht="12" customHeight="1" x14ac:dyDescent="0.25">
      <c r="A141" s="17" t="s">
        <v>111</v>
      </c>
      <c r="B141" s="60" t="s">
        <v>235</v>
      </c>
      <c r="C141" s="120">
        <f>'4. mell.KÖH '!C141+'6. mell.Bölcsőde '!C141+'5. mell.Művelődési ház '!C141+'2.sz. Önkormányzat'!C141+'3.sz. VÜMESZ'!C141</f>
        <v>0</v>
      </c>
      <c r="D141" s="120"/>
      <c r="E141" s="120"/>
      <c r="F141" s="120"/>
    </row>
    <row r="142" spans="1:7" ht="12" customHeight="1" thickBot="1" x14ac:dyDescent="0.3">
      <c r="A142" s="17" t="s">
        <v>113</v>
      </c>
      <c r="B142" s="60" t="s">
        <v>236</v>
      </c>
      <c r="C142" s="120">
        <f>'4. mell.KÖH '!C142+'6. mell.Bölcsőde '!C142+'5. mell.Művelődési ház '!C142+'2.sz. Önkormányzat'!C142+'3.sz. VÜMESZ'!C142</f>
        <v>0</v>
      </c>
      <c r="D142" s="120"/>
      <c r="E142" s="120"/>
      <c r="F142" s="120"/>
    </row>
    <row r="143" spans="1:7" ht="15" customHeight="1" thickBot="1" x14ac:dyDescent="0.3">
      <c r="A143" s="13" t="s">
        <v>115</v>
      </c>
      <c r="B143" s="14" t="s">
        <v>237</v>
      </c>
      <c r="C143" s="15">
        <f>C124+C128+C133+C138</f>
        <v>0</v>
      </c>
      <c r="D143" s="15"/>
      <c r="E143" s="15"/>
      <c r="F143" s="15"/>
      <c r="G143" s="63"/>
    </row>
    <row r="144" spans="1:7" s="16" customFormat="1" ht="12.95" customHeight="1" thickBot="1" x14ac:dyDescent="0.25">
      <c r="A144" s="283" t="s">
        <v>238</v>
      </c>
      <c r="B144" s="284" t="s">
        <v>239</v>
      </c>
      <c r="C144" s="15">
        <f>C123+C143</f>
        <v>2129083</v>
      </c>
      <c r="D144" s="15">
        <f t="shared" ref="D144:F144" si="14">D123+D143</f>
        <v>1365489</v>
      </c>
      <c r="E144" s="15">
        <f t="shared" si="14"/>
        <v>1265489</v>
      </c>
      <c r="F144" s="15">
        <f t="shared" si="14"/>
        <v>1265489</v>
      </c>
    </row>
    <row r="146" spans="1:3" ht="15.75" customHeight="1" x14ac:dyDescent="0.25">
      <c r="A146" s="3"/>
      <c r="B146" s="3"/>
      <c r="C146" s="3"/>
    </row>
    <row r="147" spans="1:3" ht="15" customHeight="1" x14ac:dyDescent="0.25">
      <c r="A147" s="3"/>
      <c r="B147" s="3"/>
      <c r="C147" s="3"/>
    </row>
    <row r="148" spans="1:3" ht="13.5" customHeight="1" x14ac:dyDescent="0.25">
      <c r="A148" s="3"/>
      <c r="B148" s="3"/>
      <c r="C148" s="3"/>
    </row>
    <row r="149" spans="1:3" ht="27.75" customHeight="1" x14ac:dyDescent="0.25">
      <c r="A149" s="3"/>
      <c r="B149" s="3"/>
      <c r="C149" s="3"/>
    </row>
  </sheetData>
  <sheetProtection selectLockedCells="1" selectUnlockedCells="1"/>
  <mergeCells count="4">
    <mergeCell ref="A1:C1"/>
    <mergeCell ref="A2:B2"/>
    <mergeCell ref="A86:C86"/>
    <mergeCell ref="A87:B87"/>
  </mergeCells>
  <printOptions horizontalCentered="1"/>
  <pageMargins left="0.78740157480314965" right="0.78740157480314965" top="1.1417322834645669" bottom="0.86614173228346458" header="0.78740157480314965" footer="0.51181102362204722"/>
  <pageSetup paperSize="8" scale="90" firstPageNumber="0" orientation="portrait" horizontalDpi="300" verticalDpi="300" r:id="rId1"/>
  <headerFooter alignWithMargins="0">
    <oddHeader>&amp;C&amp;"Times New Roman CE,Félkövér"&amp;14Gördülő&amp;R&amp;"Times New Roman CE,Félkövér dőlt"&amp;11 18. melléklet</oddHeader>
  </headerFooter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BreakPreview" zoomScaleNormal="120" zoomScaleSheetLayoutView="100" workbookViewId="0">
      <selection activeCell="D123" sqref="D123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93" t="s">
        <v>247</v>
      </c>
      <c r="B1" s="393"/>
      <c r="C1" s="393"/>
    </row>
    <row r="2" spans="1:3" ht="15.95" customHeight="1" thickBot="1" x14ac:dyDescent="0.3">
      <c r="A2" s="392" t="s">
        <v>1</v>
      </c>
      <c r="B2" s="392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517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197061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>
        <v>132762</v>
      </c>
    </row>
    <row r="8" spans="1:3" s="16" customFormat="1" ht="12" customHeight="1" x14ac:dyDescent="0.2">
      <c r="A8" s="19" t="s">
        <v>11</v>
      </c>
      <c r="B8" s="20" t="s">
        <v>12</v>
      </c>
      <c r="C8" s="67">
        <v>56889</v>
      </c>
    </row>
    <row r="9" spans="1:3" s="16" customFormat="1" ht="12" customHeight="1" x14ac:dyDescent="0.2">
      <c r="A9" s="19" t="s">
        <v>13</v>
      </c>
      <c r="B9" s="20" t="s">
        <v>14</v>
      </c>
      <c r="C9" s="67">
        <v>7410</v>
      </c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SUM(C13:C17)</f>
        <v>36033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>
        <v>36033</v>
      </c>
    </row>
    <row r="18" spans="1:3" s="16" customFormat="1" ht="12" customHeight="1" thickBot="1" x14ac:dyDescent="0.25">
      <c r="A18" s="21" t="s">
        <v>31</v>
      </c>
      <c r="B18" s="22" t="s">
        <v>32</v>
      </c>
      <c r="C18" s="68">
        <v>5400</v>
      </c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49894</v>
      </c>
    </row>
    <row r="20" spans="1:3" s="16" customFormat="1" ht="12" customHeight="1" x14ac:dyDescent="0.2">
      <c r="A20" s="17" t="s">
        <v>35</v>
      </c>
      <c r="B20" s="18" t="s">
        <v>36</v>
      </c>
      <c r="C20" s="66">
        <v>14894</v>
      </c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>
        <v>35000</v>
      </c>
    </row>
    <row r="25" spans="1:3" s="16" customFormat="1" ht="12" customHeight="1" thickBot="1" x14ac:dyDescent="0.25">
      <c r="A25" s="21" t="s">
        <v>45</v>
      </c>
      <c r="B25" s="22" t="s">
        <v>46</v>
      </c>
      <c r="C25" s="68">
        <v>35000</v>
      </c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754240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C28+C29</f>
        <v>730640</v>
      </c>
    </row>
    <row r="28" spans="1:3" s="16" customFormat="1" ht="12" customHeight="1" x14ac:dyDescent="0.2">
      <c r="A28" s="19" t="s">
        <v>51</v>
      </c>
      <c r="B28" s="20" t="s">
        <v>52</v>
      </c>
      <c r="C28" s="67">
        <v>130640</v>
      </c>
    </row>
    <row r="29" spans="1:3" s="16" customFormat="1" ht="12" customHeight="1" x14ac:dyDescent="0.2">
      <c r="A29" s="19" t="s">
        <v>53</v>
      </c>
      <c r="B29" s="20" t="s">
        <v>54</v>
      </c>
      <c r="C29" s="67">
        <v>600000</v>
      </c>
    </row>
    <row r="30" spans="1:3" s="16" customFormat="1" ht="12" customHeight="1" x14ac:dyDescent="0.2">
      <c r="A30" s="19" t="s">
        <v>55</v>
      </c>
      <c r="B30" s="20" t="s">
        <v>56</v>
      </c>
      <c r="C30" s="67">
        <v>22000</v>
      </c>
    </row>
    <row r="31" spans="1:3" s="16" customFormat="1" ht="12" customHeight="1" x14ac:dyDescent="0.2">
      <c r="A31" s="19" t="s">
        <v>57</v>
      </c>
      <c r="B31" s="20" t="s">
        <v>58</v>
      </c>
      <c r="C31" s="67">
        <v>1100</v>
      </c>
    </row>
    <row r="32" spans="1:3" s="16" customFormat="1" ht="12" customHeight="1" thickBot="1" x14ac:dyDescent="0.25">
      <c r="A32" s="21" t="s">
        <v>59</v>
      </c>
      <c r="B32" s="22" t="s">
        <v>60</v>
      </c>
      <c r="C32" s="68">
        <v>500</v>
      </c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61347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>
        <v>11913</v>
      </c>
    </row>
    <row r="36" spans="1:3" s="16" customFormat="1" ht="12" customHeight="1" x14ac:dyDescent="0.2">
      <c r="A36" s="19" t="s">
        <v>67</v>
      </c>
      <c r="B36" s="20" t="s">
        <v>68</v>
      </c>
      <c r="C36" s="67">
        <v>18602</v>
      </c>
    </row>
    <row r="37" spans="1:3" s="16" customFormat="1" ht="12" customHeight="1" x14ac:dyDescent="0.2">
      <c r="A37" s="19" t="s">
        <v>69</v>
      </c>
      <c r="B37" s="20" t="s">
        <v>70</v>
      </c>
      <c r="C37" s="67">
        <v>7591</v>
      </c>
    </row>
    <row r="38" spans="1:3" s="16" customFormat="1" ht="12" customHeight="1" x14ac:dyDescent="0.2">
      <c r="A38" s="19" t="s">
        <v>71</v>
      </c>
      <c r="B38" s="20" t="s">
        <v>72</v>
      </c>
      <c r="C38" s="67"/>
    </row>
    <row r="39" spans="1:3" s="16" customFormat="1" ht="12" customHeight="1" x14ac:dyDescent="0.2">
      <c r="A39" s="19" t="s">
        <v>73</v>
      </c>
      <c r="B39" s="20" t="s">
        <v>74</v>
      </c>
      <c r="C39" s="67">
        <v>4841</v>
      </c>
    </row>
    <row r="40" spans="1:3" s="16" customFormat="1" ht="12" customHeight="1" x14ac:dyDescent="0.2">
      <c r="A40" s="19" t="s">
        <v>75</v>
      </c>
      <c r="B40" s="20" t="s">
        <v>76</v>
      </c>
      <c r="C40" s="67">
        <v>18000</v>
      </c>
    </row>
    <row r="41" spans="1:3" s="16" customFormat="1" ht="12" customHeight="1" x14ac:dyDescent="0.2">
      <c r="A41" s="19" t="s">
        <v>77</v>
      </c>
      <c r="B41" s="20" t="s">
        <v>78</v>
      </c>
      <c r="C41" s="67">
        <v>400</v>
      </c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35000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>
        <v>35000</v>
      </c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100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1133575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929000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929000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0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357</v>
      </c>
      <c r="C76" s="67"/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929000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2062575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3" t="s">
        <v>248</v>
      </c>
      <c r="B86" s="393"/>
      <c r="C86" s="393"/>
    </row>
    <row r="87" spans="1:3" s="37" customFormat="1" ht="16.5" customHeight="1" thickBot="1" x14ac:dyDescent="0.3">
      <c r="A87" s="394" t="s">
        <v>165</v>
      </c>
      <c r="B87" s="394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517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SUM(C91:C95)</f>
        <v>580706</v>
      </c>
    </row>
    <row r="91" spans="1:3" ht="12" customHeight="1" x14ac:dyDescent="0.25">
      <c r="A91" s="44" t="s">
        <v>7</v>
      </c>
      <c r="B91" s="45" t="s">
        <v>168</v>
      </c>
      <c r="C91" s="71">
        <v>88817</v>
      </c>
    </row>
    <row r="92" spans="1:3" ht="12" customHeight="1" x14ac:dyDescent="0.25">
      <c r="A92" s="19" t="s">
        <v>9</v>
      </c>
      <c r="B92" s="46" t="s">
        <v>169</v>
      </c>
      <c r="C92" s="67">
        <v>19127</v>
      </c>
    </row>
    <row r="93" spans="1:3" ht="12" customHeight="1" x14ac:dyDescent="0.25">
      <c r="A93" s="19" t="s">
        <v>11</v>
      </c>
      <c r="B93" s="46" t="s">
        <v>170</v>
      </c>
      <c r="C93" s="68">
        <v>217146</v>
      </c>
    </row>
    <row r="94" spans="1:3" ht="12" customHeight="1" x14ac:dyDescent="0.25">
      <c r="A94" s="19" t="s">
        <v>13</v>
      </c>
      <c r="B94" s="47" t="s">
        <v>171</v>
      </c>
      <c r="C94" s="68">
        <v>6600</v>
      </c>
    </row>
    <row r="95" spans="1:3" ht="12" customHeight="1" x14ac:dyDescent="0.25">
      <c r="A95" s="19" t="s">
        <v>172</v>
      </c>
      <c r="B95" s="48" t="s">
        <v>173</v>
      </c>
      <c r="C95" s="68">
        <f>SUM(C96:C105)</f>
        <v>249016</v>
      </c>
    </row>
    <row r="96" spans="1:3" ht="12" customHeight="1" x14ac:dyDescent="0.25">
      <c r="A96" s="19" t="s">
        <v>17</v>
      </c>
      <c r="B96" s="46" t="s">
        <v>499</v>
      </c>
      <c r="C96" s="68">
        <v>11469</v>
      </c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>
        <v>199747</v>
      </c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355</v>
      </c>
      <c r="C105" s="72">
        <v>37800</v>
      </c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928285</v>
      </c>
    </row>
    <row r="107" spans="1:3" ht="12" customHeight="1" x14ac:dyDescent="0.25">
      <c r="A107" s="17" t="s">
        <v>21</v>
      </c>
      <c r="B107" s="46" t="s">
        <v>194</v>
      </c>
      <c r="C107" s="66">
        <v>562394</v>
      </c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>
        <v>362891</v>
      </c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>
        <v>3000</v>
      </c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>
        <v>3000</v>
      </c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165185</v>
      </c>
    </row>
    <row r="121" spans="1:3" ht="12" customHeight="1" x14ac:dyDescent="0.25">
      <c r="A121" s="17" t="s">
        <v>35</v>
      </c>
      <c r="B121" s="60" t="s">
        <v>213</v>
      </c>
      <c r="C121" s="66">
        <v>25185</v>
      </c>
    </row>
    <row r="122" spans="1:3" ht="12" customHeight="1" thickBot="1" x14ac:dyDescent="0.3">
      <c r="A122" s="21" t="s">
        <v>37</v>
      </c>
      <c r="B122" s="56" t="s">
        <v>500</v>
      </c>
      <c r="C122" s="68">
        <v>140000</v>
      </c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1674176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>
        <f>+C134+C135+C136+C137</f>
        <v>388399</v>
      </c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339</v>
      </c>
      <c r="C136" s="73">
        <v>388399</v>
      </c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>
        <f>+C124+C128+C133+C138</f>
        <v>388399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f>+C123+C143</f>
        <v>2062575</v>
      </c>
    </row>
    <row r="146" spans="1:3" ht="15.75" customHeight="1" x14ac:dyDescent="0.25">
      <c r="A146" s="395" t="s">
        <v>358</v>
      </c>
      <c r="B146" s="395"/>
      <c r="C146" s="395"/>
    </row>
    <row r="147" spans="1:3" ht="15" customHeight="1" thickBot="1" x14ac:dyDescent="0.3">
      <c r="A147" s="392" t="s">
        <v>359</v>
      </c>
      <c r="B147" s="392"/>
      <c r="C147" s="5" t="s">
        <v>2</v>
      </c>
    </row>
    <row r="148" spans="1:3" ht="13.5" customHeight="1" thickBot="1" x14ac:dyDescent="0.3">
      <c r="A148" s="13">
        <v>1</v>
      </c>
      <c r="B148" s="55" t="s">
        <v>360</v>
      </c>
      <c r="C148" s="15">
        <f>+C60-C123</f>
        <v>-540601</v>
      </c>
    </row>
    <row r="149" spans="1:3" ht="27.75" customHeight="1" thickBot="1" x14ac:dyDescent="0.3">
      <c r="A149" s="13" t="s">
        <v>19</v>
      </c>
      <c r="B149" s="55" t="s">
        <v>361</v>
      </c>
      <c r="C149" s="15">
        <f>+C83-C143</f>
        <v>540601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1236111111111111" bottom="0.86597222222222225" header="0.78749999999999998" footer="0.51180555555555551"/>
  <pageSetup paperSize="8" scale="96" firstPageNumber="0" orientation="portrait" r:id="rId1"/>
  <headerFooter alignWithMargins="0">
    <oddHeader>&amp;R&amp;"Times New Roman CE,Félkövér dőlt"&amp;11 2.sz. melléklet</oddHeader>
  </headerFooter>
  <rowBreaks count="1" manualBreakCount="1"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BreakPreview" zoomScaleNormal="120" zoomScaleSheetLayoutView="100" workbookViewId="0">
      <selection activeCell="H99" sqref="H99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93" t="s">
        <v>343</v>
      </c>
      <c r="B1" s="393"/>
      <c r="C1" s="393"/>
    </row>
    <row r="2" spans="1:3" ht="15.95" customHeight="1" thickBot="1" x14ac:dyDescent="0.3">
      <c r="A2" s="392" t="s">
        <v>1</v>
      </c>
      <c r="B2" s="392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529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0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+C13+C14+C15+C16+C17</f>
        <v>0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0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+C28+C29</f>
        <v>0</v>
      </c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34903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/>
    </row>
    <row r="36" spans="1:3" s="16" customFormat="1" ht="12" customHeight="1" x14ac:dyDescent="0.2">
      <c r="A36" s="19" t="s">
        <v>67</v>
      </c>
      <c r="B36" s="20" t="s">
        <v>68</v>
      </c>
      <c r="C36" s="67"/>
    </row>
    <row r="37" spans="1:3" s="16" customFormat="1" ht="12" customHeight="1" x14ac:dyDescent="0.2">
      <c r="A37" s="19" t="s">
        <v>69</v>
      </c>
      <c r="B37" s="20" t="s">
        <v>70</v>
      </c>
      <c r="C37" s="67"/>
    </row>
    <row r="38" spans="1:3" s="16" customFormat="1" ht="12" customHeight="1" x14ac:dyDescent="0.2">
      <c r="A38" s="19" t="s">
        <v>71</v>
      </c>
      <c r="B38" s="20" t="s">
        <v>72</v>
      </c>
      <c r="C38" s="67">
        <v>27483</v>
      </c>
    </row>
    <row r="39" spans="1:3" s="16" customFormat="1" ht="12" customHeight="1" x14ac:dyDescent="0.2">
      <c r="A39" s="19" t="s">
        <v>73</v>
      </c>
      <c r="B39" s="20" t="s">
        <v>74</v>
      </c>
      <c r="C39" s="67">
        <v>7420</v>
      </c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241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34903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17888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17888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192746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336</v>
      </c>
      <c r="C76" s="67">
        <v>192746</v>
      </c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210634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245537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3" t="s">
        <v>524</v>
      </c>
      <c r="B86" s="393"/>
      <c r="C86" s="393"/>
    </row>
    <row r="87" spans="1:3" s="37" customFormat="1" ht="16.5" customHeight="1" thickBot="1" x14ac:dyDescent="0.3">
      <c r="A87" s="394" t="s">
        <v>165</v>
      </c>
      <c r="B87" s="394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517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SUM(C91:C95)</f>
        <v>243632</v>
      </c>
    </row>
    <row r="91" spans="1:3" ht="12" customHeight="1" x14ac:dyDescent="0.25">
      <c r="A91" s="44" t="s">
        <v>7</v>
      </c>
      <c r="B91" s="45" t="s">
        <v>168</v>
      </c>
      <c r="C91" s="71">
        <v>108138</v>
      </c>
    </row>
    <row r="92" spans="1:3" ht="12" customHeight="1" x14ac:dyDescent="0.25">
      <c r="A92" s="19" t="s">
        <v>9</v>
      </c>
      <c r="B92" s="46" t="s">
        <v>169</v>
      </c>
      <c r="C92" s="67">
        <v>22667</v>
      </c>
    </row>
    <row r="93" spans="1:3" ht="12" customHeight="1" x14ac:dyDescent="0.25">
      <c r="A93" s="19" t="s">
        <v>11</v>
      </c>
      <c r="B93" s="46" t="s">
        <v>170</v>
      </c>
      <c r="C93" s="68">
        <v>112827</v>
      </c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/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/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/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1905</v>
      </c>
    </row>
    <row r="107" spans="1:3" ht="12" customHeight="1" x14ac:dyDescent="0.25">
      <c r="A107" s="17" t="s">
        <v>21</v>
      </c>
      <c r="B107" s="46" t="s">
        <v>194</v>
      </c>
      <c r="C107" s="66">
        <v>1905</v>
      </c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/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/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0</v>
      </c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245537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>
        <f>+C134+C135+C136+C137</f>
        <v>0</v>
      </c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230</v>
      </c>
      <c r="C136" s="73"/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f>+C123+C143</f>
        <v>245537</v>
      </c>
    </row>
    <row r="146" spans="1:3" ht="15.75" customHeight="1" x14ac:dyDescent="0.25">
      <c r="A146" s="395" t="s">
        <v>358</v>
      </c>
      <c r="B146" s="395"/>
      <c r="C146" s="395"/>
    </row>
    <row r="147" spans="1:3" ht="15" customHeight="1" thickBot="1" x14ac:dyDescent="0.3">
      <c r="A147" s="392" t="s">
        <v>359</v>
      </c>
      <c r="B147" s="392"/>
      <c r="C147" s="5" t="s">
        <v>2</v>
      </c>
    </row>
    <row r="148" spans="1:3" ht="13.5" customHeight="1" thickBot="1" x14ac:dyDescent="0.3">
      <c r="A148" s="13">
        <v>1</v>
      </c>
      <c r="B148" s="55" t="s">
        <v>360</v>
      </c>
      <c r="C148" s="15">
        <f>+C60-C123</f>
        <v>-210634</v>
      </c>
    </row>
    <row r="149" spans="1:3" ht="27.75" customHeight="1" thickBot="1" x14ac:dyDescent="0.3">
      <c r="A149" s="13" t="s">
        <v>19</v>
      </c>
      <c r="B149" s="55" t="s">
        <v>361</v>
      </c>
      <c r="C149" s="15">
        <f>+C83-C143</f>
        <v>210634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2902777777777779" bottom="0.86597222222222225" header="0.78749999999999998" footer="0.51180555555555551"/>
  <pageSetup paperSize="8" scale="96" firstPageNumber="0" orientation="portrait" r:id="rId1"/>
  <headerFooter alignWithMargins="0">
    <oddHeader>&amp;R3.sz. melléklet</oddHeader>
  </headerFooter>
  <rowBreaks count="1" manualBreakCount="1"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BreakPreview" zoomScaleNormal="120" zoomScaleSheetLayoutView="100" workbookViewId="0">
      <selection activeCell="O127" sqref="O1:O1048576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93" t="s">
        <v>240</v>
      </c>
      <c r="B1" s="393"/>
      <c r="C1" s="393"/>
    </row>
    <row r="2" spans="1:3" ht="15.95" customHeight="1" thickBot="1" x14ac:dyDescent="0.3">
      <c r="A2" s="392" t="s">
        <v>1</v>
      </c>
      <c r="B2" s="392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529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0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+C13+C14+C15+C16+C17</f>
        <v>0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0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+C28+C29</f>
        <v>0</v>
      </c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800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>
        <v>300</v>
      </c>
    </row>
    <row r="36" spans="1:3" s="16" customFormat="1" ht="12" customHeight="1" x14ac:dyDescent="0.2">
      <c r="A36" s="19" t="s">
        <v>67</v>
      </c>
      <c r="B36" s="20" t="s">
        <v>68</v>
      </c>
      <c r="C36" s="67">
        <v>500</v>
      </c>
    </row>
    <row r="37" spans="1:3" s="16" customFormat="1" ht="12" customHeight="1" x14ac:dyDescent="0.2">
      <c r="A37" s="19" t="s">
        <v>69</v>
      </c>
      <c r="B37" s="20" t="s">
        <v>70</v>
      </c>
      <c r="C37" s="67"/>
    </row>
    <row r="38" spans="1:3" s="16" customFormat="1" ht="12" customHeight="1" x14ac:dyDescent="0.2">
      <c r="A38" s="19" t="s">
        <v>71</v>
      </c>
      <c r="B38" s="20" t="s">
        <v>72</v>
      </c>
      <c r="C38" s="67"/>
    </row>
    <row r="39" spans="1:3" s="16" customFormat="1" ht="12" customHeight="1" x14ac:dyDescent="0.2">
      <c r="A39" s="19" t="s">
        <v>73</v>
      </c>
      <c r="B39" s="20" t="s">
        <v>74</v>
      </c>
      <c r="C39" s="67"/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241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800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3045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3045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117592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336</v>
      </c>
      <c r="C76" s="67">
        <v>117592</v>
      </c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120637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121437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3" t="s">
        <v>242</v>
      </c>
      <c r="B86" s="393"/>
      <c r="C86" s="393"/>
    </row>
    <row r="87" spans="1:3" s="37" customFormat="1" ht="16.5" customHeight="1" thickBot="1" x14ac:dyDescent="0.3">
      <c r="A87" s="394" t="s">
        <v>165</v>
      </c>
      <c r="B87" s="394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517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SUM(C91:C95)</f>
        <v>121437</v>
      </c>
    </row>
    <row r="91" spans="1:3" ht="12" customHeight="1" x14ac:dyDescent="0.25">
      <c r="A91" s="44" t="s">
        <v>7</v>
      </c>
      <c r="B91" s="45" t="s">
        <v>168</v>
      </c>
      <c r="C91" s="71">
        <v>88825</v>
      </c>
    </row>
    <row r="92" spans="1:3" ht="12" customHeight="1" x14ac:dyDescent="0.25">
      <c r="A92" s="19" t="s">
        <v>9</v>
      </c>
      <c r="B92" s="46" t="s">
        <v>169</v>
      </c>
      <c r="C92" s="67">
        <v>17225</v>
      </c>
    </row>
    <row r="93" spans="1:3" ht="12" customHeight="1" x14ac:dyDescent="0.25">
      <c r="A93" s="19" t="s">
        <v>11</v>
      </c>
      <c r="B93" s="46" t="s">
        <v>170</v>
      </c>
      <c r="C93" s="68">
        <v>15387</v>
      </c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/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/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/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0</v>
      </c>
    </row>
    <row r="107" spans="1:3" ht="12" customHeight="1" x14ac:dyDescent="0.25">
      <c r="A107" s="17" t="s">
        <v>21</v>
      </c>
      <c r="B107" s="46" t="s">
        <v>194</v>
      </c>
      <c r="C107" s="66"/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/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/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0</v>
      </c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121437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>
        <f>+C134+C135+C136+C137</f>
        <v>0</v>
      </c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230</v>
      </c>
      <c r="C136" s="73"/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f>+C123+C143</f>
        <v>121437</v>
      </c>
    </row>
    <row r="146" spans="1:3" ht="15.75" customHeight="1" x14ac:dyDescent="0.25">
      <c r="A146" s="395" t="s">
        <v>358</v>
      </c>
      <c r="B146" s="395"/>
      <c r="C146" s="395"/>
    </row>
    <row r="147" spans="1:3" ht="15" customHeight="1" thickBot="1" x14ac:dyDescent="0.3">
      <c r="A147" s="392" t="s">
        <v>359</v>
      </c>
      <c r="B147" s="392"/>
      <c r="C147" s="5" t="s">
        <v>2</v>
      </c>
    </row>
    <row r="148" spans="1:3" ht="13.5" customHeight="1" thickBot="1" x14ac:dyDescent="0.3">
      <c r="A148" s="13">
        <v>1</v>
      </c>
      <c r="B148" s="55" t="s">
        <v>360</v>
      </c>
      <c r="C148" s="15">
        <f>+C60-C123</f>
        <v>-120637</v>
      </c>
    </row>
    <row r="149" spans="1:3" ht="27.75" customHeight="1" thickBot="1" x14ac:dyDescent="0.3">
      <c r="A149" s="13" t="s">
        <v>19</v>
      </c>
      <c r="B149" s="55" t="s">
        <v>361</v>
      </c>
      <c r="C149" s="15">
        <f>+C83-C143</f>
        <v>120637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2902777777777779" bottom="0.86597222222222225" header="0.78749999999999998" footer="0.51180555555555551"/>
  <pageSetup paperSize="8" scale="96" firstPageNumber="0" orientation="portrait" r:id="rId1"/>
  <headerFooter alignWithMargins="0">
    <oddHeader>&amp;R&amp;"Times New Roman CE,Félkövér dőlt"&amp;11 4. sz. melléklet</oddHeader>
  </headerFooter>
  <rowBreaks count="1" manualBreakCount="1">
    <brk id="8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BreakPreview" topLeftCell="A79" zoomScaleNormal="120" zoomScaleSheetLayoutView="100" workbookViewId="0">
      <selection activeCell="J88" sqref="J87:J88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93" t="s">
        <v>245</v>
      </c>
      <c r="B1" s="393"/>
      <c r="C1" s="393"/>
    </row>
    <row r="2" spans="1:3" ht="15.95" customHeight="1" thickBot="1" x14ac:dyDescent="0.3">
      <c r="A2" s="4" t="s">
        <v>1</v>
      </c>
      <c r="B2" s="4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517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0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+C13+C14+C15+C16+C17</f>
        <v>0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0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0</v>
      </c>
    </row>
    <row r="27" spans="1:3" s="16" customFormat="1" ht="12" customHeight="1" x14ac:dyDescent="0.2">
      <c r="A27" s="17" t="s">
        <v>49</v>
      </c>
      <c r="B27" s="18" t="s">
        <v>50</v>
      </c>
      <c r="C27" s="69"/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3120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>
        <v>3120</v>
      </c>
    </row>
    <row r="36" spans="1:3" s="16" customFormat="1" ht="12" customHeight="1" x14ac:dyDescent="0.2">
      <c r="A36" s="19" t="s">
        <v>67</v>
      </c>
      <c r="B36" s="20" t="s">
        <v>68</v>
      </c>
      <c r="C36" s="67"/>
    </row>
    <row r="37" spans="1:3" s="16" customFormat="1" ht="12" customHeight="1" x14ac:dyDescent="0.2">
      <c r="A37" s="19" t="s">
        <v>69</v>
      </c>
      <c r="B37" s="20" t="s">
        <v>70</v>
      </c>
      <c r="C37" s="67"/>
    </row>
    <row r="38" spans="1:3" s="16" customFormat="1" ht="12" customHeight="1" x14ac:dyDescent="0.2">
      <c r="A38" s="19" t="s">
        <v>71</v>
      </c>
      <c r="B38" s="20" t="s">
        <v>72</v>
      </c>
      <c r="C38" s="67"/>
    </row>
    <row r="39" spans="1:3" s="16" customFormat="1" ht="12" customHeight="1" x14ac:dyDescent="0.2">
      <c r="A39" s="19" t="s">
        <v>73</v>
      </c>
      <c r="B39" s="20" t="s">
        <v>74</v>
      </c>
      <c r="C39" s="67"/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100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3120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2329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2329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37102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338</v>
      </c>
      <c r="C76" s="67">
        <v>37102</v>
      </c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39431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42551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3" t="s">
        <v>246</v>
      </c>
      <c r="B86" s="393"/>
      <c r="C86" s="393"/>
    </row>
    <row r="87" spans="1:3" s="37" customFormat="1" ht="16.5" customHeight="1" thickBot="1" x14ac:dyDescent="0.3">
      <c r="A87" s="35" t="s">
        <v>165</v>
      </c>
      <c r="B87" s="35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517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SUM(C91:C95)</f>
        <v>41023</v>
      </c>
    </row>
    <row r="91" spans="1:3" ht="12" customHeight="1" x14ac:dyDescent="0.25">
      <c r="A91" s="44" t="s">
        <v>7</v>
      </c>
      <c r="B91" s="45" t="s">
        <v>168</v>
      </c>
      <c r="C91" s="71">
        <v>24569</v>
      </c>
    </row>
    <row r="92" spans="1:3" ht="12" customHeight="1" x14ac:dyDescent="0.25">
      <c r="A92" s="19" t="s">
        <v>9</v>
      </c>
      <c r="B92" s="46" t="s">
        <v>169</v>
      </c>
      <c r="C92" s="67">
        <v>4813</v>
      </c>
    </row>
    <row r="93" spans="1:3" ht="12" customHeight="1" x14ac:dyDescent="0.25">
      <c r="A93" s="19" t="s">
        <v>11</v>
      </c>
      <c r="B93" s="46" t="s">
        <v>170</v>
      </c>
      <c r="C93" s="68">
        <v>11641</v>
      </c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/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/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/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1528</v>
      </c>
    </row>
    <row r="107" spans="1:3" ht="12" customHeight="1" x14ac:dyDescent="0.25">
      <c r="A107" s="17" t="s">
        <v>21</v>
      </c>
      <c r="B107" s="46" t="s">
        <v>194</v>
      </c>
      <c r="C107" s="66">
        <v>1528</v>
      </c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/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/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0</v>
      </c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42551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>
        <f>+C134+C135+C136+C137</f>
        <v>0</v>
      </c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230</v>
      </c>
      <c r="C136" s="73"/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f>+C123+C143</f>
        <v>42551</v>
      </c>
    </row>
    <row r="146" spans="1:3" ht="15.75" customHeight="1" x14ac:dyDescent="0.25">
      <c r="A146" s="395" t="s">
        <v>358</v>
      </c>
      <c r="B146" s="395"/>
      <c r="C146" s="395"/>
    </row>
    <row r="147" spans="1:3" ht="15" customHeight="1" thickBot="1" x14ac:dyDescent="0.3">
      <c r="A147" s="392" t="s">
        <v>359</v>
      </c>
      <c r="B147" s="392"/>
      <c r="C147" s="5" t="s">
        <v>2</v>
      </c>
    </row>
    <row r="148" spans="1:3" ht="13.5" customHeight="1" thickBot="1" x14ac:dyDescent="0.3">
      <c r="A148" s="13">
        <v>1</v>
      </c>
      <c r="B148" s="55" t="s">
        <v>360</v>
      </c>
      <c r="C148" s="15">
        <f>+C60-C123</f>
        <v>-39431</v>
      </c>
    </row>
    <row r="149" spans="1:3" ht="27.75" customHeight="1" thickBot="1" x14ac:dyDescent="0.3">
      <c r="A149" s="13" t="s">
        <v>19</v>
      </c>
      <c r="B149" s="55" t="s">
        <v>361</v>
      </c>
      <c r="C149" s="15">
        <f>+C83-C143</f>
        <v>39431</v>
      </c>
    </row>
  </sheetData>
  <sheetProtection selectLockedCells="1" selectUnlockedCells="1"/>
  <mergeCells count="4">
    <mergeCell ref="A1:C1"/>
    <mergeCell ref="A86:C86"/>
    <mergeCell ref="A146:C146"/>
    <mergeCell ref="A147:B147"/>
  </mergeCells>
  <printOptions horizontalCentered="1"/>
  <pageMargins left="0.78749999999999998" right="0.78749999999999998" top="1.1236111111111111" bottom="0.86597222222222225" header="0.78749999999999998" footer="0.51180555555555551"/>
  <pageSetup paperSize="8" scale="96" firstPageNumber="0" orientation="portrait" r:id="rId1"/>
  <headerFooter alignWithMargins="0">
    <oddHeader>&amp;R&amp;"Times New Roman CE,Félkövér dőlt"&amp;11 5.sz. melléklet</oddHeader>
  </headerFooter>
  <rowBreaks count="1" manualBreakCount="1">
    <brk id="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BreakPreview" topLeftCell="A109" zoomScaleNormal="120" zoomScaleSheetLayoutView="100" workbookViewId="0">
      <selection activeCell="C108" sqref="C108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93" t="s">
        <v>243</v>
      </c>
      <c r="B1" s="393"/>
      <c r="C1" s="393"/>
    </row>
    <row r="2" spans="1:3" ht="15.95" customHeight="1" thickBot="1" x14ac:dyDescent="0.3">
      <c r="A2" s="392" t="s">
        <v>1</v>
      </c>
      <c r="B2" s="392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517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0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+C13+C14+C15+C16+C17</f>
        <v>0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0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+C28+C29</f>
        <v>0</v>
      </c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1240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/>
    </row>
    <row r="36" spans="1:3" s="16" customFormat="1" ht="12" customHeight="1" x14ac:dyDescent="0.2">
      <c r="A36" s="19" t="s">
        <v>67</v>
      </c>
      <c r="B36" s="20" t="s">
        <v>68</v>
      </c>
      <c r="C36" s="67"/>
    </row>
    <row r="37" spans="1:3" s="16" customFormat="1" ht="12" customHeight="1" x14ac:dyDescent="0.2">
      <c r="A37" s="19" t="s">
        <v>69</v>
      </c>
      <c r="B37" s="20" t="s">
        <v>70</v>
      </c>
      <c r="C37" s="67"/>
    </row>
    <row r="38" spans="1:3" s="16" customFormat="1" ht="12" customHeight="1" x14ac:dyDescent="0.2">
      <c r="A38" s="19" t="s">
        <v>71</v>
      </c>
      <c r="B38" s="20" t="s">
        <v>72</v>
      </c>
      <c r="C38" s="67">
        <v>1240</v>
      </c>
    </row>
    <row r="39" spans="1:3" s="16" customFormat="1" ht="12" customHeight="1" x14ac:dyDescent="0.2">
      <c r="A39" s="19" t="s">
        <v>73</v>
      </c>
      <c r="B39" s="20" t="s">
        <v>74</v>
      </c>
      <c r="C39" s="67"/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100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1240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3183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3183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40959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337</v>
      </c>
      <c r="C76" s="67">
        <v>40959</v>
      </c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44142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45382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93" t="s">
        <v>244</v>
      </c>
      <c r="B86" s="393"/>
      <c r="C86" s="393"/>
    </row>
    <row r="87" spans="1:3" s="37" customFormat="1" ht="16.5" customHeight="1" thickBot="1" x14ac:dyDescent="0.3">
      <c r="A87" s="394" t="s">
        <v>165</v>
      </c>
      <c r="B87" s="394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517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SUM(C91:C95)</f>
        <v>45212</v>
      </c>
    </row>
    <row r="91" spans="1:3" ht="12" customHeight="1" x14ac:dyDescent="0.25">
      <c r="A91" s="44" t="s">
        <v>7</v>
      </c>
      <c r="B91" s="45" t="s">
        <v>168</v>
      </c>
      <c r="C91" s="71">
        <v>31568</v>
      </c>
    </row>
    <row r="92" spans="1:3" ht="12" customHeight="1" x14ac:dyDescent="0.25">
      <c r="A92" s="19" t="s">
        <v>9</v>
      </c>
      <c r="B92" s="46" t="s">
        <v>169</v>
      </c>
      <c r="C92" s="67">
        <v>6167</v>
      </c>
    </row>
    <row r="93" spans="1:3" ht="12" customHeight="1" x14ac:dyDescent="0.25">
      <c r="A93" s="19" t="s">
        <v>11</v>
      </c>
      <c r="B93" s="46" t="s">
        <v>170</v>
      </c>
      <c r="C93" s="68">
        <v>7477</v>
      </c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/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/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/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170</v>
      </c>
    </row>
    <row r="107" spans="1:3" ht="12" customHeight="1" x14ac:dyDescent="0.25">
      <c r="A107" s="17" t="s">
        <v>21</v>
      </c>
      <c r="B107" s="46" t="s">
        <v>194</v>
      </c>
      <c r="C107" s="66">
        <v>170</v>
      </c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/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/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0</v>
      </c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45382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>
        <f>+C134+C135+C136+C137</f>
        <v>0</v>
      </c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230</v>
      </c>
      <c r="C136" s="73"/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f>+C123+C143</f>
        <v>45382</v>
      </c>
    </row>
    <row r="146" spans="1:3" ht="15.75" customHeight="1" x14ac:dyDescent="0.25">
      <c r="A146" s="395" t="s">
        <v>358</v>
      </c>
      <c r="B146" s="395"/>
      <c r="C146" s="395"/>
    </row>
    <row r="147" spans="1:3" ht="15" customHeight="1" thickBot="1" x14ac:dyDescent="0.3">
      <c r="A147" s="392" t="s">
        <v>359</v>
      </c>
      <c r="B147" s="392"/>
      <c r="C147" s="5" t="s">
        <v>2</v>
      </c>
    </row>
    <row r="148" spans="1:3" ht="13.5" customHeight="1" thickBot="1" x14ac:dyDescent="0.3">
      <c r="A148" s="13">
        <v>1</v>
      </c>
      <c r="B148" s="55" t="s">
        <v>360</v>
      </c>
      <c r="C148" s="15">
        <f>+C60-C123</f>
        <v>-44142</v>
      </c>
    </row>
    <row r="149" spans="1:3" ht="27.75" customHeight="1" thickBot="1" x14ac:dyDescent="0.3">
      <c r="A149" s="13" t="s">
        <v>19</v>
      </c>
      <c r="B149" s="55" t="s">
        <v>361</v>
      </c>
      <c r="C149" s="15">
        <f>+C83-C143</f>
        <v>44142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2902777777777779" bottom="0.86597222222222225" header="0.78749999999999998" footer="0.51180555555555551"/>
  <pageSetup paperSize="8" scale="96" firstPageNumber="0" orientation="portrait" r:id="rId1"/>
  <headerFooter alignWithMargins="0">
    <oddHeader>&amp;R&amp;"Times New Roman CE,Félkövér dőlt"&amp;11 6.sz. melléklet</oddHeader>
  </headerFooter>
  <rowBreaks count="1" manualBreakCount="1">
    <brk id="8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5"/>
  <sheetViews>
    <sheetView view="pageBreakPreview" topLeftCell="A31" zoomScaleNormal="120" zoomScaleSheetLayoutView="100" workbookViewId="0">
      <selection activeCell="F34" sqref="F34"/>
    </sheetView>
  </sheetViews>
  <sheetFormatPr defaultRowHeight="12.75" x14ac:dyDescent="0.2"/>
  <cols>
    <col min="1" max="1" width="7" customWidth="1"/>
    <col min="2" max="2" width="55.1640625" customWidth="1"/>
    <col min="3" max="3" width="16.6640625" customWidth="1"/>
    <col min="4" max="4" width="55.1640625" customWidth="1"/>
    <col min="5" max="5" width="16.6640625" customWidth="1"/>
    <col min="6" max="6" width="22.5" customWidth="1"/>
    <col min="7" max="7" width="20.6640625" customWidth="1"/>
  </cols>
  <sheetData>
    <row r="1" spans="1:5" ht="31.5" customHeight="1" x14ac:dyDescent="0.2">
      <c r="A1" s="77"/>
      <c r="B1" s="398" t="s">
        <v>249</v>
      </c>
      <c r="C1" s="398"/>
      <c r="D1" s="398"/>
      <c r="E1" s="398"/>
    </row>
    <row r="2" spans="1:5" ht="14.25" thickBot="1" x14ac:dyDescent="0.25">
      <c r="A2" s="77"/>
      <c r="B2" s="78"/>
      <c r="C2" s="77"/>
      <c r="D2" s="77"/>
      <c r="E2" s="79" t="s">
        <v>250</v>
      </c>
    </row>
    <row r="3" spans="1:5" ht="13.5" customHeight="1" thickBot="1" x14ac:dyDescent="0.25">
      <c r="A3" s="396" t="s">
        <v>3</v>
      </c>
      <c r="B3" s="397" t="s">
        <v>251</v>
      </c>
      <c r="C3" s="397"/>
      <c r="D3" s="396" t="s">
        <v>252</v>
      </c>
      <c r="E3" s="396"/>
    </row>
    <row r="4" spans="1:5" ht="24.75" thickBot="1" x14ac:dyDescent="0.25">
      <c r="A4" s="396"/>
      <c r="B4" s="80" t="s">
        <v>253</v>
      </c>
      <c r="C4" s="81" t="s">
        <v>517</v>
      </c>
      <c r="D4" s="80" t="s">
        <v>253</v>
      </c>
      <c r="E4" s="82" t="s">
        <v>517</v>
      </c>
    </row>
    <row r="5" spans="1:5" ht="13.5" thickBot="1" x14ac:dyDescent="0.25">
      <c r="A5" s="83">
        <v>1</v>
      </c>
      <c r="B5" s="84">
        <v>2</v>
      </c>
      <c r="C5" s="85" t="s">
        <v>33</v>
      </c>
      <c r="D5" s="84">
        <v>6</v>
      </c>
      <c r="E5" s="86">
        <v>7</v>
      </c>
    </row>
    <row r="6" spans="1:5" x14ac:dyDescent="0.2">
      <c r="A6" s="87" t="s">
        <v>5</v>
      </c>
      <c r="B6" s="88" t="s">
        <v>254</v>
      </c>
      <c r="C6" s="122">
        <f>'1.sz. Globális önkormányzat'!C5</f>
        <v>197061</v>
      </c>
      <c r="D6" s="88" t="s">
        <v>255</v>
      </c>
      <c r="E6" s="123">
        <f>'1.sz. Globális önkormányzat'!C91</f>
        <v>341917</v>
      </c>
    </row>
    <row r="7" spans="1:5" x14ac:dyDescent="0.2">
      <c r="A7" s="89" t="s">
        <v>19</v>
      </c>
      <c r="B7" s="90" t="s">
        <v>256</v>
      </c>
      <c r="C7" s="124">
        <f>'1.sz. Globális önkormányzat'!C12</f>
        <v>36033</v>
      </c>
      <c r="D7" s="90" t="s">
        <v>169</v>
      </c>
      <c r="E7" s="125">
        <f>'1.sz. Globális önkormányzat'!C92</f>
        <v>69999</v>
      </c>
    </row>
    <row r="8" spans="1:5" x14ac:dyDescent="0.2">
      <c r="A8" s="89" t="s">
        <v>33</v>
      </c>
      <c r="B8" s="90" t="s">
        <v>257</v>
      </c>
      <c r="C8" s="124">
        <f>'1.sz. Globális önkormányzat'!C18</f>
        <v>5400</v>
      </c>
      <c r="D8" s="90" t="s">
        <v>258</v>
      </c>
      <c r="E8" s="125">
        <f>'1.sz. Globális önkormányzat'!C93</f>
        <v>364478</v>
      </c>
    </row>
    <row r="9" spans="1:5" x14ac:dyDescent="0.2">
      <c r="A9" s="89" t="s">
        <v>215</v>
      </c>
      <c r="B9" s="90" t="s">
        <v>259</v>
      </c>
      <c r="C9" s="124">
        <f>'1.sz. Globális önkormányzat'!C26</f>
        <v>754240</v>
      </c>
      <c r="D9" s="90" t="s">
        <v>171</v>
      </c>
      <c r="E9" s="125">
        <f>'1.sz. Globális önkormányzat'!C94</f>
        <v>6600</v>
      </c>
    </row>
    <row r="10" spans="1:5" x14ac:dyDescent="0.2">
      <c r="A10" s="89" t="s">
        <v>61</v>
      </c>
      <c r="B10" s="91" t="s">
        <v>260</v>
      </c>
      <c r="C10" s="124">
        <f>'1.sz. Globális önkormányzat'!C50</f>
        <v>0</v>
      </c>
      <c r="D10" s="90" t="s">
        <v>173</v>
      </c>
      <c r="E10" s="125">
        <f>'1.sz. Globális önkormányzat'!C95</f>
        <v>249016</v>
      </c>
    </row>
    <row r="11" spans="1:5" x14ac:dyDescent="0.2">
      <c r="A11" s="89" t="s">
        <v>83</v>
      </c>
      <c r="B11" s="90" t="s">
        <v>340</v>
      </c>
      <c r="C11" s="126">
        <f>'1.sz. Globális önkormányzat'!C54</f>
        <v>0</v>
      </c>
      <c r="D11" s="90" t="s">
        <v>261</v>
      </c>
      <c r="E11" s="125">
        <v>165185</v>
      </c>
    </row>
    <row r="12" spans="1:5" x14ac:dyDescent="0.2">
      <c r="A12" s="89" t="s">
        <v>226</v>
      </c>
      <c r="B12" s="90" t="s">
        <v>82</v>
      </c>
      <c r="C12" s="124">
        <f>'1.sz. Globális önkormányzat'!C33</f>
        <v>101410</v>
      </c>
      <c r="D12" s="90"/>
      <c r="E12" s="125"/>
    </row>
    <row r="13" spans="1:5" x14ac:dyDescent="0.2">
      <c r="A13" s="89" t="s">
        <v>105</v>
      </c>
      <c r="B13" s="90" t="s">
        <v>262</v>
      </c>
      <c r="C13" s="124"/>
      <c r="D13" s="90"/>
      <c r="E13" s="125"/>
    </row>
    <row r="14" spans="1:5" x14ac:dyDescent="0.2">
      <c r="A14" s="89" t="s">
        <v>115</v>
      </c>
      <c r="B14" s="127"/>
      <c r="C14" s="126"/>
      <c r="D14" s="90"/>
      <c r="E14" s="125"/>
    </row>
    <row r="15" spans="1:5" x14ac:dyDescent="0.2">
      <c r="A15" s="89" t="s">
        <v>238</v>
      </c>
      <c r="B15" s="90"/>
      <c r="C15" s="124"/>
      <c r="D15" s="90"/>
      <c r="E15" s="125"/>
    </row>
    <row r="16" spans="1:5" x14ac:dyDescent="0.2">
      <c r="A16" s="89" t="s">
        <v>263</v>
      </c>
      <c r="B16" s="90"/>
      <c r="C16" s="124"/>
      <c r="D16" s="90"/>
      <c r="E16" s="125"/>
    </row>
    <row r="17" spans="1:5" ht="13.5" thickBot="1" x14ac:dyDescent="0.25">
      <c r="A17" s="89" t="s">
        <v>264</v>
      </c>
      <c r="B17" s="128"/>
      <c r="C17" s="129"/>
      <c r="D17" s="90"/>
      <c r="E17" s="130"/>
    </row>
    <row r="18" spans="1:5" ht="13.5" thickBot="1" x14ac:dyDescent="0.25">
      <c r="A18" s="92" t="s">
        <v>265</v>
      </c>
      <c r="B18" s="93" t="s">
        <v>266</v>
      </c>
      <c r="C18" s="94">
        <f>+C6+C7+C9+C10+C12+C13+C14+C15+C16+C17</f>
        <v>1088744</v>
      </c>
      <c r="D18" s="93" t="s">
        <v>267</v>
      </c>
      <c r="E18" s="95">
        <f>SUM(E6:E17)</f>
        <v>1197195</v>
      </c>
    </row>
    <row r="19" spans="1:5" x14ac:dyDescent="0.2">
      <c r="A19" s="96" t="s">
        <v>268</v>
      </c>
      <c r="B19" s="97" t="s">
        <v>269</v>
      </c>
      <c r="C19" s="98">
        <f>+C20+C21+C22+C23</f>
        <v>0</v>
      </c>
      <c r="D19" s="90" t="s">
        <v>270</v>
      </c>
      <c r="E19" s="131"/>
    </row>
    <row r="20" spans="1:5" x14ac:dyDescent="0.2">
      <c r="A20" s="89" t="s">
        <v>271</v>
      </c>
      <c r="B20" s="90" t="s">
        <v>272</v>
      </c>
      <c r="C20" s="124"/>
      <c r="D20" s="90" t="s">
        <v>273</v>
      </c>
      <c r="E20" s="125"/>
    </row>
    <row r="21" spans="1:5" x14ac:dyDescent="0.2">
      <c r="A21" s="89" t="s">
        <v>274</v>
      </c>
      <c r="B21" s="90" t="s">
        <v>275</v>
      </c>
      <c r="C21" s="124"/>
      <c r="D21" s="90" t="s">
        <v>276</v>
      </c>
      <c r="E21" s="125"/>
    </row>
    <row r="22" spans="1:5" x14ac:dyDescent="0.2">
      <c r="A22" s="89" t="s">
        <v>277</v>
      </c>
      <c r="B22" s="90" t="s">
        <v>278</v>
      </c>
      <c r="C22" s="124"/>
      <c r="D22" s="90" t="s">
        <v>279</v>
      </c>
      <c r="E22" s="125"/>
    </row>
    <row r="23" spans="1:5" x14ac:dyDescent="0.2">
      <c r="A23" s="89" t="s">
        <v>280</v>
      </c>
      <c r="B23" s="90" t="s">
        <v>281</v>
      </c>
      <c r="C23" s="124"/>
      <c r="D23" s="97" t="s">
        <v>282</v>
      </c>
      <c r="E23" s="125"/>
    </row>
    <row r="24" spans="1:5" x14ac:dyDescent="0.2">
      <c r="A24" s="89" t="s">
        <v>283</v>
      </c>
      <c r="B24" s="90" t="s">
        <v>284</v>
      </c>
      <c r="C24" s="99">
        <f>+C25+C26</f>
        <v>0</v>
      </c>
      <c r="D24" s="90" t="s">
        <v>285</v>
      </c>
      <c r="E24" s="125"/>
    </row>
    <row r="25" spans="1:5" x14ac:dyDescent="0.2">
      <c r="A25" s="96" t="s">
        <v>286</v>
      </c>
      <c r="B25" s="97" t="s">
        <v>287</v>
      </c>
      <c r="C25" s="132"/>
      <c r="D25" s="88" t="s">
        <v>288</v>
      </c>
      <c r="E25" s="131"/>
    </row>
    <row r="26" spans="1:5" ht="13.5" thickBot="1" x14ac:dyDescent="0.25">
      <c r="A26" s="89" t="s">
        <v>289</v>
      </c>
      <c r="B26" s="90" t="s">
        <v>290</v>
      </c>
      <c r="C26" s="124"/>
      <c r="D26" s="90"/>
      <c r="E26" s="125"/>
    </row>
    <row r="27" spans="1:5" ht="21.75" thickBot="1" x14ac:dyDescent="0.25">
      <c r="A27" s="92" t="s">
        <v>291</v>
      </c>
      <c r="B27" s="93" t="s">
        <v>292</v>
      </c>
      <c r="C27" s="94">
        <f>+C19+C24</f>
        <v>0</v>
      </c>
      <c r="D27" s="93" t="s">
        <v>293</v>
      </c>
      <c r="E27" s="95">
        <f>SUM(E19:E26)</f>
        <v>0</v>
      </c>
    </row>
    <row r="28" spans="1:5" ht="13.5" thickBot="1" x14ac:dyDescent="0.25">
      <c r="A28" s="92" t="s">
        <v>294</v>
      </c>
      <c r="B28" s="100" t="s">
        <v>295</v>
      </c>
      <c r="C28" s="101">
        <f>+C18+C27</f>
        <v>1088744</v>
      </c>
      <c r="D28" s="100" t="s">
        <v>296</v>
      </c>
      <c r="E28" s="101">
        <f>+E18+E27</f>
        <v>1197195</v>
      </c>
    </row>
    <row r="29" spans="1:5" ht="13.5" thickBot="1" x14ac:dyDescent="0.25">
      <c r="A29" s="92" t="s">
        <v>297</v>
      </c>
      <c r="B29" s="100" t="s">
        <v>298</v>
      </c>
      <c r="C29" s="101">
        <f>IF(C18-E18&lt;0,E18-C18,"-")</f>
        <v>108451</v>
      </c>
      <c r="D29" s="100" t="s">
        <v>299</v>
      </c>
      <c r="E29" s="101" t="str">
        <f>IF(C18-E18&gt;0,C18-E18,"-")</f>
        <v>-</v>
      </c>
    </row>
    <row r="30" spans="1:5" ht="13.5" thickBot="1" x14ac:dyDescent="0.25">
      <c r="A30" s="92" t="s">
        <v>300</v>
      </c>
      <c r="B30" s="100" t="s">
        <v>301</v>
      </c>
      <c r="C30" s="101">
        <f>IF(C18+C19-E28&lt;0,E28-(C18+C19),"-")</f>
        <v>108451</v>
      </c>
      <c r="D30" s="100" t="s">
        <v>302</v>
      </c>
      <c r="E30" s="101" t="str">
        <f>IF(C18+C19-E28&gt;0,C18+C19-E28,"-")</f>
        <v>-</v>
      </c>
    </row>
    <row r="31" spans="1:5" x14ac:dyDescent="0.2">
      <c r="B31" s="121"/>
      <c r="C31" s="121"/>
      <c r="D31" s="121"/>
      <c r="E31" s="121"/>
    </row>
    <row r="32" spans="1:5" ht="15.75" x14ac:dyDescent="0.2">
      <c r="A32" s="77"/>
      <c r="B32" s="398" t="s">
        <v>303</v>
      </c>
      <c r="C32" s="398"/>
      <c r="D32" s="398"/>
      <c r="E32" s="398"/>
    </row>
    <row r="33" spans="1:5" ht="14.25" thickBot="1" x14ac:dyDescent="0.25">
      <c r="A33" s="77"/>
      <c r="B33" s="78"/>
      <c r="C33" s="77"/>
      <c r="D33" s="77"/>
      <c r="E33" s="79"/>
    </row>
    <row r="34" spans="1:5" ht="13.5" thickBot="1" x14ac:dyDescent="0.25">
      <c r="A34" s="396" t="s">
        <v>3</v>
      </c>
      <c r="B34" s="397" t="s">
        <v>251</v>
      </c>
      <c r="C34" s="397"/>
      <c r="D34" s="396" t="s">
        <v>252</v>
      </c>
      <c r="E34" s="396"/>
    </row>
    <row r="35" spans="1:5" ht="24.75" thickBot="1" x14ac:dyDescent="0.25">
      <c r="A35" s="396"/>
      <c r="B35" s="80" t="s">
        <v>253</v>
      </c>
      <c r="C35" s="81" t="s">
        <v>517</v>
      </c>
      <c r="D35" s="80" t="s">
        <v>253</v>
      </c>
      <c r="E35" s="81" t="s">
        <v>517</v>
      </c>
    </row>
    <row r="36" spans="1:5" ht="13.5" thickBot="1" x14ac:dyDescent="0.25">
      <c r="A36" s="83">
        <v>1</v>
      </c>
      <c r="B36" s="84">
        <v>2</v>
      </c>
      <c r="C36" s="85">
        <v>3</v>
      </c>
      <c r="D36" s="84">
        <v>5</v>
      </c>
      <c r="E36" s="86">
        <v>6</v>
      </c>
    </row>
    <row r="37" spans="1:5" x14ac:dyDescent="0.2">
      <c r="A37" s="87" t="s">
        <v>5</v>
      </c>
      <c r="B37" s="88" t="s">
        <v>304</v>
      </c>
      <c r="C37" s="122">
        <f>'1.sz. Globális önkormányzat'!C19</f>
        <v>49894</v>
      </c>
      <c r="D37" s="88" t="s">
        <v>194</v>
      </c>
      <c r="E37" s="123">
        <f>'1.sz. Globális önkormányzat'!C107</f>
        <v>565997</v>
      </c>
    </row>
    <row r="38" spans="1:5" x14ac:dyDescent="0.2">
      <c r="A38" s="89" t="s">
        <v>19</v>
      </c>
      <c r="B38" s="90" t="s">
        <v>305</v>
      </c>
      <c r="C38" s="124">
        <f>'1.sz. Globális önkormányzat'!C25</f>
        <v>35000</v>
      </c>
      <c r="D38" s="90" t="s">
        <v>306</v>
      </c>
      <c r="E38" s="125">
        <f>'1.sz. Globális önkormányzat'!C108</f>
        <v>0</v>
      </c>
    </row>
    <row r="39" spans="1:5" x14ac:dyDescent="0.2">
      <c r="A39" s="89" t="s">
        <v>33</v>
      </c>
      <c r="B39" s="90" t="s">
        <v>307</v>
      </c>
      <c r="C39" s="124">
        <f>'1.sz. Globális önkormányzat'!C44</f>
        <v>35000</v>
      </c>
      <c r="D39" s="90" t="s">
        <v>196</v>
      </c>
      <c r="E39" s="125">
        <f>'1.sz. Globális önkormányzat'!C109</f>
        <v>362891</v>
      </c>
    </row>
    <row r="40" spans="1:5" x14ac:dyDescent="0.2">
      <c r="A40" s="89" t="s">
        <v>215</v>
      </c>
      <c r="B40" s="90" t="s">
        <v>308</v>
      </c>
      <c r="C40" s="124">
        <f>'1.sz. Globális önkormányzat'!C55</f>
        <v>0</v>
      </c>
      <c r="D40" s="90" t="s">
        <v>309</v>
      </c>
      <c r="E40" s="125">
        <f>'1.sz. Globális önkormányzat'!C110</f>
        <v>0</v>
      </c>
    </row>
    <row r="41" spans="1:5" x14ac:dyDescent="0.2">
      <c r="A41" s="89" t="s">
        <v>61</v>
      </c>
      <c r="B41" s="90" t="s">
        <v>310</v>
      </c>
      <c r="C41" s="124">
        <f>'1.sz. Globális önkormányzat'!C59</f>
        <v>0</v>
      </c>
      <c r="D41" s="90" t="s">
        <v>198</v>
      </c>
      <c r="E41" s="125">
        <f>'1.sz. Globális önkormányzat'!C111</f>
        <v>3000</v>
      </c>
    </row>
    <row r="42" spans="1:5" x14ac:dyDescent="0.2">
      <c r="A42" s="89" t="s">
        <v>83</v>
      </c>
      <c r="B42" s="90" t="s">
        <v>311</v>
      </c>
      <c r="C42" s="126"/>
      <c r="D42" s="90"/>
      <c r="E42" s="125"/>
    </row>
    <row r="43" spans="1:5" x14ac:dyDescent="0.2">
      <c r="A43" s="89" t="s">
        <v>226</v>
      </c>
      <c r="B43" s="90"/>
      <c r="C43" s="124"/>
      <c r="D43" s="90"/>
      <c r="E43" s="125"/>
    </row>
    <row r="44" spans="1:5" x14ac:dyDescent="0.2">
      <c r="A44" s="89" t="s">
        <v>105</v>
      </c>
      <c r="B44" s="90"/>
      <c r="C44" s="124"/>
      <c r="D44" s="90"/>
      <c r="E44" s="125"/>
    </row>
    <row r="45" spans="1:5" x14ac:dyDescent="0.2">
      <c r="A45" s="89" t="s">
        <v>115</v>
      </c>
      <c r="B45" s="90"/>
      <c r="C45" s="126"/>
      <c r="D45" s="90"/>
      <c r="E45" s="125"/>
    </row>
    <row r="46" spans="1:5" x14ac:dyDescent="0.2">
      <c r="A46" s="89" t="s">
        <v>238</v>
      </c>
      <c r="B46" s="90"/>
      <c r="C46" s="126"/>
      <c r="D46" s="90"/>
      <c r="E46" s="125"/>
    </row>
    <row r="47" spans="1:5" ht="13.5" thickBot="1" x14ac:dyDescent="0.25">
      <c r="A47" s="96" t="s">
        <v>263</v>
      </c>
      <c r="B47" s="97"/>
      <c r="C47" s="133"/>
      <c r="D47" s="97"/>
      <c r="E47" s="131"/>
    </row>
    <row r="48" spans="1:5" ht="13.5" thickBot="1" x14ac:dyDescent="0.25">
      <c r="A48" s="92" t="s">
        <v>264</v>
      </c>
      <c r="B48" s="93" t="s">
        <v>312</v>
      </c>
      <c r="C48" s="94">
        <f>+C37+C39+C40+C42+C43+C44+C45+C46+C47</f>
        <v>84894</v>
      </c>
      <c r="D48" s="93" t="s">
        <v>313</v>
      </c>
      <c r="E48" s="95">
        <f>+E37+E39+E41+E42+E43+E44+E45+E46+E47</f>
        <v>931888</v>
      </c>
    </row>
    <row r="49" spans="1:5" x14ac:dyDescent="0.2">
      <c r="A49" s="87" t="s">
        <v>265</v>
      </c>
      <c r="B49" s="102" t="s">
        <v>314</v>
      </c>
      <c r="C49" s="103">
        <f>+C50+C51+C52+C53+C54</f>
        <v>955445</v>
      </c>
      <c r="D49" s="90" t="s">
        <v>270</v>
      </c>
      <c r="E49" s="123"/>
    </row>
    <row r="50" spans="1:5" x14ac:dyDescent="0.2">
      <c r="A50" s="89" t="s">
        <v>268</v>
      </c>
      <c r="B50" s="104" t="s">
        <v>315</v>
      </c>
      <c r="C50" s="124">
        <f>'1.sz. Globális önkormányzat'!C70</f>
        <v>955445</v>
      </c>
      <c r="D50" s="90" t="s">
        <v>316</v>
      </c>
      <c r="E50" s="125"/>
    </row>
    <row r="51" spans="1:5" x14ac:dyDescent="0.2">
      <c r="A51" s="87" t="s">
        <v>271</v>
      </c>
      <c r="B51" s="104" t="s">
        <v>317</v>
      </c>
      <c r="C51" s="124"/>
      <c r="D51" s="90" t="s">
        <v>276</v>
      </c>
      <c r="E51" s="125"/>
    </row>
    <row r="52" spans="1:5" x14ac:dyDescent="0.2">
      <c r="A52" s="89" t="s">
        <v>274</v>
      </c>
      <c r="B52" s="104" t="s">
        <v>318</v>
      </c>
      <c r="C52" s="124"/>
      <c r="D52" s="90" t="s">
        <v>279</v>
      </c>
      <c r="E52" s="125"/>
    </row>
    <row r="53" spans="1:5" x14ac:dyDescent="0.2">
      <c r="A53" s="87" t="s">
        <v>277</v>
      </c>
      <c r="B53" s="104" t="s">
        <v>319</v>
      </c>
      <c r="C53" s="124"/>
      <c r="D53" s="97" t="s">
        <v>282</v>
      </c>
      <c r="E53" s="125"/>
    </row>
    <row r="54" spans="1:5" x14ac:dyDescent="0.2">
      <c r="A54" s="89" t="s">
        <v>280</v>
      </c>
      <c r="B54" s="105" t="s">
        <v>320</v>
      </c>
      <c r="C54" s="124"/>
      <c r="D54" s="90" t="s">
        <v>321</v>
      </c>
      <c r="E54" s="125"/>
    </row>
    <row r="55" spans="1:5" x14ac:dyDescent="0.2">
      <c r="A55" s="87" t="s">
        <v>283</v>
      </c>
      <c r="B55" s="106" t="s">
        <v>322</v>
      </c>
      <c r="C55" s="99">
        <f>+C56+C57+C58+C59+C60</f>
        <v>0</v>
      </c>
      <c r="D55" s="88" t="s">
        <v>288</v>
      </c>
      <c r="E55" s="125"/>
    </row>
    <row r="56" spans="1:5" x14ac:dyDescent="0.2">
      <c r="A56" s="89" t="s">
        <v>286</v>
      </c>
      <c r="B56" s="105" t="s">
        <v>323</v>
      </c>
      <c r="C56" s="124"/>
      <c r="D56" s="88" t="s">
        <v>324</v>
      </c>
      <c r="E56" s="125"/>
    </row>
    <row r="57" spans="1:5" x14ac:dyDescent="0.2">
      <c r="A57" s="87" t="s">
        <v>289</v>
      </c>
      <c r="B57" s="105" t="s">
        <v>325</v>
      </c>
      <c r="C57" s="124"/>
      <c r="D57" s="88" t="s">
        <v>229</v>
      </c>
      <c r="E57" s="125">
        <f>'1.sz. Globális önkormányzat'!C135</f>
        <v>0</v>
      </c>
    </row>
    <row r="58" spans="1:5" x14ac:dyDescent="0.2">
      <c r="A58" s="89" t="s">
        <v>291</v>
      </c>
      <c r="B58" s="104" t="s">
        <v>326</v>
      </c>
      <c r="C58" s="124"/>
      <c r="D58" s="88"/>
      <c r="E58" s="125"/>
    </row>
    <row r="59" spans="1:5" x14ac:dyDescent="0.2">
      <c r="A59" s="87" t="s">
        <v>294</v>
      </c>
      <c r="B59" s="107" t="s">
        <v>327</v>
      </c>
      <c r="C59" s="124"/>
      <c r="D59" s="90"/>
      <c r="E59" s="125"/>
    </row>
    <row r="60" spans="1:5" ht="13.5" thickBot="1" x14ac:dyDescent="0.25">
      <c r="A60" s="89" t="s">
        <v>297</v>
      </c>
      <c r="B60" s="108" t="s">
        <v>328</v>
      </c>
      <c r="C60" s="124"/>
      <c r="D60" s="88"/>
      <c r="E60" s="125"/>
    </row>
    <row r="61" spans="1:5" ht="21.75" thickBot="1" x14ac:dyDescent="0.25">
      <c r="A61" s="92" t="s">
        <v>300</v>
      </c>
      <c r="B61" s="93" t="s">
        <v>329</v>
      </c>
      <c r="C61" s="94">
        <f>+C49+C55</f>
        <v>955445</v>
      </c>
      <c r="D61" s="93" t="s">
        <v>330</v>
      </c>
      <c r="E61" s="95">
        <f>SUM(E49:E60)</f>
        <v>0</v>
      </c>
    </row>
    <row r="62" spans="1:5" ht="13.5" thickBot="1" x14ac:dyDescent="0.25">
      <c r="A62" s="92" t="s">
        <v>331</v>
      </c>
      <c r="B62" s="100" t="s">
        <v>332</v>
      </c>
      <c r="C62" s="101">
        <f>+C48+C61</f>
        <v>1040339</v>
      </c>
      <c r="D62" s="100" t="s">
        <v>333</v>
      </c>
      <c r="E62" s="101">
        <f>+E48+E61</f>
        <v>931888</v>
      </c>
    </row>
    <row r="63" spans="1:5" ht="13.5" thickBot="1" x14ac:dyDescent="0.25">
      <c r="A63" s="92" t="s">
        <v>334</v>
      </c>
      <c r="B63" s="100" t="s">
        <v>298</v>
      </c>
      <c r="C63" s="101">
        <f>IF(C48-E48&lt;0,E48-C48,"-")</f>
        <v>846994</v>
      </c>
      <c r="D63" s="100" t="s">
        <v>299</v>
      </c>
      <c r="E63" s="101" t="str">
        <f>IF(C48-E48&gt;0,C48-E48,"-")</f>
        <v>-</v>
      </c>
    </row>
    <row r="64" spans="1:5" ht="13.5" thickBot="1" x14ac:dyDescent="0.25">
      <c r="A64" s="92" t="s">
        <v>335</v>
      </c>
      <c r="B64" s="100" t="s">
        <v>301</v>
      </c>
      <c r="C64" s="101" t="str">
        <f>IF(C48+C49-E62&lt;0,E62-(C48+C49),"-")</f>
        <v>-</v>
      </c>
      <c r="D64" s="100" t="s">
        <v>302</v>
      </c>
      <c r="E64" s="101">
        <f>IF(C48+C49-E62&gt;0,C48+C49-E62,"-")</f>
        <v>108451</v>
      </c>
    </row>
    <row r="65" spans="1:5" ht="13.5" thickBot="1" x14ac:dyDescent="0.25">
      <c r="A65" s="92">
        <v>29</v>
      </c>
      <c r="B65" s="100" t="s">
        <v>341</v>
      </c>
      <c r="C65" s="101">
        <f>C28+C62</f>
        <v>2129083</v>
      </c>
      <c r="D65" s="100" t="s">
        <v>342</v>
      </c>
      <c r="E65" s="101">
        <f>E28+E62</f>
        <v>2129083</v>
      </c>
    </row>
  </sheetData>
  <sheetProtection selectLockedCells="1" selectUnlockedCells="1"/>
  <mergeCells count="8">
    <mergeCell ref="A34:A35"/>
    <mergeCell ref="B34:C34"/>
    <mergeCell ref="D34:E34"/>
    <mergeCell ref="B1:E1"/>
    <mergeCell ref="A3:A4"/>
    <mergeCell ref="B3:C3"/>
    <mergeCell ref="D3:E3"/>
    <mergeCell ref="B32:E32"/>
  </mergeCells>
  <pageMargins left="0.70833333333333337" right="0.70833333333333337" top="0.74861111111111112" bottom="0.74791666666666667" header="0.31527777777777777" footer="0.51180555555555551"/>
  <pageSetup paperSize="9" scale="79" firstPageNumber="0" orientation="landscape" r:id="rId1"/>
  <headerFooter alignWithMargins="0">
    <oddHeader>&amp;C7.sz. melléklet</oddHeader>
  </headerFooter>
  <rowBreaks count="1" manualBreakCount="1">
    <brk id="31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view="pageLayout" zoomScaleNormal="100" workbookViewId="0">
      <selection activeCell="D7" sqref="D7"/>
    </sheetView>
  </sheetViews>
  <sheetFormatPr defaultRowHeight="12.75" x14ac:dyDescent="0.2"/>
  <cols>
    <col min="1" max="1" width="75" style="285" customWidth="1"/>
    <col min="2" max="3" width="15.83203125" style="285" customWidth="1"/>
    <col min="4" max="16384" width="9.33203125" style="285"/>
  </cols>
  <sheetData>
    <row r="1" spans="1:3" ht="15.75" x14ac:dyDescent="0.2">
      <c r="A1" s="399" t="s">
        <v>535</v>
      </c>
      <c r="B1" s="401" t="s">
        <v>501</v>
      </c>
      <c r="C1" s="402"/>
    </row>
    <row r="2" spans="1:3" ht="16.5" thickBot="1" x14ac:dyDescent="0.3">
      <c r="A2" s="400"/>
      <c r="B2" s="286" t="s">
        <v>502</v>
      </c>
      <c r="C2" s="287" t="s">
        <v>503</v>
      </c>
    </row>
    <row r="3" spans="1:3" ht="15" x14ac:dyDescent="0.25">
      <c r="A3" s="328" t="s">
        <v>541</v>
      </c>
      <c r="B3" s="289"/>
      <c r="C3" s="290"/>
    </row>
    <row r="4" spans="1:3" ht="15" x14ac:dyDescent="0.25">
      <c r="A4" s="390" t="s">
        <v>573</v>
      </c>
      <c r="B4" s="330">
        <v>78214</v>
      </c>
      <c r="C4" s="331"/>
    </row>
    <row r="5" spans="1:3" ht="15" x14ac:dyDescent="0.25">
      <c r="A5" s="329" t="s">
        <v>542</v>
      </c>
      <c r="B5" s="330"/>
      <c r="C5" s="331">
        <v>13806</v>
      </c>
    </row>
    <row r="6" spans="1:3" ht="15" x14ac:dyDescent="0.25">
      <c r="A6" s="387" t="s">
        <v>569</v>
      </c>
      <c r="B6" s="330">
        <v>339226</v>
      </c>
      <c r="C6" s="331"/>
    </row>
    <row r="7" spans="1:3" ht="15" x14ac:dyDescent="0.25">
      <c r="A7" s="329" t="s">
        <v>543</v>
      </c>
      <c r="B7" s="330"/>
      <c r="C7" s="331">
        <v>205329</v>
      </c>
    </row>
    <row r="8" spans="1:3" ht="15" x14ac:dyDescent="0.25">
      <c r="A8" s="329" t="s">
        <v>544</v>
      </c>
      <c r="B8" s="330">
        <v>6746</v>
      </c>
      <c r="C8" s="331"/>
    </row>
    <row r="9" spans="1:3" ht="15" x14ac:dyDescent="0.25">
      <c r="A9" s="390" t="s">
        <v>574</v>
      </c>
      <c r="B9" s="330"/>
      <c r="C9" s="331">
        <v>300</v>
      </c>
    </row>
    <row r="10" spans="1:3" ht="15" x14ac:dyDescent="0.25">
      <c r="A10" s="390" t="s">
        <v>575</v>
      </c>
      <c r="B10" s="330"/>
      <c r="C10" s="331">
        <v>29789</v>
      </c>
    </row>
    <row r="11" spans="1:3" ht="15" x14ac:dyDescent="0.25">
      <c r="A11" s="390" t="s">
        <v>576</v>
      </c>
      <c r="B11" s="330"/>
      <c r="C11" s="331">
        <v>6667</v>
      </c>
    </row>
    <row r="12" spans="1:3" ht="15" x14ac:dyDescent="0.25">
      <c r="A12" s="329"/>
      <c r="B12" s="330"/>
      <c r="C12" s="331"/>
    </row>
    <row r="13" spans="1:3" ht="15" x14ac:dyDescent="0.25">
      <c r="A13" s="288" t="s">
        <v>504</v>
      </c>
      <c r="B13" s="289"/>
      <c r="C13" s="290">
        <v>4000</v>
      </c>
    </row>
    <row r="14" spans="1:3" ht="15" x14ac:dyDescent="0.25">
      <c r="A14" s="288" t="s">
        <v>536</v>
      </c>
      <c r="B14" s="289">
        <v>1000</v>
      </c>
      <c r="C14" s="290"/>
    </row>
    <row r="15" spans="1:3" ht="15" x14ac:dyDescent="0.25">
      <c r="A15" s="288" t="s">
        <v>505</v>
      </c>
      <c r="B15" s="289">
        <v>5000</v>
      </c>
      <c r="C15" s="290"/>
    </row>
    <row r="16" spans="1:3" ht="15" x14ac:dyDescent="0.25">
      <c r="A16" s="288" t="s">
        <v>506</v>
      </c>
      <c r="B16" s="289">
        <v>80000</v>
      </c>
      <c r="C16" s="290"/>
    </row>
    <row r="17" spans="1:3" ht="15" x14ac:dyDescent="0.25">
      <c r="A17" s="288" t="s">
        <v>537</v>
      </c>
      <c r="B17" s="289"/>
      <c r="C17" s="290">
        <v>18000</v>
      </c>
    </row>
    <row r="18" spans="1:3" ht="15" x14ac:dyDescent="0.25">
      <c r="A18" s="288" t="s">
        <v>507</v>
      </c>
      <c r="B18" s="289"/>
      <c r="C18" s="290">
        <v>37000</v>
      </c>
    </row>
    <row r="19" spans="1:3" ht="15" x14ac:dyDescent="0.25">
      <c r="A19" s="288" t="s">
        <v>563</v>
      </c>
      <c r="B19" s="289"/>
      <c r="C19" s="290">
        <v>8000</v>
      </c>
    </row>
    <row r="20" spans="1:3" ht="15" x14ac:dyDescent="0.25">
      <c r="A20" s="288" t="s">
        <v>538</v>
      </c>
      <c r="B20" s="289"/>
      <c r="C20" s="290">
        <v>5000</v>
      </c>
    </row>
    <row r="21" spans="1:3" ht="15" x14ac:dyDescent="0.25">
      <c r="A21" s="389" t="s">
        <v>572</v>
      </c>
      <c r="B21" s="289"/>
      <c r="C21" s="290">
        <v>5000</v>
      </c>
    </row>
    <row r="22" spans="1:3" ht="15" x14ac:dyDescent="0.25">
      <c r="A22" s="288" t="s">
        <v>508</v>
      </c>
      <c r="B22" s="289"/>
      <c r="C22" s="290">
        <v>7000</v>
      </c>
    </row>
    <row r="23" spans="1:3" ht="15" x14ac:dyDescent="0.25">
      <c r="A23" s="288" t="s">
        <v>567</v>
      </c>
      <c r="B23" s="289">
        <v>2000</v>
      </c>
      <c r="C23" s="290"/>
    </row>
    <row r="24" spans="1:3" ht="15" x14ac:dyDescent="0.25">
      <c r="A24" s="293" t="s">
        <v>564</v>
      </c>
      <c r="B24" s="289">
        <v>1000</v>
      </c>
      <c r="C24" s="291"/>
    </row>
    <row r="25" spans="1:3" ht="15" x14ac:dyDescent="0.25">
      <c r="A25" s="293" t="s">
        <v>565</v>
      </c>
      <c r="B25" s="289"/>
      <c r="C25" s="290">
        <v>9000</v>
      </c>
    </row>
    <row r="26" spans="1:3" ht="15" x14ac:dyDescent="0.25">
      <c r="A26" s="293" t="s">
        <v>566</v>
      </c>
      <c r="B26" s="289"/>
      <c r="C26" s="290">
        <v>2000</v>
      </c>
    </row>
    <row r="27" spans="1:3" ht="15" x14ac:dyDescent="0.25">
      <c r="A27" s="293" t="s">
        <v>568</v>
      </c>
      <c r="B27" s="289">
        <v>8700</v>
      </c>
      <c r="C27" s="290"/>
    </row>
    <row r="28" spans="1:3" ht="15" x14ac:dyDescent="0.25">
      <c r="A28" s="293" t="s">
        <v>539</v>
      </c>
      <c r="B28" s="289"/>
      <c r="C28" s="290">
        <v>1000</v>
      </c>
    </row>
    <row r="29" spans="1:3" ht="15" x14ac:dyDescent="0.25">
      <c r="A29" s="293" t="s">
        <v>540</v>
      </c>
      <c r="B29" s="289"/>
      <c r="C29" s="290">
        <v>600</v>
      </c>
    </row>
    <row r="30" spans="1:3" ht="15" x14ac:dyDescent="0.25">
      <c r="A30" s="391" t="s">
        <v>578</v>
      </c>
      <c r="B30" s="289"/>
      <c r="C30" s="290">
        <v>10000</v>
      </c>
    </row>
    <row r="31" spans="1:3" ht="15" x14ac:dyDescent="0.25">
      <c r="A31" s="292" t="s">
        <v>509</v>
      </c>
      <c r="B31" s="289"/>
      <c r="C31" s="290"/>
    </row>
    <row r="32" spans="1:3" ht="15" x14ac:dyDescent="0.25">
      <c r="A32" s="288" t="s">
        <v>510</v>
      </c>
      <c r="B32" s="293">
        <v>2000</v>
      </c>
      <c r="C32" s="291"/>
    </row>
    <row r="33" spans="1:3" ht="15" x14ac:dyDescent="0.25">
      <c r="A33" s="288" t="s">
        <v>511</v>
      </c>
      <c r="B33" s="289">
        <v>508</v>
      </c>
      <c r="C33" s="294"/>
    </row>
    <row r="34" spans="1:3" ht="15" x14ac:dyDescent="0.25">
      <c r="A34" s="288" t="s">
        <v>512</v>
      </c>
      <c r="B34" s="289">
        <v>20000</v>
      </c>
      <c r="C34" s="294"/>
    </row>
    <row r="35" spans="1:3" x14ac:dyDescent="0.2">
      <c r="A35" s="295"/>
      <c r="B35" s="296"/>
      <c r="C35" s="294"/>
    </row>
    <row r="36" spans="1:3" ht="15" x14ac:dyDescent="0.25">
      <c r="A36" s="297" t="s">
        <v>350</v>
      </c>
      <c r="B36" s="289"/>
      <c r="C36" s="291"/>
    </row>
    <row r="37" spans="1:3" ht="15" x14ac:dyDescent="0.25">
      <c r="A37" s="288" t="s">
        <v>570</v>
      </c>
      <c r="B37" s="289">
        <v>1000</v>
      </c>
      <c r="C37" s="291"/>
    </row>
    <row r="38" spans="1:3" ht="15" x14ac:dyDescent="0.25">
      <c r="A38" s="288" t="s">
        <v>545</v>
      </c>
      <c r="B38" s="289">
        <v>10000</v>
      </c>
      <c r="C38" s="291"/>
    </row>
    <row r="39" spans="1:3" ht="15" x14ac:dyDescent="0.25">
      <c r="A39" s="288" t="s">
        <v>571</v>
      </c>
      <c r="B39" s="289"/>
      <c r="C39" s="291">
        <v>400</v>
      </c>
    </row>
    <row r="40" spans="1:3" ht="15" x14ac:dyDescent="0.25">
      <c r="A40" s="288"/>
      <c r="B40" s="289"/>
      <c r="C40" s="291"/>
    </row>
    <row r="41" spans="1:3" ht="15" x14ac:dyDescent="0.25">
      <c r="A41" s="297" t="s">
        <v>351</v>
      </c>
      <c r="B41" s="289"/>
      <c r="C41" s="291"/>
    </row>
    <row r="42" spans="1:3" ht="15" x14ac:dyDescent="0.25">
      <c r="A42" s="288" t="s">
        <v>546</v>
      </c>
      <c r="B42" s="289">
        <v>7000</v>
      </c>
      <c r="C42" s="291"/>
    </row>
    <row r="43" spans="1:3" ht="15.75" thickBot="1" x14ac:dyDescent="0.3">
      <c r="A43" s="298"/>
      <c r="B43" s="299"/>
      <c r="C43" s="300"/>
    </row>
    <row r="44" spans="1:3" ht="15.75" thickBot="1" x14ac:dyDescent="0.3">
      <c r="A44" s="301" t="s">
        <v>346</v>
      </c>
      <c r="B44" s="302">
        <f>SUM(B3:B43)</f>
        <v>562394</v>
      </c>
      <c r="C44" s="302">
        <f>SUM(C3:C43)</f>
        <v>362891</v>
      </c>
    </row>
    <row r="45" spans="1:3" ht="15.75" thickBot="1" x14ac:dyDescent="0.3">
      <c r="A45" s="301" t="s">
        <v>513</v>
      </c>
      <c r="B45" s="403">
        <f>SUM(B44+C44)</f>
        <v>925285</v>
      </c>
      <c r="C45" s="404"/>
    </row>
  </sheetData>
  <mergeCells count="3">
    <mergeCell ref="A1:A2"/>
    <mergeCell ref="B1:C1"/>
    <mergeCell ref="B45:C45"/>
  </mergeCells>
  <pageMargins left="0.70866141732283472" right="0.70866141732283472" top="0.91" bottom="0.74803149606299213" header="0.31496062992125984" footer="0.31496062992125984"/>
  <pageSetup paperSize="9" scale="91" orientation="portrait" r:id="rId1"/>
  <headerFooter>
    <oddHeader>&amp;R8. sz. melléklet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M40"/>
  <sheetViews>
    <sheetView view="pageBreakPreview" zoomScaleNormal="120" zoomScaleSheetLayoutView="100" workbookViewId="0">
      <selection activeCell="F23" sqref="F23"/>
    </sheetView>
  </sheetViews>
  <sheetFormatPr defaultRowHeight="12.75" x14ac:dyDescent="0.2"/>
  <cols>
    <col min="2" max="2" width="34" customWidth="1"/>
    <col min="3" max="3" width="12.5" customWidth="1"/>
    <col min="7" max="7" width="16.5" customWidth="1"/>
    <col min="11" max="11" width="12.6640625" customWidth="1"/>
    <col min="12" max="13" width="15" customWidth="1"/>
  </cols>
  <sheetData>
    <row r="1" spans="1:13" ht="15.75" customHeight="1" x14ac:dyDescent="0.25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3" ht="15.75" x14ac:dyDescent="0.25">
      <c r="A2" s="406" t="s">
        <v>530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</row>
    <row r="3" spans="1:13" ht="15.75" customHeight="1" x14ac:dyDescent="0.25">
      <c r="A3" s="407"/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110"/>
      <c r="M3" s="110"/>
    </row>
    <row r="4" spans="1:13" ht="15.75" x14ac:dyDescent="0.25">
      <c r="A4" s="109"/>
      <c r="B4" s="109"/>
      <c r="C4" s="109"/>
      <c r="D4" s="109"/>
      <c r="E4" s="109"/>
      <c r="F4" s="109"/>
      <c r="G4" s="109"/>
      <c r="H4" s="115"/>
      <c r="I4" s="115"/>
      <c r="J4" s="115"/>
      <c r="K4" s="115"/>
      <c r="L4" s="111"/>
      <c r="M4" s="111"/>
    </row>
    <row r="5" spans="1:13" x14ac:dyDescent="0.2">
      <c r="B5" s="117"/>
      <c r="C5" s="117"/>
      <c r="D5" s="117"/>
      <c r="E5" s="117"/>
      <c r="F5" s="117"/>
      <c r="H5" s="116"/>
      <c r="I5" s="116"/>
      <c r="J5" s="117"/>
      <c r="K5" s="117"/>
      <c r="L5" s="118"/>
      <c r="M5" s="118"/>
    </row>
    <row r="6" spans="1:13" x14ac:dyDescent="0.2">
      <c r="B6" s="408" t="s">
        <v>362</v>
      </c>
      <c r="C6" s="408"/>
      <c r="D6" s="408"/>
      <c r="E6" s="165"/>
      <c r="F6" s="168" t="s">
        <v>349</v>
      </c>
      <c r="H6" s="116"/>
      <c r="I6" s="116"/>
      <c r="J6" s="117"/>
      <c r="K6" s="117"/>
      <c r="L6" s="118"/>
      <c r="M6" s="118"/>
    </row>
    <row r="7" spans="1:13" x14ac:dyDescent="0.2">
      <c r="B7" s="326"/>
      <c r="C7" s="326"/>
      <c r="D7" s="326"/>
      <c r="E7" s="165"/>
      <c r="F7" s="168"/>
      <c r="H7" s="116"/>
      <c r="I7" s="116"/>
      <c r="J7" s="117"/>
      <c r="K7" s="117"/>
      <c r="L7" s="118"/>
      <c r="M7" s="118"/>
    </row>
    <row r="8" spans="1:13" ht="16.5" customHeight="1" x14ac:dyDescent="0.2">
      <c r="B8" s="167" t="s">
        <v>344</v>
      </c>
      <c r="C8" s="167"/>
      <c r="D8" s="165"/>
      <c r="E8" s="165"/>
      <c r="F8" s="165">
        <v>7000</v>
      </c>
      <c r="G8" s="118"/>
      <c r="H8" s="118"/>
    </row>
    <row r="9" spans="1:13" ht="16.5" customHeight="1" x14ac:dyDescent="0.2">
      <c r="B9" s="167" t="s">
        <v>533</v>
      </c>
      <c r="C9" s="167"/>
      <c r="D9" s="165"/>
      <c r="E9" s="165"/>
      <c r="F9" s="165">
        <v>450</v>
      </c>
      <c r="G9" s="118"/>
      <c r="H9" s="118"/>
    </row>
    <row r="10" spans="1:13" x14ac:dyDescent="0.2">
      <c r="B10" s="167" t="s">
        <v>345</v>
      </c>
      <c r="C10" s="167"/>
      <c r="D10" s="165"/>
      <c r="E10" s="165"/>
      <c r="F10" s="165">
        <v>50</v>
      </c>
      <c r="G10" s="118"/>
      <c r="H10" s="118"/>
    </row>
    <row r="11" spans="1:13" x14ac:dyDescent="0.2">
      <c r="B11" s="167" t="s">
        <v>532</v>
      </c>
      <c r="C11" s="167"/>
      <c r="D11" s="165"/>
      <c r="E11" s="165"/>
      <c r="F11" s="165">
        <v>4000</v>
      </c>
      <c r="G11" s="118"/>
      <c r="H11" s="118"/>
    </row>
    <row r="12" spans="1:13" x14ac:dyDescent="0.2">
      <c r="B12" s="165" t="s">
        <v>531</v>
      </c>
      <c r="C12" s="165"/>
      <c r="D12" s="165"/>
      <c r="E12" s="165"/>
      <c r="F12" s="165">
        <v>4100</v>
      </c>
      <c r="H12" s="116"/>
      <c r="I12" s="119"/>
      <c r="J12" s="117"/>
      <c r="K12" s="117"/>
      <c r="L12" s="118"/>
      <c r="M12" s="118"/>
    </row>
    <row r="13" spans="1:13" x14ac:dyDescent="0.2">
      <c r="B13" s="165" t="s">
        <v>352</v>
      </c>
      <c r="C13" s="165"/>
      <c r="D13" s="165"/>
      <c r="E13" s="165"/>
      <c r="F13" s="165">
        <v>400</v>
      </c>
      <c r="H13" s="116"/>
      <c r="I13" s="119"/>
      <c r="J13" s="117"/>
      <c r="K13" s="117"/>
      <c r="L13" s="118"/>
      <c r="M13" s="118"/>
    </row>
    <row r="14" spans="1:13" x14ac:dyDescent="0.2">
      <c r="B14" s="165" t="s">
        <v>514</v>
      </c>
      <c r="C14" s="165"/>
      <c r="D14" s="165"/>
      <c r="E14" s="165"/>
      <c r="F14" s="165">
        <v>183747</v>
      </c>
      <c r="H14" s="116"/>
      <c r="I14" s="119"/>
      <c r="J14" s="117"/>
      <c r="K14" s="117"/>
      <c r="L14" s="118"/>
      <c r="M14" s="118"/>
    </row>
    <row r="15" spans="1:13" x14ac:dyDescent="0.2">
      <c r="B15" s="165" t="s">
        <v>346</v>
      </c>
      <c r="C15" s="165"/>
      <c r="D15" s="165"/>
      <c r="E15" s="165"/>
      <c r="F15" s="165">
        <f>SUM(F8:F14)</f>
        <v>199747</v>
      </c>
      <c r="H15" s="116"/>
      <c r="I15" s="116"/>
      <c r="J15" s="117"/>
      <c r="K15" s="117"/>
      <c r="L15" s="118"/>
      <c r="M15" s="118"/>
    </row>
    <row r="16" spans="1:13" x14ac:dyDescent="0.2">
      <c r="B16" s="165"/>
      <c r="C16" s="165"/>
      <c r="D16" s="165"/>
      <c r="E16" s="165"/>
      <c r="F16" s="165"/>
      <c r="H16" s="116"/>
      <c r="I16" s="116"/>
      <c r="J16" s="117"/>
      <c r="K16" s="117"/>
      <c r="L16" s="118"/>
      <c r="M16" s="118"/>
    </row>
    <row r="17" spans="2:13" x14ac:dyDescent="0.2">
      <c r="B17" s="408" t="s">
        <v>353</v>
      </c>
      <c r="C17" s="408"/>
      <c r="D17" s="408"/>
      <c r="E17" s="165"/>
      <c r="F17" s="165"/>
      <c r="H17" s="116"/>
      <c r="I17" s="116"/>
      <c r="J17" s="117"/>
      <c r="K17" s="117"/>
      <c r="L17" s="118"/>
      <c r="M17" s="118"/>
    </row>
    <row r="18" spans="2:13" ht="16.5" customHeight="1" x14ac:dyDescent="0.25">
      <c r="B18" s="165" t="s">
        <v>347</v>
      </c>
      <c r="C18" s="165"/>
      <c r="D18" s="165"/>
      <c r="E18" s="165"/>
      <c r="F18" s="165">
        <v>700</v>
      </c>
      <c r="H18" s="112"/>
      <c r="I18" s="113"/>
      <c r="J18" s="113"/>
      <c r="K18" s="113"/>
      <c r="L18" s="114"/>
      <c r="M18" s="114"/>
    </row>
    <row r="19" spans="2:13" ht="16.5" customHeight="1" x14ac:dyDescent="0.25">
      <c r="B19" s="165" t="s">
        <v>348</v>
      </c>
      <c r="C19" s="165"/>
      <c r="D19" s="165"/>
      <c r="E19" s="165"/>
      <c r="F19" s="165">
        <v>29100</v>
      </c>
      <c r="H19" s="134"/>
      <c r="I19" s="113"/>
      <c r="J19" s="113"/>
      <c r="K19" s="113"/>
      <c r="L19" s="114"/>
      <c r="M19" s="114"/>
    </row>
    <row r="20" spans="2:13" ht="16.5" customHeight="1" x14ac:dyDescent="0.25">
      <c r="B20" s="165" t="s">
        <v>515</v>
      </c>
      <c r="C20" s="165"/>
      <c r="D20" s="165"/>
      <c r="E20" s="165"/>
      <c r="F20" s="165">
        <v>1000</v>
      </c>
      <c r="H20" s="112"/>
      <c r="I20" s="113"/>
      <c r="J20" s="113"/>
      <c r="K20" s="113"/>
      <c r="L20" s="114"/>
      <c r="M20" s="114"/>
    </row>
    <row r="21" spans="2:13" ht="16.5" customHeight="1" x14ac:dyDescent="0.25">
      <c r="B21" s="165" t="s">
        <v>516</v>
      </c>
      <c r="C21" s="165"/>
      <c r="D21" s="165"/>
      <c r="E21" s="165"/>
      <c r="F21" s="165">
        <v>2000</v>
      </c>
      <c r="H21" s="112"/>
      <c r="I21" s="113"/>
      <c r="J21" s="113"/>
      <c r="K21" s="113"/>
      <c r="L21" s="114"/>
      <c r="M21" s="114"/>
    </row>
    <row r="22" spans="2:13" ht="16.5" customHeight="1" x14ac:dyDescent="0.25">
      <c r="B22" s="165" t="s">
        <v>579</v>
      </c>
      <c r="C22" s="165"/>
      <c r="D22" s="165"/>
      <c r="E22" s="165"/>
      <c r="F22" s="165">
        <v>5000</v>
      </c>
      <c r="H22" s="112"/>
      <c r="I22" s="113"/>
      <c r="J22" s="113"/>
      <c r="K22" s="113"/>
      <c r="L22" s="114"/>
      <c r="M22" s="114"/>
    </row>
    <row r="23" spans="2:13" ht="16.5" customHeight="1" x14ac:dyDescent="0.25">
      <c r="B23" s="165" t="s">
        <v>346</v>
      </c>
      <c r="C23" s="165"/>
      <c r="D23" s="165"/>
      <c r="E23" s="165"/>
      <c r="F23" s="165">
        <f>SUM(F18:F22)</f>
        <v>37800</v>
      </c>
      <c r="H23" s="112"/>
      <c r="I23" s="113"/>
      <c r="J23" s="113"/>
      <c r="K23" s="113"/>
      <c r="L23" s="114"/>
      <c r="M23" s="114"/>
    </row>
    <row r="24" spans="2:13" ht="16.5" customHeight="1" x14ac:dyDescent="0.25">
      <c r="B24" s="165"/>
      <c r="C24" s="165"/>
      <c r="D24" s="165"/>
      <c r="E24" s="165"/>
      <c r="F24" s="165"/>
      <c r="H24" s="112"/>
      <c r="I24" s="113"/>
      <c r="J24" s="113"/>
      <c r="K24" s="113"/>
      <c r="L24" s="114"/>
      <c r="M24" s="114"/>
    </row>
    <row r="25" spans="2:13" ht="16.5" customHeight="1" x14ac:dyDescent="0.25">
      <c r="B25" s="166" t="s">
        <v>354</v>
      </c>
      <c r="C25" s="166"/>
      <c r="D25" s="166"/>
      <c r="E25" s="166"/>
      <c r="F25" s="166">
        <f>SUM(F15+F23)</f>
        <v>237547</v>
      </c>
      <c r="H25" s="112"/>
      <c r="I25" s="113"/>
      <c r="J25" s="113"/>
      <c r="K25" s="113"/>
      <c r="L25" s="114"/>
      <c r="M25" s="114"/>
    </row>
    <row r="26" spans="2:13" ht="16.5" customHeight="1" x14ac:dyDescent="0.25">
      <c r="B26" s="165"/>
      <c r="C26" s="165"/>
      <c r="D26" s="165"/>
      <c r="E26" s="165"/>
      <c r="F26" s="165"/>
      <c r="H26" s="112"/>
      <c r="I26" s="113"/>
      <c r="J26" s="113"/>
      <c r="K26" s="113"/>
      <c r="L26" s="114"/>
      <c r="M26" s="114"/>
    </row>
    <row r="27" spans="2:13" ht="16.5" customHeight="1" x14ac:dyDescent="0.25">
      <c r="B27" s="405" t="s">
        <v>534</v>
      </c>
      <c r="C27" s="405"/>
      <c r="D27" s="166"/>
      <c r="E27" s="166"/>
      <c r="F27" s="166">
        <v>1500</v>
      </c>
      <c r="H27" s="112"/>
      <c r="I27" s="113"/>
      <c r="J27" s="113"/>
      <c r="K27" s="113"/>
      <c r="L27" s="114"/>
      <c r="M27" s="114"/>
    </row>
    <row r="28" spans="2:13" ht="16.5" customHeight="1" x14ac:dyDescent="0.25">
      <c r="B28" s="117"/>
      <c r="C28" s="117"/>
      <c r="D28" s="117"/>
      <c r="E28" s="117"/>
      <c r="F28" s="117"/>
      <c r="H28" s="112"/>
      <c r="I28" s="113"/>
      <c r="J28" s="113"/>
      <c r="K28" s="113"/>
      <c r="L28" s="114"/>
      <c r="M28" s="114"/>
    </row>
    <row r="29" spans="2:13" ht="16.5" customHeight="1" x14ac:dyDescent="0.25">
      <c r="H29" s="112"/>
      <c r="I29" s="113"/>
      <c r="J29" s="113"/>
      <c r="K29" s="113"/>
      <c r="L29" s="114"/>
      <c r="M29" s="114"/>
    </row>
    <row r="30" spans="2:13" ht="16.5" customHeight="1" x14ac:dyDescent="0.25">
      <c r="H30" s="112"/>
      <c r="I30" s="113"/>
      <c r="J30" s="113"/>
      <c r="K30" s="113"/>
      <c r="L30" s="114"/>
      <c r="M30" s="114"/>
    </row>
    <row r="31" spans="2:13" ht="16.5" customHeight="1" x14ac:dyDescent="0.25">
      <c r="H31" s="112"/>
      <c r="I31" s="113"/>
      <c r="J31" s="113"/>
      <c r="K31" s="113"/>
      <c r="L31" s="114"/>
      <c r="M31" s="114"/>
    </row>
    <row r="32" spans="2:13" ht="16.5" customHeight="1" x14ac:dyDescent="0.25">
      <c r="H32" s="112"/>
      <c r="I32" s="113"/>
      <c r="J32" s="113"/>
      <c r="K32" s="113"/>
      <c r="L32" s="114"/>
      <c r="M32" s="114"/>
    </row>
    <row r="33" spans="8:13" ht="16.5" customHeight="1" x14ac:dyDescent="0.25">
      <c r="H33" s="112"/>
      <c r="I33" s="113"/>
      <c r="J33" s="113"/>
      <c r="K33" s="113"/>
      <c r="L33" s="114"/>
      <c r="M33" s="114"/>
    </row>
    <row r="34" spans="8:13" ht="16.5" customHeight="1" x14ac:dyDescent="0.25">
      <c r="H34" s="112"/>
      <c r="I34" s="113"/>
      <c r="J34" s="113"/>
      <c r="K34" s="113"/>
      <c r="L34" s="114"/>
      <c r="M34" s="114"/>
    </row>
    <row r="35" spans="8:13" ht="16.5" customHeight="1" x14ac:dyDescent="0.25">
      <c r="H35" s="112"/>
      <c r="I35" s="113"/>
      <c r="J35" s="113"/>
      <c r="K35" s="113"/>
      <c r="L35" s="114"/>
      <c r="M35" s="114"/>
    </row>
    <row r="39" spans="8:13" ht="15.75" customHeight="1" x14ac:dyDescent="0.2"/>
    <row r="40" spans="8:13" ht="16.5" customHeight="1" x14ac:dyDescent="0.2"/>
  </sheetData>
  <sheetProtection selectLockedCells="1" selectUnlockedCells="1"/>
  <mergeCells count="6">
    <mergeCell ref="B27:C27"/>
    <mergeCell ref="A2:K2"/>
    <mergeCell ref="A3:G3"/>
    <mergeCell ref="H3:K3"/>
    <mergeCell ref="B6:D6"/>
    <mergeCell ref="B17:D17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0" firstPageNumber="0" orientation="portrait" r:id="rId1"/>
  <headerFooter alignWithMargins="0">
    <oddHeader>&amp;R&amp;12 9.sz.melléklet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14</vt:i4>
      </vt:variant>
    </vt:vector>
  </HeadingPairs>
  <TitlesOfParts>
    <vt:vector size="32" baseType="lpstr">
      <vt:lpstr>1.sz. Globális önkormányzat</vt:lpstr>
      <vt:lpstr>2.sz. Önkormányzat</vt:lpstr>
      <vt:lpstr>3.sz. VÜMESZ</vt:lpstr>
      <vt:lpstr>4. mell.KÖH </vt:lpstr>
      <vt:lpstr>5. mell.Művelődési ház </vt:lpstr>
      <vt:lpstr>6. mell.Bölcsőde </vt:lpstr>
      <vt:lpstr>7.sz. működési és felhalm.mérle</vt:lpstr>
      <vt:lpstr>8.mell.Felhalmozási</vt:lpstr>
      <vt:lpstr>9. mell.támogatások</vt:lpstr>
      <vt:lpstr>10. mell.létszámadatok</vt:lpstr>
      <vt:lpstr>11. mell. kötelező feladatok</vt:lpstr>
      <vt:lpstr>12.sz mell. önként váll.feladat</vt:lpstr>
      <vt:lpstr>13.sz mell.állami feladatok</vt:lpstr>
      <vt:lpstr>14. mell. címrend</vt:lpstr>
      <vt:lpstr>15. mell. közvetett támogatások</vt:lpstr>
      <vt:lpstr>16. mell. több éves döntések</vt:lpstr>
      <vt:lpstr>17. mell. előirányzat felhs.üte</vt:lpstr>
      <vt:lpstr>18. mell.gördülő</vt:lpstr>
      <vt:lpstr>'1.sz. Globális önkormányzat'!Nyomtatási_terület</vt:lpstr>
      <vt:lpstr>'12.sz mell. önként váll.feladat'!Nyomtatási_terület</vt:lpstr>
      <vt:lpstr>'13.sz mell.állami feladatok'!Nyomtatási_terület</vt:lpstr>
      <vt:lpstr>'14. mell. címrend'!Nyomtatási_terület</vt:lpstr>
      <vt:lpstr>'16. mell. több éves döntések'!Nyomtatási_terület</vt:lpstr>
      <vt:lpstr>'17. mell. előirányzat felhs.üte'!Nyomtatási_terület</vt:lpstr>
      <vt:lpstr>'18. mell.gördülő'!Nyomtatási_terület</vt:lpstr>
      <vt:lpstr>'2.sz. Önkormányzat'!Nyomtatási_terület</vt:lpstr>
      <vt:lpstr>'3.sz. VÜMESZ'!Nyomtatási_terület</vt:lpstr>
      <vt:lpstr>'4. mell.KÖH '!Nyomtatási_terület</vt:lpstr>
      <vt:lpstr>'5. mell.Művelődési ház '!Nyomtatási_terület</vt:lpstr>
      <vt:lpstr>'6. mell.Bölcsőde '!Nyomtatási_terület</vt:lpstr>
      <vt:lpstr>'7.sz. működési és felhalm.mérle'!Nyomtatási_terület</vt:lpstr>
      <vt:lpstr>'9. mell.támogatások'!Nyomtatási_terület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 András</dc:creator>
  <cp:lastModifiedBy>Orbán Piroska</cp:lastModifiedBy>
  <cp:lastPrinted>2018-02-06T10:33:28Z</cp:lastPrinted>
  <dcterms:created xsi:type="dcterms:W3CDTF">2015-05-13T12:35:38Z</dcterms:created>
  <dcterms:modified xsi:type="dcterms:W3CDTF">2018-02-15T11:37:32Z</dcterms:modified>
</cp:coreProperties>
</file>