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9mell_zárszá2015" sheetId="1" r:id="rId1"/>
  </sheets>
  <calcPr calcId="152511"/>
</workbook>
</file>

<file path=xl/calcChain.xml><?xml version="1.0" encoding="utf-8"?>
<calcChain xmlns="http://schemas.openxmlformats.org/spreadsheetml/2006/main">
  <c r="H11" i="1" l="1"/>
  <c r="H12" i="1"/>
  <c r="H14" i="1"/>
  <c r="H15" i="1"/>
  <c r="H17" i="1"/>
  <c r="H18" i="1"/>
  <c r="H19" i="1"/>
  <c r="H22" i="1"/>
  <c r="H23" i="1"/>
  <c r="H24" i="1"/>
  <c r="H25" i="1"/>
  <c r="H28" i="1"/>
  <c r="H31" i="1"/>
  <c r="H32" i="1"/>
  <c r="H33" i="1"/>
  <c r="H34" i="1"/>
  <c r="H35" i="1"/>
  <c r="H36" i="1"/>
  <c r="H37" i="1"/>
  <c r="H38" i="1"/>
  <c r="H40" i="1"/>
  <c r="H41" i="1"/>
  <c r="H42" i="1"/>
  <c r="H43" i="1"/>
  <c r="H44" i="1"/>
  <c r="H45" i="1"/>
  <c r="H47" i="1"/>
  <c r="H49" i="1"/>
  <c r="H50" i="1"/>
  <c r="H51" i="1"/>
  <c r="H52" i="1"/>
  <c r="H53" i="1"/>
  <c r="H54" i="1"/>
  <c r="H57" i="1"/>
  <c r="H58" i="1"/>
  <c r="H59" i="1"/>
  <c r="H60" i="1"/>
  <c r="H61" i="1"/>
  <c r="H64" i="1"/>
  <c r="H65" i="1"/>
  <c r="H66" i="1"/>
  <c r="H67" i="1"/>
  <c r="H68" i="1"/>
  <c r="H69" i="1"/>
  <c r="H72" i="1"/>
  <c r="H73" i="1"/>
  <c r="H78" i="1"/>
  <c r="H79" i="1"/>
  <c r="H82" i="1"/>
  <c r="H83" i="1"/>
  <c r="H84" i="1"/>
  <c r="H85" i="1"/>
  <c r="H86" i="1"/>
  <c r="H87" i="1"/>
  <c r="H88" i="1"/>
  <c r="H89" i="1"/>
  <c r="H90" i="1"/>
  <c r="H91" i="1"/>
  <c r="H92" i="1"/>
  <c r="H93" i="1"/>
  <c r="H97" i="1"/>
  <c r="H98" i="1"/>
  <c r="H99" i="1"/>
  <c r="H101" i="1"/>
  <c r="H103" i="1"/>
  <c r="H10" i="1"/>
  <c r="G103" i="1"/>
  <c r="G93" i="1"/>
  <c r="G79" i="1"/>
  <c r="G73" i="1"/>
  <c r="G69" i="1"/>
  <c r="G60" i="1"/>
  <c r="G53" i="1"/>
  <c r="G47" i="1"/>
  <c r="G25" i="1"/>
  <c r="G19" i="1"/>
  <c r="G28" i="1" s="1"/>
  <c r="G12" i="1"/>
  <c r="G54" i="1" l="1"/>
  <c r="G61" i="1" s="1"/>
  <c r="E103" i="1"/>
  <c r="E93" i="1"/>
  <c r="E79" i="1"/>
  <c r="E73" i="1"/>
  <c r="E69" i="1"/>
  <c r="E60" i="1"/>
  <c r="E53" i="1"/>
  <c r="E47" i="1"/>
  <c r="E54" i="1" s="1"/>
  <c r="E61" i="1" s="1"/>
  <c r="E25" i="1"/>
  <c r="E19" i="1"/>
  <c r="E28" i="1" l="1"/>
  <c r="E12" i="1"/>
  <c r="F69" i="1" l="1"/>
  <c r="F44" i="1"/>
  <c r="F38" i="1"/>
  <c r="F42" i="1"/>
  <c r="F40" i="1"/>
  <c r="F103" i="1" l="1"/>
  <c r="F93" i="1"/>
  <c r="F79" i="1"/>
  <c r="F73" i="1"/>
  <c r="F60" i="1"/>
  <c r="F53" i="1"/>
  <c r="F34" i="1"/>
  <c r="F47" i="1" s="1"/>
  <c r="F25" i="1"/>
  <c r="F19" i="1"/>
  <c r="F12" i="1"/>
  <c r="F28" i="1" l="1"/>
  <c r="F54" i="1"/>
  <c r="F61" i="1" s="1"/>
</calcChain>
</file>

<file path=xl/sharedStrings.xml><?xml version="1.0" encoding="utf-8"?>
<sst xmlns="http://schemas.openxmlformats.org/spreadsheetml/2006/main" count="177" uniqueCount="126">
  <si>
    <t>EGYES BEVÉTELEK CÉLONKÉNTI RÉSZLETEZÉSE</t>
  </si>
  <si>
    <t>ezer Ft-ban</t>
  </si>
  <si>
    <t>sorszám</t>
  </si>
  <si>
    <t>Megnevezés</t>
  </si>
  <si>
    <t xml:space="preserve">2015.évi </t>
  </si>
  <si>
    <t>előirányzat</t>
  </si>
  <si>
    <t>I. Működési költségvetés bevételei</t>
  </si>
  <si>
    <t>1.</t>
  </si>
  <si>
    <t>Közhatalmi bevételek</t>
  </si>
  <si>
    <t>1)</t>
  </si>
  <si>
    <t>Vagyoni típusú adók</t>
  </si>
  <si>
    <t xml:space="preserve"> -</t>
  </si>
  <si>
    <t>Építményadó</t>
  </si>
  <si>
    <t>Telekadó</t>
  </si>
  <si>
    <t>Vagyoni típusú adók összesen:</t>
  </si>
  <si>
    <t>2)</t>
  </si>
  <si>
    <t>Értékesítési és forgalmi adók</t>
  </si>
  <si>
    <t>3)</t>
  </si>
  <si>
    <t>Gépjárműadók</t>
  </si>
  <si>
    <t>4)</t>
  </si>
  <si>
    <t>Egyéb áruhasználati és szolgáltatási adók</t>
  </si>
  <si>
    <t>Tartózkodás után fizetett idegenforgalmi adó</t>
  </si>
  <si>
    <t>Talajterhelési díj</t>
  </si>
  <si>
    <t>Egyéb áruhasználati és szolgáltatási adók összesen:</t>
  </si>
  <si>
    <t>5)</t>
  </si>
  <si>
    <t>Egyéb közhatalmi bevételek</t>
  </si>
  <si>
    <t>Szabálysértési, helyszíni, közigazgatási birságok önkormányzatot megillető része</t>
  </si>
  <si>
    <t>Egyéb birságok bevételei</t>
  </si>
  <si>
    <t>Pénzbüntetés, elkobzás, késedelmi és önellenőrzési pótlék</t>
  </si>
  <si>
    <t>Egyéb közhatalmi bevételek összesen:</t>
  </si>
  <si>
    <t>Közhatalmi bevételek összesen:</t>
  </si>
  <si>
    <t>2.</t>
  </si>
  <si>
    <t>Egyéb működési célú támogatások bevételei ÁH- on belülről:</t>
  </si>
  <si>
    <t>Önkormányzat költségvetésében</t>
  </si>
  <si>
    <t>Sóstói tábor működtetéséhez önkormányzatoktól átvett támogatás (081071 korm-i funkció)</t>
  </si>
  <si>
    <t>DÁM Társulás által működéshez átadott (066020 korm-i funkció)</t>
  </si>
  <si>
    <t xml:space="preserve">DDR Ivóvízminőség -javító önk.társ. Által működéshez átadott (063020 korm.funkció) </t>
  </si>
  <si>
    <t>6)</t>
  </si>
  <si>
    <t>EFI program EU-s működési támogatása (074054 korm.funkció)</t>
  </si>
  <si>
    <t>7)</t>
  </si>
  <si>
    <t>Hosszabb időtartamú közfoglalkoztatás támogatása (041233 korm-i funkció)</t>
  </si>
  <si>
    <t xml:space="preserve"> 8)</t>
  </si>
  <si>
    <t>Közfoglakoztatási mintaprogram támogatása (041237 korm.funkció)</t>
  </si>
  <si>
    <t>9)</t>
  </si>
  <si>
    <t>2013.évi támogatások elszámolási módosítása miatti bevétel (018010 korm.funkció)</t>
  </si>
  <si>
    <t>10)</t>
  </si>
  <si>
    <t>NRSZH támogatás szociális foglalkoztatáshoz</t>
  </si>
  <si>
    <t>11)</t>
  </si>
  <si>
    <t>ÁROP -1.A.3-2014-2014-0110 program EU-s működési támogatása (011130 korm.funkció)</t>
  </si>
  <si>
    <t>12)</t>
  </si>
  <si>
    <t>Közfoglakoztatási mintaprogram egységes területal., ill. Mg.biztosításhoz tám. (041237 korm.funkció)</t>
  </si>
  <si>
    <t>13)</t>
  </si>
  <si>
    <t>Diákmunka támogatása(066020 korm.funkció)</t>
  </si>
  <si>
    <t>15)</t>
  </si>
  <si>
    <t>Természetbeni támogatás - Erzsébet utalvány gyermekvédelmi támogatás (018010 korm.funkció)</t>
  </si>
  <si>
    <t>16)</t>
  </si>
  <si>
    <t>Roma Nemzetiségi Önkormányzattól visszatérítendő támogatás megtérülése (900060 Korm.funkció)</t>
  </si>
  <si>
    <t>Egyéb működési célú támogatások ÁH-on belülről részösszesen:</t>
  </si>
  <si>
    <t>17)</t>
  </si>
  <si>
    <t>Társadalombiztosítási alapból átvett pénzeszköz</t>
  </si>
  <si>
    <t xml:space="preserve">    - Védőnői szolgálat működtetéséhez (074031 korm-i funkció)</t>
  </si>
  <si>
    <t xml:space="preserve">    - iskola védőnői feladatokra (074032 korm-i funkció)</t>
  </si>
  <si>
    <t xml:space="preserve">   - Fogorvosi körzet (üres) müködéséhez (072311 korm.funkció)</t>
  </si>
  <si>
    <t xml:space="preserve">   - Gyermekorvosi körzet (üres) működéséhez (072110 korm.funkció)</t>
  </si>
  <si>
    <t>Társadalombiztosítási alapból átvett pénzeszköz összesen:</t>
  </si>
  <si>
    <t>Önkormányzat egyéb működési célú támogatásai ÁH-on belülről összesen:</t>
  </si>
  <si>
    <t>Költségvetési szervek költségvetésében</t>
  </si>
  <si>
    <t>Könnyü László Városi Könyvtár és Helytörténeti Gyűjtemény</t>
  </si>
  <si>
    <t>SZJA felajánlott 1 % (082044 korm-i funkció)</t>
  </si>
  <si>
    <t>Nemzeti Kulturális Alaptól "Kamaszságok a könyvtárban" pályázati támogatás (082044 korm.funkció)</t>
  </si>
  <si>
    <t>Nemzeti Kulturális Alaptól "Népmese hete" pályázati támogatás (082044 korm.funkció)</t>
  </si>
  <si>
    <t>Intézmény összesen:</t>
  </si>
  <si>
    <t>Egyéb működési célú támogatások bevételei ÁH-on belülről összesen:</t>
  </si>
  <si>
    <t>3.</t>
  </si>
  <si>
    <t>Működési célú átvett pénzeszköz államháztartáson kívülről</t>
  </si>
  <si>
    <t>3-as Kézfogás NKft térítése a 2014.évi kezességvállalási fizetési köt-ből 2015.évi részlet (066020 korm.funkció)</t>
  </si>
  <si>
    <t>Lengyel testvérváros hozzájárulása a ifjúsági találkozó költségeihez(011130 korm.funkció)</t>
  </si>
  <si>
    <t>Helyi szociális rendelet szerinti segélykölcsönök megtérülése</t>
  </si>
  <si>
    <t>Működési célú átvett pénzeszköz államháztartáson kívülről összesen:</t>
  </si>
  <si>
    <t>Helytörténeti Alapítványtól "Tanulmányok Tamási történetéből" könyv kiadásához</t>
  </si>
  <si>
    <t>II. Felhalmozási költségvetés bevételei</t>
  </si>
  <si>
    <t>Felhalmozási bevételek:</t>
  </si>
  <si>
    <t>Tárgyi eszközök, immateriális javak értékesítése</t>
  </si>
  <si>
    <t>Ingatlanok értékesítése (010050 korm.funkció)</t>
  </si>
  <si>
    <t>Tárgyi eszközök, immateriális javak értékesítése összesen:</t>
  </si>
  <si>
    <t>Egyéb felhalmozási célú támogatások bevételei ÁH-on belülről:</t>
  </si>
  <si>
    <t>Szennyvízberuházás EU-s támogatás (052020 korm-i funkció)</t>
  </si>
  <si>
    <t>Szennyvízberuházáshoz önerő kieg. (052020 korm-i funkció)</t>
  </si>
  <si>
    <t>Geotermikus energia hasznosítás és közműrendszer kiépítéséhez EU-s tám. (066020 korm-i funkció)</t>
  </si>
  <si>
    <t>Geotermikus energia hasznosítás és közműrendszer kiépítéséhez önerő kieg. (066020 korm-i funkció)</t>
  </si>
  <si>
    <t>Közvilágítás energiatakarékos átalakítása EU-s tám. KEOP-5.5.0/K14-2014-0005 (064010 korm.funkció)</t>
  </si>
  <si>
    <t>Kerékpárút hálózat kialakítása Tamási városban (DDOP) beruházáshoz EU-s tám. (045120 korm-i funkció)</t>
  </si>
  <si>
    <t>Kerékpárút-hálózat fejlesztése beruházás önerő kieg. (045120 korm-i funkció)</t>
  </si>
  <si>
    <t>8)</t>
  </si>
  <si>
    <t>EFI program EU-s felhalmozási támogatása (074054 korm.funkció)</t>
  </si>
  <si>
    <t>Gimnázium energetikai fejlesztése EU-s támogatással (092260 korm-i funkció)</t>
  </si>
  <si>
    <t>DÁM szobor megvalósítására és feállítására Tamási központjában Nemzeti Kulturális Alaptól</t>
  </si>
  <si>
    <t>Tanyagondnoki ellátáshoz mikrobusz beszerzésre MVH-tól</t>
  </si>
  <si>
    <t>Egyéb felhalmozási célú támogatások bevételei ÁH-on belülről összesen:</t>
  </si>
  <si>
    <t xml:space="preserve">Felhalmozási célú átvett pénzeszköz államháztartáson kívülről </t>
  </si>
  <si>
    <t>Felhalmozási célú visszatérítendő támogatások, kölcsönök visszatérülése</t>
  </si>
  <si>
    <t>Lakásépítésre,vásárlásra,felújításra adott helyi pénzbeli tám. lakosságnak visszatérülése (061030 korm-i funkció)</t>
  </si>
  <si>
    <t>Kárpátaljai magyar honfitársak megsegítésére támogatás lakosságtól</t>
  </si>
  <si>
    <t>eredeti</t>
  </si>
  <si>
    <t>módosított</t>
  </si>
  <si>
    <t>2015. évi</t>
  </si>
  <si>
    <t>teljesítés</t>
  </si>
  <si>
    <t>Teljesítés</t>
  </si>
  <si>
    <t>%-a</t>
  </si>
  <si>
    <t>19. számú melléklet</t>
  </si>
  <si>
    <t>Működési célú átvett pénzeszköz államháztartáson kívülről mindösszesen:</t>
  </si>
  <si>
    <t>Magánszemélyek jövedelemadói</t>
  </si>
  <si>
    <t xml:space="preserve">A termőföld bérbeadásából származó jövedelem utáni személyi jövedelemadó </t>
  </si>
  <si>
    <t>Igazgatási szolgáltatási díj</t>
  </si>
  <si>
    <t>EFI program  működési támogatása (074054 korm.funkció)</t>
  </si>
  <si>
    <t>18)</t>
  </si>
  <si>
    <t>Tamási 2009 FC részére kölcsön a sportpálya beruházás áfa fedezetéhez megtérülése(900060 Korm.funkció)</t>
  </si>
  <si>
    <t>Tamási Önkéntes Tűzoltó Egyesület részére kölcsön gépjármű beszerzés pályázati összeg megelőleg. megt.(900060 korm.funkció)</t>
  </si>
  <si>
    <t>Gimnáziumnál felújítási költségekhez Pécsi Egyházmegyétől pénzeszköz átvétel(092260 korm.funkció)</t>
  </si>
  <si>
    <t>Szennyvízberuházáshoz lakossági hozzájárulás</t>
  </si>
  <si>
    <t>Egyéb felhalmozási célú átvett pénzeszköz</t>
  </si>
  <si>
    <t>Felhalmozási célúátvett pénzeszköz összesen:</t>
  </si>
  <si>
    <t>Tamási Kerékpáros Clubtól és Tamási 2009 FC-től visszatérítendő támogatás megtérülése (900060 Korm.funkció)</t>
  </si>
  <si>
    <r>
      <t xml:space="preserve">Állandó jelleggel végzett iparűzési tevékenség után fizetett </t>
    </r>
    <r>
      <rPr>
        <b/>
        <sz val="12"/>
        <rFont val="Times New Roman"/>
        <family val="1"/>
        <charset val="238"/>
      </rPr>
      <t>iparűzési adó</t>
    </r>
  </si>
  <si>
    <r>
      <t xml:space="preserve">ÁROP-1.A.5-2013-0042 pályázathoz </t>
    </r>
    <r>
      <rPr>
        <b/>
        <sz val="12"/>
        <rFont val="Times New Roman"/>
        <family val="1"/>
        <charset val="238"/>
      </rPr>
      <t>EU</t>
    </r>
    <r>
      <rPr>
        <sz val="12"/>
        <rFont val="Times New Roman"/>
        <family val="1"/>
        <charset val="238"/>
      </rPr>
      <t>-s működési támogatás (011130 korm.-i funkció)</t>
    </r>
  </si>
  <si>
    <r>
      <t xml:space="preserve">Komplex társ.-i program Tamási szegregátumában Kosbán és Újvárhegyen TÁMOP-5.3.6-11/1-2012-0040 pályázathoz </t>
    </r>
    <r>
      <rPr>
        <b/>
        <sz val="12"/>
        <rFont val="Times New Roman"/>
        <family val="1"/>
        <charset val="238"/>
      </rPr>
      <t>EU</t>
    </r>
    <r>
      <rPr>
        <sz val="12"/>
        <rFont val="Times New Roman"/>
        <family val="1"/>
        <charset val="238"/>
      </rPr>
      <t>-s működési támogatás (01113 korm-i funkció)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</si>
</sst>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7">
    <xf numFmtId="0" fontId="0" fillId="0" borderId="0" xfId="0"/>
    <xf numFmtId="0" fontId="2" fillId="0" borderId="0" xfId="0" applyFont="1" applyAlignment="1">
      <alignment horizontal="right"/>
    </xf>
    <xf numFmtId="3" fontId="2" fillId="0" borderId="0" xfId="0" applyNumberFormat="1" applyFont="1" applyAlignment="1"/>
    <xf numFmtId="3" fontId="2" fillId="0" borderId="0" xfId="0" applyNumberFormat="1" applyFont="1" applyAlignment="1">
      <alignment horizontal="right"/>
    </xf>
    <xf numFmtId="0" fontId="2" fillId="0" borderId="0" xfId="0" applyFont="1"/>
    <xf numFmtId="3" fontId="3" fillId="0" borderId="0" xfId="0" applyNumberFormat="1" applyFont="1" applyAlignment="1">
      <alignment horizontal="center"/>
    </xf>
    <xf numFmtId="3" fontId="2" fillId="0" borderId="0" xfId="0" applyNumberFormat="1" applyFont="1"/>
    <xf numFmtId="3" fontId="2" fillId="0" borderId="0" xfId="0" applyNumberFormat="1" applyFont="1" applyFill="1" applyAlignment="1">
      <alignment horizontal="right"/>
    </xf>
    <xf numFmtId="3" fontId="2" fillId="0" borderId="40" xfId="0" applyNumberFormat="1" applyFont="1" applyBorder="1"/>
    <xf numFmtId="3" fontId="2" fillId="0" borderId="40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3" fontId="2" fillId="0" borderId="29" xfId="0" applyNumberFormat="1" applyFont="1" applyFill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3" fontId="2" fillId="0" borderId="20" xfId="0" applyNumberFormat="1" applyFont="1" applyFill="1" applyBorder="1" applyAlignment="1">
      <alignment horizontal="center"/>
    </xf>
    <xf numFmtId="3" fontId="2" fillId="0" borderId="34" xfId="0" applyNumberFormat="1" applyFont="1" applyFill="1" applyBorder="1" applyAlignment="1">
      <alignment horizontal="center"/>
    </xf>
    <xf numFmtId="3" fontId="2" fillId="0" borderId="18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41" xfId="0" applyFont="1" applyFill="1" applyBorder="1" applyAlignment="1">
      <alignment horizontal="right"/>
    </xf>
    <xf numFmtId="0" fontId="2" fillId="0" borderId="40" xfId="0" applyFont="1" applyFill="1" applyBorder="1" applyAlignment="1">
      <alignment horizontal="right"/>
    </xf>
    <xf numFmtId="0" fontId="2" fillId="0" borderId="42" xfId="0" applyFont="1" applyFill="1" applyBorder="1" applyAlignment="1">
      <alignment horizontal="right"/>
    </xf>
    <xf numFmtId="0" fontId="2" fillId="0" borderId="28" xfId="0" applyFont="1" applyFill="1" applyBorder="1"/>
    <xf numFmtId="3" fontId="2" fillId="0" borderId="43" xfId="0" applyNumberFormat="1" applyFont="1" applyFill="1" applyBorder="1" applyAlignment="1">
      <alignment horizontal="center"/>
    </xf>
    <xf numFmtId="3" fontId="2" fillId="0" borderId="35" xfId="0" applyNumberFormat="1" applyFont="1" applyFill="1" applyBorder="1" applyAlignment="1">
      <alignment horizontal="center"/>
    </xf>
    <xf numFmtId="3" fontId="2" fillId="0" borderId="28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0" xfId="0" applyFont="1" applyFill="1" applyBorder="1" applyAlignment="1">
      <alignment horizontal="left"/>
    </xf>
    <xf numFmtId="3" fontId="2" fillId="0" borderId="30" xfId="0" applyNumberFormat="1" applyFont="1" applyFill="1" applyBorder="1" applyAlignment="1">
      <alignment horizontal="center"/>
    </xf>
    <xf numFmtId="3" fontId="2" fillId="0" borderId="9" xfId="0" applyNumberFormat="1" applyFont="1" applyBorder="1"/>
    <xf numFmtId="0" fontId="2" fillId="0" borderId="9" xfId="0" applyFont="1" applyBorder="1"/>
    <xf numFmtId="0" fontId="3" fillId="0" borderId="13" xfId="0" applyFont="1" applyFill="1" applyBorder="1" applyAlignment="1">
      <alignment horizontal="right"/>
    </xf>
    <xf numFmtId="0" fontId="4" fillId="0" borderId="14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3" fontId="2" fillId="0" borderId="14" xfId="0" applyNumberFormat="1" applyFont="1" applyBorder="1"/>
    <xf numFmtId="0" fontId="2" fillId="0" borderId="14" xfId="0" applyFont="1" applyBorder="1"/>
    <xf numFmtId="0" fontId="4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/>
    </xf>
    <xf numFmtId="3" fontId="2" fillId="0" borderId="30" xfId="0" applyNumberFormat="1" applyFont="1" applyFill="1" applyBorder="1" applyAlignment="1">
      <alignment horizontal="right"/>
    </xf>
    <xf numFmtId="3" fontId="2" fillId="0" borderId="30" xfId="0" applyNumberFormat="1" applyFont="1" applyFill="1" applyBorder="1" applyAlignment="1"/>
    <xf numFmtId="165" fontId="2" fillId="0" borderId="14" xfId="0" applyNumberFormat="1" applyFont="1" applyBorder="1"/>
    <xf numFmtId="0" fontId="4" fillId="0" borderId="15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2" fillId="0" borderId="31" xfId="0" applyFont="1" applyFill="1" applyBorder="1" applyAlignment="1">
      <alignment horizontal="left"/>
    </xf>
    <xf numFmtId="3" fontId="2" fillId="0" borderId="37" xfId="0" applyNumberFormat="1" applyFont="1" applyFill="1" applyBorder="1" applyAlignment="1">
      <alignment horizontal="right"/>
    </xf>
    <xf numFmtId="3" fontId="2" fillId="0" borderId="37" xfId="0" applyNumberFormat="1" applyFont="1" applyFill="1" applyBorder="1" applyAlignment="1"/>
    <xf numFmtId="3" fontId="2" fillId="0" borderId="15" xfId="0" applyNumberFormat="1" applyFont="1" applyBorder="1"/>
    <xf numFmtId="165" fontId="2" fillId="0" borderId="15" xfId="0" applyNumberFormat="1" applyFont="1" applyBorder="1"/>
    <xf numFmtId="0" fontId="3" fillId="0" borderId="15" xfId="0" applyFont="1" applyFill="1" applyBorder="1" applyAlignment="1">
      <alignment horizontal="left"/>
    </xf>
    <xf numFmtId="3" fontId="3" fillId="0" borderId="37" xfId="0" applyNumberFormat="1" applyFont="1" applyFill="1" applyBorder="1" applyAlignment="1">
      <alignment horizontal="right"/>
    </xf>
    <xf numFmtId="3" fontId="3" fillId="0" borderId="37" xfId="0" applyNumberFormat="1" applyFont="1" applyFill="1" applyBorder="1" applyAlignment="1"/>
    <xf numFmtId="0" fontId="2" fillId="0" borderId="9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165" fontId="2" fillId="0" borderId="9" xfId="0" applyNumberFormat="1" applyFont="1" applyBorder="1"/>
    <xf numFmtId="3" fontId="3" fillId="0" borderId="15" xfId="0" applyNumberFormat="1" applyFont="1" applyBorder="1"/>
    <xf numFmtId="0" fontId="2" fillId="0" borderId="16" xfId="0" applyFont="1" applyFill="1" applyBorder="1" applyAlignment="1">
      <alignment horizontal="left"/>
    </xf>
    <xf numFmtId="0" fontId="4" fillId="0" borderId="16" xfId="0" applyFont="1" applyFill="1" applyBorder="1" applyAlignment="1">
      <alignment horizontal="left"/>
    </xf>
    <xf numFmtId="0" fontId="2" fillId="0" borderId="32" xfId="0" applyFont="1" applyFill="1" applyBorder="1" applyAlignment="1">
      <alignment horizontal="left"/>
    </xf>
    <xf numFmtId="3" fontId="3" fillId="0" borderId="38" xfId="0" applyNumberFormat="1" applyFont="1" applyFill="1" applyBorder="1" applyAlignment="1">
      <alignment horizontal="right"/>
    </xf>
    <xf numFmtId="3" fontId="3" fillId="0" borderId="38" xfId="0" applyNumberFormat="1" applyFont="1" applyFill="1" applyBorder="1" applyAlignment="1"/>
    <xf numFmtId="0" fontId="2" fillId="0" borderId="17" xfId="0" applyFont="1" applyFill="1" applyBorder="1" applyAlignment="1">
      <alignment horizontal="left"/>
    </xf>
    <xf numFmtId="0" fontId="4" fillId="0" borderId="17" xfId="0" applyFont="1" applyFill="1" applyBorder="1" applyAlignment="1">
      <alignment horizontal="left"/>
    </xf>
    <xf numFmtId="0" fontId="2" fillId="0" borderId="33" xfId="0" applyFont="1" applyFill="1" applyBorder="1" applyAlignment="1">
      <alignment horizontal="left"/>
    </xf>
    <xf numFmtId="3" fontId="2" fillId="0" borderId="39" xfId="0" applyNumberFormat="1" applyFont="1" applyFill="1" applyBorder="1" applyAlignment="1">
      <alignment horizontal="right"/>
    </xf>
    <xf numFmtId="3" fontId="3" fillId="0" borderId="39" xfId="0" applyNumberFormat="1" applyFont="1" applyFill="1" applyBorder="1" applyAlignment="1"/>
    <xf numFmtId="0" fontId="2" fillId="0" borderId="18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3" fontId="2" fillId="0" borderId="34" xfId="0" applyNumberFormat="1" applyFont="1" applyFill="1" applyBorder="1" applyAlignment="1">
      <alignment horizontal="right"/>
    </xf>
    <xf numFmtId="3" fontId="2" fillId="0" borderId="34" xfId="0" applyNumberFormat="1" applyFont="1" applyFill="1" applyBorder="1" applyAlignment="1"/>
    <xf numFmtId="0" fontId="3" fillId="0" borderId="16" xfId="0" applyFont="1" applyFill="1" applyBorder="1" applyAlignment="1">
      <alignment horizontal="left"/>
    </xf>
    <xf numFmtId="3" fontId="3" fillId="0" borderId="17" xfId="0" applyNumberFormat="1" applyFont="1" applyFill="1" applyBorder="1" applyAlignment="1"/>
    <xf numFmtId="3" fontId="3" fillId="0" borderId="34" xfId="0" applyNumberFormat="1" applyFont="1" applyFill="1" applyBorder="1" applyAlignment="1"/>
    <xf numFmtId="0" fontId="3" fillId="0" borderId="14" xfId="0" applyFont="1" applyFill="1" applyBorder="1" applyAlignment="1">
      <alignment horizontal="left"/>
    </xf>
    <xf numFmtId="3" fontId="2" fillId="0" borderId="22" xfId="0" applyNumberFormat="1" applyFont="1" applyFill="1" applyBorder="1" applyAlignment="1">
      <alignment horizontal="right"/>
    </xf>
    <xf numFmtId="3" fontId="2" fillId="0" borderId="22" xfId="0" applyNumberFormat="1" applyFont="1" applyFill="1" applyBorder="1" applyAlignment="1"/>
    <xf numFmtId="0" fontId="2" fillId="0" borderId="21" xfId="0" applyFont="1" applyFill="1" applyBorder="1" applyAlignment="1">
      <alignment horizontal="left"/>
    </xf>
    <xf numFmtId="0" fontId="2" fillId="0" borderId="23" xfId="0" applyFont="1" applyFill="1" applyBorder="1" applyAlignment="1">
      <alignment horizontal="left"/>
    </xf>
    <xf numFmtId="3" fontId="2" fillId="0" borderId="24" xfId="0" applyNumberFormat="1" applyFont="1" applyFill="1" applyBorder="1" applyAlignment="1">
      <alignment horizontal="right"/>
    </xf>
    <xf numFmtId="3" fontId="2" fillId="0" borderId="24" xfId="0" applyNumberFormat="1" applyFont="1" applyFill="1" applyBorder="1" applyAlignment="1"/>
    <xf numFmtId="3" fontId="3" fillId="0" borderId="28" xfId="0" applyNumberFormat="1" applyFont="1" applyBorder="1"/>
    <xf numFmtId="165" fontId="2" fillId="0" borderId="28" xfId="0" applyNumberFormat="1" applyFont="1" applyBorder="1"/>
    <xf numFmtId="0" fontId="3" fillId="0" borderId="18" xfId="0" applyFont="1" applyFill="1" applyBorder="1" applyAlignment="1">
      <alignment horizontal="left"/>
    </xf>
    <xf numFmtId="0" fontId="4" fillId="0" borderId="9" xfId="0" applyFont="1" applyFill="1" applyBorder="1"/>
    <xf numFmtId="0" fontId="2" fillId="0" borderId="9" xfId="0" applyFont="1" applyFill="1" applyBorder="1" applyAlignment="1">
      <alignment horizontal="right"/>
    </xf>
    <xf numFmtId="0" fontId="4" fillId="0" borderId="7" xfId="0" applyFont="1" applyFill="1" applyBorder="1"/>
    <xf numFmtId="3" fontId="4" fillId="0" borderId="30" xfId="0" applyNumberFormat="1" applyFont="1" applyFill="1" applyBorder="1" applyAlignment="1">
      <alignment horizontal="right"/>
    </xf>
    <xf numFmtId="3" fontId="3" fillId="0" borderId="30" xfId="0" applyNumberFormat="1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  <xf numFmtId="0" fontId="3" fillId="0" borderId="22" xfId="0" applyFont="1" applyFill="1" applyBorder="1" applyAlignment="1">
      <alignment horizontal="center"/>
    </xf>
    <xf numFmtId="3" fontId="3" fillId="0" borderId="22" xfId="0" applyNumberFormat="1" applyFont="1" applyFill="1" applyBorder="1" applyAlignment="1">
      <alignment horizontal="right"/>
    </xf>
    <xf numFmtId="3" fontId="3" fillId="0" borderId="22" xfId="0" applyNumberFormat="1" applyFont="1" applyFill="1" applyBorder="1" applyAlignment="1"/>
    <xf numFmtId="0" fontId="2" fillId="0" borderId="13" xfId="0" applyFont="1" applyFill="1" applyBorder="1" applyAlignment="1">
      <alignment horizontal="right"/>
    </xf>
    <xf numFmtId="0" fontId="2" fillId="0" borderId="14" xfId="0" applyFont="1" applyFill="1" applyBorder="1" applyAlignment="1">
      <alignment horizontal="right"/>
    </xf>
    <xf numFmtId="0" fontId="2" fillId="0" borderId="22" xfId="0" applyFont="1" applyFill="1" applyBorder="1"/>
    <xf numFmtId="3" fontId="2" fillId="0" borderId="22" xfId="0" applyNumberFormat="1" applyFont="1" applyFill="1" applyBorder="1"/>
    <xf numFmtId="0" fontId="2" fillId="0" borderId="22" xfId="0" applyFont="1" applyFill="1" applyBorder="1" applyAlignment="1">
      <alignment wrapText="1"/>
    </xf>
    <xf numFmtId="3" fontId="2" fillId="0" borderId="22" xfId="0" applyNumberFormat="1" applyFont="1" applyFill="1" applyBorder="1" applyAlignment="1">
      <alignment horizontal="right" wrapText="1"/>
    </xf>
    <xf numFmtId="0" fontId="2" fillId="0" borderId="12" xfId="0" applyFont="1" applyFill="1" applyBorder="1" applyAlignment="1">
      <alignment horizontal="right"/>
    </xf>
    <xf numFmtId="0" fontId="2" fillId="0" borderId="11" xfId="0" applyFont="1" applyFill="1" applyBorder="1"/>
    <xf numFmtId="3" fontId="2" fillId="2" borderId="14" xfId="0" applyNumberFormat="1" applyFont="1" applyFill="1" applyBorder="1"/>
    <xf numFmtId="3" fontId="2" fillId="0" borderId="24" xfId="0" applyNumberFormat="1" applyFont="1" applyFill="1" applyBorder="1"/>
    <xf numFmtId="3" fontId="2" fillId="0" borderId="14" xfId="0" applyNumberFormat="1" applyFont="1" applyFill="1" applyBorder="1"/>
    <xf numFmtId="0" fontId="2" fillId="0" borderId="0" xfId="0" applyFont="1" applyFill="1"/>
    <xf numFmtId="3" fontId="2" fillId="0" borderId="0" xfId="0" applyNumberFormat="1" applyFont="1" applyFill="1"/>
    <xf numFmtId="3" fontId="2" fillId="0" borderId="14" xfId="0" applyNumberFormat="1" applyFont="1" applyFill="1" applyBorder="1" applyAlignment="1">
      <alignment horizontal="right"/>
    </xf>
    <xf numFmtId="3" fontId="2" fillId="0" borderId="28" xfId="0" applyNumberFormat="1" applyFont="1" applyFill="1" applyBorder="1" applyAlignment="1">
      <alignment horizontal="right"/>
    </xf>
    <xf numFmtId="3" fontId="2" fillId="0" borderId="34" xfId="0" applyNumberFormat="1" applyFont="1" applyFill="1" applyBorder="1"/>
    <xf numFmtId="0" fontId="3" fillId="0" borderId="11" xfId="0" applyFont="1" applyFill="1" applyBorder="1"/>
    <xf numFmtId="3" fontId="3" fillId="0" borderId="28" xfId="0" applyNumberFormat="1" applyFont="1" applyFill="1" applyBorder="1" applyAlignment="1">
      <alignment horizontal="right"/>
    </xf>
    <xf numFmtId="3" fontId="3" fillId="0" borderId="38" xfId="0" applyNumberFormat="1" applyFont="1" applyFill="1" applyBorder="1"/>
    <xf numFmtId="3" fontId="2" fillId="0" borderId="30" xfId="0" applyNumberFormat="1" applyFont="1" applyFill="1" applyBorder="1"/>
    <xf numFmtId="0" fontId="3" fillId="0" borderId="22" xfId="0" applyFont="1" applyFill="1" applyBorder="1"/>
    <xf numFmtId="3" fontId="3" fillId="0" borderId="9" xfId="0" applyNumberFormat="1" applyFont="1" applyBorder="1"/>
    <xf numFmtId="0" fontId="3" fillId="0" borderId="7" xfId="0" applyFont="1" applyFill="1" applyBorder="1" applyAlignment="1"/>
    <xf numFmtId="3" fontId="3" fillId="0" borderId="30" xfId="0" applyNumberFormat="1" applyFont="1" applyFill="1" applyBorder="1" applyAlignment="1">
      <alignment horizontal="right"/>
    </xf>
    <xf numFmtId="3" fontId="3" fillId="0" borderId="7" xfId="0" applyNumberFormat="1" applyFont="1" applyFill="1" applyBorder="1" applyAlignment="1"/>
    <xf numFmtId="0" fontId="2" fillId="0" borderId="22" xfId="0" applyFont="1" applyFill="1" applyBorder="1" applyAlignment="1">
      <alignment horizontal="right"/>
    </xf>
    <xf numFmtId="0" fontId="5" fillId="0" borderId="22" xfId="0" applyFont="1" applyFill="1" applyBorder="1"/>
    <xf numFmtId="3" fontId="5" fillId="0" borderId="30" xfId="0" applyNumberFormat="1" applyFont="1" applyFill="1" applyBorder="1" applyAlignment="1">
      <alignment horizontal="right"/>
    </xf>
    <xf numFmtId="3" fontId="3" fillId="0" borderId="30" xfId="0" applyNumberFormat="1" applyFont="1" applyFill="1" applyBorder="1"/>
    <xf numFmtId="164" fontId="2" fillId="0" borderId="22" xfId="1" applyNumberFormat="1" applyFont="1" applyFill="1" applyBorder="1" applyAlignment="1" applyProtection="1">
      <alignment horizontal="left" vertical="center" wrapText="1"/>
      <protection locked="0"/>
    </xf>
    <xf numFmtId="3" fontId="2" fillId="0" borderId="22" xfId="1" applyNumberFormat="1" applyFont="1" applyFill="1" applyBorder="1" applyAlignment="1" applyProtection="1">
      <alignment horizontal="right" vertical="center" wrapText="1"/>
      <protection locked="0"/>
    </xf>
    <xf numFmtId="3" fontId="2" fillId="0" borderId="28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8" xfId="0" applyFont="1" applyFill="1" applyBorder="1" applyAlignment="1">
      <alignment horizontal="right"/>
    </xf>
    <xf numFmtId="0" fontId="3" fillId="0" borderId="7" xfId="0" applyFont="1" applyFill="1" applyBorder="1"/>
    <xf numFmtId="0" fontId="4" fillId="0" borderId="22" xfId="0" applyFont="1" applyFill="1" applyBorder="1" applyAlignment="1">
      <alignment horizontal="left"/>
    </xf>
    <xf numFmtId="3" fontId="4" fillId="0" borderId="34" xfId="0" applyNumberFormat="1" applyFont="1" applyFill="1" applyBorder="1" applyAlignment="1">
      <alignment horizontal="right"/>
    </xf>
    <xf numFmtId="3" fontId="3" fillId="0" borderId="34" xfId="0" applyNumberFormat="1" applyFont="1" applyFill="1" applyBorder="1"/>
    <xf numFmtId="0" fontId="2" fillId="0" borderId="11" xfId="0" applyFont="1" applyFill="1" applyBorder="1" applyAlignment="1">
      <alignment horizontal="right"/>
    </xf>
    <xf numFmtId="3" fontId="3" fillId="0" borderId="22" xfId="0" applyNumberFormat="1" applyFont="1" applyFill="1" applyBorder="1"/>
    <xf numFmtId="0" fontId="2" fillId="0" borderId="23" xfId="0" applyFont="1" applyFill="1" applyBorder="1"/>
    <xf numFmtId="3" fontId="2" fillId="0" borderId="35" xfId="0" applyNumberFormat="1" applyFont="1" applyFill="1" applyBorder="1"/>
    <xf numFmtId="0" fontId="3" fillId="0" borderId="24" xfId="0" applyFont="1" applyFill="1" applyBorder="1" applyAlignment="1"/>
    <xf numFmtId="3" fontId="3" fillId="0" borderId="35" xfId="0" applyNumberFormat="1" applyFont="1" applyFill="1" applyBorder="1" applyAlignment="1"/>
    <xf numFmtId="0" fontId="2" fillId="0" borderId="10" xfId="0" applyFont="1" applyFill="1" applyBorder="1" applyAlignment="1">
      <alignment horizontal="right"/>
    </xf>
    <xf numFmtId="3" fontId="3" fillId="0" borderId="17" xfId="0" applyNumberFormat="1" applyFont="1" applyFill="1" applyBorder="1" applyAlignment="1">
      <alignment horizontal="right"/>
    </xf>
    <xf numFmtId="3" fontId="2" fillId="0" borderId="14" xfId="0" applyNumberFormat="1" applyFont="1" applyBorder="1" applyAlignment="1"/>
    <xf numFmtId="0" fontId="3" fillId="0" borderId="10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right"/>
    </xf>
    <xf numFmtId="0" fontId="3" fillId="0" borderId="23" xfId="0" applyFont="1" applyFill="1" applyBorder="1" applyAlignment="1"/>
    <xf numFmtId="3" fontId="3" fillId="0" borderId="28" xfId="0" applyNumberFormat="1" applyFont="1" applyFill="1" applyBorder="1" applyAlignment="1"/>
    <xf numFmtId="3" fontId="3" fillId="0" borderId="15" xfId="0" applyNumberFormat="1" applyFont="1" applyBorder="1" applyAlignment="1"/>
    <xf numFmtId="0" fontId="3" fillId="0" borderId="0" xfId="0" applyFont="1"/>
    <xf numFmtId="3" fontId="3" fillId="0" borderId="15" xfId="0" applyNumberFormat="1" applyFont="1" applyFill="1" applyBorder="1" applyAlignment="1"/>
    <xf numFmtId="0" fontId="4" fillId="0" borderId="10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3" fontId="3" fillId="0" borderId="39" xfId="0" applyNumberFormat="1" applyFont="1" applyFill="1" applyBorder="1"/>
    <xf numFmtId="0" fontId="4" fillId="0" borderId="22" xfId="0" applyFont="1" applyFill="1" applyBorder="1" applyAlignment="1">
      <alignment horizontal="left"/>
    </xf>
    <xf numFmtId="0" fontId="5" fillId="0" borderId="11" xfId="0" applyFont="1" applyFill="1" applyBorder="1"/>
    <xf numFmtId="3" fontId="5" fillId="0" borderId="22" xfId="0" applyNumberFormat="1" applyFont="1" applyFill="1" applyBorder="1" applyAlignment="1">
      <alignment horizontal="right"/>
    </xf>
    <xf numFmtId="3" fontId="2" fillId="0" borderId="15" xfId="0" applyNumberFormat="1" applyFont="1" applyFill="1" applyBorder="1" applyAlignment="1">
      <alignment horizontal="right"/>
    </xf>
    <xf numFmtId="3" fontId="3" fillId="0" borderId="15" xfId="0" applyNumberFormat="1" applyFont="1" applyFill="1" applyBorder="1" applyAlignment="1">
      <alignment horizontal="right"/>
    </xf>
    <xf numFmtId="0" fontId="3" fillId="0" borderId="25" xfId="0" applyFont="1" applyFill="1" applyBorder="1" applyAlignment="1">
      <alignment horizontal="right"/>
    </xf>
    <xf numFmtId="0" fontId="3" fillId="0" borderId="11" xfId="0" applyFont="1" applyFill="1" applyBorder="1" applyAlignment="1"/>
    <xf numFmtId="3" fontId="3" fillId="0" borderId="11" xfId="0" applyNumberFormat="1" applyFont="1" applyFill="1" applyBorder="1" applyAlignment="1"/>
    <xf numFmtId="0" fontId="3" fillId="0" borderId="10" xfId="0" applyFont="1" applyFill="1" applyBorder="1" applyAlignment="1"/>
    <xf numFmtId="3" fontId="2" fillId="0" borderId="11" xfId="0" applyNumberFormat="1" applyFont="1" applyFill="1" applyBorder="1" applyAlignment="1"/>
    <xf numFmtId="3" fontId="2" fillId="0" borderId="9" xfId="0" applyNumberFormat="1" applyFont="1" applyFill="1" applyBorder="1" applyAlignment="1">
      <alignment horizontal="right"/>
    </xf>
    <xf numFmtId="3" fontId="2" fillId="0" borderId="11" xfId="0" applyNumberFormat="1" applyFont="1" applyFill="1" applyBorder="1" applyAlignment="1">
      <alignment horizontal="right"/>
    </xf>
    <xf numFmtId="0" fontId="2" fillId="0" borderId="22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left"/>
    </xf>
    <xf numFmtId="0" fontId="4" fillId="0" borderId="14" xfId="0" applyFont="1" applyFill="1" applyBorder="1"/>
    <xf numFmtId="0" fontId="4" fillId="0" borderId="22" xfId="0" applyFont="1" applyFill="1" applyBorder="1"/>
    <xf numFmtId="3" fontId="3" fillId="0" borderId="22" xfId="0" applyNumberFormat="1" applyFont="1" applyFill="1" applyBorder="1" applyAlignment="1">
      <alignment horizontal="left"/>
    </xf>
    <xf numFmtId="0" fontId="3" fillId="0" borderId="14" xfId="0" applyFont="1" applyFill="1" applyBorder="1"/>
    <xf numFmtId="0" fontId="2" fillId="0" borderId="26" xfId="0" applyFont="1" applyFill="1" applyBorder="1" applyAlignment="1">
      <alignment horizontal="right"/>
    </xf>
    <xf numFmtId="0" fontId="2" fillId="0" borderId="21" xfId="0" applyFont="1" applyFill="1" applyBorder="1" applyAlignment="1">
      <alignment horizontal="right"/>
    </xf>
    <xf numFmtId="0" fontId="2" fillId="2" borderId="11" xfId="0" applyFont="1" applyFill="1" applyBorder="1"/>
    <xf numFmtId="3" fontId="2" fillId="2" borderId="30" xfId="0" applyNumberFormat="1" applyFont="1" applyFill="1" applyBorder="1" applyAlignment="1">
      <alignment horizontal="right"/>
    </xf>
    <xf numFmtId="0" fontId="2" fillId="2" borderId="23" xfId="0" applyFont="1" applyFill="1" applyBorder="1"/>
    <xf numFmtId="3" fontId="2" fillId="2" borderId="14" xfId="0" applyNumberFormat="1" applyFont="1" applyFill="1" applyBorder="1" applyAlignment="1">
      <alignment horizontal="right"/>
    </xf>
    <xf numFmtId="0" fontId="3" fillId="0" borderId="22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6" fillId="2" borderId="22" xfId="0" applyFont="1" applyFill="1" applyBorder="1"/>
    <xf numFmtId="3" fontId="6" fillId="2" borderId="14" xfId="0" applyNumberFormat="1" applyFont="1" applyFill="1" applyBorder="1" applyAlignment="1">
      <alignment horizontal="right"/>
    </xf>
    <xf numFmtId="0" fontId="2" fillId="0" borderId="27" xfId="0" applyFont="1" applyFill="1" applyBorder="1" applyAlignment="1">
      <alignment horizontal="right"/>
    </xf>
    <xf numFmtId="0" fontId="2" fillId="0" borderId="28" xfId="0" applyFont="1" applyFill="1" applyBorder="1" applyAlignment="1">
      <alignment horizontal="right"/>
    </xf>
    <xf numFmtId="0" fontId="6" fillId="2" borderId="35" xfId="0" applyFont="1" applyFill="1" applyBorder="1"/>
    <xf numFmtId="3" fontId="6" fillId="2" borderId="35" xfId="0" applyNumberFormat="1" applyFont="1" applyFill="1" applyBorder="1" applyAlignment="1">
      <alignment horizontal="right"/>
    </xf>
    <xf numFmtId="3" fontId="2" fillId="0" borderId="35" xfId="0" applyNumberFormat="1" applyFont="1" applyBorder="1"/>
    <xf numFmtId="0" fontId="3" fillId="0" borderId="35" xfId="0" applyFont="1" applyFill="1" applyBorder="1"/>
    <xf numFmtId="3" fontId="3" fillId="0" borderId="35" xfId="0" applyNumberFormat="1" applyFont="1" applyFill="1" applyBorder="1" applyAlignment="1">
      <alignment horizontal="right"/>
    </xf>
  </cellXfs>
  <cellStyles count="2">
    <cellStyle name="Normál" xfId="0" builtinId="0"/>
    <cellStyle name="Normál_Munka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3"/>
  <sheetViews>
    <sheetView tabSelected="1" topLeftCell="A91" zoomScaleNormal="100" workbookViewId="0">
      <selection sqref="A1:XFD1048576"/>
    </sheetView>
  </sheetViews>
  <sheetFormatPr defaultRowHeight="15" customHeight="1" x14ac:dyDescent="0.25"/>
  <cols>
    <col min="1" max="1" width="4.7109375" style="1" customWidth="1"/>
    <col min="2" max="2" width="2.7109375" style="1" customWidth="1"/>
    <col min="3" max="3" width="4" style="1" customWidth="1"/>
    <col min="4" max="4" width="92.5703125" style="4" customWidth="1"/>
    <col min="5" max="5" width="10" style="4" customWidth="1"/>
    <col min="6" max="6" width="10.42578125" style="115" customWidth="1"/>
    <col min="7" max="7" width="10.140625" style="6" bestFit="1" customWidth="1"/>
    <col min="8" max="8" width="9.28515625" style="4" bestFit="1" customWidth="1"/>
    <col min="9" max="257" width="9.140625" style="4"/>
    <col min="258" max="258" width="4.7109375" style="4" customWidth="1"/>
    <col min="259" max="259" width="2.7109375" style="4" customWidth="1"/>
    <col min="260" max="260" width="4" style="4" customWidth="1"/>
    <col min="261" max="261" width="94.85546875" style="4" customWidth="1"/>
    <col min="262" max="262" width="11.85546875" style="4" customWidth="1"/>
    <col min="263" max="513" width="9.140625" style="4"/>
    <col min="514" max="514" width="4.7109375" style="4" customWidth="1"/>
    <col min="515" max="515" width="2.7109375" style="4" customWidth="1"/>
    <col min="516" max="516" width="4" style="4" customWidth="1"/>
    <col min="517" max="517" width="94.85546875" style="4" customWidth="1"/>
    <col min="518" max="518" width="11.85546875" style="4" customWidth="1"/>
    <col min="519" max="769" width="9.140625" style="4"/>
    <col min="770" max="770" width="4.7109375" style="4" customWidth="1"/>
    <col min="771" max="771" width="2.7109375" style="4" customWidth="1"/>
    <col min="772" max="772" width="4" style="4" customWidth="1"/>
    <col min="773" max="773" width="94.85546875" style="4" customWidth="1"/>
    <col min="774" max="774" width="11.85546875" style="4" customWidth="1"/>
    <col min="775" max="1025" width="9.140625" style="4"/>
    <col min="1026" max="1026" width="4.7109375" style="4" customWidth="1"/>
    <col min="1027" max="1027" width="2.7109375" style="4" customWidth="1"/>
    <col min="1028" max="1028" width="4" style="4" customWidth="1"/>
    <col min="1029" max="1029" width="94.85546875" style="4" customWidth="1"/>
    <col min="1030" max="1030" width="11.85546875" style="4" customWidth="1"/>
    <col min="1031" max="1281" width="9.140625" style="4"/>
    <col min="1282" max="1282" width="4.7109375" style="4" customWidth="1"/>
    <col min="1283" max="1283" width="2.7109375" style="4" customWidth="1"/>
    <col min="1284" max="1284" width="4" style="4" customWidth="1"/>
    <col min="1285" max="1285" width="94.85546875" style="4" customWidth="1"/>
    <col min="1286" max="1286" width="11.85546875" style="4" customWidth="1"/>
    <col min="1287" max="1537" width="9.140625" style="4"/>
    <col min="1538" max="1538" width="4.7109375" style="4" customWidth="1"/>
    <col min="1539" max="1539" width="2.7109375" style="4" customWidth="1"/>
    <col min="1540" max="1540" width="4" style="4" customWidth="1"/>
    <col min="1541" max="1541" width="94.85546875" style="4" customWidth="1"/>
    <col min="1542" max="1542" width="11.85546875" style="4" customWidth="1"/>
    <col min="1543" max="1793" width="9.140625" style="4"/>
    <col min="1794" max="1794" width="4.7109375" style="4" customWidth="1"/>
    <col min="1795" max="1795" width="2.7109375" style="4" customWidth="1"/>
    <col min="1796" max="1796" width="4" style="4" customWidth="1"/>
    <col min="1797" max="1797" width="94.85546875" style="4" customWidth="1"/>
    <col min="1798" max="1798" width="11.85546875" style="4" customWidth="1"/>
    <col min="1799" max="2049" width="9.140625" style="4"/>
    <col min="2050" max="2050" width="4.7109375" style="4" customWidth="1"/>
    <col min="2051" max="2051" width="2.7109375" style="4" customWidth="1"/>
    <col min="2052" max="2052" width="4" style="4" customWidth="1"/>
    <col min="2053" max="2053" width="94.85546875" style="4" customWidth="1"/>
    <col min="2054" max="2054" width="11.85546875" style="4" customWidth="1"/>
    <col min="2055" max="2305" width="9.140625" style="4"/>
    <col min="2306" max="2306" width="4.7109375" style="4" customWidth="1"/>
    <col min="2307" max="2307" width="2.7109375" style="4" customWidth="1"/>
    <col min="2308" max="2308" width="4" style="4" customWidth="1"/>
    <col min="2309" max="2309" width="94.85546875" style="4" customWidth="1"/>
    <col min="2310" max="2310" width="11.85546875" style="4" customWidth="1"/>
    <col min="2311" max="2561" width="9.140625" style="4"/>
    <col min="2562" max="2562" width="4.7109375" style="4" customWidth="1"/>
    <col min="2563" max="2563" width="2.7109375" style="4" customWidth="1"/>
    <col min="2564" max="2564" width="4" style="4" customWidth="1"/>
    <col min="2565" max="2565" width="94.85546875" style="4" customWidth="1"/>
    <col min="2566" max="2566" width="11.85546875" style="4" customWidth="1"/>
    <col min="2567" max="2817" width="9.140625" style="4"/>
    <col min="2818" max="2818" width="4.7109375" style="4" customWidth="1"/>
    <col min="2819" max="2819" width="2.7109375" style="4" customWidth="1"/>
    <col min="2820" max="2820" width="4" style="4" customWidth="1"/>
    <col min="2821" max="2821" width="94.85546875" style="4" customWidth="1"/>
    <col min="2822" max="2822" width="11.85546875" style="4" customWidth="1"/>
    <col min="2823" max="3073" width="9.140625" style="4"/>
    <col min="3074" max="3074" width="4.7109375" style="4" customWidth="1"/>
    <col min="3075" max="3075" width="2.7109375" style="4" customWidth="1"/>
    <col min="3076" max="3076" width="4" style="4" customWidth="1"/>
    <col min="3077" max="3077" width="94.85546875" style="4" customWidth="1"/>
    <col min="3078" max="3078" width="11.85546875" style="4" customWidth="1"/>
    <col min="3079" max="3329" width="9.140625" style="4"/>
    <col min="3330" max="3330" width="4.7109375" style="4" customWidth="1"/>
    <col min="3331" max="3331" width="2.7109375" style="4" customWidth="1"/>
    <col min="3332" max="3332" width="4" style="4" customWidth="1"/>
    <col min="3333" max="3333" width="94.85546875" style="4" customWidth="1"/>
    <col min="3334" max="3334" width="11.85546875" style="4" customWidth="1"/>
    <col min="3335" max="3585" width="9.140625" style="4"/>
    <col min="3586" max="3586" width="4.7109375" style="4" customWidth="1"/>
    <col min="3587" max="3587" width="2.7109375" style="4" customWidth="1"/>
    <col min="3588" max="3588" width="4" style="4" customWidth="1"/>
    <col min="3589" max="3589" width="94.85546875" style="4" customWidth="1"/>
    <col min="3590" max="3590" width="11.85546875" style="4" customWidth="1"/>
    <col min="3591" max="3841" width="9.140625" style="4"/>
    <col min="3842" max="3842" width="4.7109375" style="4" customWidth="1"/>
    <col min="3843" max="3843" width="2.7109375" style="4" customWidth="1"/>
    <col min="3844" max="3844" width="4" style="4" customWidth="1"/>
    <col min="3845" max="3845" width="94.85546875" style="4" customWidth="1"/>
    <col min="3846" max="3846" width="11.85546875" style="4" customWidth="1"/>
    <col min="3847" max="4097" width="9.140625" style="4"/>
    <col min="4098" max="4098" width="4.7109375" style="4" customWidth="1"/>
    <col min="4099" max="4099" width="2.7109375" style="4" customWidth="1"/>
    <col min="4100" max="4100" width="4" style="4" customWidth="1"/>
    <col min="4101" max="4101" width="94.85546875" style="4" customWidth="1"/>
    <col min="4102" max="4102" width="11.85546875" style="4" customWidth="1"/>
    <col min="4103" max="4353" width="9.140625" style="4"/>
    <col min="4354" max="4354" width="4.7109375" style="4" customWidth="1"/>
    <col min="4355" max="4355" width="2.7109375" style="4" customWidth="1"/>
    <col min="4356" max="4356" width="4" style="4" customWidth="1"/>
    <col min="4357" max="4357" width="94.85546875" style="4" customWidth="1"/>
    <col min="4358" max="4358" width="11.85546875" style="4" customWidth="1"/>
    <col min="4359" max="4609" width="9.140625" style="4"/>
    <col min="4610" max="4610" width="4.7109375" style="4" customWidth="1"/>
    <col min="4611" max="4611" width="2.7109375" style="4" customWidth="1"/>
    <col min="4612" max="4612" width="4" style="4" customWidth="1"/>
    <col min="4613" max="4613" width="94.85546875" style="4" customWidth="1"/>
    <col min="4614" max="4614" width="11.85546875" style="4" customWidth="1"/>
    <col min="4615" max="4865" width="9.140625" style="4"/>
    <col min="4866" max="4866" width="4.7109375" style="4" customWidth="1"/>
    <col min="4867" max="4867" width="2.7109375" style="4" customWidth="1"/>
    <col min="4868" max="4868" width="4" style="4" customWidth="1"/>
    <col min="4869" max="4869" width="94.85546875" style="4" customWidth="1"/>
    <col min="4870" max="4870" width="11.85546875" style="4" customWidth="1"/>
    <col min="4871" max="5121" width="9.140625" style="4"/>
    <col min="5122" max="5122" width="4.7109375" style="4" customWidth="1"/>
    <col min="5123" max="5123" width="2.7109375" style="4" customWidth="1"/>
    <col min="5124" max="5124" width="4" style="4" customWidth="1"/>
    <col min="5125" max="5125" width="94.85546875" style="4" customWidth="1"/>
    <col min="5126" max="5126" width="11.85546875" style="4" customWidth="1"/>
    <col min="5127" max="5377" width="9.140625" style="4"/>
    <col min="5378" max="5378" width="4.7109375" style="4" customWidth="1"/>
    <col min="5379" max="5379" width="2.7109375" style="4" customWidth="1"/>
    <col min="5380" max="5380" width="4" style="4" customWidth="1"/>
    <col min="5381" max="5381" width="94.85546875" style="4" customWidth="1"/>
    <col min="5382" max="5382" width="11.85546875" style="4" customWidth="1"/>
    <col min="5383" max="5633" width="9.140625" style="4"/>
    <col min="5634" max="5634" width="4.7109375" style="4" customWidth="1"/>
    <col min="5635" max="5635" width="2.7109375" style="4" customWidth="1"/>
    <col min="5636" max="5636" width="4" style="4" customWidth="1"/>
    <col min="5637" max="5637" width="94.85546875" style="4" customWidth="1"/>
    <col min="5638" max="5638" width="11.85546875" style="4" customWidth="1"/>
    <col min="5639" max="5889" width="9.140625" style="4"/>
    <col min="5890" max="5890" width="4.7109375" style="4" customWidth="1"/>
    <col min="5891" max="5891" width="2.7109375" style="4" customWidth="1"/>
    <col min="5892" max="5892" width="4" style="4" customWidth="1"/>
    <col min="5893" max="5893" width="94.85546875" style="4" customWidth="1"/>
    <col min="5894" max="5894" width="11.85546875" style="4" customWidth="1"/>
    <col min="5895" max="6145" width="9.140625" style="4"/>
    <col min="6146" max="6146" width="4.7109375" style="4" customWidth="1"/>
    <col min="6147" max="6147" width="2.7109375" style="4" customWidth="1"/>
    <col min="6148" max="6148" width="4" style="4" customWidth="1"/>
    <col min="6149" max="6149" width="94.85546875" style="4" customWidth="1"/>
    <col min="6150" max="6150" width="11.85546875" style="4" customWidth="1"/>
    <col min="6151" max="6401" width="9.140625" style="4"/>
    <col min="6402" max="6402" width="4.7109375" style="4" customWidth="1"/>
    <col min="6403" max="6403" width="2.7109375" style="4" customWidth="1"/>
    <col min="6404" max="6404" width="4" style="4" customWidth="1"/>
    <col min="6405" max="6405" width="94.85546875" style="4" customWidth="1"/>
    <col min="6406" max="6406" width="11.85546875" style="4" customWidth="1"/>
    <col min="6407" max="6657" width="9.140625" style="4"/>
    <col min="6658" max="6658" width="4.7109375" style="4" customWidth="1"/>
    <col min="6659" max="6659" width="2.7109375" style="4" customWidth="1"/>
    <col min="6660" max="6660" width="4" style="4" customWidth="1"/>
    <col min="6661" max="6661" width="94.85546875" style="4" customWidth="1"/>
    <col min="6662" max="6662" width="11.85546875" style="4" customWidth="1"/>
    <col min="6663" max="6913" width="9.140625" style="4"/>
    <col min="6914" max="6914" width="4.7109375" style="4" customWidth="1"/>
    <col min="6915" max="6915" width="2.7109375" style="4" customWidth="1"/>
    <col min="6916" max="6916" width="4" style="4" customWidth="1"/>
    <col min="6917" max="6917" width="94.85546875" style="4" customWidth="1"/>
    <col min="6918" max="6918" width="11.85546875" style="4" customWidth="1"/>
    <col min="6919" max="7169" width="9.140625" style="4"/>
    <col min="7170" max="7170" width="4.7109375" style="4" customWidth="1"/>
    <col min="7171" max="7171" width="2.7109375" style="4" customWidth="1"/>
    <col min="7172" max="7172" width="4" style="4" customWidth="1"/>
    <col min="7173" max="7173" width="94.85546875" style="4" customWidth="1"/>
    <col min="7174" max="7174" width="11.85546875" style="4" customWidth="1"/>
    <col min="7175" max="7425" width="9.140625" style="4"/>
    <col min="7426" max="7426" width="4.7109375" style="4" customWidth="1"/>
    <col min="7427" max="7427" width="2.7109375" style="4" customWidth="1"/>
    <col min="7428" max="7428" width="4" style="4" customWidth="1"/>
    <col min="7429" max="7429" width="94.85546875" style="4" customWidth="1"/>
    <col min="7430" max="7430" width="11.85546875" style="4" customWidth="1"/>
    <col min="7431" max="7681" width="9.140625" style="4"/>
    <col min="7682" max="7682" width="4.7109375" style="4" customWidth="1"/>
    <col min="7683" max="7683" width="2.7109375" style="4" customWidth="1"/>
    <col min="7684" max="7684" width="4" style="4" customWidth="1"/>
    <col min="7685" max="7685" width="94.85546875" style="4" customWidth="1"/>
    <col min="7686" max="7686" width="11.85546875" style="4" customWidth="1"/>
    <col min="7687" max="7937" width="9.140625" style="4"/>
    <col min="7938" max="7938" width="4.7109375" style="4" customWidth="1"/>
    <col min="7939" max="7939" width="2.7109375" style="4" customWidth="1"/>
    <col min="7940" max="7940" width="4" style="4" customWidth="1"/>
    <col min="7941" max="7941" width="94.85546875" style="4" customWidth="1"/>
    <col min="7942" max="7942" width="11.85546875" style="4" customWidth="1"/>
    <col min="7943" max="8193" width="9.140625" style="4"/>
    <col min="8194" max="8194" width="4.7109375" style="4" customWidth="1"/>
    <col min="8195" max="8195" width="2.7109375" style="4" customWidth="1"/>
    <col min="8196" max="8196" width="4" style="4" customWidth="1"/>
    <col min="8197" max="8197" width="94.85546875" style="4" customWidth="1"/>
    <col min="8198" max="8198" width="11.85546875" style="4" customWidth="1"/>
    <col min="8199" max="8449" width="9.140625" style="4"/>
    <col min="8450" max="8450" width="4.7109375" style="4" customWidth="1"/>
    <col min="8451" max="8451" width="2.7109375" style="4" customWidth="1"/>
    <col min="8452" max="8452" width="4" style="4" customWidth="1"/>
    <col min="8453" max="8453" width="94.85546875" style="4" customWidth="1"/>
    <col min="8454" max="8454" width="11.85546875" style="4" customWidth="1"/>
    <col min="8455" max="8705" width="9.140625" style="4"/>
    <col min="8706" max="8706" width="4.7109375" style="4" customWidth="1"/>
    <col min="8707" max="8707" width="2.7109375" style="4" customWidth="1"/>
    <col min="8708" max="8708" width="4" style="4" customWidth="1"/>
    <col min="8709" max="8709" width="94.85546875" style="4" customWidth="1"/>
    <col min="8710" max="8710" width="11.85546875" style="4" customWidth="1"/>
    <col min="8711" max="8961" width="9.140625" style="4"/>
    <col min="8962" max="8962" width="4.7109375" style="4" customWidth="1"/>
    <col min="8963" max="8963" width="2.7109375" style="4" customWidth="1"/>
    <col min="8964" max="8964" width="4" style="4" customWidth="1"/>
    <col min="8965" max="8965" width="94.85546875" style="4" customWidth="1"/>
    <col min="8966" max="8966" width="11.85546875" style="4" customWidth="1"/>
    <col min="8967" max="9217" width="9.140625" style="4"/>
    <col min="9218" max="9218" width="4.7109375" style="4" customWidth="1"/>
    <col min="9219" max="9219" width="2.7109375" style="4" customWidth="1"/>
    <col min="9220" max="9220" width="4" style="4" customWidth="1"/>
    <col min="9221" max="9221" width="94.85546875" style="4" customWidth="1"/>
    <col min="9222" max="9222" width="11.85546875" style="4" customWidth="1"/>
    <col min="9223" max="9473" width="9.140625" style="4"/>
    <col min="9474" max="9474" width="4.7109375" style="4" customWidth="1"/>
    <col min="9475" max="9475" width="2.7109375" style="4" customWidth="1"/>
    <col min="9476" max="9476" width="4" style="4" customWidth="1"/>
    <col min="9477" max="9477" width="94.85546875" style="4" customWidth="1"/>
    <col min="9478" max="9478" width="11.85546875" style="4" customWidth="1"/>
    <col min="9479" max="9729" width="9.140625" style="4"/>
    <col min="9730" max="9730" width="4.7109375" style="4" customWidth="1"/>
    <col min="9731" max="9731" width="2.7109375" style="4" customWidth="1"/>
    <col min="9732" max="9732" width="4" style="4" customWidth="1"/>
    <col min="9733" max="9733" width="94.85546875" style="4" customWidth="1"/>
    <col min="9734" max="9734" width="11.85546875" style="4" customWidth="1"/>
    <col min="9735" max="9985" width="9.140625" style="4"/>
    <col min="9986" max="9986" width="4.7109375" style="4" customWidth="1"/>
    <col min="9987" max="9987" width="2.7109375" style="4" customWidth="1"/>
    <col min="9988" max="9988" width="4" style="4" customWidth="1"/>
    <col min="9989" max="9989" width="94.85546875" style="4" customWidth="1"/>
    <col min="9990" max="9990" width="11.85546875" style="4" customWidth="1"/>
    <col min="9991" max="10241" width="9.140625" style="4"/>
    <col min="10242" max="10242" width="4.7109375" style="4" customWidth="1"/>
    <col min="10243" max="10243" width="2.7109375" style="4" customWidth="1"/>
    <col min="10244" max="10244" width="4" style="4" customWidth="1"/>
    <col min="10245" max="10245" width="94.85546875" style="4" customWidth="1"/>
    <col min="10246" max="10246" width="11.85546875" style="4" customWidth="1"/>
    <col min="10247" max="10497" width="9.140625" style="4"/>
    <col min="10498" max="10498" width="4.7109375" style="4" customWidth="1"/>
    <col min="10499" max="10499" width="2.7109375" style="4" customWidth="1"/>
    <col min="10500" max="10500" width="4" style="4" customWidth="1"/>
    <col min="10501" max="10501" width="94.85546875" style="4" customWidth="1"/>
    <col min="10502" max="10502" width="11.85546875" style="4" customWidth="1"/>
    <col min="10503" max="10753" width="9.140625" style="4"/>
    <col min="10754" max="10754" width="4.7109375" style="4" customWidth="1"/>
    <col min="10755" max="10755" width="2.7109375" style="4" customWidth="1"/>
    <col min="10756" max="10756" width="4" style="4" customWidth="1"/>
    <col min="10757" max="10757" width="94.85546875" style="4" customWidth="1"/>
    <col min="10758" max="10758" width="11.85546875" style="4" customWidth="1"/>
    <col min="10759" max="11009" width="9.140625" style="4"/>
    <col min="11010" max="11010" width="4.7109375" style="4" customWidth="1"/>
    <col min="11011" max="11011" width="2.7109375" style="4" customWidth="1"/>
    <col min="11012" max="11012" width="4" style="4" customWidth="1"/>
    <col min="11013" max="11013" width="94.85546875" style="4" customWidth="1"/>
    <col min="11014" max="11014" width="11.85546875" style="4" customWidth="1"/>
    <col min="11015" max="11265" width="9.140625" style="4"/>
    <col min="11266" max="11266" width="4.7109375" style="4" customWidth="1"/>
    <col min="11267" max="11267" width="2.7109375" style="4" customWidth="1"/>
    <col min="11268" max="11268" width="4" style="4" customWidth="1"/>
    <col min="11269" max="11269" width="94.85546875" style="4" customWidth="1"/>
    <col min="11270" max="11270" width="11.85546875" style="4" customWidth="1"/>
    <col min="11271" max="11521" width="9.140625" style="4"/>
    <col min="11522" max="11522" width="4.7109375" style="4" customWidth="1"/>
    <col min="11523" max="11523" width="2.7109375" style="4" customWidth="1"/>
    <col min="11524" max="11524" width="4" style="4" customWidth="1"/>
    <col min="11525" max="11525" width="94.85546875" style="4" customWidth="1"/>
    <col min="11526" max="11526" width="11.85546875" style="4" customWidth="1"/>
    <col min="11527" max="11777" width="9.140625" style="4"/>
    <col min="11778" max="11778" width="4.7109375" style="4" customWidth="1"/>
    <col min="11779" max="11779" width="2.7109375" style="4" customWidth="1"/>
    <col min="11780" max="11780" width="4" style="4" customWidth="1"/>
    <col min="11781" max="11781" width="94.85546875" style="4" customWidth="1"/>
    <col min="11782" max="11782" width="11.85546875" style="4" customWidth="1"/>
    <col min="11783" max="12033" width="9.140625" style="4"/>
    <col min="12034" max="12034" width="4.7109375" style="4" customWidth="1"/>
    <col min="12035" max="12035" width="2.7109375" style="4" customWidth="1"/>
    <col min="12036" max="12036" width="4" style="4" customWidth="1"/>
    <col min="12037" max="12037" width="94.85546875" style="4" customWidth="1"/>
    <col min="12038" max="12038" width="11.85546875" style="4" customWidth="1"/>
    <col min="12039" max="12289" width="9.140625" style="4"/>
    <col min="12290" max="12290" width="4.7109375" style="4" customWidth="1"/>
    <col min="12291" max="12291" width="2.7109375" style="4" customWidth="1"/>
    <col min="12292" max="12292" width="4" style="4" customWidth="1"/>
    <col min="12293" max="12293" width="94.85546875" style="4" customWidth="1"/>
    <col min="12294" max="12294" width="11.85546875" style="4" customWidth="1"/>
    <col min="12295" max="12545" width="9.140625" style="4"/>
    <col min="12546" max="12546" width="4.7109375" style="4" customWidth="1"/>
    <col min="12547" max="12547" width="2.7109375" style="4" customWidth="1"/>
    <col min="12548" max="12548" width="4" style="4" customWidth="1"/>
    <col min="12549" max="12549" width="94.85546875" style="4" customWidth="1"/>
    <col min="12550" max="12550" width="11.85546875" style="4" customWidth="1"/>
    <col min="12551" max="12801" width="9.140625" style="4"/>
    <col min="12802" max="12802" width="4.7109375" style="4" customWidth="1"/>
    <col min="12803" max="12803" width="2.7109375" style="4" customWidth="1"/>
    <col min="12804" max="12804" width="4" style="4" customWidth="1"/>
    <col min="12805" max="12805" width="94.85546875" style="4" customWidth="1"/>
    <col min="12806" max="12806" width="11.85546875" style="4" customWidth="1"/>
    <col min="12807" max="13057" width="9.140625" style="4"/>
    <col min="13058" max="13058" width="4.7109375" style="4" customWidth="1"/>
    <col min="13059" max="13059" width="2.7109375" style="4" customWidth="1"/>
    <col min="13060" max="13060" width="4" style="4" customWidth="1"/>
    <col min="13061" max="13061" width="94.85546875" style="4" customWidth="1"/>
    <col min="13062" max="13062" width="11.85546875" style="4" customWidth="1"/>
    <col min="13063" max="13313" width="9.140625" style="4"/>
    <col min="13314" max="13314" width="4.7109375" style="4" customWidth="1"/>
    <col min="13315" max="13315" width="2.7109375" style="4" customWidth="1"/>
    <col min="13316" max="13316" width="4" style="4" customWidth="1"/>
    <col min="13317" max="13317" width="94.85546875" style="4" customWidth="1"/>
    <col min="13318" max="13318" width="11.85546875" style="4" customWidth="1"/>
    <col min="13319" max="13569" width="9.140625" style="4"/>
    <col min="13570" max="13570" width="4.7109375" style="4" customWidth="1"/>
    <col min="13571" max="13571" width="2.7109375" style="4" customWidth="1"/>
    <col min="13572" max="13572" width="4" style="4" customWidth="1"/>
    <col min="13573" max="13573" width="94.85546875" style="4" customWidth="1"/>
    <col min="13574" max="13574" width="11.85546875" style="4" customWidth="1"/>
    <col min="13575" max="13825" width="9.140625" style="4"/>
    <col min="13826" max="13826" width="4.7109375" style="4" customWidth="1"/>
    <col min="13827" max="13827" width="2.7109375" style="4" customWidth="1"/>
    <col min="13828" max="13828" width="4" style="4" customWidth="1"/>
    <col min="13829" max="13829" width="94.85546875" style="4" customWidth="1"/>
    <col min="13830" max="13830" width="11.85546875" style="4" customWidth="1"/>
    <col min="13831" max="14081" width="9.140625" style="4"/>
    <col min="14082" max="14082" width="4.7109375" style="4" customWidth="1"/>
    <col min="14083" max="14083" width="2.7109375" style="4" customWidth="1"/>
    <col min="14084" max="14084" width="4" style="4" customWidth="1"/>
    <col min="14085" max="14085" width="94.85546875" style="4" customWidth="1"/>
    <col min="14086" max="14086" width="11.85546875" style="4" customWidth="1"/>
    <col min="14087" max="14337" width="9.140625" style="4"/>
    <col min="14338" max="14338" width="4.7109375" style="4" customWidth="1"/>
    <col min="14339" max="14339" width="2.7109375" style="4" customWidth="1"/>
    <col min="14340" max="14340" width="4" style="4" customWidth="1"/>
    <col min="14341" max="14341" width="94.85546875" style="4" customWidth="1"/>
    <col min="14342" max="14342" width="11.85546875" style="4" customWidth="1"/>
    <col min="14343" max="14593" width="9.140625" style="4"/>
    <col min="14594" max="14594" width="4.7109375" style="4" customWidth="1"/>
    <col min="14595" max="14595" width="2.7109375" style="4" customWidth="1"/>
    <col min="14596" max="14596" width="4" style="4" customWidth="1"/>
    <col min="14597" max="14597" width="94.85546875" style="4" customWidth="1"/>
    <col min="14598" max="14598" width="11.85546875" style="4" customWidth="1"/>
    <col min="14599" max="14849" width="9.140625" style="4"/>
    <col min="14850" max="14850" width="4.7109375" style="4" customWidth="1"/>
    <col min="14851" max="14851" width="2.7109375" style="4" customWidth="1"/>
    <col min="14852" max="14852" width="4" style="4" customWidth="1"/>
    <col min="14853" max="14853" width="94.85546875" style="4" customWidth="1"/>
    <col min="14854" max="14854" width="11.85546875" style="4" customWidth="1"/>
    <col min="14855" max="15105" width="9.140625" style="4"/>
    <col min="15106" max="15106" width="4.7109375" style="4" customWidth="1"/>
    <col min="15107" max="15107" width="2.7109375" style="4" customWidth="1"/>
    <col min="15108" max="15108" width="4" style="4" customWidth="1"/>
    <col min="15109" max="15109" width="94.85546875" style="4" customWidth="1"/>
    <col min="15110" max="15110" width="11.85546875" style="4" customWidth="1"/>
    <col min="15111" max="15361" width="9.140625" style="4"/>
    <col min="15362" max="15362" width="4.7109375" style="4" customWidth="1"/>
    <col min="15363" max="15363" width="2.7109375" style="4" customWidth="1"/>
    <col min="15364" max="15364" width="4" style="4" customWidth="1"/>
    <col min="15365" max="15365" width="94.85546875" style="4" customWidth="1"/>
    <col min="15366" max="15366" width="11.85546875" style="4" customWidth="1"/>
    <col min="15367" max="15617" width="9.140625" style="4"/>
    <col min="15618" max="15618" width="4.7109375" style="4" customWidth="1"/>
    <col min="15619" max="15619" width="2.7109375" style="4" customWidth="1"/>
    <col min="15620" max="15620" width="4" style="4" customWidth="1"/>
    <col min="15621" max="15621" width="94.85546875" style="4" customWidth="1"/>
    <col min="15622" max="15622" width="11.85546875" style="4" customWidth="1"/>
    <col min="15623" max="15873" width="9.140625" style="4"/>
    <col min="15874" max="15874" width="4.7109375" style="4" customWidth="1"/>
    <col min="15875" max="15875" width="2.7109375" style="4" customWidth="1"/>
    <col min="15876" max="15876" width="4" style="4" customWidth="1"/>
    <col min="15877" max="15877" width="94.85546875" style="4" customWidth="1"/>
    <col min="15878" max="15878" width="11.85546875" style="4" customWidth="1"/>
    <col min="15879" max="16129" width="9.140625" style="4"/>
    <col min="16130" max="16130" width="4.7109375" style="4" customWidth="1"/>
    <col min="16131" max="16131" width="2.7109375" style="4" customWidth="1"/>
    <col min="16132" max="16132" width="4" style="4" customWidth="1"/>
    <col min="16133" max="16133" width="94.85546875" style="4" customWidth="1"/>
    <col min="16134" max="16134" width="11.85546875" style="4" customWidth="1"/>
    <col min="16135" max="16384" width="9.140625" style="4"/>
  </cols>
  <sheetData>
    <row r="1" spans="1:8" ht="15" customHeight="1" x14ac:dyDescent="0.25">
      <c r="D1" s="2"/>
      <c r="E1" s="2"/>
      <c r="F1" s="2"/>
      <c r="G1" s="3" t="s">
        <v>109</v>
      </c>
      <c r="H1" s="3"/>
    </row>
    <row r="2" spans="1:8" ht="15" customHeight="1" x14ac:dyDescent="0.25">
      <c r="A2" s="5" t="s">
        <v>0</v>
      </c>
      <c r="B2" s="5"/>
      <c r="C2" s="5"/>
      <c r="D2" s="5"/>
      <c r="E2" s="5"/>
      <c r="F2" s="5"/>
    </row>
    <row r="3" spans="1:8" ht="15" customHeight="1" thickBot="1" x14ac:dyDescent="0.3">
      <c r="F3" s="7"/>
      <c r="G3" s="8"/>
      <c r="H3" s="9" t="s">
        <v>1</v>
      </c>
    </row>
    <row r="4" spans="1:8" ht="15" customHeight="1" x14ac:dyDescent="0.25">
      <c r="A4" s="10" t="s">
        <v>2</v>
      </c>
      <c r="B4" s="11"/>
      <c r="C4" s="12"/>
      <c r="D4" s="13" t="s">
        <v>3</v>
      </c>
      <c r="E4" s="14" t="s">
        <v>4</v>
      </c>
      <c r="F4" s="15" t="s">
        <v>4</v>
      </c>
      <c r="G4" s="16" t="s">
        <v>105</v>
      </c>
      <c r="H4" s="17" t="s">
        <v>107</v>
      </c>
    </row>
    <row r="5" spans="1:8" ht="15" customHeight="1" x14ac:dyDescent="0.25">
      <c r="A5" s="18"/>
      <c r="B5" s="19"/>
      <c r="C5" s="20"/>
      <c r="D5" s="21"/>
      <c r="E5" s="22" t="s">
        <v>103</v>
      </c>
      <c r="F5" s="23" t="s">
        <v>104</v>
      </c>
      <c r="G5" s="24" t="s">
        <v>106</v>
      </c>
      <c r="H5" s="25" t="s">
        <v>108</v>
      </c>
    </row>
    <row r="6" spans="1:8" ht="15" customHeight="1" thickBot="1" x14ac:dyDescent="0.3">
      <c r="A6" s="26"/>
      <c r="B6" s="27"/>
      <c r="C6" s="28"/>
      <c r="D6" s="29"/>
      <c r="E6" s="30" t="s">
        <v>5</v>
      </c>
      <c r="F6" s="31" t="s">
        <v>5</v>
      </c>
      <c r="G6" s="32"/>
      <c r="H6" s="33"/>
    </row>
    <row r="7" spans="1:8" ht="15" customHeight="1" x14ac:dyDescent="0.25">
      <c r="A7" s="34" t="s">
        <v>6</v>
      </c>
      <c r="B7" s="35"/>
      <c r="C7" s="35"/>
      <c r="D7" s="35"/>
      <c r="E7" s="36"/>
      <c r="F7" s="37"/>
      <c r="G7" s="38"/>
      <c r="H7" s="39"/>
    </row>
    <row r="8" spans="1:8" ht="15" customHeight="1" x14ac:dyDescent="0.25">
      <c r="A8" s="40" t="s">
        <v>7</v>
      </c>
      <c r="B8" s="41" t="s">
        <v>8</v>
      </c>
      <c r="C8" s="41"/>
      <c r="D8" s="42"/>
      <c r="E8" s="36"/>
      <c r="F8" s="37"/>
      <c r="G8" s="43"/>
      <c r="H8" s="44"/>
    </row>
    <row r="9" spans="1:8" ht="15" customHeight="1" x14ac:dyDescent="0.25">
      <c r="A9" s="45"/>
      <c r="B9" s="46" t="s">
        <v>9</v>
      </c>
      <c r="C9" s="41" t="s">
        <v>10</v>
      </c>
      <c r="D9" s="42"/>
      <c r="E9" s="36"/>
      <c r="F9" s="37"/>
      <c r="G9" s="43"/>
      <c r="H9" s="44"/>
    </row>
    <row r="10" spans="1:8" ht="15" customHeight="1" x14ac:dyDescent="0.25">
      <c r="A10" s="45"/>
      <c r="B10" s="41"/>
      <c r="C10" s="46" t="s">
        <v>11</v>
      </c>
      <c r="D10" s="47" t="s">
        <v>12</v>
      </c>
      <c r="E10" s="48">
        <v>5400</v>
      </c>
      <c r="F10" s="49">
        <v>5400</v>
      </c>
      <c r="G10" s="43">
        <v>4964</v>
      </c>
      <c r="H10" s="50">
        <f>G10/F10*100</f>
        <v>91.925925925925924</v>
      </c>
    </row>
    <row r="11" spans="1:8" ht="15" customHeight="1" thickBot="1" x14ac:dyDescent="0.3">
      <c r="A11" s="45"/>
      <c r="B11" s="51"/>
      <c r="C11" s="52" t="s">
        <v>11</v>
      </c>
      <c r="D11" s="53" t="s">
        <v>13</v>
      </c>
      <c r="E11" s="54">
        <v>1200</v>
      </c>
      <c r="F11" s="55">
        <v>1200</v>
      </c>
      <c r="G11" s="56">
        <v>1032</v>
      </c>
      <c r="H11" s="57">
        <f t="shared" ref="H11:H73" si="0">G11/F11*100</f>
        <v>86</v>
      </c>
    </row>
    <row r="12" spans="1:8" ht="15" customHeight="1" thickBot="1" x14ac:dyDescent="0.3">
      <c r="A12" s="45"/>
      <c r="B12" s="58"/>
      <c r="C12" s="58" t="s">
        <v>14</v>
      </c>
      <c r="D12" s="53"/>
      <c r="E12" s="59">
        <f>SUM(E10:E11)</f>
        <v>6600</v>
      </c>
      <c r="F12" s="60">
        <f>SUM(F10:F11)</f>
        <v>6600</v>
      </c>
      <c r="G12" s="60">
        <f>SUM(G10:G11)</f>
        <v>5996</v>
      </c>
      <c r="H12" s="57">
        <f t="shared" si="0"/>
        <v>90.848484848484844</v>
      </c>
    </row>
    <row r="13" spans="1:8" ht="15" customHeight="1" x14ac:dyDescent="0.25">
      <c r="A13" s="45"/>
      <c r="B13" s="61" t="s">
        <v>15</v>
      </c>
      <c r="C13" s="62" t="s">
        <v>16</v>
      </c>
      <c r="D13" s="63"/>
      <c r="E13" s="48"/>
      <c r="F13" s="49"/>
      <c r="G13" s="38"/>
      <c r="H13" s="64"/>
    </row>
    <row r="14" spans="1:8" ht="15" customHeight="1" thickBot="1" x14ac:dyDescent="0.3">
      <c r="A14" s="45"/>
      <c r="B14" s="51"/>
      <c r="C14" s="52" t="s">
        <v>11</v>
      </c>
      <c r="D14" s="53" t="s">
        <v>123</v>
      </c>
      <c r="E14" s="59">
        <v>405000</v>
      </c>
      <c r="F14" s="60">
        <v>555000</v>
      </c>
      <c r="G14" s="65">
        <v>560205</v>
      </c>
      <c r="H14" s="57">
        <f t="shared" si="0"/>
        <v>100.93783783783783</v>
      </c>
    </row>
    <row r="15" spans="1:8" ht="15" customHeight="1" thickBot="1" x14ac:dyDescent="0.3">
      <c r="A15" s="45"/>
      <c r="B15" s="66" t="s">
        <v>17</v>
      </c>
      <c r="C15" s="67" t="s">
        <v>18</v>
      </c>
      <c r="D15" s="68"/>
      <c r="E15" s="69">
        <v>28000</v>
      </c>
      <c r="F15" s="70">
        <v>28000</v>
      </c>
      <c r="G15" s="65">
        <v>25228</v>
      </c>
      <c r="H15" s="57">
        <f t="shared" si="0"/>
        <v>90.100000000000009</v>
      </c>
    </row>
    <row r="16" spans="1:8" ht="15" customHeight="1" x14ac:dyDescent="0.25">
      <c r="A16" s="45"/>
      <c r="B16" s="71" t="s">
        <v>19</v>
      </c>
      <c r="C16" s="72" t="s">
        <v>20</v>
      </c>
      <c r="D16" s="73"/>
      <c r="E16" s="74"/>
      <c r="F16" s="75"/>
      <c r="G16" s="38"/>
      <c r="H16" s="64"/>
    </row>
    <row r="17" spans="1:8" ht="15" customHeight="1" x14ac:dyDescent="0.25">
      <c r="A17" s="45"/>
      <c r="B17" s="61"/>
      <c r="C17" s="61" t="s">
        <v>11</v>
      </c>
      <c r="D17" s="63" t="s">
        <v>21</v>
      </c>
      <c r="E17" s="48">
        <v>5000</v>
      </c>
      <c r="F17" s="49">
        <v>5000</v>
      </c>
      <c r="G17" s="43">
        <v>3839</v>
      </c>
      <c r="H17" s="50">
        <f t="shared" si="0"/>
        <v>76.78</v>
      </c>
    </row>
    <row r="18" spans="1:8" ht="15" customHeight="1" thickBot="1" x14ac:dyDescent="0.3">
      <c r="A18" s="45"/>
      <c r="B18" s="76"/>
      <c r="C18" s="76" t="s">
        <v>11</v>
      </c>
      <c r="D18" s="77" t="s">
        <v>22</v>
      </c>
      <c r="E18" s="78">
        <v>600</v>
      </c>
      <c r="F18" s="79">
        <v>600</v>
      </c>
      <c r="G18" s="56">
        <v>299</v>
      </c>
      <c r="H18" s="57">
        <f t="shared" si="0"/>
        <v>49.833333333333336</v>
      </c>
    </row>
    <row r="19" spans="1:8" ht="15" customHeight="1" thickBot="1" x14ac:dyDescent="0.3">
      <c r="A19" s="45"/>
      <c r="B19" s="66"/>
      <c r="C19" s="80" t="s">
        <v>23</v>
      </c>
      <c r="D19" s="68"/>
      <c r="E19" s="69">
        <f>SUM(E17:E18)</f>
        <v>5600</v>
      </c>
      <c r="F19" s="70">
        <f>SUM(F17:F18)</f>
        <v>5600</v>
      </c>
      <c r="G19" s="70">
        <f>SUM(G17:G18)</f>
        <v>4138</v>
      </c>
      <c r="H19" s="57">
        <f t="shared" si="0"/>
        <v>73.892857142857139</v>
      </c>
    </row>
    <row r="20" spans="1:8" ht="15" customHeight="1" x14ac:dyDescent="0.25">
      <c r="A20" s="45"/>
      <c r="B20" s="71" t="s">
        <v>24</v>
      </c>
      <c r="C20" s="72" t="s">
        <v>25</v>
      </c>
      <c r="D20" s="73"/>
      <c r="E20" s="74"/>
      <c r="F20" s="81"/>
      <c r="G20" s="38"/>
      <c r="H20" s="64"/>
    </row>
    <row r="21" spans="1:8" ht="15" customHeight="1" x14ac:dyDescent="0.25">
      <c r="A21" s="45"/>
      <c r="B21" s="76"/>
      <c r="C21" s="76" t="s">
        <v>11</v>
      </c>
      <c r="D21" s="77" t="s">
        <v>113</v>
      </c>
      <c r="E21" s="78"/>
      <c r="F21" s="82"/>
      <c r="G21" s="38">
        <v>5</v>
      </c>
      <c r="H21" s="50"/>
    </row>
    <row r="22" spans="1:8" ht="15" customHeight="1" x14ac:dyDescent="0.25">
      <c r="A22" s="45"/>
      <c r="B22" s="46"/>
      <c r="C22" s="83" t="s">
        <v>11</v>
      </c>
      <c r="D22" s="47" t="s">
        <v>26</v>
      </c>
      <c r="E22" s="84">
        <v>1200</v>
      </c>
      <c r="F22" s="85">
        <v>1200</v>
      </c>
      <c r="G22" s="43">
        <v>212</v>
      </c>
      <c r="H22" s="50">
        <f t="shared" si="0"/>
        <v>17.666666666666668</v>
      </c>
    </row>
    <row r="23" spans="1:8" ht="15" customHeight="1" x14ac:dyDescent="0.25">
      <c r="A23" s="45"/>
      <c r="B23" s="46"/>
      <c r="C23" s="83" t="s">
        <v>11</v>
      </c>
      <c r="D23" s="47" t="s">
        <v>27</v>
      </c>
      <c r="E23" s="84">
        <v>800</v>
      </c>
      <c r="F23" s="85">
        <v>800</v>
      </c>
      <c r="G23" s="43">
        <v>361</v>
      </c>
      <c r="H23" s="50">
        <f t="shared" si="0"/>
        <v>45.125</v>
      </c>
    </row>
    <row r="24" spans="1:8" ht="15" customHeight="1" thickBot="1" x14ac:dyDescent="0.3">
      <c r="A24" s="45"/>
      <c r="B24" s="86"/>
      <c r="C24" s="58" t="s">
        <v>11</v>
      </c>
      <c r="D24" s="87" t="s">
        <v>28</v>
      </c>
      <c r="E24" s="88">
        <v>1000</v>
      </c>
      <c r="F24" s="89">
        <v>1000</v>
      </c>
      <c r="G24" s="56">
        <v>1134</v>
      </c>
      <c r="H24" s="57">
        <f t="shared" si="0"/>
        <v>113.39999999999999</v>
      </c>
    </row>
    <row r="25" spans="1:8" ht="15" customHeight="1" thickBot="1" x14ac:dyDescent="0.3">
      <c r="A25" s="45"/>
      <c r="B25" s="67"/>
      <c r="C25" s="80" t="s">
        <v>29</v>
      </c>
      <c r="D25" s="68"/>
      <c r="E25" s="69">
        <f>SUM(E22:E24)</f>
        <v>3000</v>
      </c>
      <c r="F25" s="70">
        <f>SUM(F22:F24)</f>
        <v>3000</v>
      </c>
      <c r="G25" s="90">
        <f>SUM(G21:G24)</f>
        <v>1712</v>
      </c>
      <c r="H25" s="91">
        <f t="shared" si="0"/>
        <v>57.066666666666663</v>
      </c>
    </row>
    <row r="26" spans="1:8" ht="15" customHeight="1" thickBot="1" x14ac:dyDescent="0.3">
      <c r="A26" s="45"/>
      <c r="B26" s="66" t="s">
        <v>37</v>
      </c>
      <c r="C26" s="67" t="s">
        <v>111</v>
      </c>
      <c r="D26" s="68"/>
      <c r="E26" s="69"/>
      <c r="F26" s="70"/>
      <c r="G26" s="65"/>
      <c r="H26" s="91"/>
    </row>
    <row r="27" spans="1:8" ht="15" customHeight="1" thickBot="1" x14ac:dyDescent="0.3">
      <c r="A27" s="45"/>
      <c r="B27" s="67"/>
      <c r="C27" s="92" t="s">
        <v>11</v>
      </c>
      <c r="D27" s="68" t="s">
        <v>112</v>
      </c>
      <c r="E27" s="69"/>
      <c r="F27" s="70"/>
      <c r="G27" s="65">
        <v>980</v>
      </c>
      <c r="H27" s="91"/>
    </row>
    <row r="28" spans="1:8" ht="15" customHeight="1" thickBot="1" x14ac:dyDescent="0.3">
      <c r="A28" s="45"/>
      <c r="B28" s="80" t="s">
        <v>30</v>
      </c>
      <c r="C28" s="66"/>
      <c r="D28" s="68"/>
      <c r="E28" s="69">
        <f>SUM(E25,E19,E15,E14,E12)</f>
        <v>448200</v>
      </c>
      <c r="F28" s="70">
        <f>SUM(F25,F19,F15,F14,F12)</f>
        <v>598200</v>
      </c>
      <c r="G28" s="70">
        <f>SUM(G25,G19,G15,G14,G12,G27)</f>
        <v>598259</v>
      </c>
      <c r="H28" s="91">
        <f t="shared" si="0"/>
        <v>100.00986292209963</v>
      </c>
    </row>
    <row r="29" spans="1:8" ht="15" customHeight="1" x14ac:dyDescent="0.25">
      <c r="A29" s="40" t="s">
        <v>31</v>
      </c>
      <c r="B29" s="93" t="s">
        <v>32</v>
      </c>
      <c r="C29" s="94"/>
      <c r="D29" s="95"/>
      <c r="E29" s="96"/>
      <c r="F29" s="97"/>
      <c r="G29" s="38"/>
      <c r="H29" s="64"/>
    </row>
    <row r="30" spans="1:8" ht="15" customHeight="1" x14ac:dyDescent="0.25">
      <c r="A30" s="98"/>
      <c r="B30" s="99"/>
      <c r="C30" s="99"/>
      <c r="D30" s="100" t="s">
        <v>33</v>
      </c>
      <c r="E30" s="101"/>
      <c r="F30" s="102"/>
      <c r="G30" s="43"/>
      <c r="H30" s="50"/>
    </row>
    <row r="31" spans="1:8" ht="15" customHeight="1" x14ac:dyDescent="0.25">
      <c r="A31" s="103"/>
      <c r="B31" s="104"/>
      <c r="C31" s="104" t="s">
        <v>9</v>
      </c>
      <c r="D31" s="105" t="s">
        <v>34</v>
      </c>
      <c r="E31" s="84">
        <v>1400</v>
      </c>
      <c r="F31" s="106">
        <v>1400</v>
      </c>
      <c r="G31" s="43">
        <v>1527</v>
      </c>
      <c r="H31" s="50">
        <f t="shared" si="0"/>
        <v>109.07142857142857</v>
      </c>
    </row>
    <row r="32" spans="1:8" ht="15" customHeight="1" x14ac:dyDescent="0.25">
      <c r="A32" s="103"/>
      <c r="B32" s="104"/>
      <c r="C32" s="104" t="s">
        <v>15</v>
      </c>
      <c r="D32" s="105" t="s">
        <v>124</v>
      </c>
      <c r="E32" s="84">
        <v>10797</v>
      </c>
      <c r="F32" s="106">
        <v>10797</v>
      </c>
      <c r="G32" s="43">
        <v>10296</v>
      </c>
      <c r="H32" s="50">
        <f t="shared" si="0"/>
        <v>95.359822172825787</v>
      </c>
    </row>
    <row r="33" spans="1:11" ht="15" customHeight="1" x14ac:dyDescent="0.25">
      <c r="A33" s="103"/>
      <c r="B33" s="104"/>
      <c r="C33" s="104" t="s">
        <v>17</v>
      </c>
      <c r="D33" s="107" t="s">
        <v>125</v>
      </c>
      <c r="E33" s="108">
        <v>8272</v>
      </c>
      <c r="F33" s="106">
        <v>8272</v>
      </c>
      <c r="G33" s="43">
        <v>8154</v>
      </c>
      <c r="H33" s="50">
        <f t="shared" si="0"/>
        <v>98.573500967117994</v>
      </c>
    </row>
    <row r="34" spans="1:11" ht="15" customHeight="1" x14ac:dyDescent="0.25">
      <c r="A34" s="103"/>
      <c r="B34" s="104"/>
      <c r="C34" s="109" t="s">
        <v>19</v>
      </c>
      <c r="D34" s="110" t="s">
        <v>35</v>
      </c>
      <c r="E34" s="84">
        <v>5520</v>
      </c>
      <c r="F34" s="106">
        <f>5520-1220</f>
        <v>4300</v>
      </c>
      <c r="G34" s="111">
        <v>4470</v>
      </c>
      <c r="H34" s="50">
        <f t="shared" si="0"/>
        <v>103.95348837209302</v>
      </c>
    </row>
    <row r="35" spans="1:11" s="114" customFormat="1" ht="15" customHeight="1" x14ac:dyDescent="0.25">
      <c r="A35" s="103"/>
      <c r="B35" s="104"/>
      <c r="C35" s="109" t="s">
        <v>24</v>
      </c>
      <c r="D35" s="110" t="s">
        <v>36</v>
      </c>
      <c r="E35" s="88">
        <v>2556</v>
      </c>
      <c r="F35" s="112">
        <v>2556</v>
      </c>
      <c r="G35" s="113">
        <v>1479</v>
      </c>
      <c r="H35" s="50">
        <f t="shared" si="0"/>
        <v>57.863849765258216</v>
      </c>
    </row>
    <row r="36" spans="1:11" s="114" customFormat="1" ht="15" customHeight="1" x14ac:dyDescent="0.25">
      <c r="A36" s="103"/>
      <c r="B36" s="104"/>
      <c r="C36" s="109" t="s">
        <v>37</v>
      </c>
      <c r="D36" s="110" t="s">
        <v>38</v>
      </c>
      <c r="E36" s="88">
        <v>115480</v>
      </c>
      <c r="F36" s="112">
        <v>106389</v>
      </c>
      <c r="G36" s="113">
        <v>103321</v>
      </c>
      <c r="H36" s="50">
        <f t="shared" si="0"/>
        <v>97.11624322063372</v>
      </c>
      <c r="I36" s="115"/>
    </row>
    <row r="37" spans="1:11" ht="15" customHeight="1" x14ac:dyDescent="0.25">
      <c r="A37" s="103"/>
      <c r="B37" s="104"/>
      <c r="C37" s="109" t="s">
        <v>39</v>
      </c>
      <c r="D37" s="110" t="s">
        <v>40</v>
      </c>
      <c r="E37" s="84">
        <v>34679</v>
      </c>
      <c r="F37" s="106">
        <v>88154</v>
      </c>
      <c r="G37" s="43">
        <v>91599</v>
      </c>
      <c r="H37" s="50">
        <f t="shared" si="0"/>
        <v>103.9079338430474</v>
      </c>
      <c r="K37" s="6"/>
    </row>
    <row r="38" spans="1:11" ht="15" customHeight="1" x14ac:dyDescent="0.25">
      <c r="A38" s="103"/>
      <c r="B38" s="104"/>
      <c r="C38" s="109" t="s">
        <v>41</v>
      </c>
      <c r="D38" s="110" t="s">
        <v>42</v>
      </c>
      <c r="E38" s="84"/>
      <c r="F38" s="106">
        <f>151977+54</f>
        <v>152031</v>
      </c>
      <c r="G38" s="43">
        <v>176250</v>
      </c>
      <c r="H38" s="50">
        <f t="shared" si="0"/>
        <v>115.93030368806363</v>
      </c>
      <c r="K38" s="6"/>
    </row>
    <row r="39" spans="1:11" ht="15" customHeight="1" x14ac:dyDescent="0.25">
      <c r="A39" s="103"/>
      <c r="B39" s="104"/>
      <c r="C39" s="109" t="s">
        <v>43</v>
      </c>
      <c r="D39" s="110" t="s">
        <v>44</v>
      </c>
      <c r="E39" s="84">
        <v>1384</v>
      </c>
      <c r="F39" s="106">
        <v>0</v>
      </c>
      <c r="G39" s="43"/>
      <c r="H39" s="50"/>
      <c r="K39" s="6"/>
    </row>
    <row r="40" spans="1:11" ht="15" customHeight="1" x14ac:dyDescent="0.25">
      <c r="A40" s="103"/>
      <c r="B40" s="104"/>
      <c r="C40" s="109" t="s">
        <v>45</v>
      </c>
      <c r="D40" s="110" t="s">
        <v>46</v>
      </c>
      <c r="E40" s="84"/>
      <c r="F40" s="106">
        <f>2787+604</f>
        <v>3391</v>
      </c>
      <c r="G40" s="43">
        <v>3391</v>
      </c>
      <c r="H40" s="50">
        <f t="shared" si="0"/>
        <v>100</v>
      </c>
      <c r="K40" s="6"/>
    </row>
    <row r="41" spans="1:11" ht="15" customHeight="1" x14ac:dyDescent="0.25">
      <c r="A41" s="103"/>
      <c r="B41" s="104"/>
      <c r="C41" s="109" t="s">
        <v>47</v>
      </c>
      <c r="D41" s="110" t="s">
        <v>48</v>
      </c>
      <c r="E41" s="84"/>
      <c r="F41" s="106">
        <v>33993</v>
      </c>
      <c r="G41" s="43">
        <v>8498</v>
      </c>
      <c r="H41" s="50">
        <f t="shared" si="0"/>
        <v>24.999264554467096</v>
      </c>
      <c r="I41" s="6"/>
      <c r="K41" s="6"/>
    </row>
    <row r="42" spans="1:11" ht="15" customHeight="1" x14ac:dyDescent="0.25">
      <c r="A42" s="103"/>
      <c r="B42" s="104"/>
      <c r="C42" s="109" t="s">
        <v>49</v>
      </c>
      <c r="D42" s="110" t="s">
        <v>50</v>
      </c>
      <c r="E42" s="84"/>
      <c r="F42" s="106">
        <f>3387+1414</f>
        <v>4801</v>
      </c>
      <c r="G42" s="43">
        <v>4855</v>
      </c>
      <c r="H42" s="50">
        <f t="shared" si="0"/>
        <v>101.12476567381796</v>
      </c>
      <c r="I42" s="6"/>
      <c r="K42" s="6"/>
    </row>
    <row r="43" spans="1:11" ht="15" customHeight="1" x14ac:dyDescent="0.25">
      <c r="A43" s="103"/>
      <c r="B43" s="104"/>
      <c r="C43" s="109" t="s">
        <v>51</v>
      </c>
      <c r="D43" s="110" t="s">
        <v>52</v>
      </c>
      <c r="E43" s="84"/>
      <c r="F43" s="106">
        <v>2100</v>
      </c>
      <c r="G43" s="43">
        <v>2100</v>
      </c>
      <c r="H43" s="50">
        <f t="shared" si="0"/>
        <v>100</v>
      </c>
      <c r="I43" s="6"/>
      <c r="K43" s="6"/>
    </row>
    <row r="44" spans="1:11" ht="15" customHeight="1" x14ac:dyDescent="0.25">
      <c r="A44" s="103"/>
      <c r="B44" s="104"/>
      <c r="C44" s="109" t="s">
        <v>53</v>
      </c>
      <c r="D44" s="110" t="s">
        <v>54</v>
      </c>
      <c r="E44" s="84"/>
      <c r="F44" s="106">
        <f>3515-17</f>
        <v>3498</v>
      </c>
      <c r="G44" s="43">
        <v>3497</v>
      </c>
      <c r="H44" s="50">
        <f t="shared" si="0"/>
        <v>99.971412235563179</v>
      </c>
      <c r="K44" s="6"/>
    </row>
    <row r="45" spans="1:11" ht="15" customHeight="1" x14ac:dyDescent="0.25">
      <c r="A45" s="103"/>
      <c r="B45" s="104"/>
      <c r="C45" s="109" t="s">
        <v>55</v>
      </c>
      <c r="D45" s="110" t="s">
        <v>56</v>
      </c>
      <c r="E45" s="116"/>
      <c r="F45" s="113">
        <v>950</v>
      </c>
      <c r="G45" s="43">
        <v>1250</v>
      </c>
      <c r="H45" s="50">
        <f t="shared" si="0"/>
        <v>131.57894736842107</v>
      </c>
      <c r="K45" s="6"/>
    </row>
    <row r="46" spans="1:11" ht="15" customHeight="1" thickBot="1" x14ac:dyDescent="0.3">
      <c r="A46" s="103"/>
      <c r="B46" s="104"/>
      <c r="C46" s="109" t="s">
        <v>58</v>
      </c>
      <c r="D46" s="110" t="s">
        <v>114</v>
      </c>
      <c r="E46" s="117"/>
      <c r="F46" s="118"/>
      <c r="G46" s="43">
        <v>4200</v>
      </c>
      <c r="H46" s="57"/>
      <c r="K46" s="6"/>
    </row>
    <row r="47" spans="1:11" ht="15" customHeight="1" thickBot="1" x14ac:dyDescent="0.3">
      <c r="A47" s="103"/>
      <c r="B47" s="104"/>
      <c r="C47" s="109"/>
      <c r="D47" s="119" t="s">
        <v>57</v>
      </c>
      <c r="E47" s="120">
        <f>SUM(E31:E45)</f>
        <v>180088</v>
      </c>
      <c r="F47" s="121">
        <f>SUM(F31:F45)</f>
        <v>422632</v>
      </c>
      <c r="G47" s="121">
        <f>SUM(G31:G46)</f>
        <v>424887</v>
      </c>
      <c r="H47" s="57">
        <f t="shared" si="0"/>
        <v>100.53356111226788</v>
      </c>
    </row>
    <row r="48" spans="1:11" ht="15" customHeight="1" x14ac:dyDescent="0.25">
      <c r="A48" s="103"/>
      <c r="B48" s="104"/>
      <c r="C48" s="104" t="s">
        <v>115</v>
      </c>
      <c r="D48" s="105" t="s">
        <v>59</v>
      </c>
      <c r="E48" s="48"/>
      <c r="F48" s="122"/>
      <c r="G48" s="43"/>
      <c r="H48" s="64"/>
    </row>
    <row r="49" spans="1:11" ht="15" customHeight="1" x14ac:dyDescent="0.25">
      <c r="A49" s="103"/>
      <c r="B49" s="104"/>
      <c r="C49" s="104"/>
      <c r="D49" s="105" t="s">
        <v>60</v>
      </c>
      <c r="E49" s="84">
        <v>11294</v>
      </c>
      <c r="F49" s="106">
        <v>11294</v>
      </c>
      <c r="G49" s="43">
        <v>11437</v>
      </c>
      <c r="H49" s="50">
        <f t="shared" si="0"/>
        <v>101.26615902248982</v>
      </c>
    </row>
    <row r="50" spans="1:11" ht="15" customHeight="1" x14ac:dyDescent="0.25">
      <c r="A50" s="103"/>
      <c r="B50" s="104"/>
      <c r="C50" s="104"/>
      <c r="D50" s="105" t="s">
        <v>61</v>
      </c>
      <c r="E50" s="84">
        <v>6856</v>
      </c>
      <c r="F50" s="106">
        <v>6856</v>
      </c>
      <c r="G50" s="43">
        <v>6837</v>
      </c>
      <c r="H50" s="50">
        <f t="shared" si="0"/>
        <v>99.722870478413071</v>
      </c>
    </row>
    <row r="51" spans="1:11" ht="15" customHeight="1" x14ac:dyDescent="0.25">
      <c r="A51" s="103"/>
      <c r="B51" s="104"/>
      <c r="C51" s="104"/>
      <c r="D51" s="105" t="s">
        <v>62</v>
      </c>
      <c r="E51" s="84"/>
      <c r="F51" s="106">
        <v>3367</v>
      </c>
      <c r="G51" s="43">
        <v>3492</v>
      </c>
      <c r="H51" s="50">
        <f t="shared" si="0"/>
        <v>103.71250371250372</v>
      </c>
    </row>
    <row r="52" spans="1:11" ht="15" customHeight="1" thickBot="1" x14ac:dyDescent="0.3">
      <c r="A52" s="103"/>
      <c r="B52" s="104"/>
      <c r="C52" s="104"/>
      <c r="D52" s="105" t="s">
        <v>63</v>
      </c>
      <c r="E52" s="117"/>
      <c r="F52" s="118">
        <v>3652</v>
      </c>
      <c r="G52" s="56">
        <v>3483</v>
      </c>
      <c r="H52" s="57">
        <f t="shared" si="0"/>
        <v>95.372398685651689</v>
      </c>
    </row>
    <row r="53" spans="1:11" ht="15" customHeight="1" thickBot="1" x14ac:dyDescent="0.3">
      <c r="A53" s="103"/>
      <c r="B53" s="104"/>
      <c r="C53" s="104"/>
      <c r="D53" s="123" t="s">
        <v>64</v>
      </c>
      <c r="E53" s="120">
        <f>SUM(E49:E52)</f>
        <v>18150</v>
      </c>
      <c r="F53" s="121">
        <f>SUM(F49:F52)</f>
        <v>25169</v>
      </c>
      <c r="G53" s="124">
        <f>SUM(G49:G52)</f>
        <v>25249</v>
      </c>
      <c r="H53" s="57">
        <f t="shared" si="0"/>
        <v>100.31785132504271</v>
      </c>
    </row>
    <row r="54" spans="1:11" ht="15" customHeight="1" thickBot="1" x14ac:dyDescent="0.3">
      <c r="A54" s="103"/>
      <c r="B54" s="104"/>
      <c r="C54" s="109"/>
      <c r="D54" s="119" t="s">
        <v>65</v>
      </c>
      <c r="E54" s="120">
        <f>SUM(E53,E47)</f>
        <v>198238</v>
      </c>
      <c r="F54" s="121">
        <f>F47+F53</f>
        <v>447801</v>
      </c>
      <c r="G54" s="121">
        <f>G47+G53</f>
        <v>450136</v>
      </c>
      <c r="H54" s="57">
        <f t="shared" si="0"/>
        <v>100.52143697758602</v>
      </c>
    </row>
    <row r="55" spans="1:11" ht="15" customHeight="1" x14ac:dyDescent="0.25">
      <c r="A55" s="98"/>
      <c r="B55" s="99"/>
      <c r="C55" s="125"/>
      <c r="D55" s="100" t="s">
        <v>66</v>
      </c>
      <c r="E55" s="126"/>
      <c r="F55" s="127"/>
      <c r="G55" s="43"/>
      <c r="H55" s="64"/>
    </row>
    <row r="56" spans="1:11" s="114" customFormat="1" ht="15" customHeight="1" x14ac:dyDescent="0.25">
      <c r="A56" s="103"/>
      <c r="B56" s="128"/>
      <c r="C56" s="104"/>
      <c r="D56" s="129" t="s">
        <v>67</v>
      </c>
      <c r="E56" s="130"/>
      <c r="F56" s="131"/>
      <c r="G56" s="113"/>
      <c r="H56" s="50"/>
    </row>
    <row r="57" spans="1:11" s="114" customFormat="1" ht="15" customHeight="1" x14ac:dyDescent="0.25">
      <c r="A57" s="103"/>
      <c r="B57" s="128"/>
      <c r="C57" s="104" t="s">
        <v>9</v>
      </c>
      <c r="D57" s="132" t="s">
        <v>68</v>
      </c>
      <c r="E57" s="133">
        <v>400</v>
      </c>
      <c r="F57" s="106">
        <v>400</v>
      </c>
      <c r="G57" s="113">
        <v>54</v>
      </c>
      <c r="H57" s="50">
        <f t="shared" si="0"/>
        <v>13.5</v>
      </c>
    </row>
    <row r="58" spans="1:11" s="114" customFormat="1" ht="15" customHeight="1" x14ac:dyDescent="0.25">
      <c r="A58" s="103"/>
      <c r="B58" s="128"/>
      <c r="C58" s="104" t="s">
        <v>15</v>
      </c>
      <c r="D58" s="132" t="s">
        <v>69</v>
      </c>
      <c r="E58" s="133"/>
      <c r="F58" s="106">
        <v>350</v>
      </c>
      <c r="G58" s="113">
        <v>350</v>
      </c>
      <c r="H58" s="50">
        <f t="shared" si="0"/>
        <v>100</v>
      </c>
    </row>
    <row r="59" spans="1:11" s="114" customFormat="1" ht="15" customHeight="1" thickBot="1" x14ac:dyDescent="0.3">
      <c r="A59" s="103"/>
      <c r="B59" s="128"/>
      <c r="C59" s="104" t="s">
        <v>17</v>
      </c>
      <c r="D59" s="132" t="s">
        <v>70</v>
      </c>
      <c r="E59" s="134"/>
      <c r="F59" s="118">
        <v>400</v>
      </c>
      <c r="G59" s="113">
        <v>400</v>
      </c>
      <c r="H59" s="57">
        <f t="shared" si="0"/>
        <v>100</v>
      </c>
    </row>
    <row r="60" spans="1:11" s="114" customFormat="1" ht="15" customHeight="1" thickBot="1" x14ac:dyDescent="0.3">
      <c r="A60" s="103"/>
      <c r="B60" s="128"/>
      <c r="C60" s="104"/>
      <c r="D60" s="110" t="s">
        <v>71</v>
      </c>
      <c r="E60" s="120">
        <f>SUM(E57:E59)</f>
        <v>400</v>
      </c>
      <c r="F60" s="121">
        <f>SUM(F57:F59)</f>
        <v>1150</v>
      </c>
      <c r="G60" s="121">
        <f>SUM(G57:G59)</f>
        <v>804</v>
      </c>
      <c r="H60" s="57">
        <f t="shared" si="0"/>
        <v>69.913043478260875</v>
      </c>
      <c r="K60" s="115"/>
    </row>
    <row r="61" spans="1:11" s="114" customFormat="1" ht="15" customHeight="1" thickBot="1" x14ac:dyDescent="0.3">
      <c r="A61" s="103"/>
      <c r="B61" s="104"/>
      <c r="C61" s="135"/>
      <c r="D61" s="136" t="s">
        <v>72</v>
      </c>
      <c r="E61" s="120">
        <f>SUM(E60,E54)</f>
        <v>198638</v>
      </c>
      <c r="F61" s="121">
        <f>SUM(F60,F54)</f>
        <v>448951</v>
      </c>
      <c r="G61" s="121">
        <f>SUM(G60,G54)</f>
        <v>450940</v>
      </c>
      <c r="H61" s="57">
        <f t="shared" si="0"/>
        <v>100.44303275858613</v>
      </c>
    </row>
    <row r="62" spans="1:11" ht="15" customHeight="1" x14ac:dyDescent="0.25">
      <c r="A62" s="40" t="s">
        <v>73</v>
      </c>
      <c r="B62" s="137" t="s">
        <v>74</v>
      </c>
      <c r="C62" s="35"/>
      <c r="D62" s="35"/>
      <c r="E62" s="138"/>
      <c r="F62" s="139"/>
      <c r="G62" s="43"/>
      <c r="H62" s="64"/>
    </row>
    <row r="63" spans="1:11" ht="15" customHeight="1" x14ac:dyDescent="0.25">
      <c r="A63" s="103"/>
      <c r="B63" s="104"/>
      <c r="C63" s="140"/>
      <c r="D63" s="100" t="s">
        <v>33</v>
      </c>
      <c r="E63" s="101"/>
      <c r="F63" s="141"/>
      <c r="G63" s="43"/>
      <c r="H63" s="50"/>
    </row>
    <row r="64" spans="1:11" ht="15" customHeight="1" x14ac:dyDescent="0.25">
      <c r="A64" s="103"/>
      <c r="B64" s="104"/>
      <c r="C64" s="104" t="s">
        <v>9</v>
      </c>
      <c r="D64" s="110" t="s">
        <v>75</v>
      </c>
      <c r="E64" s="84">
        <v>1800</v>
      </c>
      <c r="F64" s="106">
        <v>1800</v>
      </c>
      <c r="G64" s="43">
        <v>1800</v>
      </c>
      <c r="H64" s="50">
        <f t="shared" si="0"/>
        <v>100</v>
      </c>
    </row>
    <row r="65" spans="1:8" ht="15" customHeight="1" x14ac:dyDescent="0.25">
      <c r="A65" s="103"/>
      <c r="B65" s="104"/>
      <c r="C65" s="104" t="s">
        <v>15</v>
      </c>
      <c r="D65" s="110" t="s">
        <v>122</v>
      </c>
      <c r="E65" s="48"/>
      <c r="F65" s="122">
        <v>150</v>
      </c>
      <c r="G65" s="43">
        <v>350</v>
      </c>
      <c r="H65" s="50">
        <f t="shared" si="0"/>
        <v>233.33333333333334</v>
      </c>
    </row>
    <row r="66" spans="1:8" ht="15" customHeight="1" x14ac:dyDescent="0.25">
      <c r="A66" s="103"/>
      <c r="B66" s="104"/>
      <c r="C66" s="104" t="s">
        <v>17</v>
      </c>
      <c r="D66" s="142" t="s">
        <v>76</v>
      </c>
      <c r="E66" s="88"/>
      <c r="F66" s="106">
        <v>1890</v>
      </c>
      <c r="G66" s="43">
        <v>1890</v>
      </c>
      <c r="H66" s="50">
        <f t="shared" si="0"/>
        <v>100</v>
      </c>
    </row>
    <row r="67" spans="1:8" ht="15" customHeight="1" x14ac:dyDescent="0.25">
      <c r="A67" s="103"/>
      <c r="B67" s="104"/>
      <c r="C67" s="104" t="s">
        <v>19</v>
      </c>
      <c r="D67" s="142" t="s">
        <v>77</v>
      </c>
      <c r="E67" s="116"/>
      <c r="F67" s="106">
        <v>300</v>
      </c>
      <c r="G67" s="43">
        <v>163</v>
      </c>
      <c r="H67" s="50">
        <f t="shared" si="0"/>
        <v>54.333333333333336</v>
      </c>
    </row>
    <row r="68" spans="1:8" ht="15" customHeight="1" thickBot="1" x14ac:dyDescent="0.3">
      <c r="A68" s="103"/>
      <c r="B68" s="104"/>
      <c r="C68" s="104" t="s">
        <v>24</v>
      </c>
      <c r="D68" s="142" t="s">
        <v>102</v>
      </c>
      <c r="E68" s="117"/>
      <c r="F68" s="143">
        <v>50</v>
      </c>
      <c r="G68" s="56">
        <v>50</v>
      </c>
      <c r="H68" s="57">
        <f t="shared" si="0"/>
        <v>100</v>
      </c>
    </row>
    <row r="69" spans="1:8" ht="15" customHeight="1" thickBot="1" x14ac:dyDescent="0.3">
      <c r="A69" s="103"/>
      <c r="B69" s="104"/>
      <c r="C69" s="104"/>
      <c r="D69" s="144" t="s">
        <v>78</v>
      </c>
      <c r="E69" s="120">
        <f>SUM(E64:E68)</f>
        <v>1800</v>
      </c>
      <c r="F69" s="145">
        <f>SUM(F64:F68)</f>
        <v>4190</v>
      </c>
      <c r="G69" s="145">
        <f>SUM(G64:G68)</f>
        <v>4253</v>
      </c>
      <c r="H69" s="57">
        <f t="shared" si="0"/>
        <v>101.5035799522673</v>
      </c>
    </row>
    <row r="70" spans="1:8" ht="15" customHeight="1" x14ac:dyDescent="0.25">
      <c r="A70" s="146"/>
      <c r="B70" s="140"/>
      <c r="C70" s="140"/>
      <c r="D70" s="100" t="s">
        <v>66</v>
      </c>
      <c r="E70" s="147"/>
      <c r="F70" s="81"/>
      <c r="G70" s="148"/>
      <c r="H70" s="64"/>
    </row>
    <row r="71" spans="1:8" ht="15" customHeight="1" x14ac:dyDescent="0.25">
      <c r="A71" s="146"/>
      <c r="B71" s="140"/>
      <c r="C71" s="140"/>
      <c r="D71" s="129" t="s">
        <v>67</v>
      </c>
      <c r="E71" s="130"/>
      <c r="F71" s="97"/>
      <c r="G71" s="148"/>
      <c r="H71" s="50"/>
    </row>
    <row r="72" spans="1:8" s="154" customFormat="1" ht="15" customHeight="1" thickBot="1" x14ac:dyDescent="0.3">
      <c r="A72" s="149"/>
      <c r="B72" s="150"/>
      <c r="C72" s="150" t="s">
        <v>9</v>
      </c>
      <c r="D72" s="151" t="s">
        <v>79</v>
      </c>
      <c r="E72" s="120"/>
      <c r="F72" s="152">
        <v>533</v>
      </c>
      <c r="G72" s="153">
        <v>583</v>
      </c>
      <c r="H72" s="57">
        <f t="shared" si="0"/>
        <v>109.38086303939963</v>
      </c>
    </row>
    <row r="73" spans="1:8" ht="15" customHeight="1" thickBot="1" x14ac:dyDescent="0.3">
      <c r="A73" s="146"/>
      <c r="B73" s="140"/>
      <c r="C73" s="140"/>
      <c r="D73" s="144" t="s">
        <v>110</v>
      </c>
      <c r="E73" s="120">
        <f>SUM(E69)</f>
        <v>1800</v>
      </c>
      <c r="F73" s="82">
        <f>SUM(F72,F69)</f>
        <v>4723</v>
      </c>
      <c r="G73" s="155">
        <f>SUM(G72,G69)</f>
        <v>4836</v>
      </c>
      <c r="H73" s="57">
        <f t="shared" si="0"/>
        <v>102.39254710988779</v>
      </c>
    </row>
    <row r="74" spans="1:8" ht="15" customHeight="1" x14ac:dyDescent="0.25">
      <c r="A74" s="156" t="s">
        <v>80</v>
      </c>
      <c r="B74" s="157"/>
      <c r="C74" s="157"/>
      <c r="D74" s="157"/>
      <c r="E74" s="96"/>
      <c r="F74" s="158"/>
      <c r="G74" s="38"/>
      <c r="H74" s="64"/>
    </row>
    <row r="75" spans="1:8" ht="15" customHeight="1" x14ac:dyDescent="0.25">
      <c r="A75" s="40" t="s">
        <v>7</v>
      </c>
      <c r="B75" s="137" t="s">
        <v>81</v>
      </c>
      <c r="C75" s="157"/>
      <c r="D75" s="157"/>
      <c r="E75" s="96"/>
      <c r="F75" s="131"/>
      <c r="G75" s="43"/>
      <c r="H75" s="50"/>
    </row>
    <row r="76" spans="1:8" ht="15" customHeight="1" x14ac:dyDescent="0.25">
      <c r="A76" s="40"/>
      <c r="B76" s="159"/>
      <c r="C76" s="42"/>
      <c r="D76" s="100" t="s">
        <v>33</v>
      </c>
      <c r="E76" s="126"/>
      <c r="F76" s="131"/>
      <c r="G76" s="43"/>
      <c r="H76" s="50"/>
    </row>
    <row r="77" spans="1:8" ht="15" customHeight="1" x14ac:dyDescent="0.25">
      <c r="A77" s="103"/>
      <c r="B77" s="104" t="s">
        <v>9</v>
      </c>
      <c r="C77" s="109"/>
      <c r="D77" s="160" t="s">
        <v>82</v>
      </c>
      <c r="E77" s="161"/>
      <c r="F77" s="141"/>
      <c r="G77" s="43"/>
      <c r="H77" s="50"/>
    </row>
    <row r="78" spans="1:8" ht="15" customHeight="1" thickBot="1" x14ac:dyDescent="0.3">
      <c r="A78" s="103"/>
      <c r="B78" s="104"/>
      <c r="C78" s="109"/>
      <c r="D78" s="110" t="s">
        <v>83</v>
      </c>
      <c r="E78" s="162">
        <v>160225</v>
      </c>
      <c r="F78" s="106">
        <v>181260</v>
      </c>
      <c r="G78" s="43">
        <v>267</v>
      </c>
      <c r="H78" s="57">
        <f t="shared" ref="H78:H103" si="1">G78/F78*100</f>
        <v>0.14730221780867261</v>
      </c>
    </row>
    <row r="79" spans="1:8" ht="15" customHeight="1" thickBot="1" x14ac:dyDescent="0.3">
      <c r="A79" s="103"/>
      <c r="B79" s="104"/>
      <c r="C79" s="109"/>
      <c r="D79" s="119" t="s">
        <v>84</v>
      </c>
      <c r="E79" s="163">
        <f>SUM(E78)</f>
        <v>160225</v>
      </c>
      <c r="F79" s="121">
        <f>SUM(F78)</f>
        <v>181260</v>
      </c>
      <c r="G79" s="121">
        <f>SUM(G78)</f>
        <v>267</v>
      </c>
      <c r="H79" s="57">
        <f t="shared" si="1"/>
        <v>0.14730221780867261</v>
      </c>
    </row>
    <row r="80" spans="1:8" ht="15" customHeight="1" x14ac:dyDescent="0.25">
      <c r="A80" s="164" t="s">
        <v>31</v>
      </c>
      <c r="B80" s="137" t="s">
        <v>85</v>
      </c>
      <c r="C80" s="157"/>
      <c r="D80" s="157"/>
      <c r="E80" s="138"/>
      <c r="F80" s="82"/>
      <c r="G80" s="148"/>
      <c r="H80" s="64"/>
    </row>
    <row r="81" spans="1:11" ht="15" customHeight="1" x14ac:dyDescent="0.25">
      <c r="A81" s="98"/>
      <c r="B81" s="99"/>
      <c r="C81" s="165"/>
      <c r="D81" s="100" t="s">
        <v>33</v>
      </c>
      <c r="E81" s="101"/>
      <c r="F81" s="166"/>
      <c r="G81" s="43"/>
      <c r="H81" s="50"/>
    </row>
    <row r="82" spans="1:11" ht="15" customHeight="1" x14ac:dyDescent="0.25">
      <c r="A82" s="167"/>
      <c r="B82" s="99"/>
      <c r="C82" s="104" t="s">
        <v>9</v>
      </c>
      <c r="D82" s="63" t="s">
        <v>86</v>
      </c>
      <c r="E82" s="116">
        <v>245128</v>
      </c>
      <c r="F82" s="168">
        <v>245128</v>
      </c>
      <c r="G82" s="43">
        <v>245129</v>
      </c>
      <c r="H82" s="50">
        <f t="shared" si="1"/>
        <v>100.00040795013219</v>
      </c>
      <c r="I82" s="114"/>
    </row>
    <row r="83" spans="1:11" ht="15" customHeight="1" x14ac:dyDescent="0.25">
      <c r="A83" s="167"/>
      <c r="B83" s="99"/>
      <c r="C83" s="104" t="s">
        <v>15</v>
      </c>
      <c r="D83" s="63" t="s">
        <v>87</v>
      </c>
      <c r="E83" s="169">
        <v>26783</v>
      </c>
      <c r="F83" s="170">
        <v>26783</v>
      </c>
      <c r="G83" s="43"/>
      <c r="H83" s="50">
        <f t="shared" si="1"/>
        <v>0</v>
      </c>
      <c r="I83" s="114"/>
    </row>
    <row r="84" spans="1:11" ht="15" customHeight="1" x14ac:dyDescent="0.25">
      <c r="A84" s="167"/>
      <c r="B84" s="99"/>
      <c r="C84" s="104" t="s">
        <v>17</v>
      </c>
      <c r="D84" s="171" t="s">
        <v>88</v>
      </c>
      <c r="E84" s="116">
        <v>546076</v>
      </c>
      <c r="F84" s="168">
        <v>565801</v>
      </c>
      <c r="G84" s="43">
        <v>565801</v>
      </c>
      <c r="H84" s="50">
        <f t="shared" si="1"/>
        <v>100</v>
      </c>
      <c r="I84" s="114"/>
    </row>
    <row r="85" spans="1:11" ht="15" customHeight="1" x14ac:dyDescent="0.25">
      <c r="A85" s="167"/>
      <c r="B85" s="99"/>
      <c r="C85" s="104" t="s">
        <v>19</v>
      </c>
      <c r="D85" s="171" t="s">
        <v>89</v>
      </c>
      <c r="E85" s="116">
        <v>220181</v>
      </c>
      <c r="F85" s="168">
        <v>563051</v>
      </c>
      <c r="G85" s="43">
        <v>546076</v>
      </c>
      <c r="H85" s="50">
        <f t="shared" si="1"/>
        <v>96.985175410398</v>
      </c>
      <c r="I85" s="115"/>
    </row>
    <row r="86" spans="1:11" ht="15" customHeight="1" x14ac:dyDescent="0.25">
      <c r="A86" s="172"/>
      <c r="B86" s="173"/>
      <c r="C86" s="104" t="s">
        <v>24</v>
      </c>
      <c r="D86" s="63" t="s">
        <v>90</v>
      </c>
      <c r="E86" s="169">
        <v>258963</v>
      </c>
      <c r="F86" s="170">
        <v>258963</v>
      </c>
      <c r="G86" s="43">
        <v>258933</v>
      </c>
      <c r="H86" s="50">
        <f t="shared" si="1"/>
        <v>99.98841533346463</v>
      </c>
      <c r="I86" s="114"/>
    </row>
    <row r="87" spans="1:11" ht="15" customHeight="1" x14ac:dyDescent="0.25">
      <c r="A87" s="174"/>
      <c r="B87" s="173"/>
      <c r="C87" s="104" t="s">
        <v>37</v>
      </c>
      <c r="D87" s="63" t="s">
        <v>91</v>
      </c>
      <c r="E87" s="169">
        <v>238196</v>
      </c>
      <c r="F87" s="170">
        <v>238196</v>
      </c>
      <c r="G87" s="43">
        <v>234352</v>
      </c>
      <c r="H87" s="50">
        <f t="shared" si="1"/>
        <v>98.386202958907788</v>
      </c>
      <c r="I87" s="114"/>
    </row>
    <row r="88" spans="1:11" s="114" customFormat="1" ht="15" customHeight="1" x14ac:dyDescent="0.25">
      <c r="A88" s="174"/>
      <c r="B88" s="173"/>
      <c r="C88" s="104" t="s">
        <v>39</v>
      </c>
      <c r="D88" s="63" t="s">
        <v>92</v>
      </c>
      <c r="E88" s="169">
        <v>16787</v>
      </c>
      <c r="F88" s="170">
        <v>6914</v>
      </c>
      <c r="G88" s="113"/>
      <c r="H88" s="50">
        <f t="shared" si="1"/>
        <v>0</v>
      </c>
      <c r="I88" s="115"/>
    </row>
    <row r="89" spans="1:11" s="114" customFormat="1" ht="15" customHeight="1" x14ac:dyDescent="0.25">
      <c r="A89" s="174"/>
      <c r="B89" s="173"/>
      <c r="C89" s="104" t="s">
        <v>93</v>
      </c>
      <c r="D89" s="110" t="s">
        <v>94</v>
      </c>
      <c r="E89" s="116">
        <v>9414</v>
      </c>
      <c r="F89" s="170">
        <v>9414</v>
      </c>
      <c r="G89" s="113"/>
      <c r="H89" s="50">
        <f t="shared" si="1"/>
        <v>0</v>
      </c>
      <c r="I89" s="115"/>
      <c r="K89" s="115"/>
    </row>
    <row r="90" spans="1:11" ht="15" customHeight="1" x14ac:dyDescent="0.25">
      <c r="A90" s="174"/>
      <c r="B90" s="173"/>
      <c r="C90" s="104" t="s">
        <v>43</v>
      </c>
      <c r="D90" s="63" t="s">
        <v>95</v>
      </c>
      <c r="E90" s="169">
        <v>149836</v>
      </c>
      <c r="F90" s="170">
        <v>149836</v>
      </c>
      <c r="G90" s="43">
        <v>149836</v>
      </c>
      <c r="H90" s="50">
        <f t="shared" si="1"/>
        <v>100</v>
      </c>
    </row>
    <row r="91" spans="1:11" ht="15" customHeight="1" x14ac:dyDescent="0.25">
      <c r="A91" s="174"/>
      <c r="B91" s="173"/>
      <c r="C91" s="104" t="s">
        <v>45</v>
      </c>
      <c r="D91" s="63" t="s">
        <v>96</v>
      </c>
      <c r="E91" s="169"/>
      <c r="F91" s="170">
        <v>7000</v>
      </c>
      <c r="G91" s="43">
        <v>6300</v>
      </c>
      <c r="H91" s="50">
        <f t="shared" si="1"/>
        <v>90</v>
      </c>
    </row>
    <row r="92" spans="1:11" ht="15" customHeight="1" thickBot="1" x14ac:dyDescent="0.3">
      <c r="A92" s="174"/>
      <c r="B92" s="173"/>
      <c r="C92" s="104" t="s">
        <v>47</v>
      </c>
      <c r="D92" s="63" t="s">
        <v>97</v>
      </c>
      <c r="E92" s="117"/>
      <c r="F92" s="78">
        <v>7990</v>
      </c>
      <c r="G92" s="43">
        <v>7990</v>
      </c>
      <c r="H92" s="57">
        <f t="shared" si="1"/>
        <v>100</v>
      </c>
    </row>
    <row r="93" spans="1:11" ht="15" customHeight="1" thickBot="1" x14ac:dyDescent="0.3">
      <c r="A93" s="174"/>
      <c r="B93" s="173"/>
      <c r="C93" s="104"/>
      <c r="D93" s="175" t="s">
        <v>98</v>
      </c>
      <c r="E93" s="120">
        <f>SUM(E82:E92)</f>
        <v>1711364</v>
      </c>
      <c r="F93" s="69">
        <f>SUM(F82:F92)</f>
        <v>2079076</v>
      </c>
      <c r="G93" s="69">
        <f>SUM(G82:G92)</f>
        <v>2014417</v>
      </c>
      <c r="H93" s="57">
        <f t="shared" si="1"/>
        <v>96.890012678709198</v>
      </c>
    </row>
    <row r="94" spans="1:11" ht="15" customHeight="1" x14ac:dyDescent="0.25">
      <c r="A94" s="40" t="s">
        <v>73</v>
      </c>
      <c r="B94" s="176" t="s">
        <v>99</v>
      </c>
      <c r="C94" s="104"/>
      <c r="D94" s="177"/>
      <c r="E94" s="96"/>
      <c r="F94" s="178"/>
      <c r="G94" s="43"/>
      <c r="H94" s="64"/>
    </row>
    <row r="95" spans="1:11" ht="15" customHeight="1" x14ac:dyDescent="0.25">
      <c r="A95" s="98"/>
      <c r="B95" s="99"/>
      <c r="C95" s="99"/>
      <c r="D95" s="100" t="s">
        <v>33</v>
      </c>
      <c r="E95" s="101"/>
      <c r="F95" s="102"/>
      <c r="G95" s="43"/>
      <c r="H95" s="50"/>
      <c r="J95" s="6"/>
    </row>
    <row r="96" spans="1:11" ht="15" customHeight="1" x14ac:dyDescent="0.25">
      <c r="A96" s="40"/>
      <c r="B96" s="104"/>
      <c r="C96" s="179" t="s">
        <v>100</v>
      </c>
      <c r="D96" s="123"/>
      <c r="E96" s="126"/>
      <c r="F96" s="122"/>
      <c r="G96" s="43"/>
      <c r="H96" s="50"/>
    </row>
    <row r="97" spans="1:8" ht="15" customHeight="1" x14ac:dyDescent="0.25">
      <c r="A97" s="103"/>
      <c r="B97" s="104"/>
      <c r="C97" s="104" t="s">
        <v>9</v>
      </c>
      <c r="D97" s="105" t="s">
        <v>101</v>
      </c>
      <c r="E97" s="84">
        <v>500</v>
      </c>
      <c r="F97" s="106">
        <v>500</v>
      </c>
      <c r="G97" s="43">
        <v>697</v>
      </c>
      <c r="H97" s="50">
        <f t="shared" si="1"/>
        <v>139.39999999999998</v>
      </c>
    </row>
    <row r="98" spans="1:8" ht="15" customHeight="1" x14ac:dyDescent="0.25">
      <c r="A98" s="180"/>
      <c r="B98" s="181"/>
      <c r="C98" s="181" t="s">
        <v>15</v>
      </c>
      <c r="D98" s="182" t="s">
        <v>116</v>
      </c>
      <c r="E98" s="183"/>
      <c r="F98" s="122">
        <v>17618</v>
      </c>
      <c r="G98" s="43">
        <v>6584</v>
      </c>
      <c r="H98" s="50">
        <f t="shared" si="1"/>
        <v>37.370870700420021</v>
      </c>
    </row>
    <row r="99" spans="1:8" ht="15" customHeight="1" x14ac:dyDescent="0.25">
      <c r="A99" s="180"/>
      <c r="B99" s="181"/>
      <c r="C99" s="181" t="s">
        <v>17</v>
      </c>
      <c r="D99" s="184" t="s">
        <v>117</v>
      </c>
      <c r="E99" s="185"/>
      <c r="F99" s="122">
        <v>8700</v>
      </c>
      <c r="G99" s="43">
        <v>8700</v>
      </c>
      <c r="H99" s="50">
        <f t="shared" si="1"/>
        <v>100</v>
      </c>
    </row>
    <row r="100" spans="1:8" ht="15" customHeight="1" x14ac:dyDescent="0.25">
      <c r="A100" s="180"/>
      <c r="B100" s="181"/>
      <c r="C100" s="186" t="s">
        <v>120</v>
      </c>
      <c r="D100" s="187"/>
      <c r="E100" s="185"/>
      <c r="F100" s="122"/>
      <c r="G100" s="43"/>
      <c r="H100" s="50"/>
    </row>
    <row r="101" spans="1:8" ht="15" customHeight="1" x14ac:dyDescent="0.25">
      <c r="A101" s="103"/>
      <c r="B101" s="104"/>
      <c r="C101" s="104" t="s">
        <v>9</v>
      </c>
      <c r="D101" s="188" t="s">
        <v>118</v>
      </c>
      <c r="E101" s="189"/>
      <c r="F101" s="106">
        <v>1000</v>
      </c>
      <c r="G101" s="43">
        <v>1000</v>
      </c>
      <c r="H101" s="50">
        <f t="shared" si="1"/>
        <v>100</v>
      </c>
    </row>
    <row r="102" spans="1:8" ht="15" customHeight="1" thickBot="1" x14ac:dyDescent="0.3">
      <c r="A102" s="190"/>
      <c r="B102" s="191"/>
      <c r="C102" s="191" t="s">
        <v>15</v>
      </c>
      <c r="D102" s="192" t="s">
        <v>119</v>
      </c>
      <c r="E102" s="193"/>
      <c r="F102" s="118"/>
      <c r="G102" s="194">
        <v>16</v>
      </c>
      <c r="H102" s="57"/>
    </row>
    <row r="103" spans="1:8" ht="15" customHeight="1" thickBot="1" x14ac:dyDescent="0.3">
      <c r="A103" s="190"/>
      <c r="B103" s="191"/>
      <c r="C103" s="191"/>
      <c r="D103" s="195" t="s">
        <v>121</v>
      </c>
      <c r="E103" s="196">
        <f>SUM(E97:E101)</f>
        <v>500</v>
      </c>
      <c r="F103" s="121">
        <f>SUM(F97:F101)</f>
        <v>27818</v>
      </c>
      <c r="G103" s="121">
        <f>SUM(G97:G102)</f>
        <v>16997</v>
      </c>
      <c r="H103" s="57">
        <f t="shared" si="1"/>
        <v>61.100726148536921</v>
      </c>
    </row>
  </sheetData>
  <mergeCells count="9">
    <mergeCell ref="C100:D100"/>
    <mergeCell ref="G1:H1"/>
    <mergeCell ref="B75:D75"/>
    <mergeCell ref="B80:D80"/>
    <mergeCell ref="A2:F2"/>
    <mergeCell ref="A4:C4"/>
    <mergeCell ref="A7:D7"/>
    <mergeCell ref="B62:D62"/>
    <mergeCell ref="A74:D74"/>
  </mergeCells>
  <pageMargins left="0.70866141732283472" right="0.70866141732283472" top="0.74803149606299213" bottom="0.74803149606299213" header="0.31496062992125984" footer="0.31496062992125984"/>
  <pageSetup paperSize="8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19mell_zárszá2015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2016-05-11T07:19:52Z</dcterms:modified>
</cp:coreProperties>
</file>