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F42" i="1" s="1"/>
  <c r="E41" i="1"/>
  <c r="F41" i="1" s="1"/>
  <c r="E40" i="1"/>
  <c r="C40" i="1"/>
  <c r="F40" i="1" s="1"/>
  <c r="E39" i="1"/>
  <c r="C39" i="1"/>
  <c r="F39" i="1" s="1"/>
  <c r="E38" i="1"/>
  <c r="F37" i="1"/>
  <c r="E37" i="1"/>
  <c r="F36" i="1"/>
  <c r="E36" i="1"/>
  <c r="F35" i="1"/>
  <c r="E35" i="1"/>
  <c r="F34" i="1"/>
  <c r="E34" i="1"/>
  <c r="F33" i="1"/>
  <c r="E33" i="1"/>
  <c r="E32" i="1"/>
  <c r="C32" i="1"/>
  <c r="F32" i="1" s="1"/>
  <c r="E31" i="1"/>
  <c r="F31" i="1" s="1"/>
  <c r="E30" i="1"/>
  <c r="F30" i="1" s="1"/>
  <c r="E29" i="1"/>
  <c r="F29" i="1" s="1"/>
  <c r="E28" i="1"/>
  <c r="F28" i="1" s="1"/>
  <c r="E27" i="1"/>
  <c r="C27" i="1"/>
  <c r="F27" i="1" s="1"/>
  <c r="F26" i="1"/>
  <c r="E26" i="1"/>
  <c r="E25" i="1"/>
  <c r="C25" i="1"/>
  <c r="F25" i="1" s="1"/>
  <c r="E24" i="1"/>
  <c r="C24" i="1"/>
  <c r="F24" i="1" s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43" i="1" l="1"/>
  <c r="F43" i="1" s="1"/>
  <c r="F38" i="1"/>
  <c r="F47" i="1"/>
  <c r="F9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<sst xmlns="http://schemas.openxmlformats.org/spreadsheetml/2006/main" count="116" uniqueCount="102">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</sst>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3" borderId="0" applyNumberFormat="0" applyBorder="0" applyAlignment="0" applyProtection="0"/>
    <xf numFmtId="0" fontId="29" fillId="7" borderId="0" applyNumberFormat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2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0" xfId="0" applyFont="1" applyFill="1" applyAlignment="1" applyProtection="1">
      <alignment vertical="center" wrapText="1"/>
    </xf>
    <xf numFmtId="0" fontId="27" fillId="0" borderId="10" xfId="0" applyFont="1" applyFill="1" applyBorder="1" applyAlignment="1" applyProtection="1">
      <alignment horizontal="left" vertical="center" wrapText="1"/>
    </xf>
    <xf numFmtId="0" fontId="27" fillId="0" borderId="11" xfId="0" applyFont="1" applyFill="1" applyBorder="1" applyAlignment="1" applyProtection="1">
      <alignment horizontal="left" vertical="center" wrapText="1"/>
    </xf>
    <xf numFmtId="167" fontId="27" fillId="0" borderId="12" xfId="2" applyNumberFormat="1" applyFont="1" applyFill="1" applyBorder="1" applyAlignment="1" applyProtection="1">
      <alignment horizontal="right" vertical="center" wrapText="1" indent="1"/>
    </xf>
    <xf numFmtId="0" fontId="27" fillId="2" borderId="31" xfId="0" applyFont="1" applyFill="1" applyBorder="1" applyAlignment="1" applyProtection="1">
      <alignment horizontal="left" vertical="center" wrapText="1"/>
    </xf>
    <xf numFmtId="0" fontId="27" fillId="2" borderId="26" xfId="0" applyFont="1" applyFill="1" applyBorder="1" applyAlignment="1" applyProtection="1">
      <alignment horizontal="left" vertical="center" wrapText="1"/>
    </xf>
    <xf numFmtId="168" fontId="27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6">
          <cell r="C36">
            <v>330075</v>
          </cell>
        </row>
        <row r="38">
          <cell r="C38">
            <v>9967851</v>
          </cell>
        </row>
        <row r="39">
          <cell r="C39">
            <v>184569446</v>
          </cell>
        </row>
        <row r="40">
          <cell r="C40">
            <v>16302311</v>
          </cell>
        </row>
        <row r="42">
          <cell r="C42">
            <v>168267135</v>
          </cell>
        </row>
        <row r="43">
          <cell r="C43">
            <v>194537297</v>
          </cell>
        </row>
        <row r="47">
          <cell r="C47">
            <v>193902529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21619237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194537297</v>
          </cell>
        </row>
        <row r="61">
          <cell r="C61">
            <v>41</v>
          </cell>
        </row>
      </sheetData>
      <sheetData sheetId="38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173575135</v>
          </cell>
        </row>
        <row r="15">
          <cell r="C15">
            <v>1771650</v>
          </cell>
        </row>
        <row r="21">
          <cell r="C21">
            <v>88655899</v>
          </cell>
        </row>
        <row r="24">
          <cell r="C24">
            <v>88655899</v>
          </cell>
        </row>
        <row r="25">
          <cell r="C25">
            <v>69962323</v>
          </cell>
        </row>
        <row r="27">
          <cell r="C27">
            <v>10712200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8">
          <cell r="C38">
            <v>289692884</v>
          </cell>
        </row>
        <row r="39">
          <cell r="C39">
            <v>445412575</v>
          </cell>
        </row>
        <row r="40">
          <cell r="C40">
            <v>4223944</v>
          </cell>
        </row>
        <row r="42">
          <cell r="C42">
            <v>441188631</v>
          </cell>
        </row>
        <row r="43">
          <cell r="C43">
            <v>735105459</v>
          </cell>
        </row>
        <row r="47">
          <cell r="C47">
            <v>718141944</v>
          </cell>
        </row>
        <row r="48">
          <cell r="C48">
            <v>443303114</v>
          </cell>
        </row>
        <row r="49">
          <cell r="C49">
            <v>83864932</v>
          </cell>
        </row>
        <row r="50">
          <cell r="C50">
            <v>190973898</v>
          </cell>
        </row>
        <row r="53">
          <cell r="C53">
            <v>17388683</v>
          </cell>
        </row>
        <row r="54">
          <cell r="C54">
            <v>17388683</v>
          </cell>
        </row>
        <row r="59">
          <cell r="C59">
            <v>735530627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39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F65"/>
  <sheetViews>
    <sheetView tabSelected="1" workbookViewId="0">
      <selection activeCell="B16" sqref="B16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5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CONCATENATE("23. melléklet"," ",[1]ALAPADATOK!A7," ",[1]ALAPADATOK!B7," ",[1]ALAPADATOK!C7," ",[1]ALAPADATOK!D7," ",[1]ALAPADATOK!E7," ",[1]ALAPADATOK!F7," ",[1]ALAPADATOK!G7," ",[1]ALAPADATOK!H7)</f>
        <v>23. melléklet a 18 / 2020. ( VII.30 )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88655899</v>
      </c>
      <c r="E21" s="33">
        <f>'[1]9.6.1. sz. mell Kornisné Kp. '!C21+'[1]9.6.2. sz. mell Kornisné Kp.'!C21+'[1]9.6.3. sz. mell Kornisné Kp '!C21</f>
        <v>88655899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f>86729523+685800+1240576</f>
        <v>88655899</v>
      </c>
      <c r="E24" s="33">
        <f>'[1]9.6.1. sz. mell Kornisné Kp. '!C24+'[1]9.6.2. sz. mell Kornisné Kp.'!C24+'[1]9.6.3. sz. mell Kornisné Kp '!C24</f>
        <v>88655899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47">
        <f>69276523+685800</f>
        <v>69962323</v>
      </c>
      <c r="E25" s="33">
        <f>'[1]9.6.1. sz. mell Kornisné Kp. '!C25+'[1]9.6.2. sz. mell Kornisné Kp.'!C25+'[1]9.6.3. sz. mell Kornisné Kp '!C25</f>
        <v>69962323</v>
      </c>
      <c r="F25" s="33">
        <f t="shared" si="0"/>
        <v>0</v>
      </c>
    </row>
    <row r="26" spans="1:6" s="42" customFormat="1" ht="12" customHeight="1" thickBot="1" x14ac:dyDescent="0.25">
      <c r="A26" s="48" t="s">
        <v>48</v>
      </c>
      <c r="B26" s="49" t="s">
        <v>49</v>
      </c>
      <c r="C26" s="50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8" t="s">
        <v>50</v>
      </c>
      <c r="B27" s="49" t="s">
        <v>51</v>
      </c>
      <c r="C27" s="31">
        <f>+C28+C29+C30</f>
        <v>10712200</v>
      </c>
      <c r="E27" s="33">
        <f>'[1]9.6.1. sz. mell Kornisné Kp. '!C27+'[1]9.6.2. sz. mell Kornisné Kp.'!C27+'[1]9.6.3. sz. mell Kornisné Kp '!C27</f>
        <v>10712200</v>
      </c>
      <c r="F27" s="33">
        <f t="shared" si="0"/>
        <v>0</v>
      </c>
    </row>
    <row r="28" spans="1:6" s="42" customFormat="1" ht="12" customHeight="1" x14ac:dyDescent="0.2">
      <c r="A28" s="51" t="s">
        <v>52</v>
      </c>
      <c r="B28" s="52" t="s">
        <v>53</v>
      </c>
      <c r="C28" s="53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1" t="s">
        <v>54</v>
      </c>
      <c r="B29" s="52" t="s">
        <v>43</v>
      </c>
      <c r="C29" s="54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1" t="s">
        <v>55</v>
      </c>
      <c r="B30" s="55" t="s">
        <v>56</v>
      </c>
      <c r="C30" s="54">
        <v>10712200</v>
      </c>
      <c r="E30" s="33">
        <f>'[1]9.6.1. sz. mell Kornisné Kp. '!C30+'[1]9.6.2. sz. mell Kornisné Kp.'!C30+'[1]9.6.3. sz. mell Kornisné Kp '!C30</f>
        <v>10712200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6" t="s">
        <v>58</v>
      </c>
      <c r="C31" s="57">
        <v>1092200</v>
      </c>
      <c r="E31" s="33">
        <f>'[1]9.6.1. sz. mell Kornisné Kp. '!C31+'[1]9.6.2. sz. mell Kornisné Kp.'!C31+'[1]9.6.3. sz. mell Kornisné Kp '!C31</f>
        <v>1092200</v>
      </c>
      <c r="F31" s="33">
        <f t="shared" si="0"/>
        <v>0</v>
      </c>
    </row>
    <row r="32" spans="1:6" s="42" customFormat="1" ht="12" customHeight="1" thickBot="1" x14ac:dyDescent="0.25">
      <c r="A32" s="48" t="s">
        <v>59</v>
      </c>
      <c r="B32" s="49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1" t="s">
        <v>61</v>
      </c>
      <c r="B33" s="52" t="s">
        <v>62</v>
      </c>
      <c r="C33" s="53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1" t="s">
        <v>63</v>
      </c>
      <c r="B34" s="55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6" t="s">
        <v>66</v>
      </c>
      <c r="C35" s="57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8" t="s">
        <v>67</v>
      </c>
      <c r="B36" s="49" t="s">
        <v>68</v>
      </c>
      <c r="C36" s="58">
        <v>330075</v>
      </c>
      <c r="E36" s="33">
        <f>'[1]9.6.1. sz. mell Kornisné Kp. '!C36+'[1]9.6.2. sz. mell Kornisné Kp.'!C36+'[1]9.6.3. sz. mell Kornisné Kp '!C36</f>
        <v>330075</v>
      </c>
      <c r="F36" s="33">
        <f t="shared" si="0"/>
        <v>0</v>
      </c>
    </row>
    <row r="37" spans="1:6" s="32" customFormat="1" ht="12" customHeight="1" thickBot="1" x14ac:dyDescent="0.25">
      <c r="A37" s="48" t="s">
        <v>69</v>
      </c>
      <c r="B37" s="49" t="s">
        <v>70</v>
      </c>
      <c r="C37" s="59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9" t="s">
        <v>72</v>
      </c>
      <c r="C38" s="60">
        <f>+C9+C21+C26+C27+C32+C36+C37</f>
        <v>300931694</v>
      </c>
      <c r="E38" s="33">
        <f>'[1]9.6.1. sz. mell Kornisné Kp. '!C38+'[1]9.6.2. sz. mell Kornisné Kp.'!C38+'[1]9.6.3. sz. mell Kornisné Kp '!C38</f>
        <v>300931694</v>
      </c>
      <c r="F38" s="33">
        <f t="shared" si="0"/>
        <v>0</v>
      </c>
    </row>
    <row r="39" spans="1:6" s="32" customFormat="1" ht="12" customHeight="1" thickBot="1" x14ac:dyDescent="0.25">
      <c r="A39" s="61" t="s">
        <v>73</v>
      </c>
      <c r="B39" s="49" t="s">
        <v>74</v>
      </c>
      <c r="C39" s="60">
        <f>SUM(C40:C42)</f>
        <v>629982021</v>
      </c>
      <c r="E39" s="33">
        <f>'[1]9.6.1. sz. mell Kornisné Kp. '!C39+'[1]9.6.2. sz. mell Kornisné Kp.'!C39+'[1]9.6.3. sz. mell Kornisné Kp '!C39</f>
        <v>629982021</v>
      </c>
      <c r="F39" s="33">
        <f t="shared" si="0"/>
        <v>0</v>
      </c>
    </row>
    <row r="40" spans="1:6" s="32" customFormat="1" ht="12" customHeight="1" x14ac:dyDescent="0.2">
      <c r="A40" s="51" t="s">
        <v>75</v>
      </c>
      <c r="B40" s="52" t="s">
        <v>76</v>
      </c>
      <c r="C40" s="53">
        <f>20521695+4560</f>
        <v>20526255</v>
      </c>
      <c r="E40" s="33">
        <f>'[1]9.6.1. sz. mell Kornisné Kp. '!C40+'[1]9.6.2. sz. mell Kornisné Kp.'!C40+'[1]9.6.3. sz. mell Kornisné Kp '!C40</f>
        <v>20526255</v>
      </c>
      <c r="F40" s="33">
        <f t="shared" si="0"/>
        <v>0</v>
      </c>
    </row>
    <row r="41" spans="1:6" s="42" customFormat="1" ht="12" customHeight="1" x14ac:dyDescent="0.2">
      <c r="A41" s="51" t="s">
        <v>77</v>
      </c>
      <c r="B41" s="55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6" t="s">
        <v>80</v>
      </c>
      <c r="C42" s="62">
        <f>574454744+32575861+800100-4560+1021131+608490</f>
        <v>609455766</v>
      </c>
      <c r="E42" s="33">
        <f>'[1]9.6.1. sz. mell Kornisné Kp. '!C42+'[1]9.6.2. sz. mell Kornisné Kp.'!C42+'[1]9.6.3. sz. mell Kornisné Kp '!C42</f>
        <v>609455766</v>
      </c>
      <c r="F42" s="33">
        <f t="shared" si="0"/>
        <v>0</v>
      </c>
    </row>
    <row r="43" spans="1:6" s="42" customFormat="1" ht="15" customHeight="1" thickBot="1" x14ac:dyDescent="0.25">
      <c r="A43" s="61" t="s">
        <v>81</v>
      </c>
      <c r="B43" s="63" t="s">
        <v>82</v>
      </c>
      <c r="C43" s="60">
        <f>+C38+C39</f>
        <v>930913715</v>
      </c>
      <c r="E43" s="33">
        <f>'[1]9.6.1. sz. mell Kornisné Kp. '!C43+'[1]9.6.2. sz. mell Kornisné Kp.'!C43+'[1]9.6.3. sz. mell Kornisné Kp '!C43</f>
        <v>930913715</v>
      </c>
      <c r="F43" s="33">
        <f t="shared" si="0"/>
        <v>0</v>
      </c>
    </row>
    <row r="44" spans="1:6" x14ac:dyDescent="0.2">
      <c r="A44" s="64"/>
      <c r="B44" s="65"/>
      <c r="C44" s="66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7"/>
      <c r="B45" s="68"/>
      <c r="C45" s="69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3" customFormat="1" ht="12" customHeight="1" thickBot="1" x14ac:dyDescent="0.25">
      <c r="A46" s="70"/>
      <c r="B46" s="71" t="s">
        <v>83</v>
      </c>
      <c r="C46" s="72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8" t="s">
        <v>14</v>
      </c>
      <c r="B47" s="49" t="s">
        <v>84</v>
      </c>
      <c r="C47" s="31">
        <f>SUM(C48:C52)</f>
        <v>912890264</v>
      </c>
      <c r="E47" s="33">
        <f>'[1]9.6.1. sz. mell Kornisné Kp. '!C47+'[1]9.6.2. sz. mell Kornisné Kp.'!C47+'[1]9.6.3. sz. mell Kornisné Kp '!C47</f>
        <v>912890264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4">
        <f>559242888+27724136+718045-127557+127557-200000+200000-200089+200089+1062000+522711</f>
        <v>589269780</v>
      </c>
      <c r="E48" s="33">
        <f>'[1]9.6.1. sz. mell Kornisné Kp. '!C48+'[1]9.6.2. sz. mell Kornisné Kp.'!C48+'[1]9.6.3. sz. mell Kornisné Kp '!C48</f>
        <v>589269780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6">
        <f>105298280+4851725+176957+178576+85779</f>
        <v>110591317</v>
      </c>
      <c r="E49" s="33">
        <f>'[1]9.6.1. sz. mell Kornisné Kp. '!C49+'[1]9.6.2. sz. mell Kornisné Kp.'!C49+'[1]9.6.3. sz. mell Kornisné Kp '!C49</f>
        <v>110591317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6">
        <f>211087063-209202+800100+330075+1021131</f>
        <v>213029167</v>
      </c>
      <c r="E50" s="33">
        <f>'[1]9.6.1. sz. mell Kornisné Kp. '!C50+'[1]9.6.2. sz. mell Kornisné Kp.'!C50+'[1]9.6.3. sz. mell Kornisné Kp '!C50</f>
        <v>213029167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3" customFormat="1" ht="12" customHeight="1" thickBot="1" x14ac:dyDescent="0.25">
      <c r="A53" s="48" t="s">
        <v>38</v>
      </c>
      <c r="B53" s="49" t="s">
        <v>90</v>
      </c>
      <c r="C53" s="31">
        <f>SUM(C54:C56)</f>
        <v>18023451</v>
      </c>
      <c r="E53" s="33">
        <f>'[1]9.6.1. sz. mell Kornisné Kp. '!C53+'[1]9.6.2. sz. mell Kornisné Kp.'!C53+'[1]9.6.3. sz. mell Kornisné Kp '!C53</f>
        <v>18023451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3">
        <v>18023451</v>
      </c>
      <c r="E54" s="33">
        <f>'[1]9.6.1. sz. mell Kornisné Kp. '!C54+'[1]9.6.2. sz. mell Kornisné Kp.'!C54+'[1]9.6.3. sz. mell Kornisné Kp '!C54</f>
        <v>18023451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8" t="s">
        <v>48</v>
      </c>
      <c r="B58" s="49" t="s">
        <v>95</v>
      </c>
      <c r="C58" s="50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8" t="s">
        <v>50</v>
      </c>
      <c r="B59" s="75" t="s">
        <v>96</v>
      </c>
      <c r="C59" s="76">
        <f>+C47+C53+C58</f>
        <v>930913715</v>
      </c>
      <c r="E59" s="33">
        <f>'[1]9.6.1. sz. mell Kornisné Kp. '!C59+'[1]9.6.2. sz. mell Kornisné Kp.'!C59+'[1]9.6.3. sz. mell Kornisné Kp '!C59</f>
        <v>930913715</v>
      </c>
      <c r="F59" s="33">
        <f t="shared" si="0"/>
        <v>0</v>
      </c>
    </row>
    <row r="60" spans="1:6" ht="14.25" customHeight="1" thickBot="1" x14ac:dyDescent="0.25">
      <c r="C60" s="78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5" customFormat="1" ht="13.9" customHeight="1" thickBot="1" x14ac:dyDescent="0.25">
      <c r="A62" s="82" t="s">
        <v>98</v>
      </c>
      <c r="B62" s="83"/>
      <c r="C62" s="84">
        <v>8</v>
      </c>
      <c r="E62" s="33"/>
      <c r="F62" s="33"/>
    </row>
    <row r="63" spans="1:6" s="85" customFormat="1" ht="13.9" customHeight="1" thickBot="1" x14ac:dyDescent="0.25">
      <c r="A63" s="86" t="s">
        <v>99</v>
      </c>
      <c r="B63" s="87"/>
      <c r="C63" s="88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5" customFormat="1" ht="19.899999999999999" customHeight="1" thickBot="1" x14ac:dyDescent="0.25">
      <c r="A64" s="89" t="s">
        <v>100</v>
      </c>
      <c r="B64" s="90"/>
      <c r="C64" s="91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2" t="s">
        <v>101</v>
      </c>
      <c r="B65" s="93"/>
      <c r="C65" s="91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2020-08-03T11:54:53Z</dcterms:created>
  <dcterms:modified xsi:type="dcterms:W3CDTF">2020-08-03T11:54:53Z</dcterms:modified>
</cp:coreProperties>
</file>