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3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finanszírozás" sheetId="15" r:id="rId15"/>
    <sheet name="beruházások felújítások" sheetId="16" r:id="rId16"/>
    <sheet name="tartalékok" sheetId="17" r:id="rId17"/>
    <sheet name="EU" sheetId="18" r:id="rId18"/>
    <sheet name="átvett" sheetId="19" r:id="rId19"/>
    <sheet name="létszám" sheetId="20" r:id="rId20"/>
  </sheets>
  <definedNames>
    <definedName name="_xlnm.Print_Titles" localSheetId="17">'EU'!$1:$3</definedName>
    <definedName name="_xlnm.Print_Area" localSheetId="13">'átadott'!$A$1:$C$115</definedName>
    <definedName name="_xlnm.Print_Area" localSheetId="18">'átvett'!$A$1:$C$115</definedName>
    <definedName name="_xlnm.Print_Area" localSheetId="15">'beruházások felújítások'!$A$1:$I$71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7">'EU'!$A$1:$B$223</definedName>
    <definedName name="_xlnm.Print_Area" localSheetId="14">'finanszírozás'!$A$1:$G$9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9">'létszám'!$A$1:$G$30</definedName>
    <definedName name="_xlnm.Print_Area" localSheetId="16">'tartalékok'!$A$1:$D$30</definedName>
  </definedNames>
  <calcPr fullCalcOnLoad="1"/>
</workbook>
</file>

<file path=xl/sharedStrings.xml><?xml version="1.0" encoding="utf-8"?>
<sst xmlns="http://schemas.openxmlformats.org/spreadsheetml/2006/main" count="3388" uniqueCount="641">
  <si>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</si>
  <si>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</si>
  <si>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</si>
  <si>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</si>
  <si>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</si>
  <si>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</si>
  <si>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</si>
  <si>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</si>
  <si>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</si>
  <si>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</si>
  <si>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</si>
  <si>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</si>
  <si>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</si>
  <si>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</si>
  <si>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</si>
  <si>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</si>
  <si>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</si>
  <si>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</si>
  <si>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</si>
  <si>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</si>
  <si>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</si>
  <si>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</si>
  <si>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</si>
  <si>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</si>
  <si>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</si>
  <si>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</si>
  <si>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</si>
  <si>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</si>
  <si>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</si>
  <si>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</si>
  <si>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</si>
  <si>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</si>
  <si>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</si>
  <si>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</si>
  <si>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</si>
  <si>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</si>
  <si>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</si>
  <si>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</si>
  <si>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</si>
  <si>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</si>
  <si>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</si>
  <si>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</si>
  <si>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</si>
  <si>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</si>
  <si>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</si>
  <si>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</si>
  <si>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</si>
  <si>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</si>
  <si>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</si>
  <si>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</si>
  <si>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</si>
  <si>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</si>
  <si>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</si>
  <si>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</si>
  <si>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</si>
  <si>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</si>
  <si>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</si>
  <si>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</si>
  <si>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</si>
  <si>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</si>
  <si>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</si>
  <si>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</si>
  <si>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</si>
  <si>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</si>
  <si>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</si>
  <si>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</si>
  <si>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</si>
  <si>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</si>
  <si>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</si>
  <si>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</si>
  <si>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</si>
  <si>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</si>
  <si>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</si>
  <si>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</si>
  <si>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</si>
  <si>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</si>
  <si>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</si>
  <si>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</si>
  <si>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</si>
  <si>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</si>
  <si>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</si>
  <si>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</si>
  <si>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</si>
  <si>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</si>
  <si>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</si>
  <si>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</si>
  <si>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</si>
  <si>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</si>
  <si>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</si>
  <si>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</si>
  <si>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</si>
  <si>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</si>
  <si>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</si>
  <si>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</si>
  <si>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</si>
  <si>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</si>
  <si>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</si>
  <si>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</si>
  <si>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</si>
  <si>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</si>
  <si>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</si>
  <si>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</si>
  <si>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</si>
  <si>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</si>
  <si>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</si>
  <si>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</si>
  <si>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</si>
  <si>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</si>
  <si>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</si>
  <si>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</si>
  <si>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</si>
  <si>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</si>
  <si>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</si>
  <si>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</si>
  <si>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</si>
  <si>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</si>
  <si>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</si>
  <si>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</si>
  <si>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</si>
  <si>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</si>
  <si>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</si>
  <si>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</si>
  <si>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</si>
  <si>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</si>
  <si>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</si>
  <si>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</si>
  <si>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</si>
  <si>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</si>
  <si>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</si>
  <si>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</si>
  <si>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</si>
  <si>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</si>
  <si>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</si>
  <si>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</si>
  <si>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</si>
  <si>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</si>
  <si>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</si>
  <si>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</si>
  <si>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</si>
  <si>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</si>
  <si>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</si>
  <si>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</si>
  <si>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</si>
  <si>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</si>
  <si>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</si>
  <si>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</si>
  <si>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</si>
  <si>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</si>
  <si>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</si>
  <si>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</si>
  <si>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</si>
  <si>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</si>
  <si>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</si>
  <si>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</si>
  <si>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</si>
  <si>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</si>
  <si>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</si>
  <si>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</si>
  <si>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</si>
  <si>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</si>
  <si>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</si>
  <si>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</si>
  <si>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</si>
  <si>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</si>
  <si>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</si>
  <si>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</si>
  <si>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</si>
  <si>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</si>
  <si>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</si>
  <si>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</si>
  <si>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</si>
  <si>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</si>
  <si>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</si>
  <si>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</si>
  <si>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</si>
  <si>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</si>
  <si>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</si>
  <si>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</si>
  <si>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</si>
  <si>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</si>
  <si>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</si>
  <si>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</si>
  <si>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</si>
  <si>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</si>
  <si>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</si>
  <si>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</si>
  <si>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</si>
  <si>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</si>
  <si>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</si>
  <si>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</si>
  <si>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</si>
  <si>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</si>
  <si>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</si>
  <si>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</si>
  <si>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</si>
  <si>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</si>
  <si>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</si>
  <si>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</si>
  <si>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</si>
  <si>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</si>
  <si>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</si>
  <si>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</si>
  <si>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</si>
  <si>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</si>
  <si>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</si>
  <si>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</si>
  <si>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</si>
  <si>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</si>
  <si>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</si>
  <si>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</si>
  <si>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</si>
  <si>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</si>
  <si>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</si>
  <si>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</si>
  <si>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</si>
  <si>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</si>
  <si>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</si>
  <si>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</si>
  <si>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</si>
  <si>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</si>
  <si>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</si>
  <si>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</si>
  <si>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</si>
  <si>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</si>
  <si>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</si>
  <si>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</si>
  <si>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</si>
  <si>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</si>
  <si>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</si>
  <si>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</si>
  <si>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</si>
  <si>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</si>
  <si>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</si>
  <si>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</si>
  <si>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</si>
  <si>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</si>
  <si>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</si>
  <si>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</si>
  <si>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</si>
  <si>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</si>
  <si>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</si>
  <si>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</si>
  <si>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</si>
  <si>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</si>
  <si>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</si>
  <si>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</si>
  <si>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</si>
  <si>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</si>
  <si>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</si>
  <si>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</si>
  <si>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</si>
  <si>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</si>
  <si>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</si>
  <si>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</si>
  <si>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</si>
  <si>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</si>
  <si>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</si>
  <si>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</si>
  <si>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</si>
  <si>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</si>
  <si>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</si>
  <si>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</si>
  <si>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</si>
  <si>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</si>
  <si>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</si>
  <si>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</si>
  <si>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</si>
  <si>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</si>
  <si>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</si>
  <si>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</si>
  <si>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</si>
  <si>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</si>
  <si>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</si>
  <si>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</si>
  <si>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</si>
  <si>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</si>
  <si>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</si>
  <si>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</si>
  <si>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</si>
  <si>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</si>
  <si>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</si>
  <si>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</si>
  <si>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</si>
  <si>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</si>
  <si>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</si>
  <si>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</si>
  <si>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</si>
  <si>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</si>
  <si>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</si>
  <si>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</si>
  <si>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</si>
  <si>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</si>
  <si>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</si>
  <si>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</si>
  <si>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</si>
  <si>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</si>
  <si>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</si>
  <si>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</si>
  <si>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</si>
  <si>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</si>
  <si>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</si>
  <si>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</si>
  <si>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</si>
  <si>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</si>
  <si>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</si>
  <si>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</si>
  <si>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</si>
  <si>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</si>
  <si>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</si>
  <si>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</si>
  <si>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</si>
  <si>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</si>
  <si>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</si>
  <si>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</si>
  <si>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</si>
  <si>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</si>
  <si>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</si>
  <si>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</si>
  <si>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</si>
  <si>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</si>
  <si>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</si>
  <si>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</si>
  <si>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</si>
  <si>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</si>
  <si>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</si>
  <si>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</si>
  <si>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</si>
  <si>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</si>
  <si>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</si>
  <si>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</si>
  <si>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</si>
  <si>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</si>
  <si>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</si>
  <si>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</si>
  <si>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</si>
  <si>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</si>
  <si>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</si>
  <si>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</si>
  <si>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</si>
  <si>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</si>
  <si>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</si>
  <si>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</si>
  <si>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</si>
  <si>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</si>
  <si>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</si>
  <si>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</si>
  <si>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</si>
  <si>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</si>
  <si>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</si>
  <si>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</si>
  <si>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</si>
  <si>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</si>
  <si>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</si>
  <si>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</si>
  <si>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</si>
  <si>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</si>
  <si>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</si>
  <si>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</si>
  <si>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</si>
  <si>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</si>
  <si>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</si>
  <si>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</si>
  <si>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</si>
  <si>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</si>
  <si>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</si>
  <si>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</si>
  <si>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</si>
  <si>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</si>
  <si>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</si>
  <si>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</si>
  <si>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</si>
  <si>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</si>
  <si>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</si>
  <si>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</si>
  <si>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</si>
  <si>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</si>
  <si>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</si>
  <si>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</si>
  <si>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</si>
  <si>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</si>
  <si>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</si>
  <si>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</si>
  <si>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</si>
  <si>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</si>
  <si>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</si>
  <si>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</si>
  <si>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</si>
  <si>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</si>
  <si>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</si>
  <si>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</si>
  <si>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</si>
  <si>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</si>
  <si>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</si>
  <si>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</si>
  <si>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</si>
  <si>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</si>
  <si>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</si>
  <si>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</si>
  <si>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</si>
  <si>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</si>
  <si>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</si>
  <si>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</si>
  <si>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</si>
  <si>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</si>
  <si>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</si>
  <si>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</si>
  <si>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</si>
  <si>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</si>
  <si>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</si>
  <si>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</si>
  <si>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</si>
  <si>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</si>
  <si>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</si>
  <si>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</si>
  <si>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</si>
  <si>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</si>
  <si>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</si>
  <si>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</si>
  <si>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</si>
  <si>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</si>
  <si>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</si>
  <si>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</si>
  <si>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</si>
  <si>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</si>
  <si>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</si>
  <si>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</si>
  <si>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</si>
  <si>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</si>
  <si>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</si>
  <si>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</si>
  <si>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</si>
  <si>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</si>
  <si>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</si>
  <si>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</si>
  <si>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</si>
  <si>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</si>
  <si>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</si>
  <si>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</si>
  <si>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</si>
  <si>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</si>
  <si>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</si>
  <si>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</si>
  <si>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</si>
  <si>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</si>
  <si>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</si>
  <si>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</si>
  <si>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</si>
  <si>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</si>
  <si>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</si>
  <si>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</si>
  <si>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</si>
  <si>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</si>
  <si>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</si>
  <si>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</si>
  <si>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</si>
  <si>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</si>
  <si>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</si>
  <si>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</si>
  <si>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</si>
  <si>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</si>
  <si>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</si>
  <si>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</si>
  <si>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</si>
  <si>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</si>
  <si>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</si>
  <si>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</si>
  <si>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</si>
  <si>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</si>
  <si>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</si>
  <si>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</si>
  <si>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</si>
  <si>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</si>
  <si>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</si>
  <si>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</si>
  <si>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</si>
  <si>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</si>
  <si>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</si>
  <si>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</si>
  <si>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</si>
  <si>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</si>
  <si>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</si>
  <si>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</si>
  <si>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</si>
  <si>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</si>
  <si>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</si>
  <si>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</si>
  <si>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</si>
  <si>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</si>
  <si>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</si>
  <si>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</si>
  <si>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</si>
  <si>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</si>
  <si>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</si>
  <si>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</si>
  <si>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</si>
  <si>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</si>
  <si>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</si>
  <si>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</si>
  <si>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</si>
  <si>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</si>
  <si>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</si>
  <si>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K513</t>
  </si>
  <si>
    <t xml:space="preserve">Egyéb tárgyi eszközök beszerzése, létesítése 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</si>
  <si>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</si>
  <si>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</si>
  <si>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</si>
  <si>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</si>
  <si>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</si>
  <si>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</si>
  <si>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</si>
  <si>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</si>
  <si>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</si>
  <si>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</si>
  <si>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</si>
  <si>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</si>
  <si>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</si>
  <si>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</si>
  <si>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</si>
  <si>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</si>
  <si>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</si>
  <si>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</si>
  <si>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</si>
  <si>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</si>
  <si>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</si>
  <si>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</si>
  <si>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</si>
  <si>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</si>
  <si>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</si>
  <si>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</si>
  <si>
    <t>- költségvetési maradvány</t>
  </si>
  <si>
    <t>- központi,  irányítószervi támogatás</t>
  </si>
  <si>
    <t>- Államháztartáson belüli megelőlegezések</t>
  </si>
  <si>
    <t>Bérátsorolás (bölcsődei ellátás)</t>
  </si>
  <si>
    <t>Bérátsorolás (Polgármesteri Hivatal)</t>
  </si>
  <si>
    <t>költségvetési maradvány</t>
  </si>
  <si>
    <t>TOP 2.1.1-15-00001 Jövőstart</t>
  </si>
  <si>
    <t>TOP 2.1.2-15-00008 Zöld város</t>
  </si>
  <si>
    <t>TOP 1.1.1-15-00012 Iparterület fejlesztése</t>
  </si>
  <si>
    <t>TOP-4.3.1-15-00002 Sárbogárd Pusztaegres városrehab.</t>
  </si>
  <si>
    <t>Egyéb tárgyi eszközök beszerzése, létesítése (háziorvosi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</si>
  <si>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</si>
  <si>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</si>
  <si>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</si>
  <si>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</si>
  <si>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</si>
  <si>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</si>
  <si>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</si>
  <si>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</si>
  <si>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</si>
  <si>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</si>
  <si>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</si>
  <si>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</si>
  <si>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</si>
  <si>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</si>
  <si>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</si>
  <si>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</si>
  <si>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</si>
  <si>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</si>
  <si>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</si>
  <si>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</si>
  <si>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</si>
  <si>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</si>
  <si>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</si>
  <si>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</si>
  <si>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</si>
  <si>
    <t>kiegészítő támogatás</t>
  </si>
  <si>
    <t>normatíva igénylés, lemondás</t>
  </si>
  <si>
    <t>8 tantermes iskola felújítása</t>
  </si>
  <si>
    <t>0793/25 hrsz. ingatlan vételár</t>
  </si>
  <si>
    <t>Fűtőmű felújítása</t>
  </si>
  <si>
    <t>Fejérvíz felújítása</t>
  </si>
  <si>
    <t>Fejérvíz beruházás</t>
  </si>
  <si>
    <t>0793/25 hrsz ingatlan</t>
  </si>
  <si>
    <t>Intézményi étkezetés lemondás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</si>
  <si>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</si>
  <si>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</si>
  <si>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</si>
  <si>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</si>
  <si>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</si>
  <si>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</si>
  <si>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</si>
  <si>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</si>
  <si>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</si>
  <si>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</si>
  <si>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</si>
  <si>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</si>
  <si>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</si>
  <si>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</si>
  <si>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</si>
  <si>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</si>
  <si>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</si>
  <si>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</si>
  <si>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</si>
  <si>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</si>
  <si>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</si>
  <si>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</si>
  <si>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</si>
  <si>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</si>
  <si>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</si>
  <si>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</si>
  <si>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</si>
  <si>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</si>
  <si>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</si>
  <si>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</si>
  <si>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</si>
  <si>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Közfoglalkoztatás önrész</t>
  </si>
  <si>
    <t xml:space="preserve">Foglalkoztatottak létszáma </t>
  </si>
  <si>
    <t>adatok fő-ben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</si>
  <si>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</si>
  <si>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</si>
  <si>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</si>
  <si>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</si>
  <si>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</si>
  <si>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</si>
  <si>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</si>
  <si>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</si>
  <si>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</si>
  <si>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</si>
  <si>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</si>
  <si>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</si>
  <si>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</si>
  <si>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</si>
  <si>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</si>
  <si>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</si>
  <si>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</si>
  <si>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Egyéb MT hatálya alá tartozó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</si>
  <si>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</si>
  <si>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</si>
  <si>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</si>
  <si>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</si>
  <si>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</si>
  <si>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</si>
  <si>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</si>
  <si>
    <t>Jubileumi jutalom Bölcsőde</t>
  </si>
  <si>
    <t>Jutalom SESZI</t>
  </si>
  <si>
    <t>Jub.jut, jutalom, hely.díj Polg.Hiv.</t>
  </si>
  <si>
    <t>műfüves fotball pálya önrész</t>
  </si>
  <si>
    <t>Szolgálatás Polgármesteri Hiv.</t>
  </si>
  <si>
    <t xml:space="preserve">Kazán </t>
  </si>
  <si>
    <t>Kazán (ügyelet, gyermekorvosi rendelő)</t>
  </si>
  <si>
    <t>Tartalékok- általános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</si>
</sst>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2"/>
    </font>
    <font>
      <sz val="9"/>
      <name val="Georgia"/>
      <family val="1"/>
    </font>
    <font>
      <sz val="11"/>
      <name val="Calibri"/>
      <family val="2"/>
    </font>
    <font>
      <sz val="9"/>
      <color indexed="8"/>
      <name val="Bookman Old Style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7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PageLayoutView="0" workbookViewId="0" topLeftCell="G1">
      <selection activeCell="S24" sqref="S2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73" t="s">
        <v>512</v>
      </c>
      <c r="B1" s="174"/>
      <c r="C1" s="174"/>
      <c r="D1" s="174"/>
      <c r="E1" s="174"/>
      <c r="F1" s="174"/>
      <c r="G1" s="174"/>
    </row>
    <row r="2" spans="1:7" ht="24" customHeight="1">
      <c r="A2" s="175" t="s">
        <v>383</v>
      </c>
      <c r="B2" s="174"/>
      <c r="C2" s="174"/>
      <c r="D2" s="174"/>
      <c r="E2" s="174"/>
      <c r="F2" s="174"/>
      <c r="G2" s="174"/>
    </row>
    <row r="3" ht="15">
      <c r="G3" s="65" t="s">
        <v>504</v>
      </c>
    </row>
    <row r="4" spans="1:12" ht="60">
      <c r="A4" s="24"/>
      <c r="B4" s="58" t="s">
        <v>496</v>
      </c>
      <c r="C4" s="58" t="s">
        <v>61</v>
      </c>
      <c r="D4" s="58" t="s">
        <v>62</v>
      </c>
      <c r="E4" s="58" t="s">
        <v>56</v>
      </c>
      <c r="F4" s="58" t="s">
        <v>57</v>
      </c>
      <c r="G4" s="39" t="s">
        <v>69</v>
      </c>
      <c r="H4" s="3"/>
      <c r="I4" s="3"/>
      <c r="J4" s="3"/>
      <c r="K4" s="3"/>
      <c r="L4" s="3"/>
    </row>
    <row r="5" spans="1:12" ht="15">
      <c r="A5" s="63" t="s">
        <v>72</v>
      </c>
      <c r="B5" s="100">
        <v>40503869</v>
      </c>
      <c r="C5" s="100">
        <v>16428560</v>
      </c>
      <c r="D5" s="100">
        <v>252920497</v>
      </c>
      <c r="E5" s="100">
        <v>188269181</v>
      </c>
      <c r="F5" s="100">
        <v>218491923</v>
      </c>
      <c r="G5" s="100">
        <f>SUM(B5:F5)</f>
        <v>716614030</v>
      </c>
      <c r="H5" s="3"/>
      <c r="I5" s="3"/>
      <c r="J5" s="3"/>
      <c r="K5" s="3"/>
      <c r="L5" s="3"/>
    </row>
    <row r="6" spans="1:12" ht="15">
      <c r="A6" s="39" t="s">
        <v>73</v>
      </c>
      <c r="B6" s="100">
        <v>7077826</v>
      </c>
      <c r="C6" s="100">
        <v>3180822</v>
      </c>
      <c r="D6" s="100">
        <v>50222211</v>
      </c>
      <c r="E6" s="100">
        <v>36586683</v>
      </c>
      <c r="F6" s="100">
        <v>32829364</v>
      </c>
      <c r="G6" s="100">
        <f aca="true" t="shared" si="0" ref="G6:G11">SUM(B6:F6)</f>
        <v>129896906</v>
      </c>
      <c r="H6" s="3"/>
      <c r="I6" s="3"/>
      <c r="J6" s="3"/>
      <c r="K6" s="3"/>
      <c r="L6" s="3"/>
    </row>
    <row r="7" spans="1:12" ht="15">
      <c r="A7" s="39" t="s">
        <v>74</v>
      </c>
      <c r="B7" s="100">
        <v>11904775</v>
      </c>
      <c r="C7" s="100">
        <v>12925718</v>
      </c>
      <c r="D7" s="100">
        <v>86441273</v>
      </c>
      <c r="E7" s="100">
        <v>44654131</v>
      </c>
      <c r="F7" s="100">
        <v>402978686</v>
      </c>
      <c r="G7" s="100">
        <f t="shared" si="0"/>
        <v>558904583</v>
      </c>
      <c r="H7" s="3"/>
      <c r="I7" s="3"/>
      <c r="J7" s="3"/>
      <c r="K7" s="3"/>
      <c r="L7" s="3"/>
    </row>
    <row r="8" spans="1:12" ht="15">
      <c r="A8" s="39" t="s">
        <v>75</v>
      </c>
      <c r="B8" s="100"/>
      <c r="C8" s="100"/>
      <c r="D8" s="100"/>
      <c r="E8" s="100"/>
      <c r="F8" s="100">
        <v>40000000</v>
      </c>
      <c r="G8" s="100">
        <f t="shared" si="0"/>
        <v>40000000</v>
      </c>
      <c r="H8" s="3"/>
      <c r="I8" s="3"/>
      <c r="J8" s="3"/>
      <c r="K8" s="3"/>
      <c r="L8" s="3"/>
    </row>
    <row r="9" spans="1:12" ht="15">
      <c r="A9" s="39" t="s">
        <v>76</v>
      </c>
      <c r="B9" s="100"/>
      <c r="C9" s="100"/>
      <c r="D9" s="100"/>
      <c r="E9" s="100"/>
      <c r="F9" s="100">
        <v>749300693</v>
      </c>
      <c r="G9" s="100">
        <f t="shared" si="0"/>
        <v>749300693</v>
      </c>
      <c r="H9" s="3"/>
      <c r="I9" s="3"/>
      <c r="J9" s="3"/>
      <c r="K9" s="3"/>
      <c r="L9" s="3"/>
    </row>
    <row r="10" spans="1:12" ht="15">
      <c r="A10" s="39" t="s">
        <v>77</v>
      </c>
      <c r="B10" s="100">
        <v>442480</v>
      </c>
      <c r="C10" s="100">
        <v>753110</v>
      </c>
      <c r="D10" s="100">
        <v>4316960</v>
      </c>
      <c r="E10" s="100">
        <v>5040630</v>
      </c>
      <c r="F10" s="100">
        <v>1360102754</v>
      </c>
      <c r="G10" s="100">
        <f t="shared" si="0"/>
        <v>1370655934</v>
      </c>
      <c r="H10" s="3"/>
      <c r="I10" s="3"/>
      <c r="J10" s="3"/>
      <c r="K10" s="3"/>
      <c r="L10" s="3"/>
    </row>
    <row r="11" spans="1:12" ht="15">
      <c r="A11" s="39" t="s">
        <v>78</v>
      </c>
      <c r="B11" s="100"/>
      <c r="C11" s="100"/>
      <c r="D11" s="100"/>
      <c r="E11" s="100"/>
      <c r="F11" s="100">
        <v>125857000</v>
      </c>
      <c r="G11" s="100">
        <f t="shared" si="0"/>
        <v>125857000</v>
      </c>
      <c r="H11" s="3"/>
      <c r="I11" s="3"/>
      <c r="J11" s="3"/>
      <c r="K11" s="3"/>
      <c r="L11" s="3"/>
    </row>
    <row r="12" spans="1:12" ht="15">
      <c r="A12" s="39" t="s">
        <v>79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71</v>
      </c>
      <c r="B13" s="101">
        <f aca="true" t="shared" si="1" ref="B13:G13">SUM(B5:B12)</f>
        <v>59928950</v>
      </c>
      <c r="C13" s="101">
        <f t="shared" si="1"/>
        <v>33288210</v>
      </c>
      <c r="D13" s="101">
        <f t="shared" si="1"/>
        <v>393900941</v>
      </c>
      <c r="E13" s="101">
        <f t="shared" si="1"/>
        <v>274550625</v>
      </c>
      <c r="F13" s="101">
        <f t="shared" si="1"/>
        <v>2929560420</v>
      </c>
      <c r="G13" s="102">
        <f t="shared" si="1"/>
        <v>3691229146</v>
      </c>
      <c r="H13" s="3"/>
      <c r="I13" s="3"/>
      <c r="J13" s="3"/>
      <c r="K13" s="3"/>
      <c r="L13" s="3"/>
    </row>
    <row r="14" spans="1:12" ht="15">
      <c r="A14" s="40" t="s">
        <v>80</v>
      </c>
      <c r="B14" s="100"/>
      <c r="C14" s="100"/>
      <c r="D14" s="100"/>
      <c r="E14" s="100"/>
      <c r="F14" s="100">
        <v>783595743</v>
      </c>
      <c r="G14" s="100">
        <v>45313917</v>
      </c>
      <c r="H14" s="3"/>
      <c r="I14" s="3"/>
      <c r="J14" s="104"/>
      <c r="K14" s="3"/>
      <c r="L14" s="3"/>
    </row>
    <row r="15" spans="1:12" ht="15">
      <c r="A15" s="57" t="s">
        <v>474</v>
      </c>
      <c r="B15" s="103">
        <f>SUM(B13)</f>
        <v>59928950</v>
      </c>
      <c r="C15" s="103">
        <f>SUM(C13)</f>
        <v>33288210</v>
      </c>
      <c r="D15" s="103">
        <f>SUM(D13:D14)</f>
        <v>393900941</v>
      </c>
      <c r="E15" s="103">
        <f>SUM(E13:E14)</f>
        <v>274550625</v>
      </c>
      <c r="F15" s="103">
        <f>SUM(F13:F14)</f>
        <v>3713156163</v>
      </c>
      <c r="G15" s="103">
        <f>SUM(G13,G14)</f>
        <v>3736543063</v>
      </c>
      <c r="H15" s="3"/>
      <c r="I15" s="3"/>
      <c r="J15" s="3"/>
      <c r="K15" s="3"/>
      <c r="L15" s="3"/>
    </row>
    <row r="16" spans="1:12" ht="15">
      <c r="A16" s="39" t="s">
        <v>82</v>
      </c>
      <c r="B16" s="100"/>
      <c r="C16" s="100"/>
      <c r="D16" s="100"/>
      <c r="E16" s="100"/>
      <c r="F16" s="100">
        <v>1178796382</v>
      </c>
      <c r="G16" s="100">
        <f>SUM(F16)</f>
        <v>1178796382</v>
      </c>
      <c r="H16" s="3"/>
      <c r="I16" s="3"/>
      <c r="J16" s="104"/>
      <c r="K16" s="3"/>
      <c r="L16" s="3"/>
    </row>
    <row r="17" spans="1:12" ht="15">
      <c r="A17" s="39" t="s">
        <v>83</v>
      </c>
      <c r="B17" s="100"/>
      <c r="C17" s="100"/>
      <c r="D17" s="100"/>
      <c r="E17" s="100"/>
      <c r="F17" s="100"/>
      <c r="G17" s="100">
        <f>F17</f>
        <v>0</v>
      </c>
      <c r="H17" s="3"/>
      <c r="I17" s="3"/>
      <c r="J17" s="3"/>
      <c r="K17" s="3"/>
      <c r="L17" s="3"/>
    </row>
    <row r="18" spans="1:12" ht="15">
      <c r="A18" s="39" t="s">
        <v>84</v>
      </c>
      <c r="B18" s="100"/>
      <c r="C18" s="100"/>
      <c r="D18" s="100"/>
      <c r="E18" s="100"/>
      <c r="F18" s="100">
        <v>297000000</v>
      </c>
      <c r="G18" s="100">
        <f>SUM(E18:F18)</f>
        <v>297000000</v>
      </c>
      <c r="H18" s="3"/>
      <c r="I18" s="104"/>
      <c r="J18" s="3"/>
      <c r="K18" s="3"/>
      <c r="L18" s="3"/>
    </row>
    <row r="19" spans="1:12" ht="15">
      <c r="A19" s="39" t="s">
        <v>85</v>
      </c>
      <c r="B19" s="100">
        <v>1763784</v>
      </c>
      <c r="C19" s="100">
        <v>1430000</v>
      </c>
      <c r="D19" s="100">
        <v>4305506</v>
      </c>
      <c r="E19" s="100">
        <v>12677000</v>
      </c>
      <c r="F19" s="100">
        <v>99106834</v>
      </c>
      <c r="G19" s="100">
        <f>SUM(B19:F19)</f>
        <v>119283124</v>
      </c>
      <c r="H19" s="3"/>
      <c r="I19" s="3"/>
      <c r="J19" s="3"/>
      <c r="K19" s="3"/>
      <c r="L19" s="3"/>
    </row>
    <row r="20" spans="1:12" ht="15">
      <c r="A20" s="39" t="s">
        <v>86</v>
      </c>
      <c r="B20" s="100"/>
      <c r="C20" s="100"/>
      <c r="D20" s="100"/>
      <c r="E20" s="100"/>
      <c r="F20" s="100"/>
      <c r="G20" s="100">
        <f>SUM(B20:F20)</f>
        <v>0</v>
      </c>
      <c r="H20" s="3"/>
      <c r="I20" s="3"/>
      <c r="J20" s="104">
        <f>SUM(G5:G9)</f>
        <v>2194716212</v>
      </c>
      <c r="K20" s="3"/>
      <c r="L20" s="3"/>
    </row>
    <row r="21" spans="1:12" ht="15">
      <c r="A21" s="39" t="s">
        <v>87</v>
      </c>
      <c r="B21" s="100">
        <v>425000</v>
      </c>
      <c r="C21" s="100"/>
      <c r="D21" s="100"/>
      <c r="E21" s="100"/>
      <c r="F21" s="100"/>
      <c r="G21" s="100">
        <f>SUM(B21:F21)</f>
        <v>425000</v>
      </c>
      <c r="H21" s="3"/>
      <c r="I21" s="3"/>
      <c r="J21" s="3"/>
      <c r="K21" s="3"/>
      <c r="L21" s="3"/>
    </row>
    <row r="22" spans="1:12" ht="15">
      <c r="A22" s="39" t="s">
        <v>88</v>
      </c>
      <c r="B22" s="100"/>
      <c r="C22" s="100"/>
      <c r="D22" s="100"/>
      <c r="E22" s="100"/>
      <c r="F22" s="100"/>
      <c r="G22" s="100">
        <f>SUM(B22:F22)</f>
        <v>0</v>
      </c>
      <c r="H22" s="3"/>
      <c r="I22" s="3"/>
      <c r="J22" s="3"/>
      <c r="K22" s="3"/>
      <c r="L22" s="3"/>
    </row>
    <row r="23" spans="1:12" ht="15">
      <c r="A23" s="40" t="s">
        <v>81</v>
      </c>
      <c r="B23" s="101">
        <f aca="true" t="shared" si="2" ref="B23:G23">SUM(B16:B22)</f>
        <v>2188784</v>
      </c>
      <c r="C23" s="101">
        <f t="shared" si="2"/>
        <v>1430000</v>
      </c>
      <c r="D23" s="101">
        <f t="shared" si="2"/>
        <v>4305506</v>
      </c>
      <c r="E23" s="101">
        <f t="shared" si="2"/>
        <v>12677000</v>
      </c>
      <c r="F23" s="101">
        <f>SUM(F16:F22)</f>
        <v>1574903216</v>
      </c>
      <c r="G23" s="101">
        <f t="shared" si="2"/>
        <v>1595504506</v>
      </c>
      <c r="H23" s="3"/>
      <c r="I23" s="3"/>
      <c r="J23" s="104"/>
      <c r="K23" s="3"/>
      <c r="L23" s="3"/>
    </row>
    <row r="24" spans="1:12" ht="15">
      <c r="A24" s="40" t="s">
        <v>89</v>
      </c>
      <c r="B24" s="101">
        <f>SUM(B25:B26)</f>
        <v>57740166</v>
      </c>
      <c r="C24" s="101">
        <f>SUM(C25:C26)</f>
        <v>31858210</v>
      </c>
      <c r="D24" s="101">
        <f>SUM(D25:D26)</f>
        <v>389595435</v>
      </c>
      <c r="E24" s="101">
        <f>SUM(E25:E26)</f>
        <v>261873625</v>
      </c>
      <c r="F24" s="101">
        <f>SUM(F25:F27)</f>
        <v>2138252947</v>
      </c>
      <c r="G24" s="101">
        <f>SUM(G25:G27)</f>
        <v>2141038557</v>
      </c>
      <c r="H24" s="3"/>
      <c r="I24" s="3"/>
      <c r="J24" s="3"/>
      <c r="K24" s="3"/>
      <c r="L24" s="3"/>
    </row>
    <row r="25" spans="1:12" ht="15">
      <c r="A25" s="145" t="s">
        <v>529</v>
      </c>
      <c r="B25" s="100">
        <v>202265</v>
      </c>
      <c r="C25" s="100">
        <v>461308</v>
      </c>
      <c r="D25" s="100">
        <v>247272</v>
      </c>
      <c r="E25" s="100">
        <v>1874765</v>
      </c>
      <c r="F25" s="105">
        <v>2137418031</v>
      </c>
      <c r="G25" s="105">
        <f>SUM(B25:F25)</f>
        <v>2140203641</v>
      </c>
      <c r="H25" s="3"/>
      <c r="I25" s="3"/>
      <c r="J25" s="3"/>
      <c r="K25" s="3"/>
      <c r="L25" s="3"/>
    </row>
    <row r="26" spans="1:12" ht="15">
      <c r="A26" s="145" t="s">
        <v>530</v>
      </c>
      <c r="B26" s="100">
        <v>57537901</v>
      </c>
      <c r="C26" s="100">
        <v>31396902</v>
      </c>
      <c r="D26" s="100">
        <v>389348163</v>
      </c>
      <c r="E26" s="100">
        <v>259998860</v>
      </c>
      <c r="F26" s="105"/>
      <c r="G26" s="105"/>
      <c r="H26" s="3"/>
      <c r="I26" s="3"/>
      <c r="J26" s="3"/>
      <c r="K26" s="3"/>
      <c r="L26" s="3"/>
    </row>
    <row r="27" spans="1:12" ht="15">
      <c r="A27" s="145" t="s">
        <v>531</v>
      </c>
      <c r="B27" s="100"/>
      <c r="C27" s="100"/>
      <c r="D27" s="100"/>
      <c r="E27" s="100"/>
      <c r="F27" s="105">
        <v>834916</v>
      </c>
      <c r="G27" s="105">
        <f>SUM(F27)</f>
        <v>834916</v>
      </c>
      <c r="H27" s="3"/>
      <c r="I27" s="3"/>
      <c r="J27" s="3"/>
      <c r="K27" s="3"/>
      <c r="L27" s="3"/>
    </row>
    <row r="28" spans="1:12" ht="15">
      <c r="A28" s="57" t="s">
        <v>475</v>
      </c>
      <c r="B28" s="103">
        <f aca="true" t="shared" si="3" ref="B28:G28">SUM(B23:B24)</f>
        <v>59928950</v>
      </c>
      <c r="C28" s="103">
        <f t="shared" si="3"/>
        <v>33288210</v>
      </c>
      <c r="D28" s="103">
        <f t="shared" si="3"/>
        <v>393900941</v>
      </c>
      <c r="E28" s="103">
        <f t="shared" si="3"/>
        <v>274550625</v>
      </c>
      <c r="F28" s="103">
        <f t="shared" si="3"/>
        <v>3713156163</v>
      </c>
      <c r="G28" s="103">
        <f t="shared" si="3"/>
        <v>3736543063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104"/>
      <c r="F30" s="104">
        <f>SUM(B26:E26)</f>
        <v>738281826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104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4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5" ht="15">
      <c r="C36" s="3"/>
      <c r="D36" s="3"/>
      <c r="E36" s="136">
        <f>SUM(B24:E24)</f>
        <v>741067436</v>
      </c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25/2020.(XI. 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26">
      <selection activeCell="A1" sqref="A1:F96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76" t="s">
        <v>518</v>
      </c>
      <c r="B1" s="177"/>
      <c r="C1" s="177"/>
      <c r="D1" s="177"/>
      <c r="E1" s="177"/>
      <c r="F1" s="178"/>
    </row>
    <row r="2" spans="1:6" ht="23.25" customHeight="1">
      <c r="A2" s="175" t="s">
        <v>503</v>
      </c>
      <c r="B2" s="180"/>
      <c r="C2" s="180"/>
      <c r="D2" s="180"/>
      <c r="E2" s="180"/>
      <c r="F2" s="17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68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956253828</v>
      </c>
      <c r="D12" s="102"/>
      <c r="E12" s="102"/>
      <c r="F12" s="102">
        <f>SUM(C12:E12)</f>
        <v>956253828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222542554</v>
      </c>
      <c r="D17" s="106"/>
      <c r="E17" s="106"/>
      <c r="F17" s="106">
        <f>SUM(C17:E17)</f>
        <v>222542554</v>
      </c>
    </row>
    <row r="18" spans="1:6" ht="15" customHeight="1">
      <c r="A18" s="36" t="s">
        <v>477</v>
      </c>
      <c r="B18" s="46" t="s">
        <v>281</v>
      </c>
      <c r="C18" s="102">
        <f>SUM(C12:C17)</f>
        <v>1178796382</v>
      </c>
      <c r="D18" s="102"/>
      <c r="E18" s="102"/>
      <c r="F18" s="102">
        <f>SUM(F12:F17)</f>
        <v>1178796382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99106834</v>
      </c>
      <c r="D43" s="102"/>
      <c r="E43" s="102"/>
      <c r="F43" s="102">
        <f>SUM(C43:E43)</f>
        <v>99106834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>
        <f>SUM(C46:E46)</f>
        <v>0</v>
      </c>
    </row>
    <row r="47" spans="1:6" ht="15" customHeight="1">
      <c r="A47" s="36" t="s">
        <v>6</v>
      </c>
      <c r="B47" s="46" t="s">
        <v>332</v>
      </c>
      <c r="C47" s="102">
        <f>SUM(C44:C46)</f>
        <v>0</v>
      </c>
      <c r="D47" s="102"/>
      <c r="E47" s="102"/>
      <c r="F47" s="102">
        <f>SUM(F44:F46)</f>
        <v>0</v>
      </c>
    </row>
    <row r="48" spans="1:6" ht="15" customHeight="1">
      <c r="A48" s="49" t="s">
        <v>16</v>
      </c>
      <c r="B48" s="87"/>
      <c r="C48" s="102">
        <f>C47+C43+C32+C18</f>
        <v>1518414578</v>
      </c>
      <c r="D48" s="102">
        <f>D43+D32+D18</f>
        <v>50095502</v>
      </c>
      <c r="E48" s="102">
        <f>E43+E32+E18</f>
        <v>6393136</v>
      </c>
      <c r="F48" s="102">
        <f>F47+F43+F32+F18</f>
        <v>1574903216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>
        <f>SUM(C61:C63)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8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1518414578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1574903216</v>
      </c>
    </row>
    <row r="67" spans="1:6" ht="15.75">
      <c r="A67" s="53" t="s">
        <v>49</v>
      </c>
      <c r="B67" s="52"/>
      <c r="C67" s="106">
        <f>C48-'kiadások működés önkormányzat'!C74</f>
        <v>131859039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131302550</v>
      </c>
    </row>
    <row r="68" spans="1:6" ht="15.75">
      <c r="A68" s="53" t="s">
        <v>50</v>
      </c>
      <c r="B68" s="52"/>
      <c r="C68" s="106">
        <f>C65-'kiadások működés önkormányzat'!C97</f>
        <v>-1485959754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-1485959754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2137418031</v>
      </c>
      <c r="D82" s="106"/>
      <c r="E82" s="106"/>
      <c r="F82" s="106">
        <f>SUM(C82:E82)</f>
        <v>2137418031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/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2138252947</v>
      </c>
      <c r="D88" s="102"/>
      <c r="E88" s="102"/>
      <c r="F88" s="102">
        <f>SUM(C88:E88)</f>
        <v>2138252947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2138252947</v>
      </c>
      <c r="D95" s="102"/>
      <c r="E95" s="102"/>
      <c r="F95" s="102">
        <f>SUM(C95:E95)</f>
        <v>2138252947</v>
      </c>
    </row>
    <row r="96" spans="1:6" ht="15.75">
      <c r="A96" s="41" t="s">
        <v>475</v>
      </c>
      <c r="B96" s="42"/>
      <c r="C96" s="102">
        <f>C66+C95</f>
        <v>3656667525</v>
      </c>
      <c r="D96" s="102">
        <f>D95+D66</f>
        <v>50095502</v>
      </c>
      <c r="E96" s="102">
        <f>E95+E66</f>
        <v>6393136</v>
      </c>
      <c r="F96" s="102">
        <f>F95+F66</f>
        <v>3713156163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25/2020.(XI. 9.)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1">
      <selection activeCell="A71" sqref="A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76" t="s">
        <v>518</v>
      </c>
      <c r="B1" s="177"/>
      <c r="C1" s="177"/>
      <c r="D1" s="177"/>
      <c r="E1" s="177"/>
      <c r="F1" s="178"/>
    </row>
    <row r="2" spans="1:6" ht="18.75" customHeight="1">
      <c r="A2" s="175" t="s">
        <v>507</v>
      </c>
      <c r="B2" s="180"/>
      <c r="C2" s="180"/>
      <c r="D2" s="180"/>
      <c r="E2" s="180"/>
      <c r="F2" s="178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158753430</v>
      </c>
      <c r="D19" s="115"/>
      <c r="E19" s="115"/>
      <c r="F19" s="116">
        <f>SUM(C19:E19)</f>
        <v>158753430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15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43275733</v>
      </c>
      <c r="D23" s="115">
        <v>16462760</v>
      </c>
      <c r="E23" s="115"/>
      <c r="F23" s="116">
        <f>SUM(C23:E23)</f>
        <v>59738493</v>
      </c>
    </row>
    <row r="24" spans="1:6" ht="15">
      <c r="A24" s="47" t="s">
        <v>435</v>
      </c>
      <c r="B24" s="48" t="s">
        <v>125</v>
      </c>
      <c r="C24" s="117">
        <f>SUM(C19:C23)</f>
        <v>202029163</v>
      </c>
      <c r="D24" s="117">
        <f>SUM(D23)</f>
        <v>16462760</v>
      </c>
      <c r="E24" s="115"/>
      <c r="F24" s="117">
        <f>SUM(C24:E24)</f>
        <v>218491923</v>
      </c>
    </row>
    <row r="25" spans="1:6" ht="15">
      <c r="A25" s="36" t="s">
        <v>406</v>
      </c>
      <c r="B25" s="48" t="s">
        <v>126</v>
      </c>
      <c r="C25" s="117">
        <v>29252682</v>
      </c>
      <c r="D25" s="117">
        <v>3576682</v>
      </c>
      <c r="E25" s="115"/>
      <c r="F25" s="117">
        <f>SUM(C25:E25)</f>
        <v>32829364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30744555</v>
      </c>
      <c r="D29" s="115">
        <v>3450000</v>
      </c>
      <c r="E29" s="115">
        <v>335659</v>
      </c>
      <c r="F29" s="116">
        <f>SUM(C29:E29)</f>
        <v>34530214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/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/>
    </row>
    <row r="32" spans="1:6" ht="15" customHeight="1">
      <c r="A32" s="6" t="s">
        <v>436</v>
      </c>
      <c r="B32" s="30" t="s">
        <v>138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/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/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/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/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/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/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/>
    </row>
    <row r="40" spans="1:6" ht="15">
      <c r="A40" s="6" t="s">
        <v>378</v>
      </c>
      <c r="B40" s="30" t="s">
        <v>150</v>
      </c>
      <c r="C40" s="115">
        <v>275066065</v>
      </c>
      <c r="D40" s="115">
        <v>12598031</v>
      </c>
      <c r="E40" s="115">
        <v>5047753</v>
      </c>
      <c r="F40" s="116">
        <f>SUM(C40:E40)</f>
        <v>292711849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/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/>
    </row>
    <row r="43" spans="1:6" ht="15">
      <c r="A43" s="6" t="s">
        <v>379</v>
      </c>
      <c r="B43" s="30" t="s">
        <v>155</v>
      </c>
      <c r="C43" s="115">
        <v>3566000</v>
      </c>
      <c r="D43" s="115"/>
      <c r="E43" s="115"/>
      <c r="F43" s="116">
        <f>SUM(C43:E43)</f>
        <v>3566000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/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/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/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/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/>
    </row>
    <row r="49" spans="1:6" ht="15">
      <c r="A49" s="6" t="s">
        <v>380</v>
      </c>
      <c r="B49" s="30" t="s">
        <v>164</v>
      </c>
      <c r="C49" s="115">
        <v>64810023</v>
      </c>
      <c r="D49" s="115">
        <v>4251969</v>
      </c>
      <c r="E49" s="115">
        <v>1130551</v>
      </c>
      <c r="F49" s="116">
        <f>SUM(C49:E49)</f>
        <v>70192543</v>
      </c>
    </row>
    <row r="50" spans="1:6" ht="15">
      <c r="A50" s="36" t="s">
        <v>381</v>
      </c>
      <c r="B50" s="48" t="s">
        <v>165</v>
      </c>
      <c r="C50" s="117">
        <f>SUM(C29:C49)</f>
        <v>376125161</v>
      </c>
      <c r="D50" s="117">
        <f>SUM(D29:D49)</f>
        <v>20300000</v>
      </c>
      <c r="E50" s="117">
        <f>SUM(E29:E49)</f>
        <v>6553525</v>
      </c>
      <c r="F50" s="117">
        <f>SUM(F29:F49)</f>
        <v>402978686</v>
      </c>
    </row>
    <row r="51" spans="1:6" ht="15" hidden="1">
      <c r="A51" s="12" t="s">
        <v>166</v>
      </c>
      <c r="B51" s="27" t="s">
        <v>167</v>
      </c>
      <c r="C51" s="115"/>
      <c r="D51" s="115"/>
      <c r="E51" s="115"/>
      <c r="F51" s="116"/>
    </row>
    <row r="52" spans="1:6" ht="15" hidden="1">
      <c r="A52" s="12" t="s">
        <v>382</v>
      </c>
      <c r="B52" s="27" t="s">
        <v>168</v>
      </c>
      <c r="C52" s="115"/>
      <c r="D52" s="115"/>
      <c r="E52" s="115"/>
      <c r="F52" s="116"/>
    </row>
    <row r="53" spans="1:6" ht="15" hidden="1">
      <c r="A53" s="15" t="s">
        <v>412</v>
      </c>
      <c r="B53" s="27" t="s">
        <v>169</v>
      </c>
      <c r="C53" s="115"/>
      <c r="D53" s="115"/>
      <c r="E53" s="115"/>
      <c r="F53" s="116"/>
    </row>
    <row r="54" spans="1:6" ht="15" hidden="1">
      <c r="A54" s="15" t="s">
        <v>413</v>
      </c>
      <c r="B54" s="27" t="s">
        <v>170</v>
      </c>
      <c r="C54" s="115"/>
      <c r="D54" s="115"/>
      <c r="E54" s="115"/>
      <c r="F54" s="116"/>
    </row>
    <row r="55" spans="1:6" ht="15" hidden="1">
      <c r="A55" s="15" t="s">
        <v>414</v>
      </c>
      <c r="B55" s="27" t="s">
        <v>171</v>
      </c>
      <c r="C55" s="115"/>
      <c r="D55" s="115"/>
      <c r="E55" s="115"/>
      <c r="F55" s="116"/>
    </row>
    <row r="56" spans="1:6" ht="15" hidden="1">
      <c r="A56" s="12" t="s">
        <v>415</v>
      </c>
      <c r="B56" s="27" t="s">
        <v>172</v>
      </c>
      <c r="C56" s="115"/>
      <c r="D56" s="115"/>
      <c r="E56" s="115"/>
      <c r="F56" s="116"/>
    </row>
    <row r="57" spans="1:6" ht="15" hidden="1">
      <c r="A57" s="12" t="s">
        <v>416</v>
      </c>
      <c r="B57" s="27" t="s">
        <v>173</v>
      </c>
      <c r="C57" s="115"/>
      <c r="D57" s="115"/>
      <c r="E57" s="115"/>
      <c r="F57" s="116"/>
    </row>
    <row r="58" spans="1:6" ht="15" hidden="1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>
        <v>40000000</v>
      </c>
      <c r="D59" s="117"/>
      <c r="E59" s="117"/>
      <c r="F59" s="117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286144972</v>
      </c>
      <c r="D65" s="115"/>
      <c r="E65" s="115"/>
      <c r="F65" s="116">
        <f>SUM(C65:E65)</f>
        <v>286144972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76421404</v>
      </c>
      <c r="D70" s="115">
        <v>10152160</v>
      </c>
      <c r="E70" s="115"/>
      <c r="F70" s="116">
        <f>SUM(C70:E70)</f>
        <v>86573564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640</v>
      </c>
      <c r="B72" s="27" t="s">
        <v>501</v>
      </c>
      <c r="C72" s="115">
        <v>374469010</v>
      </c>
      <c r="D72" s="115"/>
      <c r="E72" s="115"/>
      <c r="F72" s="116">
        <f>SUM(C72:E72)</f>
        <v>374469010</v>
      </c>
    </row>
    <row r="73" spans="1:6" ht="15">
      <c r="A73" s="45" t="s">
        <v>390</v>
      </c>
      <c r="B73" s="48" t="s">
        <v>191</v>
      </c>
      <c r="C73" s="117">
        <f>SUM(C60:C72)</f>
        <v>739148533</v>
      </c>
      <c r="D73" s="117">
        <f>SUM(D60:D72)</f>
        <v>10152160</v>
      </c>
      <c r="E73" s="117"/>
      <c r="F73" s="117">
        <f>SUM(F60:F72)</f>
        <v>749300693</v>
      </c>
    </row>
    <row r="74" spans="1:6" ht="15.75">
      <c r="A74" s="49" t="s">
        <v>16</v>
      </c>
      <c r="B74" s="48"/>
      <c r="C74" s="117">
        <f>C73+C59+C50+C25+C24</f>
        <v>1386555539</v>
      </c>
      <c r="D74" s="117">
        <f>D73+D59+D50+D25+D24</f>
        <v>50491602</v>
      </c>
      <c r="E74" s="117">
        <f>E73+E59+E50+E25+E24</f>
        <v>6553525</v>
      </c>
      <c r="F74" s="117">
        <f>F73+F59+F50+F25+F24</f>
        <v>1443600666</v>
      </c>
    </row>
    <row r="75" spans="1:6" ht="15">
      <c r="A75" s="31" t="s">
        <v>192</v>
      </c>
      <c r="B75" s="27" t="s">
        <v>193</v>
      </c>
      <c r="C75" s="115">
        <v>35457</v>
      </c>
      <c r="D75" s="115"/>
      <c r="E75" s="115"/>
      <c r="F75" s="116">
        <f>SUM(C75:E75)</f>
        <v>35457</v>
      </c>
    </row>
    <row r="76" spans="1:6" ht="15">
      <c r="A76" s="31" t="s">
        <v>423</v>
      </c>
      <c r="B76" s="27" t="s">
        <v>194</v>
      </c>
      <c r="C76" s="115">
        <v>1013811579</v>
      </c>
      <c r="D76" s="115"/>
      <c r="E76" s="115"/>
      <c r="F76" s="116">
        <f>SUM(C76:E76)</f>
        <v>1013811579</v>
      </c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100547218</v>
      </c>
      <c r="D78" s="115"/>
      <c r="E78" s="115"/>
      <c r="F78" s="116">
        <f>SUM(C78:E78)</f>
        <v>100547218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>
        <f>SUM(C79:E79)</f>
        <v>0</v>
      </c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245708500</v>
      </c>
      <c r="D81" s="115"/>
      <c r="E81" s="115"/>
      <c r="F81" s="116">
        <f>SUM(C81:E81)</f>
        <v>245708500</v>
      </c>
    </row>
    <row r="82" spans="1:6" ht="15">
      <c r="A82" s="46" t="s">
        <v>392</v>
      </c>
      <c r="B82" s="48" t="s">
        <v>205</v>
      </c>
      <c r="C82" s="117">
        <f>SUM(C75:C81)</f>
        <v>1360102754</v>
      </c>
      <c r="D82" s="117"/>
      <c r="E82" s="117"/>
      <c r="F82" s="117">
        <f>SUM(F75:F81)</f>
        <v>1360102754</v>
      </c>
    </row>
    <row r="83" spans="1:6" ht="15">
      <c r="A83" s="12" t="s">
        <v>206</v>
      </c>
      <c r="B83" s="27" t="s">
        <v>207</v>
      </c>
      <c r="C83" s="115">
        <v>99100000</v>
      </c>
      <c r="D83" s="115"/>
      <c r="E83" s="115"/>
      <c r="F83" s="116">
        <f>SUM(C83:E83)</f>
        <v>99100000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/>
    </row>
    <row r="85" spans="1:6" ht="15">
      <c r="A85" s="12" t="s">
        <v>210</v>
      </c>
      <c r="B85" s="27" t="s">
        <v>211</v>
      </c>
      <c r="C85" s="115"/>
      <c r="D85" s="115"/>
      <c r="E85" s="115"/>
      <c r="F85" s="116"/>
    </row>
    <row r="86" spans="1:6" ht="15">
      <c r="A86" s="12" t="s">
        <v>212</v>
      </c>
      <c r="B86" s="27" t="s">
        <v>213</v>
      </c>
      <c r="C86" s="115">
        <v>26757000</v>
      </c>
      <c r="D86" s="115"/>
      <c r="E86" s="115"/>
      <c r="F86" s="116">
        <f>SUM(C86:E86)</f>
        <v>26757000</v>
      </c>
    </row>
    <row r="87" spans="1:6" ht="15">
      <c r="A87" s="45" t="s">
        <v>393</v>
      </c>
      <c r="B87" s="48" t="s">
        <v>214</v>
      </c>
      <c r="C87" s="117">
        <f>SUM(C83:C86)</f>
        <v>125857000</v>
      </c>
      <c r="D87" s="117"/>
      <c r="E87" s="117"/>
      <c r="F87" s="117">
        <f>SUM(F83:F86)</f>
        <v>125857000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15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>
        <f>SUM(C91:E91)</f>
        <v>0</v>
      </c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15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15</v>
      </c>
      <c r="B97" s="48"/>
      <c r="C97" s="115">
        <f>C96+C87+C82</f>
        <v>1485959754</v>
      </c>
      <c r="D97" s="115">
        <f>D96+D87+D82</f>
        <v>0</v>
      </c>
      <c r="E97" s="115">
        <f>E96+E87+E82</f>
        <v>0</v>
      </c>
      <c r="F97" s="116">
        <f>F96+F87+F82</f>
        <v>1485959754</v>
      </c>
    </row>
    <row r="98" spans="1:6" ht="15.75">
      <c r="A98" s="32" t="s">
        <v>437</v>
      </c>
      <c r="B98" s="33" t="s">
        <v>226</v>
      </c>
      <c r="C98" s="117">
        <f>C96+C87+C82+C73+C59+C50+C25+C24</f>
        <v>2872515293</v>
      </c>
      <c r="D98" s="117">
        <f>D73+D50+D25+D24</f>
        <v>50491602</v>
      </c>
      <c r="E98" s="117">
        <f>E50</f>
        <v>6553525</v>
      </c>
      <c r="F98" s="117">
        <f>F96+F87+F82+F73+F59+F50+F25+F24</f>
        <v>2929560420</v>
      </c>
    </row>
    <row r="99" spans="1:25" ht="15">
      <c r="A99" s="12" t="s">
        <v>430</v>
      </c>
      <c r="B99" s="4" t="s">
        <v>227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6">
        <v>834916</v>
      </c>
      <c r="D108" s="131"/>
      <c r="E108" s="131"/>
      <c r="F108" s="132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6">
        <v>37811001</v>
      </c>
      <c r="D109" s="131"/>
      <c r="E109" s="131"/>
      <c r="F109" s="132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7">
        <v>738281826</v>
      </c>
      <c r="D110" s="132"/>
      <c r="E110" s="132"/>
      <c r="F110" s="132">
        <f>SUM(C110:E110)</f>
        <v>738281826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32">
        <f>SUM(C102:C120)</f>
        <v>783595743</v>
      </c>
      <c r="D121" s="132">
        <f>SUM(D102:D120)</f>
        <v>0</v>
      </c>
      <c r="E121" s="132">
        <f>SUM(E102:E120)</f>
        <v>0</v>
      </c>
      <c r="F121" s="132">
        <f>SUM(F102:F120)</f>
        <v>783595743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33">
        <f>C98+C121</f>
        <v>3656111036</v>
      </c>
      <c r="D122" s="133">
        <f>D98</f>
        <v>50491602</v>
      </c>
      <c r="E122" s="133">
        <f>E98</f>
        <v>6553525</v>
      </c>
      <c r="F122" s="133">
        <f>F121+F98</f>
        <v>3713156163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25/2020.(XI. 9.)önkormányzati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7">
      <selection activeCell="D15" sqref="D1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76" t="s">
        <v>518</v>
      </c>
      <c r="B1" s="177"/>
      <c r="C1" s="177"/>
      <c r="D1" s="177"/>
      <c r="E1" s="177"/>
      <c r="F1" s="178"/>
    </row>
    <row r="2" spans="1:6" ht="23.25" customHeight="1">
      <c r="A2" s="179" t="s">
        <v>506</v>
      </c>
      <c r="B2" s="180"/>
      <c r="C2" s="180"/>
      <c r="D2" s="180"/>
      <c r="E2" s="180"/>
      <c r="F2" s="178"/>
    </row>
    <row r="3" ht="18">
      <c r="A3" s="66"/>
    </row>
    <row r="4" ht="15">
      <c r="A4" t="s">
        <v>523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956253828</v>
      </c>
      <c r="D12" s="102"/>
      <c r="E12" s="102"/>
      <c r="F12" s="102">
        <f>SUM(C12:E12)</f>
        <v>956253828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222542554</v>
      </c>
      <c r="D17" s="106"/>
      <c r="E17" s="106"/>
      <c r="F17" s="106">
        <f>SUM(C17:E17)</f>
        <v>222542554</v>
      </c>
    </row>
    <row r="18" spans="1:6" ht="15" customHeight="1">
      <c r="A18" s="36" t="s">
        <v>477</v>
      </c>
      <c r="B18" s="46" t="s">
        <v>281</v>
      </c>
      <c r="C18" s="102">
        <f>SUM(C12:C17)</f>
        <v>1178796382</v>
      </c>
      <c r="D18" s="102"/>
      <c r="E18" s="102"/>
      <c r="F18" s="102">
        <f>SUM(F12:F17)</f>
        <v>1178796382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233511362</v>
      </c>
      <c r="D25" s="106">
        <v>50095502</v>
      </c>
      <c r="E25" s="106">
        <v>6393136</v>
      </c>
      <c r="F25" s="106">
        <f>SUM(C25:E25)</f>
        <v>290000000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233511362</v>
      </c>
      <c r="D30" s="128">
        <f>SUM(D25:D29)</f>
        <v>50095502</v>
      </c>
      <c r="E30" s="128">
        <f>SUM(E25:E29)</f>
        <v>6393136</v>
      </c>
      <c r="F30" s="128">
        <f>SUM(F25:F29)</f>
        <v>290000000</v>
      </c>
    </row>
    <row r="31" spans="1:6" ht="15" customHeight="1">
      <c r="A31" s="4" t="s">
        <v>454</v>
      </c>
      <c r="B31" s="5" t="s">
        <v>303</v>
      </c>
      <c r="C31" s="106">
        <v>7000000</v>
      </c>
      <c r="D31" s="106"/>
      <c r="E31" s="106"/>
      <c r="F31" s="106">
        <f>SUM(C31:E31)</f>
        <v>7000000</v>
      </c>
    </row>
    <row r="32" spans="1:6" ht="15" customHeight="1">
      <c r="A32" s="36" t="s">
        <v>3</v>
      </c>
      <c r="B32" s="46" t="s">
        <v>304</v>
      </c>
      <c r="C32" s="102">
        <f>SUM(C30:C31)</f>
        <v>240511362</v>
      </c>
      <c r="D32" s="102">
        <f>SUM(D30:D31)</f>
        <v>50095502</v>
      </c>
      <c r="E32" s="102">
        <f>SUM(E30:E31)</f>
        <v>6393136</v>
      </c>
      <c r="F32" s="102">
        <f>SUM(F30:F31)</f>
        <v>297000000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f>SUM('bevételek műk.bölcsőde'!C43+'bevételek műk.könyvtár'!C43+'bevételek zengő óvoda'!C43+'bevételek polg.hiv'!C43+'bevételek önkorm.'!C43)</f>
        <v>119283124</v>
      </c>
      <c r="D43" s="102"/>
      <c r="E43" s="102"/>
      <c r="F43" s="102">
        <f>SUM(C43:E43)</f>
        <v>119283124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f>SUM(C46:E46)</f>
        <v>425000</v>
      </c>
    </row>
    <row r="47" spans="1:6" ht="15" customHeight="1">
      <c r="A47" s="36" t="s">
        <v>6</v>
      </c>
      <c r="B47" s="46" t="s">
        <v>332</v>
      </c>
      <c r="C47" s="102">
        <f>SUM(C44:C46)</f>
        <v>425000</v>
      </c>
      <c r="D47" s="102"/>
      <c r="E47" s="102"/>
      <c r="F47" s="102">
        <f>SUM(F44:F46)</f>
        <v>425000</v>
      </c>
    </row>
    <row r="48" spans="1:6" ht="15" customHeight="1">
      <c r="A48" s="49" t="s">
        <v>16</v>
      </c>
      <c r="B48" s="87"/>
      <c r="C48" s="102">
        <f>C47+C43+C32+C18</f>
        <v>1539015868</v>
      </c>
      <c r="D48" s="102">
        <f>D47+D43+D32+D18</f>
        <v>50095502</v>
      </c>
      <c r="E48" s="102">
        <f>E43+E32+E18</f>
        <v>6393136</v>
      </c>
      <c r="F48" s="102">
        <f>F47+F43+F32+F18</f>
        <v>1595504506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>
        <f>SUM(C53:E53)</f>
        <v>0</v>
      </c>
    </row>
    <row r="54" spans="1:6" ht="15" customHeight="1">
      <c r="A54" s="36" t="s">
        <v>0</v>
      </c>
      <c r="B54" s="46" t="s">
        <v>289</v>
      </c>
      <c r="C54" s="102">
        <f>SUM(C53)</f>
        <v>0</v>
      </c>
      <c r="D54" s="102"/>
      <c r="E54" s="102"/>
      <c r="F54" s="102">
        <f>SUM(F53)</f>
        <v>0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>
        <f>SUM(C56:E56)</f>
        <v>0</v>
      </c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0</v>
      </c>
      <c r="D60" s="102"/>
      <c r="E60" s="102"/>
      <c r="F60" s="102">
        <f>SUM(F55:F59)</f>
        <v>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>
        <f>SUM(C63:E63)</f>
        <v>0</v>
      </c>
    </row>
    <row r="64" spans="1:6" ht="15" customHeight="1">
      <c r="A64" s="36" t="s">
        <v>8</v>
      </c>
      <c r="B64" s="46" t="s">
        <v>337</v>
      </c>
      <c r="C64" s="102">
        <f>SUM(C63)</f>
        <v>0</v>
      </c>
      <c r="D64" s="102"/>
      <c r="E64" s="102"/>
      <c r="F64" s="102">
        <f>SUM(C64:E64)</f>
        <v>0</v>
      </c>
    </row>
    <row r="65" spans="1:6" ht="15" customHeight="1">
      <c r="A65" s="49" t="s">
        <v>15</v>
      </c>
      <c r="B65" s="87"/>
      <c r="C65" s="102">
        <f>C64+C60+C54</f>
        <v>0</v>
      </c>
      <c r="D65" s="102">
        <f>D64+D60+D54</f>
        <v>0</v>
      </c>
      <c r="E65" s="102">
        <f>E64+E60+E54</f>
        <v>0</v>
      </c>
      <c r="F65" s="102">
        <f>F64+F60+F54</f>
        <v>0</v>
      </c>
    </row>
    <row r="66" spans="1:6" ht="15.75">
      <c r="A66" s="43" t="s">
        <v>7</v>
      </c>
      <c r="B66" s="32" t="s">
        <v>338</v>
      </c>
      <c r="C66" s="102">
        <f>C64+C47+C60+C43+C32+C18+C54</f>
        <v>1539015868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1595504506</v>
      </c>
    </row>
    <row r="67" spans="1:6" ht="15.75">
      <c r="A67" s="73" t="s">
        <v>49</v>
      </c>
      <c r="B67" s="52"/>
      <c r="C67" s="106">
        <f>SUM('bevételek műk.könyvtár'!C62)+'bevételek műk.bölcsőde'!C62+'bevételek zengő óvoda'!C67+'bevételek polg.hiv'!C67+'bevételek önkorm.'!C67</f>
        <v>-536009403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-62806203</v>
      </c>
      <c r="F67" s="106">
        <f>SUM('bevételek műk.könyvtár'!F62)+'bevételek műk.bölcsőde'!F62+'bevételek zengő óvoda'!F67+'bevételek polg.hiv'!F67+'bevételek önkorm.'!F67</f>
        <v>-599211706</v>
      </c>
    </row>
    <row r="68" spans="1:6" ht="15.75">
      <c r="A68" s="73" t="s">
        <v>50</v>
      </c>
      <c r="B68" s="52"/>
      <c r="C68" s="106">
        <f>SUM('bevételek műk.könyvtár'!C63)+'bevételek műk.bölcsőde'!C63+'bevételek zengő óvoda'!C68+'bevételek polg.hiv'!C68+'bevételek önkorm.'!C68</f>
        <v>-1496512934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-1496512934</v>
      </c>
    </row>
    <row r="69" spans="1:6" ht="15" hidden="1">
      <c r="A69" s="34" t="s">
        <v>468</v>
      </c>
      <c r="B69" s="4" t="s">
        <v>339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2140203641</v>
      </c>
      <c r="D82" s="106"/>
      <c r="E82" s="106"/>
      <c r="F82" s="106">
        <f>SUM(C82:E82)</f>
        <v>2140203641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>
        <f>SUM(C85:E85)</f>
        <v>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2141038557</v>
      </c>
      <c r="D88" s="102">
        <f>SUM(D72:D87)</f>
        <v>0</v>
      </c>
      <c r="E88" s="102">
        <f>SUM(E72:E87)</f>
        <v>0</v>
      </c>
      <c r="F88" s="102">
        <f>SUM(C88:E88)</f>
        <v>2141038557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2141038557</v>
      </c>
      <c r="D95" s="102">
        <f>SUM(D72:D94)</f>
        <v>0</v>
      </c>
      <c r="E95" s="102">
        <f>SUM(E72:E94)</f>
        <v>0</v>
      </c>
      <c r="F95" s="102">
        <f>SUM(C95:E95)</f>
        <v>2141038557</v>
      </c>
    </row>
    <row r="96" spans="1:6" ht="15.75">
      <c r="A96" s="71" t="s">
        <v>475</v>
      </c>
      <c r="B96" s="72"/>
      <c r="C96" s="102">
        <f>C66+C95</f>
        <v>3680054425</v>
      </c>
      <c r="D96" s="102">
        <f>D95+D66</f>
        <v>50095502</v>
      </c>
      <c r="E96" s="102">
        <f>E95+E66</f>
        <v>6393136</v>
      </c>
      <c r="F96" s="102">
        <f>F95+F66</f>
        <v>3736543063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25/2020.(XI. 9.)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2">
      <selection activeCell="A72" sqref="A7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76" t="s">
        <v>518</v>
      </c>
      <c r="B1" s="180"/>
      <c r="C1" s="180"/>
      <c r="D1" s="180"/>
      <c r="E1" s="180"/>
      <c r="F1" s="178"/>
    </row>
    <row r="2" spans="1:6" ht="18.75" customHeight="1">
      <c r="A2" s="179" t="s">
        <v>524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60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f>SUM('kiadások működés Bölcsőde'!C19+'kiadások működés Könyvtár'!C19+'kiadások működés Zengő Óvoda'!C19+'kiadások működés Polg.Hiv'!C19+'kiadások működés önkormányzat'!C19)</f>
        <v>608988088</v>
      </c>
      <c r="D19" s="105"/>
      <c r="E19" s="105">
        <f>SUM('kiadások működés Polg.Hiv'!E19)</f>
        <v>42943684</v>
      </c>
      <c r="F19" s="106">
        <f>SUM(C19:E19)</f>
        <v>651931772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f>SUM('kiadások működés önkormányzat'!C23+'kiadások működés Polg.Hiv'!C23+'kiadások működés Zengő Óvoda'!C23+'kiadások működés Bölcsőde'!C23)</f>
        <v>47919498</v>
      </c>
      <c r="D23" s="115">
        <v>16462760</v>
      </c>
      <c r="E23" s="105">
        <v>300000</v>
      </c>
      <c r="F23" s="106">
        <f>SUM(C23:E23)</f>
        <v>64682258</v>
      </c>
    </row>
    <row r="24" spans="1:6" ht="15">
      <c r="A24" s="47" t="s">
        <v>435</v>
      </c>
      <c r="B24" s="48" t="s">
        <v>125</v>
      </c>
      <c r="C24" s="102">
        <f>SUM(C19:C23)</f>
        <v>656907586</v>
      </c>
      <c r="D24" s="102">
        <f>SUM(D23)</f>
        <v>16462760</v>
      </c>
      <c r="E24" s="102">
        <f>SUM(E19:E23)</f>
        <v>43243684</v>
      </c>
      <c r="F24" s="102">
        <f>SUM(C24:E24)</f>
        <v>716614030</v>
      </c>
    </row>
    <row r="25" spans="1:6" ht="15">
      <c r="A25" s="36" t="s">
        <v>406</v>
      </c>
      <c r="B25" s="48" t="s">
        <v>126</v>
      </c>
      <c r="C25" s="102">
        <f>SUM('kiadások működés Bölcsőde'!C25+'kiadások működés Könyvtár'!C25+'kiadások működés Zengő Óvoda'!C25+'kiadások működés Polg.Hiv'!C25+'kiadások működés önkormányzat'!C25)</f>
        <v>117773694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129896906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f>SUM('kiadások működés Bölcsőde'!C29+'kiadások működés Könyvtár'!C29+'kiadások működés Zengő Óvoda'!C29+'kiadások működés Polg.Hiv'!C29+'kiadások működés önkormányzat'!C29)</f>
        <v>46125786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50578430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/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/>
    </row>
    <row r="32" spans="1:6" ht="15" customHeight="1">
      <c r="A32" s="6" t="s">
        <v>436</v>
      </c>
      <c r="B32" s="30" t="s">
        <v>138</v>
      </c>
      <c r="C32" s="105">
        <f>SUM('kiadások működés Bölcsőde'!C32+'kiadások működés Könyvtár'!C32+'kiadások működés Zengő Óvoda'!C32+'kiadások működés Polg.Hiv'!C32+'kiadások működés önkormányzat'!C32)</f>
        <v>5876748</v>
      </c>
      <c r="D32" s="105"/>
      <c r="E32" s="105">
        <f>SUM('kiadások működés önkormányzat'!E32+'kiadások működés Polg.Hiv'!E32)</f>
        <v>654562</v>
      </c>
      <c r="F32" s="106">
        <f>SUM(C32:E32)</f>
        <v>6531310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/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/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/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/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/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/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/>
    </row>
    <row r="40" spans="1:6" ht="15">
      <c r="A40" s="6" t="s">
        <v>378</v>
      </c>
      <c r="B40" s="30" t="s">
        <v>150</v>
      </c>
      <c r="C40" s="105">
        <f>SUM('kiadások működés Bölcsőde'!C40+'kiadások működés Könyvtár'!C40+'kiadások működés Zengő Óvoda'!C40+'kiadások működés Polg.Hiv'!C40+'kiadások működés önkormányzat'!C40)</f>
        <v>371846270</v>
      </c>
      <c r="D40" s="138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397127254</v>
      </c>
    </row>
    <row r="41" spans="1:6" ht="15" hidden="1">
      <c r="A41" s="4" t="s">
        <v>151</v>
      </c>
      <c r="B41" s="27" t="s">
        <v>152</v>
      </c>
      <c r="C41" s="105"/>
      <c r="D41" s="138"/>
      <c r="E41" s="105"/>
      <c r="F41" s="106"/>
    </row>
    <row r="42" spans="1:6" ht="15" hidden="1">
      <c r="A42" s="4" t="s">
        <v>153</v>
      </c>
      <c r="B42" s="27" t="s">
        <v>154</v>
      </c>
      <c r="C42" s="105"/>
      <c r="D42" s="138"/>
      <c r="E42" s="105"/>
      <c r="F42" s="106"/>
    </row>
    <row r="43" spans="1:6" ht="15">
      <c r="A43" s="6" t="s">
        <v>379</v>
      </c>
      <c r="B43" s="30" t="s">
        <v>155</v>
      </c>
      <c r="C43" s="105">
        <f>SUM('kiadások működés Bölcsőde'!C43+'kiadások működés Könyvtár'!C43+'kiadások működés Zengő Óvoda'!C43+'kiadások működés Polg.Hiv'!C43+'kiadások működés önkormányzat'!C43)</f>
        <v>4228000</v>
      </c>
      <c r="D43" s="138"/>
      <c r="E43" s="105">
        <f>SUM('kiadások működés önkormányzat'!E43+'kiadások működés Polg.Hiv'!E43)</f>
        <v>125000</v>
      </c>
      <c r="F43" s="106">
        <f>SUM(C43:E43)</f>
        <v>4353000</v>
      </c>
    </row>
    <row r="44" spans="1:6" ht="15" hidden="1">
      <c r="A44" s="4" t="s">
        <v>156</v>
      </c>
      <c r="B44" s="27" t="s">
        <v>157</v>
      </c>
      <c r="C44" s="105"/>
      <c r="D44" s="138"/>
      <c r="E44" s="105"/>
      <c r="F44" s="106"/>
    </row>
    <row r="45" spans="1:6" ht="15" hidden="1">
      <c r="A45" s="4" t="s">
        <v>158</v>
      </c>
      <c r="B45" s="27" t="s">
        <v>159</v>
      </c>
      <c r="C45" s="105"/>
      <c r="D45" s="138"/>
      <c r="E45" s="105"/>
      <c r="F45" s="106"/>
    </row>
    <row r="46" spans="1:6" ht="15" hidden="1">
      <c r="A46" s="4" t="s">
        <v>410</v>
      </c>
      <c r="B46" s="27" t="s">
        <v>160</v>
      </c>
      <c r="C46" s="105"/>
      <c r="D46" s="138"/>
      <c r="E46" s="105"/>
      <c r="F46" s="106"/>
    </row>
    <row r="47" spans="1:6" ht="15" hidden="1">
      <c r="A47" s="4" t="s">
        <v>411</v>
      </c>
      <c r="B47" s="27" t="s">
        <v>161</v>
      </c>
      <c r="C47" s="105"/>
      <c r="D47" s="138"/>
      <c r="E47" s="105"/>
      <c r="F47" s="106"/>
    </row>
    <row r="48" spans="1:6" ht="15" hidden="1">
      <c r="A48" s="4" t="s">
        <v>162</v>
      </c>
      <c r="B48" s="27" t="s">
        <v>163</v>
      </c>
      <c r="C48" s="105"/>
      <c r="D48" s="138"/>
      <c r="E48" s="105"/>
      <c r="F48" s="106"/>
    </row>
    <row r="49" spans="1:6" ht="15">
      <c r="A49" s="6" t="s">
        <v>380</v>
      </c>
      <c r="B49" s="30" t="s">
        <v>164</v>
      </c>
      <c r="C49" s="105">
        <f>SUM('kiadások működés Bölcsőde'!C49+'kiadások működés Könyvtár'!C49+'kiadások működés Zengő Óvoda'!C49+'kiadások működés Polg.Hiv'!C49+'kiadások működés önkormányzat'!C49)</f>
        <v>93118654</v>
      </c>
      <c r="D49" s="138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100314589</v>
      </c>
    </row>
    <row r="50" spans="1:6" ht="15">
      <c r="A50" s="36" t="s">
        <v>381</v>
      </c>
      <c r="B50" s="48" t="s">
        <v>165</v>
      </c>
      <c r="C50" s="102">
        <f>SUM(C29:C49)</f>
        <v>521195458</v>
      </c>
      <c r="D50" s="102">
        <f>SUM(D29:D49)</f>
        <v>20300000</v>
      </c>
      <c r="E50" s="102">
        <f>SUM(E29:E49)</f>
        <v>17409125</v>
      </c>
      <c r="F50" s="102">
        <f>SUM(F29:F49)</f>
        <v>558904583</v>
      </c>
    </row>
    <row r="51" spans="1:6" ht="15" hidden="1">
      <c r="A51" s="12" t="s">
        <v>166</v>
      </c>
      <c r="B51" s="27" t="s">
        <v>167</v>
      </c>
      <c r="C51" s="105"/>
      <c r="D51" s="105"/>
      <c r="E51" s="105"/>
      <c r="F51" s="106"/>
    </row>
    <row r="52" spans="1:6" ht="15" hidden="1">
      <c r="A52" s="12" t="s">
        <v>382</v>
      </c>
      <c r="B52" s="27" t="s">
        <v>168</v>
      </c>
      <c r="C52" s="105"/>
      <c r="D52" s="105"/>
      <c r="E52" s="105"/>
      <c r="F52" s="106"/>
    </row>
    <row r="53" spans="1:6" ht="15" hidden="1">
      <c r="A53" s="15" t="s">
        <v>412</v>
      </c>
      <c r="B53" s="27" t="s">
        <v>169</v>
      </c>
      <c r="C53" s="105"/>
      <c r="D53" s="105"/>
      <c r="E53" s="105"/>
      <c r="F53" s="106"/>
    </row>
    <row r="54" spans="1:6" ht="15" hidden="1">
      <c r="A54" s="15" t="s">
        <v>413</v>
      </c>
      <c r="B54" s="27" t="s">
        <v>170</v>
      </c>
      <c r="C54" s="105"/>
      <c r="D54" s="105"/>
      <c r="E54" s="105"/>
      <c r="F54" s="106"/>
    </row>
    <row r="55" spans="1:6" ht="15" hidden="1">
      <c r="A55" s="15" t="s">
        <v>414</v>
      </c>
      <c r="B55" s="27" t="s">
        <v>171</v>
      </c>
      <c r="C55" s="105"/>
      <c r="D55" s="105"/>
      <c r="E55" s="105"/>
      <c r="F55" s="106"/>
    </row>
    <row r="56" spans="1:6" ht="15" hidden="1">
      <c r="A56" s="12" t="s">
        <v>415</v>
      </c>
      <c r="B56" s="27" t="s">
        <v>172</v>
      </c>
      <c r="C56" s="105"/>
      <c r="D56" s="105"/>
      <c r="E56" s="105"/>
      <c r="F56" s="106"/>
    </row>
    <row r="57" spans="1:6" ht="15" hidden="1">
      <c r="A57" s="12" t="s">
        <v>416</v>
      </c>
      <c r="B57" s="27" t="s">
        <v>173</v>
      </c>
      <c r="C57" s="105"/>
      <c r="D57" s="105"/>
      <c r="E57" s="105"/>
      <c r="F57" s="106"/>
    </row>
    <row r="58" spans="1:6" ht="15" hidden="1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>
        <v>40000000</v>
      </c>
      <c r="D59" s="102"/>
      <c r="E59" s="102"/>
      <c r="F59" s="102">
        <f>SUM(C59:E59)</f>
        <v>40000000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>
        <f>SUM(C60:E60)</f>
        <v>0</v>
      </c>
    </row>
    <row r="61" spans="1:6" ht="15">
      <c r="A61" s="11" t="s">
        <v>177</v>
      </c>
      <c r="B61" s="27" t="s">
        <v>178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286144972</v>
      </c>
      <c r="D65" s="115"/>
      <c r="E65" s="115"/>
      <c r="F65" s="116">
        <f>SUM(C65:E65)</f>
        <v>286144972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76421404</v>
      </c>
      <c r="D70" s="115">
        <v>10152160</v>
      </c>
      <c r="E70" s="115"/>
      <c r="F70" s="116">
        <f>SUM(C70:E70)</f>
        <v>86573564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51</v>
      </c>
      <c r="B72" s="27" t="s">
        <v>501</v>
      </c>
      <c r="C72" s="138">
        <v>374469010</v>
      </c>
      <c r="D72" s="115"/>
      <c r="E72" s="115"/>
      <c r="F72" s="116">
        <f>SUM(C72:E72)</f>
        <v>374469010</v>
      </c>
    </row>
    <row r="73" spans="1:6" ht="15">
      <c r="A73" s="45" t="s">
        <v>390</v>
      </c>
      <c r="B73" s="48" t="s">
        <v>191</v>
      </c>
      <c r="C73" s="102">
        <f>SUM(C60:C72)</f>
        <v>739148533</v>
      </c>
      <c r="D73" s="102">
        <f>SUM(D60:D72)</f>
        <v>10152160</v>
      </c>
      <c r="E73" s="102"/>
      <c r="F73" s="102">
        <f>SUM(F60:F72)</f>
        <v>749300693</v>
      </c>
    </row>
    <row r="74" spans="1:6" ht="15.75">
      <c r="A74" s="49" t="s">
        <v>16</v>
      </c>
      <c r="B74" s="139"/>
      <c r="C74" s="102">
        <f>C73+C59+C50+C25+C24</f>
        <v>2075025271</v>
      </c>
      <c r="D74" s="102">
        <f>D73+D59+D50+D25+D24</f>
        <v>50491602</v>
      </c>
      <c r="E74" s="102">
        <f>E73+E59+E50+E25+E24</f>
        <v>69199339</v>
      </c>
      <c r="F74" s="102">
        <f>F73+F59+F50+F25+F24</f>
        <v>2194716212</v>
      </c>
    </row>
    <row r="75" spans="1:6" ht="15">
      <c r="A75" s="31" t="s">
        <v>192</v>
      </c>
      <c r="B75" s="27" t="s">
        <v>193</v>
      </c>
      <c r="C75" s="105">
        <f>SUM('kiadások működés Bölcsőde'!C75+'kiadások működés Könyvtár'!C75+'kiadások működés Zengő Óvoda'!C75+'kiadások működés Polg.Hiv'!C75+'kiadások működés önkormányzat'!C75)</f>
        <v>778957</v>
      </c>
      <c r="D75" s="105"/>
      <c r="E75" s="105"/>
      <c r="F75" s="106">
        <f aca="true" t="shared" si="0" ref="F75:F81">SUM(C75:E75)</f>
        <v>778957</v>
      </c>
    </row>
    <row r="76" spans="1:6" ht="15">
      <c r="A76" s="31" t="s">
        <v>423</v>
      </c>
      <c r="B76" s="27" t="s">
        <v>194</v>
      </c>
      <c r="C76" s="105">
        <f>SUM('kiadások működés Bölcsőde'!C76+'kiadások működés Könyvtár'!C76+'kiadások működés Zengő Óvoda'!C76+'kiadások működés Polg.Hiv'!C76+'kiadások működés önkormányzat'!C76)</f>
        <v>1013811579</v>
      </c>
      <c r="D76" s="105"/>
      <c r="E76" s="105"/>
      <c r="F76" s="106">
        <f t="shared" si="0"/>
        <v>1013811579</v>
      </c>
    </row>
    <row r="77" spans="1:6" ht="15">
      <c r="A77" s="31" t="s">
        <v>195</v>
      </c>
      <c r="B77" s="27" t="s">
        <v>196</v>
      </c>
      <c r="C77" s="105">
        <f>SUM('kiadások működés Bölcsőde'!C77+'kiadások működés Könyvtár'!C77+'kiadások működés Zengő Óvoda'!C77+'kiadások működés Polg.Hiv'!C77+'kiadások működés önkormányzat'!C77)</f>
        <v>2219000</v>
      </c>
      <c r="D77" s="105"/>
      <c r="E77" s="105"/>
      <c r="F77" s="106">
        <f t="shared" si="0"/>
        <v>2219000</v>
      </c>
    </row>
    <row r="78" spans="1:6" ht="15">
      <c r="A78" s="31" t="s">
        <v>197</v>
      </c>
      <c r="B78" s="27" t="s">
        <v>198</v>
      </c>
      <c r="C78" s="105">
        <f>SUM('kiadások működés Bölcsőde'!C78+'kiadások működés Könyvtár'!C78+'kiadások működés Zengő Óvoda'!C78+'kiadások működés Polg.Hiv'!C78+'kiadások működés önkormányzat'!C78)</f>
        <v>105968717</v>
      </c>
      <c r="D78" s="105"/>
      <c r="E78" s="105"/>
      <c r="F78" s="106">
        <f t="shared" si="0"/>
        <v>105968717</v>
      </c>
    </row>
    <row r="79" spans="1:6" ht="15">
      <c r="A79" s="5" t="s">
        <v>199</v>
      </c>
      <c r="B79" s="27" t="s">
        <v>200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201</v>
      </c>
      <c r="B80" s="27" t="s">
        <v>202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203</v>
      </c>
      <c r="B81" s="27" t="s">
        <v>204</v>
      </c>
      <c r="C81" s="105">
        <f>SUM('kiadások működés Bölcsőde'!C81+'kiadások működés Könyvtár'!C81+'kiadások működés Zengő Óvoda'!C81+'kiadások működés Polg.Hiv'!C81+'kiadások működés önkormányzat'!C81)</f>
        <v>247877681</v>
      </c>
      <c r="D81" s="105"/>
      <c r="E81" s="105"/>
      <c r="F81" s="106">
        <f t="shared" si="0"/>
        <v>247877681</v>
      </c>
    </row>
    <row r="82" spans="1:6" ht="15">
      <c r="A82" s="46" t="s">
        <v>392</v>
      </c>
      <c r="B82" s="48" t="s">
        <v>205</v>
      </c>
      <c r="C82" s="102">
        <f>SUM(C75:C81)</f>
        <v>1370655934</v>
      </c>
      <c r="D82" s="102"/>
      <c r="E82" s="102"/>
      <c r="F82" s="102">
        <f>SUM(F75:F81)</f>
        <v>1370655934</v>
      </c>
    </row>
    <row r="83" spans="1:6" ht="15">
      <c r="A83" s="12" t="s">
        <v>206</v>
      </c>
      <c r="B83" s="27" t="s">
        <v>207</v>
      </c>
      <c r="C83" s="105">
        <f>SUM('kiadások működés önkormányzat'!C83)</f>
        <v>99100000</v>
      </c>
      <c r="D83" s="105"/>
      <c r="E83" s="105"/>
      <c r="F83" s="106">
        <f>SUM(C83:E83)</f>
        <v>99100000</v>
      </c>
    </row>
    <row r="84" spans="1:6" ht="15">
      <c r="A84" s="12" t="s">
        <v>208</v>
      </c>
      <c r="B84" s="27" t="s">
        <v>209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210</v>
      </c>
      <c r="B85" s="27" t="s">
        <v>211</v>
      </c>
      <c r="C85" s="105">
        <f>SUM('kiadások működés önkormányzat'!C85)</f>
        <v>0</v>
      </c>
      <c r="D85" s="105"/>
      <c r="E85" s="105"/>
      <c r="F85" s="106"/>
    </row>
    <row r="86" spans="1:6" ht="15">
      <c r="A86" s="12" t="s">
        <v>212</v>
      </c>
      <c r="B86" s="27" t="s">
        <v>213</v>
      </c>
      <c r="C86" s="105">
        <f>SUM('kiadások működés önkormányzat'!C86)</f>
        <v>26757000</v>
      </c>
      <c r="D86" s="105"/>
      <c r="E86" s="105"/>
      <c r="F86" s="106">
        <f>SUM(C86:E86)</f>
        <v>26757000</v>
      </c>
    </row>
    <row r="87" spans="1:6" ht="15">
      <c r="A87" s="45" t="s">
        <v>393</v>
      </c>
      <c r="B87" s="48" t="s">
        <v>214</v>
      </c>
      <c r="C87" s="102">
        <f>SUM(C83:C86)</f>
        <v>125857000</v>
      </c>
      <c r="D87" s="102"/>
      <c r="E87" s="102"/>
      <c r="F87" s="102">
        <f>SUM(F83:F86)</f>
        <v>125857000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>
        <f>SUM(C91:E91)</f>
        <v>0</v>
      </c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2"/>
      <c r="D96" s="102"/>
      <c r="E96" s="102"/>
      <c r="F96" s="102"/>
    </row>
    <row r="97" spans="1:6" ht="15.75">
      <c r="A97" s="49" t="s">
        <v>15</v>
      </c>
      <c r="B97" s="139"/>
      <c r="C97" s="102">
        <f>C96+C87+C82</f>
        <v>1496512934</v>
      </c>
      <c r="D97" s="105">
        <f>D96+D87+D82</f>
        <v>0</v>
      </c>
      <c r="E97" s="105">
        <f>E96+E87+E82</f>
        <v>0</v>
      </c>
      <c r="F97" s="102">
        <f>F96+F87+F82</f>
        <v>1496512934</v>
      </c>
    </row>
    <row r="98" spans="1:6" ht="15.75">
      <c r="A98" s="32" t="s">
        <v>437</v>
      </c>
      <c r="B98" s="33" t="s">
        <v>226</v>
      </c>
      <c r="C98" s="102">
        <f>C96+C87+C82+C73+C59+C50+C25+C24</f>
        <v>3571538205</v>
      </c>
      <c r="D98" s="102">
        <f>D73+D50+D25+D24</f>
        <v>50491602</v>
      </c>
      <c r="E98" s="102">
        <f>E50+E25+E24</f>
        <v>69199339</v>
      </c>
      <c r="F98" s="102">
        <f>F96+F87+F82+F73+F59+F50+F25+F24</f>
        <v>3691229146</v>
      </c>
    </row>
    <row r="99" spans="1:25" ht="15">
      <c r="A99" s="12" t="s">
        <v>430</v>
      </c>
      <c r="B99" s="4" t="s">
        <v>227</v>
      </c>
      <c r="C99" s="140">
        <v>6668000</v>
      </c>
      <c r="D99" s="140"/>
      <c r="E99" s="140"/>
      <c r="F99" s="140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40"/>
      <c r="D100" s="140"/>
      <c r="E100" s="140"/>
      <c r="F100" s="1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40"/>
      <c r="D101" s="140"/>
      <c r="E101" s="140"/>
      <c r="F101" s="1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40"/>
      <c r="D105" s="140"/>
      <c r="E105" s="140"/>
      <c r="F105" s="1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40"/>
      <c r="D106" s="140"/>
      <c r="E106" s="140"/>
      <c r="F106" s="1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8">
        <v>834916</v>
      </c>
      <c r="D108" s="148"/>
      <c r="E108" s="148"/>
      <c r="F108" s="148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8">
        <v>37811001</v>
      </c>
      <c r="D109" s="148"/>
      <c r="E109" s="148"/>
      <c r="F109" s="148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2"/>
      <c r="D110" s="142"/>
      <c r="E110" s="142"/>
      <c r="F110" s="142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40"/>
      <c r="D116" s="140"/>
      <c r="E116" s="140"/>
      <c r="F116" s="1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40"/>
      <c r="D120" s="140"/>
      <c r="E120" s="140"/>
      <c r="F120" s="1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42">
        <f>SUM(C102:C120)</f>
        <v>45313917</v>
      </c>
      <c r="D121" s="142">
        <f>SUM(D102:D120)</f>
        <v>0</v>
      </c>
      <c r="E121" s="142">
        <f>SUM(E102:E120)</f>
        <v>0</v>
      </c>
      <c r="F121" s="142">
        <f>SUM(F102:F120)</f>
        <v>45313917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43">
        <f>SUM(C98+C121)</f>
        <v>3616852122</v>
      </c>
      <c r="D122" s="143">
        <f>SUM(D98+D121)</f>
        <v>50491602</v>
      </c>
      <c r="E122" s="143">
        <f>SUM(E98+E121)</f>
        <v>69199339</v>
      </c>
      <c r="F122" s="143">
        <f>SUM(F98+F121)</f>
        <v>3736543063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25/2020.(XI. 9.)önkormányzati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1">
      <selection activeCell="C52" sqref="C5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76" t="s">
        <v>518</v>
      </c>
      <c r="B1" s="180"/>
      <c r="C1" s="180"/>
    </row>
    <row r="2" spans="1:3" ht="27" customHeight="1">
      <c r="A2" s="175" t="s">
        <v>508</v>
      </c>
      <c r="B2" s="180"/>
      <c r="C2" s="180"/>
    </row>
    <row r="3" spans="1:3" ht="19.5" customHeight="1">
      <c r="A3" s="54"/>
      <c r="B3" s="55"/>
      <c r="C3" s="55"/>
    </row>
    <row r="4" ht="15">
      <c r="A4" s="3" t="s">
        <v>58</v>
      </c>
    </row>
    <row r="5" spans="1:3" ht="25.5">
      <c r="A5" s="40" t="s">
        <v>55</v>
      </c>
      <c r="B5" s="2" t="s">
        <v>91</v>
      </c>
      <c r="C5" s="60" t="s">
        <v>67</v>
      </c>
    </row>
    <row r="6" spans="1:3" ht="15" hidden="1">
      <c r="A6" s="12" t="s">
        <v>20</v>
      </c>
      <c r="B6" s="5" t="s">
        <v>181</v>
      </c>
      <c r="C6" s="24"/>
    </row>
    <row r="7" spans="1:3" ht="15" hidden="1">
      <c r="A7" s="12" t="s">
        <v>21</v>
      </c>
      <c r="B7" s="5" t="s">
        <v>181</v>
      </c>
      <c r="C7" s="24"/>
    </row>
    <row r="8" spans="1:3" ht="15" hidden="1">
      <c r="A8" s="12" t="s">
        <v>22</v>
      </c>
      <c r="B8" s="5" t="s">
        <v>181</v>
      </c>
      <c r="C8" s="24"/>
    </row>
    <row r="9" spans="1:3" ht="15" hidden="1">
      <c r="A9" s="12" t="s">
        <v>23</v>
      </c>
      <c r="B9" s="5" t="s">
        <v>181</v>
      </c>
      <c r="C9" s="24"/>
    </row>
    <row r="10" spans="1:3" ht="15" hidden="1">
      <c r="A10" s="12" t="s">
        <v>24</v>
      </c>
      <c r="B10" s="5" t="s">
        <v>181</v>
      </c>
      <c r="C10" s="24"/>
    </row>
    <row r="11" spans="1:3" ht="15" hidden="1">
      <c r="A11" s="12" t="s">
        <v>25</v>
      </c>
      <c r="B11" s="5" t="s">
        <v>181</v>
      </c>
      <c r="C11" s="24"/>
    </row>
    <row r="12" spans="1:3" ht="15" hidden="1">
      <c r="A12" s="12" t="s">
        <v>26</v>
      </c>
      <c r="B12" s="5" t="s">
        <v>181</v>
      </c>
      <c r="C12" s="24"/>
    </row>
    <row r="13" spans="1:3" ht="15" hidden="1">
      <c r="A13" s="12" t="s">
        <v>27</v>
      </c>
      <c r="B13" s="5" t="s">
        <v>181</v>
      </c>
      <c r="C13" s="24"/>
    </row>
    <row r="14" spans="1:3" ht="15" hidden="1">
      <c r="A14" s="12" t="s">
        <v>28</v>
      </c>
      <c r="B14" s="5" t="s">
        <v>181</v>
      </c>
      <c r="C14" s="24"/>
    </row>
    <row r="15" spans="1:3" ht="15" hidden="1">
      <c r="A15" s="12" t="s">
        <v>29</v>
      </c>
      <c r="B15" s="5" t="s">
        <v>181</v>
      </c>
      <c r="C15" s="24"/>
    </row>
    <row r="16" spans="1:3" ht="25.5">
      <c r="A16" s="10" t="s">
        <v>385</v>
      </c>
      <c r="B16" s="7" t="s">
        <v>181</v>
      </c>
      <c r="C16" s="97"/>
    </row>
    <row r="17" spans="1:3" ht="15" hidden="1">
      <c r="A17" s="12" t="s">
        <v>20</v>
      </c>
      <c r="B17" s="5" t="s">
        <v>182</v>
      </c>
      <c r="C17" s="97"/>
    </row>
    <row r="18" spans="1:3" ht="15" hidden="1">
      <c r="A18" s="12" t="s">
        <v>21</v>
      </c>
      <c r="B18" s="5" t="s">
        <v>182</v>
      </c>
      <c r="C18" s="97"/>
    </row>
    <row r="19" spans="1:3" ht="15" hidden="1">
      <c r="A19" s="12" t="s">
        <v>22</v>
      </c>
      <c r="B19" s="5" t="s">
        <v>182</v>
      </c>
      <c r="C19" s="97"/>
    </row>
    <row r="20" spans="1:3" ht="15" hidden="1">
      <c r="A20" s="12" t="s">
        <v>23</v>
      </c>
      <c r="B20" s="5" t="s">
        <v>182</v>
      </c>
      <c r="C20" s="97"/>
    </row>
    <row r="21" spans="1:3" ht="15" hidden="1">
      <c r="A21" s="12" t="s">
        <v>24</v>
      </c>
      <c r="B21" s="5" t="s">
        <v>182</v>
      </c>
      <c r="C21" s="97"/>
    </row>
    <row r="22" spans="1:3" ht="15" hidden="1">
      <c r="A22" s="12" t="s">
        <v>25</v>
      </c>
      <c r="B22" s="5" t="s">
        <v>182</v>
      </c>
      <c r="C22" s="97"/>
    </row>
    <row r="23" spans="1:3" ht="15" hidden="1">
      <c r="A23" s="12" t="s">
        <v>26</v>
      </c>
      <c r="B23" s="5" t="s">
        <v>182</v>
      </c>
      <c r="C23" s="97"/>
    </row>
    <row r="24" spans="1:3" ht="15" hidden="1">
      <c r="A24" s="12" t="s">
        <v>27</v>
      </c>
      <c r="B24" s="5" t="s">
        <v>182</v>
      </c>
      <c r="C24" s="97"/>
    </row>
    <row r="25" spans="1:3" ht="15" hidden="1">
      <c r="A25" s="12" t="s">
        <v>28</v>
      </c>
      <c r="B25" s="5" t="s">
        <v>182</v>
      </c>
      <c r="C25" s="97"/>
    </row>
    <row r="26" spans="1:3" ht="15" hidden="1">
      <c r="A26" s="12" t="s">
        <v>29</v>
      </c>
      <c r="B26" s="5" t="s">
        <v>182</v>
      </c>
      <c r="C26" s="97"/>
    </row>
    <row r="27" spans="1:3" ht="25.5">
      <c r="A27" s="10" t="s">
        <v>386</v>
      </c>
      <c r="B27" s="7" t="s">
        <v>182</v>
      </c>
      <c r="C27" s="97"/>
    </row>
    <row r="28" spans="1:3" ht="15">
      <c r="A28" s="12" t="s">
        <v>20</v>
      </c>
      <c r="B28" s="5" t="s">
        <v>183</v>
      </c>
      <c r="C28" s="97"/>
    </row>
    <row r="29" spans="1:3" ht="15">
      <c r="A29" s="12" t="s">
        <v>21</v>
      </c>
      <c r="B29" s="5" t="s">
        <v>183</v>
      </c>
      <c r="C29" s="97"/>
    </row>
    <row r="30" spans="1:3" ht="15">
      <c r="A30" s="12" t="s">
        <v>22</v>
      </c>
      <c r="B30" s="5" t="s">
        <v>183</v>
      </c>
      <c r="C30" s="97">
        <v>907676</v>
      </c>
    </row>
    <row r="31" spans="1:3" ht="15">
      <c r="A31" s="12" t="s">
        <v>23</v>
      </c>
      <c r="B31" s="5" t="s">
        <v>183</v>
      </c>
      <c r="C31" s="97"/>
    </row>
    <row r="32" spans="1:3" ht="15">
      <c r="A32" s="12" t="s">
        <v>24</v>
      </c>
      <c r="B32" s="5" t="s">
        <v>183</v>
      </c>
      <c r="C32" s="97"/>
    </row>
    <row r="33" spans="1:3" ht="15">
      <c r="A33" s="12" t="s">
        <v>25</v>
      </c>
      <c r="B33" s="5" t="s">
        <v>183</v>
      </c>
      <c r="C33" s="97"/>
    </row>
    <row r="34" spans="1:3" ht="15">
      <c r="A34" s="12" t="s">
        <v>26</v>
      </c>
      <c r="B34" s="5" t="s">
        <v>183</v>
      </c>
      <c r="C34" s="97"/>
    </row>
    <row r="35" spans="1:3" ht="15">
      <c r="A35" s="12" t="s">
        <v>27</v>
      </c>
      <c r="B35" s="5" t="s">
        <v>183</v>
      </c>
      <c r="C35" s="97">
        <v>285037296</v>
      </c>
    </row>
    <row r="36" spans="1:3" ht="15">
      <c r="A36" s="12" t="s">
        <v>28</v>
      </c>
      <c r="B36" s="5" t="s">
        <v>183</v>
      </c>
      <c r="C36" s="97">
        <v>200000</v>
      </c>
    </row>
    <row r="37" spans="1:3" ht="15">
      <c r="A37" s="12" t="s">
        <v>29</v>
      </c>
      <c r="B37" s="5" t="s">
        <v>183</v>
      </c>
      <c r="C37" s="97"/>
    </row>
    <row r="38" spans="1:3" ht="15">
      <c r="A38" s="10" t="s">
        <v>387</v>
      </c>
      <c r="B38" s="7" t="s">
        <v>183</v>
      </c>
      <c r="C38" s="127">
        <f>SUM(C28:C37)</f>
        <v>286144972</v>
      </c>
    </row>
    <row r="39" spans="1:3" ht="15" hidden="1">
      <c r="A39" s="12" t="s">
        <v>34</v>
      </c>
      <c r="B39" s="4" t="s">
        <v>185</v>
      </c>
      <c r="C39" s="97"/>
    </row>
    <row r="40" spans="1:3" ht="15" hidden="1">
      <c r="A40" s="12" t="s">
        <v>35</v>
      </c>
      <c r="B40" s="4" t="s">
        <v>185</v>
      </c>
      <c r="C40" s="97"/>
    </row>
    <row r="41" spans="1:3" ht="15" hidden="1">
      <c r="A41" s="12" t="s">
        <v>36</v>
      </c>
      <c r="B41" s="4" t="s">
        <v>185</v>
      </c>
      <c r="C41" s="97"/>
    </row>
    <row r="42" spans="1:3" ht="15" hidden="1">
      <c r="A42" s="4" t="s">
        <v>37</v>
      </c>
      <c r="B42" s="4" t="s">
        <v>185</v>
      </c>
      <c r="C42" s="97"/>
    </row>
    <row r="43" spans="1:3" ht="15" hidden="1">
      <c r="A43" s="4" t="s">
        <v>38</v>
      </c>
      <c r="B43" s="4" t="s">
        <v>185</v>
      </c>
      <c r="C43" s="97"/>
    </row>
    <row r="44" spans="1:3" ht="15" hidden="1">
      <c r="A44" s="4" t="s">
        <v>39</v>
      </c>
      <c r="B44" s="4" t="s">
        <v>185</v>
      </c>
      <c r="C44" s="97"/>
    </row>
    <row r="45" spans="1:3" ht="15" hidden="1">
      <c r="A45" s="12" t="s">
        <v>40</v>
      </c>
      <c r="B45" s="4" t="s">
        <v>185</v>
      </c>
      <c r="C45" s="97"/>
    </row>
    <row r="46" spans="1:3" ht="15" hidden="1">
      <c r="A46" s="12" t="s">
        <v>41</v>
      </c>
      <c r="B46" s="4" t="s">
        <v>185</v>
      </c>
      <c r="C46" s="97"/>
    </row>
    <row r="47" spans="1:3" ht="15" hidden="1">
      <c r="A47" s="12" t="s">
        <v>42</v>
      </c>
      <c r="B47" s="4" t="s">
        <v>185</v>
      </c>
      <c r="C47" s="97"/>
    </row>
    <row r="48" spans="1:3" ht="15" hidden="1">
      <c r="A48" s="12" t="s">
        <v>43</v>
      </c>
      <c r="B48" s="4" t="s">
        <v>185</v>
      </c>
      <c r="C48" s="97"/>
    </row>
    <row r="49" spans="1:3" ht="25.5">
      <c r="A49" s="10" t="s">
        <v>388</v>
      </c>
      <c r="B49" s="7" t="s">
        <v>185</v>
      </c>
      <c r="C49" s="97"/>
    </row>
    <row r="50" spans="1:3" ht="15">
      <c r="A50" s="12" t="s">
        <v>34</v>
      </c>
      <c r="B50" s="4" t="s">
        <v>190</v>
      </c>
      <c r="C50" s="97"/>
    </row>
    <row r="51" spans="1:3" ht="15">
      <c r="A51" s="12" t="s">
        <v>35</v>
      </c>
      <c r="B51" s="4" t="s">
        <v>190</v>
      </c>
      <c r="C51" s="97">
        <v>13086468</v>
      </c>
    </row>
    <row r="52" spans="1:3" ht="15">
      <c r="A52" s="12" t="s">
        <v>36</v>
      </c>
      <c r="B52" s="4" t="s">
        <v>190</v>
      </c>
      <c r="C52" s="97">
        <v>1385000</v>
      </c>
    </row>
    <row r="53" spans="1:3" ht="15">
      <c r="A53" s="4" t="s">
        <v>37</v>
      </c>
      <c r="B53" s="4" t="s">
        <v>190</v>
      </c>
      <c r="C53" s="97"/>
    </row>
    <row r="54" spans="1:3" ht="15">
      <c r="A54" s="4" t="s">
        <v>38</v>
      </c>
      <c r="B54" s="4" t="s">
        <v>190</v>
      </c>
      <c r="C54" s="97"/>
    </row>
    <row r="55" spans="1:3" ht="15">
      <c r="A55" s="4" t="s">
        <v>39</v>
      </c>
      <c r="B55" s="4" t="s">
        <v>190</v>
      </c>
      <c r="C55" s="97"/>
    </row>
    <row r="56" spans="1:3" ht="15">
      <c r="A56" s="12" t="s">
        <v>40</v>
      </c>
      <c r="B56" s="4" t="s">
        <v>190</v>
      </c>
      <c r="C56" s="97">
        <v>72102096</v>
      </c>
    </row>
    <row r="57" spans="1:3" ht="15">
      <c r="A57" s="12" t="s">
        <v>44</v>
      </c>
      <c r="B57" s="4" t="s">
        <v>190</v>
      </c>
      <c r="C57" s="97"/>
    </row>
    <row r="58" spans="1:3" ht="15">
      <c r="A58" s="12" t="s">
        <v>42</v>
      </c>
      <c r="B58" s="4" t="s">
        <v>190</v>
      </c>
      <c r="C58" s="97"/>
    </row>
    <row r="59" spans="1:3" ht="15">
      <c r="A59" s="12" t="s">
        <v>43</v>
      </c>
      <c r="B59" s="4" t="s">
        <v>190</v>
      </c>
      <c r="C59" s="97"/>
    </row>
    <row r="60" spans="1:3" ht="15">
      <c r="A60" s="14" t="s">
        <v>389</v>
      </c>
      <c r="B60" s="6" t="s">
        <v>190</v>
      </c>
      <c r="C60" s="127">
        <f>SUM(C50:C59)</f>
        <v>86573564</v>
      </c>
    </row>
    <row r="61" spans="1:3" ht="15" hidden="1">
      <c r="A61" s="12" t="s">
        <v>20</v>
      </c>
      <c r="B61" s="5" t="s">
        <v>217</v>
      </c>
      <c r="C61" s="97"/>
    </row>
    <row r="62" spans="1:3" ht="15" hidden="1">
      <c r="A62" s="12" t="s">
        <v>21</v>
      </c>
      <c r="B62" s="5" t="s">
        <v>217</v>
      </c>
      <c r="C62" s="97"/>
    </row>
    <row r="63" spans="1:3" ht="15" hidden="1">
      <c r="A63" s="12" t="s">
        <v>22</v>
      </c>
      <c r="B63" s="5" t="s">
        <v>217</v>
      </c>
      <c r="C63" s="97"/>
    </row>
    <row r="64" spans="1:3" ht="15" hidden="1">
      <c r="A64" s="12" t="s">
        <v>23</v>
      </c>
      <c r="B64" s="5" t="s">
        <v>217</v>
      </c>
      <c r="C64" s="97"/>
    </row>
    <row r="65" spans="1:3" ht="15" hidden="1">
      <c r="A65" s="12" t="s">
        <v>24</v>
      </c>
      <c r="B65" s="5" t="s">
        <v>217</v>
      </c>
      <c r="C65" s="97"/>
    </row>
    <row r="66" spans="1:3" ht="15" hidden="1">
      <c r="A66" s="12" t="s">
        <v>25</v>
      </c>
      <c r="B66" s="5" t="s">
        <v>217</v>
      </c>
      <c r="C66" s="97"/>
    </row>
    <row r="67" spans="1:3" ht="15" hidden="1">
      <c r="A67" s="12" t="s">
        <v>26</v>
      </c>
      <c r="B67" s="5" t="s">
        <v>217</v>
      </c>
      <c r="C67" s="97"/>
    </row>
    <row r="68" spans="1:3" ht="15" hidden="1">
      <c r="A68" s="12" t="s">
        <v>27</v>
      </c>
      <c r="B68" s="5" t="s">
        <v>217</v>
      </c>
      <c r="C68" s="97"/>
    </row>
    <row r="69" spans="1:3" ht="15" hidden="1">
      <c r="A69" s="12" t="s">
        <v>28</v>
      </c>
      <c r="B69" s="5" t="s">
        <v>217</v>
      </c>
      <c r="C69" s="97"/>
    </row>
    <row r="70" spans="1:3" ht="15" hidden="1">
      <c r="A70" s="12" t="s">
        <v>29</v>
      </c>
      <c r="B70" s="5" t="s">
        <v>217</v>
      </c>
      <c r="C70" s="97"/>
    </row>
    <row r="71" spans="1:3" ht="25.5">
      <c r="A71" s="10" t="s">
        <v>398</v>
      </c>
      <c r="B71" s="7" t="s">
        <v>217</v>
      </c>
      <c r="C71" s="97"/>
    </row>
    <row r="72" spans="1:3" ht="15" hidden="1">
      <c r="A72" s="12" t="s">
        <v>20</v>
      </c>
      <c r="B72" s="5" t="s">
        <v>218</v>
      </c>
      <c r="C72" s="97"/>
    </row>
    <row r="73" spans="1:3" ht="15" hidden="1">
      <c r="A73" s="12" t="s">
        <v>21</v>
      </c>
      <c r="B73" s="5" t="s">
        <v>218</v>
      </c>
      <c r="C73" s="97"/>
    </row>
    <row r="74" spans="1:3" ht="15" hidden="1">
      <c r="A74" s="12" t="s">
        <v>22</v>
      </c>
      <c r="B74" s="5" t="s">
        <v>218</v>
      </c>
      <c r="C74" s="97"/>
    </row>
    <row r="75" spans="1:3" ht="15" hidden="1">
      <c r="A75" s="12" t="s">
        <v>23</v>
      </c>
      <c r="B75" s="5" t="s">
        <v>218</v>
      </c>
      <c r="C75" s="97"/>
    </row>
    <row r="76" spans="1:3" ht="15" hidden="1">
      <c r="A76" s="12" t="s">
        <v>24</v>
      </c>
      <c r="B76" s="5" t="s">
        <v>218</v>
      </c>
      <c r="C76" s="97"/>
    </row>
    <row r="77" spans="1:3" ht="15" hidden="1">
      <c r="A77" s="12" t="s">
        <v>25</v>
      </c>
      <c r="B77" s="5" t="s">
        <v>218</v>
      </c>
      <c r="C77" s="97"/>
    </row>
    <row r="78" spans="1:3" ht="15" hidden="1">
      <c r="A78" s="12" t="s">
        <v>26</v>
      </c>
      <c r="B78" s="5" t="s">
        <v>218</v>
      </c>
      <c r="C78" s="97"/>
    </row>
    <row r="79" spans="1:3" ht="15" hidden="1">
      <c r="A79" s="12" t="s">
        <v>27</v>
      </c>
      <c r="B79" s="5" t="s">
        <v>218</v>
      </c>
      <c r="C79" s="97"/>
    </row>
    <row r="80" spans="1:3" ht="15" hidden="1">
      <c r="A80" s="12" t="s">
        <v>28</v>
      </c>
      <c r="B80" s="5" t="s">
        <v>218</v>
      </c>
      <c r="C80" s="97"/>
    </row>
    <row r="81" spans="1:3" ht="15" hidden="1">
      <c r="A81" s="12" t="s">
        <v>29</v>
      </c>
      <c r="B81" s="5" t="s">
        <v>218</v>
      </c>
      <c r="C81" s="97"/>
    </row>
    <row r="82" spans="1:3" ht="25.5">
      <c r="A82" s="10" t="s">
        <v>397</v>
      </c>
      <c r="B82" s="7" t="s">
        <v>218</v>
      </c>
      <c r="C82" s="97"/>
    </row>
    <row r="83" spans="1:3" ht="15">
      <c r="A83" s="12" t="s">
        <v>20</v>
      </c>
      <c r="B83" s="5" t="s">
        <v>219</v>
      </c>
      <c r="C83" s="97"/>
    </row>
    <row r="84" spans="1:3" ht="15">
      <c r="A84" s="12" t="s">
        <v>21</v>
      </c>
      <c r="B84" s="5" t="s">
        <v>219</v>
      </c>
      <c r="C84" s="97"/>
    </row>
    <row r="85" spans="1:3" ht="15">
      <c r="A85" s="12" t="s">
        <v>22</v>
      </c>
      <c r="B85" s="5" t="s">
        <v>219</v>
      </c>
      <c r="C85" s="97"/>
    </row>
    <row r="86" spans="1:3" ht="15">
      <c r="A86" s="12" t="s">
        <v>23</v>
      </c>
      <c r="B86" s="5" t="s">
        <v>219</v>
      </c>
      <c r="C86" s="97"/>
    </row>
    <row r="87" spans="1:3" ht="15">
      <c r="A87" s="12" t="s">
        <v>24</v>
      </c>
      <c r="B87" s="5" t="s">
        <v>219</v>
      </c>
      <c r="C87" s="97"/>
    </row>
    <row r="88" spans="1:3" ht="15">
      <c r="A88" s="12" t="s">
        <v>25</v>
      </c>
      <c r="B88" s="5" t="s">
        <v>219</v>
      </c>
      <c r="C88" s="97"/>
    </row>
    <row r="89" spans="1:7" ht="15">
      <c r="A89" s="12" t="s">
        <v>26</v>
      </c>
      <c r="B89" s="5" t="s">
        <v>219</v>
      </c>
      <c r="C89" s="97"/>
      <c r="G89" s="136"/>
    </row>
    <row r="90" spans="1:3" ht="15">
      <c r="A90" s="12" t="s">
        <v>27</v>
      </c>
      <c r="B90" s="5" t="s">
        <v>219</v>
      </c>
      <c r="C90" s="97"/>
    </row>
    <row r="91" spans="1:3" ht="15">
      <c r="A91" s="12" t="s">
        <v>28</v>
      </c>
      <c r="B91" s="5" t="s">
        <v>219</v>
      </c>
      <c r="C91" s="97"/>
    </row>
    <row r="92" spans="1:3" ht="15">
      <c r="A92" s="12" t="s">
        <v>29</v>
      </c>
      <c r="B92" s="5" t="s">
        <v>219</v>
      </c>
      <c r="C92" s="97"/>
    </row>
    <row r="93" spans="1:3" ht="15">
      <c r="A93" s="10" t="s">
        <v>396</v>
      </c>
      <c r="B93" s="7" t="s">
        <v>219</v>
      </c>
      <c r="C93" s="127">
        <f>SUM(C83:C92)</f>
        <v>0</v>
      </c>
    </row>
    <row r="94" spans="1:3" ht="15" hidden="1">
      <c r="A94" s="12" t="s">
        <v>34</v>
      </c>
      <c r="B94" s="4" t="s">
        <v>221</v>
      </c>
      <c r="C94" s="97"/>
    </row>
    <row r="95" spans="1:3" ht="15" hidden="1">
      <c r="A95" s="12" t="s">
        <v>35</v>
      </c>
      <c r="B95" s="5" t="s">
        <v>221</v>
      </c>
      <c r="C95" s="97"/>
    </row>
    <row r="96" spans="1:3" ht="15" hidden="1">
      <c r="A96" s="12" t="s">
        <v>36</v>
      </c>
      <c r="B96" s="4" t="s">
        <v>221</v>
      </c>
      <c r="C96" s="97"/>
    </row>
    <row r="97" spans="1:3" ht="15" hidden="1">
      <c r="A97" s="4" t="s">
        <v>37</v>
      </c>
      <c r="B97" s="5" t="s">
        <v>221</v>
      </c>
      <c r="C97" s="97"/>
    </row>
    <row r="98" spans="1:3" ht="15" hidden="1">
      <c r="A98" s="4" t="s">
        <v>38</v>
      </c>
      <c r="B98" s="4" t="s">
        <v>221</v>
      </c>
      <c r="C98" s="97"/>
    </row>
    <row r="99" spans="1:3" ht="15" hidden="1">
      <c r="A99" s="4" t="s">
        <v>39</v>
      </c>
      <c r="B99" s="5" t="s">
        <v>221</v>
      </c>
      <c r="C99" s="97"/>
    </row>
    <row r="100" spans="1:3" ht="15" hidden="1">
      <c r="A100" s="12" t="s">
        <v>40</v>
      </c>
      <c r="B100" s="4" t="s">
        <v>221</v>
      </c>
      <c r="C100" s="97"/>
    </row>
    <row r="101" spans="1:3" ht="15" hidden="1">
      <c r="A101" s="12" t="s">
        <v>44</v>
      </c>
      <c r="B101" s="5" t="s">
        <v>221</v>
      </c>
      <c r="C101" s="97"/>
    </row>
    <row r="102" spans="1:3" ht="15" hidden="1">
      <c r="A102" s="12" t="s">
        <v>42</v>
      </c>
      <c r="B102" s="4" t="s">
        <v>221</v>
      </c>
      <c r="C102" s="97"/>
    </row>
    <row r="103" spans="1:3" ht="15" hidden="1">
      <c r="A103" s="12" t="s">
        <v>43</v>
      </c>
      <c r="B103" s="5" t="s">
        <v>221</v>
      </c>
      <c r="C103" s="97"/>
    </row>
    <row r="104" spans="1:3" ht="25.5">
      <c r="A104" s="10" t="s">
        <v>395</v>
      </c>
      <c r="B104" s="7" t="s">
        <v>221</v>
      </c>
      <c r="C104" s="97"/>
    </row>
    <row r="105" spans="1:3" ht="15" hidden="1">
      <c r="A105" s="12" t="s">
        <v>34</v>
      </c>
      <c r="B105" s="4" t="s">
        <v>224</v>
      </c>
      <c r="C105" s="97"/>
    </row>
    <row r="106" spans="1:3" ht="15" hidden="1">
      <c r="A106" s="12" t="s">
        <v>35</v>
      </c>
      <c r="B106" s="4" t="s">
        <v>224</v>
      </c>
      <c r="C106" s="97"/>
    </row>
    <row r="107" spans="1:3" ht="15" hidden="1">
      <c r="A107" s="12" t="s">
        <v>36</v>
      </c>
      <c r="B107" s="4" t="s">
        <v>224</v>
      </c>
      <c r="C107" s="97"/>
    </row>
    <row r="108" spans="1:3" ht="15" hidden="1">
      <c r="A108" s="4" t="s">
        <v>37</v>
      </c>
      <c r="B108" s="4" t="s">
        <v>224</v>
      </c>
      <c r="C108" s="97"/>
    </row>
    <row r="109" spans="1:3" ht="15" hidden="1">
      <c r="A109" s="4" t="s">
        <v>38</v>
      </c>
      <c r="B109" s="4" t="s">
        <v>224</v>
      </c>
      <c r="C109" s="97"/>
    </row>
    <row r="110" spans="1:3" ht="15" hidden="1">
      <c r="A110" s="4" t="s">
        <v>39</v>
      </c>
      <c r="B110" s="4" t="s">
        <v>224</v>
      </c>
      <c r="C110" s="97"/>
    </row>
    <row r="111" spans="1:3" ht="15" hidden="1">
      <c r="A111" s="12" t="s">
        <v>40</v>
      </c>
      <c r="B111" s="4" t="s">
        <v>224</v>
      </c>
      <c r="C111" s="97"/>
    </row>
    <row r="112" spans="1:3" ht="15" hidden="1">
      <c r="A112" s="12" t="s">
        <v>44</v>
      </c>
      <c r="B112" s="4" t="s">
        <v>224</v>
      </c>
      <c r="C112" s="97"/>
    </row>
    <row r="113" spans="1:3" ht="15" hidden="1">
      <c r="A113" s="12" t="s">
        <v>42</v>
      </c>
      <c r="B113" s="4" t="s">
        <v>224</v>
      </c>
      <c r="C113" s="97"/>
    </row>
    <row r="114" spans="1:3" ht="15" hidden="1">
      <c r="A114" s="12" t="s">
        <v>43</v>
      </c>
      <c r="B114" s="4" t="s">
        <v>224</v>
      </c>
      <c r="C114" s="97"/>
    </row>
    <row r="115" spans="1:3" ht="15">
      <c r="A115" s="14" t="s">
        <v>429</v>
      </c>
      <c r="B115" s="7" t="s">
        <v>224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25/2020. (XI. 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76" t="s">
        <v>518</v>
      </c>
      <c r="B1" s="180"/>
      <c r="C1" s="180"/>
      <c r="D1" s="180"/>
      <c r="E1" s="180"/>
      <c r="F1" s="180"/>
      <c r="G1" s="180"/>
    </row>
    <row r="2" spans="1:7" ht="25.5" customHeight="1">
      <c r="A2" s="181" t="s">
        <v>509</v>
      </c>
      <c r="B2" s="180"/>
      <c r="C2" s="180"/>
      <c r="D2" s="180"/>
      <c r="E2" s="180"/>
      <c r="F2" s="180"/>
      <c r="G2" s="180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58</v>
      </c>
    </row>
    <row r="5" spans="1:7" ht="39">
      <c r="A5" s="40" t="s">
        <v>55</v>
      </c>
      <c r="B5" s="2" t="s">
        <v>91</v>
      </c>
      <c r="C5" s="56" t="s">
        <v>499</v>
      </c>
      <c r="D5" s="56" t="s">
        <v>61</v>
      </c>
      <c r="E5" s="56" t="s">
        <v>62</v>
      </c>
      <c r="F5" s="56" t="s">
        <v>56</v>
      </c>
      <c r="G5" s="40" t="s">
        <v>65</v>
      </c>
    </row>
    <row r="6" spans="1:7" ht="26.25" customHeight="1">
      <c r="A6" s="59" t="s">
        <v>63</v>
      </c>
      <c r="B6" s="4" t="s">
        <v>243</v>
      </c>
      <c r="C6" s="97">
        <v>57095421</v>
      </c>
      <c r="D6" s="97">
        <v>30643792</v>
      </c>
      <c r="E6" s="97">
        <v>385031203</v>
      </c>
      <c r="F6" s="97">
        <v>254958230</v>
      </c>
      <c r="G6" s="97">
        <f>SUM(C6:F6)</f>
        <v>727728646</v>
      </c>
    </row>
    <row r="7" spans="1:7" ht="26.25" customHeight="1">
      <c r="A7" s="59" t="s">
        <v>64</v>
      </c>
      <c r="B7" s="4" t="s">
        <v>243</v>
      </c>
      <c r="C7" s="97">
        <v>442480</v>
      </c>
      <c r="D7" s="97">
        <v>753110</v>
      </c>
      <c r="E7" s="97">
        <v>4316960</v>
      </c>
      <c r="F7" s="97">
        <v>5040630</v>
      </c>
      <c r="G7" s="97">
        <f>SUM(C7:F7)</f>
        <v>10553180</v>
      </c>
    </row>
    <row r="8" spans="1:7" ht="22.5" customHeight="1">
      <c r="A8" s="40" t="s">
        <v>66</v>
      </c>
      <c r="B8" s="64"/>
      <c r="C8" s="126">
        <f>SUM(C6:C7)</f>
        <v>57537901</v>
      </c>
      <c r="D8" s="126">
        <f>SUM(D6:D7)</f>
        <v>31396902</v>
      </c>
      <c r="E8" s="126">
        <f>SUM(E6:E7)</f>
        <v>389348163</v>
      </c>
      <c r="F8" s="126">
        <f>SUM(F6:F7)</f>
        <v>259998860</v>
      </c>
      <c r="G8" s="126">
        <f>SUM(G6:G7)</f>
        <v>738281826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25/2020. (XI. 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SheetLayoutView="120" workbookViewId="0" topLeftCell="A4">
      <selection activeCell="F17" sqref="F1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6" t="s">
        <v>518</v>
      </c>
      <c r="B1" s="177"/>
      <c r="C1" s="177"/>
      <c r="D1" s="177"/>
      <c r="E1" s="177"/>
      <c r="F1" s="177"/>
      <c r="G1" s="177"/>
      <c r="H1" s="177"/>
    </row>
    <row r="2" spans="1:8" ht="26.25" customHeight="1">
      <c r="A2" s="175" t="s">
        <v>510</v>
      </c>
      <c r="B2" s="180"/>
      <c r="C2" s="180"/>
      <c r="D2" s="180"/>
      <c r="E2" s="180"/>
      <c r="F2" s="180"/>
      <c r="G2" s="180"/>
      <c r="H2" s="180"/>
    </row>
    <row r="4" spans="1:8" ht="45">
      <c r="A4" s="1" t="s">
        <v>90</v>
      </c>
      <c r="B4" s="2" t="s">
        <v>91</v>
      </c>
      <c r="C4" s="50" t="s">
        <v>70</v>
      </c>
      <c r="D4" s="50" t="s">
        <v>61</v>
      </c>
      <c r="E4" s="50" t="s">
        <v>62</v>
      </c>
      <c r="F4" s="50" t="s">
        <v>56</v>
      </c>
      <c r="G4" s="50" t="s">
        <v>57</v>
      </c>
      <c r="H4" s="56" t="s">
        <v>65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498</v>
      </c>
      <c r="B9" s="24"/>
      <c r="C9" s="97"/>
      <c r="D9" s="97">
        <v>243500</v>
      </c>
      <c r="E9" s="97"/>
      <c r="F9" s="97">
        <v>500000</v>
      </c>
      <c r="G9" s="97">
        <v>35457</v>
      </c>
      <c r="H9" s="97">
        <f>SUM(C9:G9)</f>
        <v>778957</v>
      </c>
    </row>
    <row r="10" spans="1:8" s="75" customFormat="1" ht="15">
      <c r="A10" s="14" t="s">
        <v>192</v>
      </c>
      <c r="B10" s="74" t="s">
        <v>193</v>
      </c>
      <c r="C10" s="126"/>
      <c r="D10" s="144">
        <v>243500</v>
      </c>
      <c r="E10" s="126"/>
      <c r="F10" s="126">
        <f>SUM(F9)</f>
        <v>500000</v>
      </c>
      <c r="G10" s="126">
        <f>SUM(G9)</f>
        <v>35457</v>
      </c>
      <c r="H10" s="126">
        <f aca="true" t="shared" si="0" ref="H10:H23">SUM(C10:G10)</f>
        <v>778957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520</v>
      </c>
      <c r="B15" s="5"/>
      <c r="C15" s="97"/>
      <c r="D15" s="97"/>
      <c r="E15" s="97"/>
      <c r="F15" s="97"/>
      <c r="G15" s="137">
        <v>24059056</v>
      </c>
      <c r="H15" s="97">
        <f t="shared" si="0"/>
        <v>24059056</v>
      </c>
    </row>
    <row r="16" spans="1:8" ht="13.5" customHeight="1">
      <c r="A16" s="4" t="s">
        <v>521</v>
      </c>
      <c r="B16" s="5"/>
      <c r="C16" s="97"/>
      <c r="D16" s="97"/>
      <c r="E16" s="97"/>
      <c r="F16" s="97"/>
      <c r="G16" s="137">
        <v>629920</v>
      </c>
      <c r="H16" s="97">
        <f t="shared" si="0"/>
        <v>629920</v>
      </c>
    </row>
    <row r="17" spans="1:8" ht="15">
      <c r="A17" s="4" t="s">
        <v>522</v>
      </c>
      <c r="B17" s="5"/>
      <c r="C17" s="97"/>
      <c r="D17" s="97"/>
      <c r="E17" s="97"/>
      <c r="F17" s="97"/>
      <c r="G17" s="137">
        <v>1570000</v>
      </c>
      <c r="H17" s="97">
        <f t="shared" si="0"/>
        <v>1570000</v>
      </c>
    </row>
    <row r="18" spans="1:8" ht="15">
      <c r="A18" s="4" t="s">
        <v>537</v>
      </c>
      <c r="B18" s="5"/>
      <c r="C18" s="97"/>
      <c r="D18" s="97"/>
      <c r="E18" s="97"/>
      <c r="F18" s="97"/>
      <c r="G18" s="137">
        <v>359699800</v>
      </c>
      <c r="H18" s="97">
        <f t="shared" si="0"/>
        <v>359699800</v>
      </c>
    </row>
    <row r="19" spans="1:8" ht="15">
      <c r="A19" s="4" t="s">
        <v>535</v>
      </c>
      <c r="B19" s="5"/>
      <c r="C19" s="97"/>
      <c r="D19" s="97"/>
      <c r="E19" s="97"/>
      <c r="F19" s="97"/>
      <c r="G19" s="137">
        <v>221675621</v>
      </c>
      <c r="H19" s="97">
        <f t="shared" si="0"/>
        <v>221675621</v>
      </c>
    </row>
    <row r="20" spans="1:8" ht="15">
      <c r="A20" s="4" t="s">
        <v>536</v>
      </c>
      <c r="B20" s="5"/>
      <c r="C20" s="97"/>
      <c r="D20" s="97"/>
      <c r="E20" s="97"/>
      <c r="F20" s="97"/>
      <c r="G20" s="137">
        <v>324908449</v>
      </c>
      <c r="H20" s="97">
        <f t="shared" si="0"/>
        <v>324908449</v>
      </c>
    </row>
    <row r="21" spans="1:8" ht="15">
      <c r="A21" s="4" t="s">
        <v>538</v>
      </c>
      <c r="B21" s="5"/>
      <c r="C21" s="97"/>
      <c r="D21" s="97"/>
      <c r="E21" s="97"/>
      <c r="F21" s="97"/>
      <c r="G21" s="137">
        <v>79607573</v>
      </c>
      <c r="H21" s="97">
        <f t="shared" si="0"/>
        <v>79607573</v>
      </c>
    </row>
    <row r="22" spans="1:8" ht="15">
      <c r="A22" s="4" t="s">
        <v>572</v>
      </c>
      <c r="B22" s="5"/>
      <c r="C22" s="97"/>
      <c r="D22" s="97"/>
      <c r="E22" s="97"/>
      <c r="F22" s="97"/>
      <c r="G22" s="137">
        <v>1661160</v>
      </c>
      <c r="H22" s="97">
        <f t="shared" si="0"/>
        <v>1661160</v>
      </c>
    </row>
    <row r="23" spans="1:8" s="75" customFormat="1" ht="15">
      <c r="A23" s="14" t="s">
        <v>391</v>
      </c>
      <c r="B23" s="74" t="s">
        <v>194</v>
      </c>
      <c r="C23" s="126"/>
      <c r="D23" s="126"/>
      <c r="E23" s="126"/>
      <c r="F23" s="126"/>
      <c r="G23" s="126">
        <f>SUM(G15:G22)</f>
        <v>1013811579</v>
      </c>
      <c r="H23" s="126">
        <f t="shared" si="0"/>
        <v>1013811579</v>
      </c>
    </row>
    <row r="24" spans="1:8" ht="15" hidden="1">
      <c r="A24" s="12"/>
      <c r="B24" s="5"/>
      <c r="C24" s="97"/>
      <c r="D24" s="97"/>
      <c r="E24" s="97"/>
      <c r="F24" s="97"/>
      <c r="G24" s="97"/>
      <c r="H24" s="97"/>
    </row>
    <row r="25" spans="1:8" ht="15" hidden="1">
      <c r="A25" s="12"/>
      <c r="B25" s="5"/>
      <c r="C25" s="97"/>
      <c r="D25" s="97"/>
      <c r="E25" s="97"/>
      <c r="F25" s="97"/>
      <c r="G25" s="97"/>
      <c r="H25" s="97"/>
    </row>
    <row r="26" spans="1:8" ht="15" hidden="1">
      <c r="A26" s="12"/>
      <c r="B26" s="5"/>
      <c r="C26" s="97"/>
      <c r="D26" s="97"/>
      <c r="E26" s="97"/>
      <c r="F26" s="97"/>
      <c r="G26" s="97"/>
      <c r="H26" s="97"/>
    </row>
    <row r="27" spans="1:8" ht="14.25" customHeight="1">
      <c r="A27" s="12" t="s">
        <v>195</v>
      </c>
      <c r="B27" s="5"/>
      <c r="C27" s="97"/>
      <c r="D27" s="97"/>
      <c r="E27" s="97">
        <v>750000</v>
      </c>
      <c r="F27" s="97">
        <v>1469000</v>
      </c>
      <c r="G27" s="97"/>
      <c r="H27" s="97">
        <f>SUM(C27:G27)</f>
        <v>2219000</v>
      </c>
    </row>
    <row r="28" spans="1:8" s="75" customFormat="1" ht="15">
      <c r="A28" s="6" t="s">
        <v>195</v>
      </c>
      <c r="B28" s="7" t="s">
        <v>196</v>
      </c>
      <c r="C28" s="126">
        <f>SUM(C27)</f>
        <v>0</v>
      </c>
      <c r="D28" s="126">
        <f>SUM(D27)</f>
        <v>0</v>
      </c>
      <c r="E28" s="126">
        <f>SUM(E27)</f>
        <v>750000</v>
      </c>
      <c r="F28" s="126">
        <f>SUM(F27)</f>
        <v>1469000</v>
      </c>
      <c r="G28" s="126">
        <f>SUM(G27:G27)</f>
        <v>0</v>
      </c>
      <c r="H28" s="126">
        <f>SUM(H27:H27)</f>
        <v>2219000</v>
      </c>
    </row>
    <row r="29" spans="1:8" s="75" customFormat="1" ht="15">
      <c r="A29" s="4" t="s">
        <v>502</v>
      </c>
      <c r="B29" s="7"/>
      <c r="C29" s="135">
        <v>422819</v>
      </c>
      <c r="D29" s="135">
        <v>349500</v>
      </c>
      <c r="E29" s="135">
        <v>2649180</v>
      </c>
      <c r="F29" s="135">
        <v>2000000</v>
      </c>
      <c r="G29" s="135">
        <v>87400</v>
      </c>
      <c r="H29" s="135">
        <f aca="true" t="shared" si="1" ref="H29:H36">SUM(C29:G29)</f>
        <v>5508899</v>
      </c>
    </row>
    <row r="30" spans="1:8" s="75" customFormat="1" ht="15">
      <c r="A30" s="4" t="s">
        <v>539</v>
      </c>
      <c r="B30" s="7"/>
      <c r="C30" s="135"/>
      <c r="D30" s="126"/>
      <c r="E30" s="135"/>
      <c r="F30" s="135"/>
      <c r="G30" s="135">
        <v>140378</v>
      </c>
      <c r="H30" s="135">
        <f t="shared" si="1"/>
        <v>140378</v>
      </c>
    </row>
    <row r="31" spans="1:8" s="75" customFormat="1" ht="15">
      <c r="A31" s="4" t="s">
        <v>535</v>
      </c>
      <c r="B31" s="7"/>
      <c r="C31" s="135"/>
      <c r="D31" s="126"/>
      <c r="E31" s="135"/>
      <c r="F31" s="135"/>
      <c r="G31" s="135">
        <v>40000000</v>
      </c>
      <c r="H31" s="135">
        <f t="shared" si="1"/>
        <v>40000000</v>
      </c>
    </row>
    <row r="32" spans="1:8" s="75" customFormat="1" ht="15">
      <c r="A32" s="4" t="s">
        <v>536</v>
      </c>
      <c r="B32" s="7"/>
      <c r="C32" s="135"/>
      <c r="D32" s="126"/>
      <c r="E32" s="135"/>
      <c r="F32" s="135"/>
      <c r="G32" s="135">
        <v>15000000</v>
      </c>
      <c r="H32" s="135">
        <f t="shared" si="1"/>
        <v>15000000</v>
      </c>
    </row>
    <row r="33" spans="1:8" s="75" customFormat="1" ht="15">
      <c r="A33" s="4" t="s">
        <v>538</v>
      </c>
      <c r="B33" s="7"/>
      <c r="C33" s="135"/>
      <c r="D33" s="126"/>
      <c r="E33" s="135"/>
      <c r="F33" s="135"/>
      <c r="G33" s="135">
        <v>43094045</v>
      </c>
      <c r="H33" s="135">
        <f t="shared" si="1"/>
        <v>43094045</v>
      </c>
    </row>
    <row r="34" spans="1:8" s="75" customFormat="1" ht="15">
      <c r="A34" s="4" t="s">
        <v>571</v>
      </c>
      <c r="B34" s="7"/>
      <c r="C34" s="135"/>
      <c r="D34" s="126"/>
      <c r="E34" s="135"/>
      <c r="F34" s="135"/>
      <c r="G34" s="135">
        <v>1200000</v>
      </c>
      <c r="H34" s="135">
        <f t="shared" si="1"/>
        <v>1200000</v>
      </c>
    </row>
    <row r="35" spans="1:8" s="75" customFormat="1" ht="15">
      <c r="A35" s="4" t="s">
        <v>639</v>
      </c>
      <c r="B35" s="7"/>
      <c r="C35" s="135"/>
      <c r="D35" s="126"/>
      <c r="E35" s="135"/>
      <c r="F35" s="135"/>
      <c r="G35" s="135">
        <v>1025395</v>
      </c>
      <c r="H35" s="135">
        <f t="shared" si="1"/>
        <v>1025395</v>
      </c>
    </row>
    <row r="36" spans="1:8" s="75" customFormat="1" ht="15">
      <c r="A36" s="14" t="s">
        <v>197</v>
      </c>
      <c r="B36" s="74" t="s">
        <v>198</v>
      </c>
      <c r="C36" s="126">
        <f>SUM(C29)</f>
        <v>422819</v>
      </c>
      <c r="D36" s="126">
        <f>SUM(D29)</f>
        <v>349500</v>
      </c>
      <c r="E36" s="126">
        <f>SUM(E29:E29)</f>
        <v>2649180</v>
      </c>
      <c r="F36" s="126">
        <f>SUM(F29)</f>
        <v>2000000</v>
      </c>
      <c r="G36" s="126">
        <f>SUM(G29:G35)</f>
        <v>100547218</v>
      </c>
      <c r="H36" s="126">
        <f t="shared" si="1"/>
        <v>105968717</v>
      </c>
    </row>
    <row r="37" spans="1:8" s="75" customFormat="1" ht="15">
      <c r="A37" s="14" t="s">
        <v>199</v>
      </c>
      <c r="B37" s="74" t="s">
        <v>200</v>
      </c>
      <c r="C37" s="126"/>
      <c r="D37" s="126"/>
      <c r="E37" s="126"/>
      <c r="F37" s="126"/>
      <c r="G37" s="126"/>
      <c r="H37" s="126"/>
    </row>
    <row r="38" spans="1:8" ht="15" hidden="1">
      <c r="A38" s="12"/>
      <c r="B38" s="5"/>
      <c r="C38" s="97"/>
      <c r="D38" s="97"/>
      <c r="E38" s="97"/>
      <c r="F38" s="97"/>
      <c r="G38" s="97"/>
      <c r="H38" s="97"/>
    </row>
    <row r="39" spans="1:8" ht="15" hidden="1">
      <c r="A39" s="12"/>
      <c r="B39" s="5"/>
      <c r="C39" s="97"/>
      <c r="D39" s="97"/>
      <c r="E39" s="97"/>
      <c r="F39" s="97"/>
      <c r="G39" s="97"/>
      <c r="H39" s="97"/>
    </row>
    <row r="40" spans="1:8" s="75" customFormat="1" ht="25.5">
      <c r="A40" s="6" t="s">
        <v>203</v>
      </c>
      <c r="B40" s="7" t="s">
        <v>204</v>
      </c>
      <c r="C40" s="126">
        <v>19661</v>
      </c>
      <c r="D40" s="126">
        <v>160110</v>
      </c>
      <c r="E40" s="126">
        <v>917780</v>
      </c>
      <c r="F40" s="126">
        <v>1071630</v>
      </c>
      <c r="G40" s="127">
        <v>245708500</v>
      </c>
      <c r="H40" s="126">
        <f>SUM(C40:G40)</f>
        <v>247877681</v>
      </c>
    </row>
    <row r="41" spans="1:8" ht="15.75">
      <c r="A41" s="16" t="s">
        <v>392</v>
      </c>
      <c r="B41" s="8" t="s">
        <v>205</v>
      </c>
      <c r="C41" s="127">
        <f>C40+C36+C37+C28+C23</f>
        <v>442480</v>
      </c>
      <c r="D41" s="127">
        <f>D40+D36+D37+D28+D23+D10</f>
        <v>753110</v>
      </c>
      <c r="E41" s="127">
        <f>E40+E36+E37+E28+E23</f>
        <v>4316960</v>
      </c>
      <c r="F41" s="127">
        <f>F40+F36+F37+F28+F23+F10</f>
        <v>5040630</v>
      </c>
      <c r="G41" s="127">
        <f>G40+G36+G37+G28+G23+G10</f>
        <v>1360102754</v>
      </c>
      <c r="H41" s="127">
        <f>H40+H36+H28+H37+H23+H10</f>
        <v>1370655934</v>
      </c>
    </row>
    <row r="42" spans="1:8" ht="15.75" hidden="1">
      <c r="A42" s="18"/>
      <c r="B42" s="7"/>
      <c r="C42" s="97"/>
      <c r="D42" s="97"/>
      <c r="E42" s="97"/>
      <c r="F42" s="97"/>
      <c r="G42" s="97"/>
      <c r="H42" s="97"/>
    </row>
    <row r="43" spans="1:8" ht="15.75" hidden="1">
      <c r="A43" s="18"/>
      <c r="B43" s="7"/>
      <c r="C43" s="97"/>
      <c r="D43" s="97"/>
      <c r="E43" s="97"/>
      <c r="F43" s="97"/>
      <c r="G43" s="97"/>
      <c r="H43" s="97"/>
    </row>
    <row r="44" spans="1:8" ht="15.75" hidden="1">
      <c r="A44" s="18"/>
      <c r="B44" s="7"/>
      <c r="C44" s="97"/>
      <c r="D44" s="97"/>
      <c r="E44" s="97"/>
      <c r="F44" s="97"/>
      <c r="G44" s="97"/>
      <c r="H44" s="97"/>
    </row>
    <row r="45" spans="1:8" ht="15">
      <c r="A45" s="12" t="s">
        <v>519</v>
      </c>
      <c r="B45" s="7"/>
      <c r="C45" s="97"/>
      <c r="D45" s="97"/>
      <c r="E45" s="97"/>
      <c r="F45" s="97"/>
      <c r="G45" s="97">
        <v>4800000</v>
      </c>
      <c r="H45" s="97">
        <f>SUM(G45)</f>
        <v>4800000</v>
      </c>
    </row>
    <row r="46" spans="1:8" ht="15">
      <c r="A46" s="12" t="s">
        <v>526</v>
      </c>
      <c r="B46" s="7"/>
      <c r="C46" s="97"/>
      <c r="D46" s="97"/>
      <c r="E46" s="97"/>
      <c r="F46" s="97"/>
      <c r="G46" s="97">
        <v>10000000</v>
      </c>
      <c r="H46" s="97">
        <f aca="true" t="shared" si="2" ref="H46:H54">SUM(G46)</f>
        <v>10000000</v>
      </c>
    </row>
    <row r="47" spans="1:8" ht="15">
      <c r="A47" s="4" t="s">
        <v>538</v>
      </c>
      <c r="B47" s="7"/>
      <c r="C47" s="97"/>
      <c r="D47" s="97"/>
      <c r="E47" s="97"/>
      <c r="F47" s="97"/>
      <c r="G47" s="97">
        <v>80000000</v>
      </c>
      <c r="H47" s="97">
        <f t="shared" si="2"/>
        <v>80000000</v>
      </c>
    </row>
    <row r="48" spans="1:8" ht="15">
      <c r="A48" s="4" t="s">
        <v>569</v>
      </c>
      <c r="B48" s="7"/>
      <c r="C48" s="97"/>
      <c r="D48" s="97"/>
      <c r="E48" s="97"/>
      <c r="F48" s="97"/>
      <c r="G48" s="97">
        <v>850000</v>
      </c>
      <c r="H48" s="97">
        <f t="shared" si="2"/>
        <v>850000</v>
      </c>
    </row>
    <row r="49" spans="1:8" ht="15">
      <c r="A49" s="4" t="s">
        <v>570</v>
      </c>
      <c r="B49" s="7"/>
      <c r="C49" s="97"/>
      <c r="D49" s="97"/>
      <c r="E49" s="97"/>
      <c r="F49" s="97"/>
      <c r="G49" s="97">
        <v>3450000</v>
      </c>
      <c r="H49" s="97">
        <f t="shared" si="2"/>
        <v>3450000</v>
      </c>
    </row>
    <row r="50" spans="1:8" s="75" customFormat="1" ht="15">
      <c r="A50" s="14" t="s">
        <v>206</v>
      </c>
      <c r="B50" s="74" t="s">
        <v>207</v>
      </c>
      <c r="C50" s="126">
        <f>SUM(C45:C46)</f>
        <v>0</v>
      </c>
      <c r="D50" s="126"/>
      <c r="E50" s="126"/>
      <c r="F50" s="126"/>
      <c r="G50" s="126">
        <f>SUM(G45:G49)</f>
        <v>99100000</v>
      </c>
      <c r="H50" s="126">
        <f>SUM(H45:H49)</f>
        <v>99100000</v>
      </c>
    </row>
    <row r="51" spans="1:8" ht="15" hidden="1">
      <c r="A51" s="12"/>
      <c r="B51" s="5"/>
      <c r="C51" s="97"/>
      <c r="D51" s="97"/>
      <c r="E51" s="97"/>
      <c r="F51" s="97"/>
      <c r="G51" s="126">
        <f>SUM(G50:G50)</f>
        <v>99100000</v>
      </c>
      <c r="H51" s="97">
        <f t="shared" si="2"/>
        <v>99100000</v>
      </c>
    </row>
    <row r="52" spans="1:8" ht="15" hidden="1">
      <c r="A52" s="12"/>
      <c r="B52" s="5"/>
      <c r="C52" s="97"/>
      <c r="D52" s="97"/>
      <c r="E52" s="97"/>
      <c r="F52" s="97"/>
      <c r="G52" s="126">
        <f>SUM(G50:G51)</f>
        <v>198200000</v>
      </c>
      <c r="H52" s="97">
        <f t="shared" si="2"/>
        <v>198200000</v>
      </c>
    </row>
    <row r="53" spans="1:8" ht="15" hidden="1">
      <c r="A53" s="12"/>
      <c r="B53" s="5"/>
      <c r="C53" s="97"/>
      <c r="D53" s="97"/>
      <c r="E53" s="97"/>
      <c r="F53" s="97"/>
      <c r="G53" s="126">
        <f>SUM(G50:G52)</f>
        <v>396400000</v>
      </c>
      <c r="H53" s="97">
        <f t="shared" si="2"/>
        <v>396400000</v>
      </c>
    </row>
    <row r="54" spans="1:8" ht="15">
      <c r="A54" s="14" t="s">
        <v>208</v>
      </c>
      <c r="B54" s="74" t="s">
        <v>209</v>
      </c>
      <c r="C54" s="97"/>
      <c r="D54" s="97"/>
      <c r="E54" s="97"/>
      <c r="F54" s="97"/>
      <c r="G54" s="97"/>
      <c r="H54" s="97">
        <f t="shared" si="2"/>
        <v>0</v>
      </c>
    </row>
    <row r="55" spans="1:8" ht="15" hidden="1">
      <c r="A55" s="14"/>
      <c r="B55" s="74"/>
      <c r="C55" s="97"/>
      <c r="D55" s="97"/>
      <c r="E55" s="97"/>
      <c r="F55" s="97"/>
      <c r="G55" s="97"/>
      <c r="H55" s="97"/>
    </row>
    <row r="56" spans="1:8" ht="15" hidden="1">
      <c r="A56" s="14"/>
      <c r="B56" s="74"/>
      <c r="C56" s="97"/>
      <c r="D56" s="97"/>
      <c r="E56" s="97"/>
      <c r="F56" s="97"/>
      <c r="G56" s="97"/>
      <c r="H56" s="97"/>
    </row>
    <row r="57" spans="1:8" ht="15" hidden="1">
      <c r="A57" s="14"/>
      <c r="B57" s="74"/>
      <c r="C57" s="97"/>
      <c r="D57" s="97"/>
      <c r="E57" s="97"/>
      <c r="F57" s="97"/>
      <c r="G57" s="97"/>
      <c r="H57" s="97"/>
    </row>
    <row r="58" spans="1:8" ht="15">
      <c r="A58" s="14" t="s">
        <v>210</v>
      </c>
      <c r="B58" s="74" t="s">
        <v>211</v>
      </c>
      <c r="C58" s="97"/>
      <c r="D58" s="97"/>
      <c r="E58" s="97"/>
      <c r="F58" s="97"/>
      <c r="G58" s="97"/>
      <c r="H58" s="97"/>
    </row>
    <row r="59" spans="1:8" ht="15">
      <c r="A59" s="14" t="s">
        <v>212</v>
      </c>
      <c r="B59" s="74" t="s">
        <v>213</v>
      </c>
      <c r="C59" s="97"/>
      <c r="D59" s="97"/>
      <c r="E59" s="97"/>
      <c r="F59" s="97"/>
      <c r="G59" s="127">
        <v>26757000</v>
      </c>
      <c r="H59" s="127">
        <f>SUM(C59:G59)</f>
        <v>26757000</v>
      </c>
    </row>
    <row r="60" spans="1:8" s="75" customFormat="1" ht="15.75">
      <c r="A60" s="16" t="s">
        <v>393</v>
      </c>
      <c r="B60" s="76" t="s">
        <v>214</v>
      </c>
      <c r="C60" s="127">
        <f>SUM(C50+C59)</f>
        <v>0</v>
      </c>
      <c r="D60" s="127">
        <f>SUM(D50+D59)</f>
        <v>0</v>
      </c>
      <c r="E60" s="127">
        <f>SUM(E50+E59)</f>
        <v>0</v>
      </c>
      <c r="F60" s="127">
        <f>SUM(F50+F59)</f>
        <v>0</v>
      </c>
      <c r="G60" s="127">
        <f>SUM(G50+G59)</f>
        <v>125857000</v>
      </c>
      <c r="H60" s="126">
        <f>SUM(H59+H50)</f>
        <v>125857000</v>
      </c>
    </row>
    <row r="63" spans="1:9" ht="46.5" customHeight="1">
      <c r="A63" s="182" t="s">
        <v>525</v>
      </c>
      <c r="B63" s="183"/>
      <c r="C63" s="183"/>
      <c r="D63" s="183"/>
      <c r="E63" s="183"/>
      <c r="F63" s="183"/>
      <c r="G63" s="183"/>
      <c r="H63" s="183"/>
      <c r="I63" s="183"/>
    </row>
    <row r="64" spans="1:9" ht="15">
      <c r="A64" s="89" t="s">
        <v>478</v>
      </c>
      <c r="B64" s="89" t="s">
        <v>479</v>
      </c>
      <c r="C64" s="89" t="s">
        <v>480</v>
      </c>
      <c r="D64" s="89" t="s">
        <v>481</v>
      </c>
      <c r="E64" s="89" t="s">
        <v>482</v>
      </c>
      <c r="F64" s="89" t="s">
        <v>483</v>
      </c>
      <c r="G64" s="89" t="s">
        <v>484</v>
      </c>
      <c r="H64" s="89" t="s">
        <v>485</v>
      </c>
      <c r="I64" s="89" t="s">
        <v>486</v>
      </c>
    </row>
    <row r="65" spans="1:9" ht="98.25">
      <c r="A65" s="90" t="s">
        <v>487</v>
      </c>
      <c r="B65" s="91" t="s">
        <v>489</v>
      </c>
      <c r="C65" s="91" t="s">
        <v>490</v>
      </c>
      <c r="D65" s="91" t="s">
        <v>491</v>
      </c>
      <c r="E65" s="91" t="s">
        <v>492</v>
      </c>
      <c r="F65" s="91" t="s">
        <v>493</v>
      </c>
      <c r="G65" s="91" t="s">
        <v>494</v>
      </c>
      <c r="H65" s="92" t="s">
        <v>495</v>
      </c>
      <c r="I65" s="93" t="s">
        <v>69</v>
      </c>
    </row>
    <row r="66" spans="1:9" ht="15">
      <c r="A66" s="4"/>
      <c r="B66" s="95"/>
      <c r="C66" s="24"/>
      <c r="D66" s="24"/>
      <c r="E66" s="24"/>
      <c r="F66" s="24"/>
      <c r="G66" s="24"/>
      <c r="H66" s="96"/>
      <c r="I66" s="97">
        <f aca="true" t="shared" si="3" ref="I66:I71">SUM(B66:H66)</f>
        <v>0</v>
      </c>
    </row>
    <row r="67" spans="1:9" ht="15">
      <c r="A67" s="94"/>
      <c r="B67" s="95"/>
      <c r="C67" s="24"/>
      <c r="D67" s="24"/>
      <c r="E67" s="24"/>
      <c r="F67" s="24"/>
      <c r="G67" s="24"/>
      <c r="H67" s="96"/>
      <c r="I67" s="97">
        <f t="shared" si="3"/>
        <v>0</v>
      </c>
    </row>
    <row r="68" spans="1:9" ht="15">
      <c r="A68" s="98"/>
      <c r="B68" s="95"/>
      <c r="C68" s="24"/>
      <c r="D68" s="24"/>
      <c r="E68" s="24"/>
      <c r="F68" s="24"/>
      <c r="G68" s="24"/>
      <c r="H68" s="96"/>
      <c r="I68" s="97">
        <f t="shared" si="3"/>
        <v>0</v>
      </c>
    </row>
    <row r="69" spans="1:9" ht="15">
      <c r="A69" s="94"/>
      <c r="B69" s="95"/>
      <c r="C69" s="24"/>
      <c r="D69" s="24"/>
      <c r="E69" s="24"/>
      <c r="F69" s="24"/>
      <c r="G69" s="24"/>
      <c r="H69" s="96"/>
      <c r="I69" s="97">
        <f t="shared" si="3"/>
        <v>0</v>
      </c>
    </row>
    <row r="70" spans="1:9" ht="15">
      <c r="A70" s="94"/>
      <c r="B70" s="95"/>
      <c r="C70" s="24"/>
      <c r="D70" s="24"/>
      <c r="E70" s="24"/>
      <c r="F70" s="24"/>
      <c r="G70" s="24"/>
      <c r="H70" s="96"/>
      <c r="I70" s="97">
        <f t="shared" si="3"/>
        <v>0</v>
      </c>
    </row>
    <row r="71" spans="1:9" ht="15.75">
      <c r="A71" s="93" t="s">
        <v>69</v>
      </c>
      <c r="B71" s="99">
        <f>SUM(B66:B70)</f>
        <v>0</v>
      </c>
      <c r="C71" s="24"/>
      <c r="D71" s="24"/>
      <c r="E71" s="24"/>
      <c r="F71" s="24"/>
      <c r="G71" s="24"/>
      <c r="H71" s="96"/>
      <c r="I71" s="97">
        <f t="shared" si="3"/>
        <v>0</v>
      </c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78"/>
      <c r="B73" s="79"/>
      <c r="C73" s="77"/>
      <c r="D73" s="77"/>
      <c r="E73" s="3"/>
      <c r="F73" s="3"/>
      <c r="G73" s="3"/>
    </row>
    <row r="74" spans="1:7" ht="15">
      <c r="A74" s="78"/>
      <c r="B74" s="79"/>
      <c r="C74" s="77"/>
      <c r="D74" s="77"/>
      <c r="E74" s="3"/>
      <c r="F74" s="3"/>
      <c r="G74" s="3"/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80"/>
      <c r="B79" s="79"/>
      <c r="C79" s="77"/>
      <c r="D79" s="77"/>
      <c r="E79" s="3"/>
      <c r="F79" s="3"/>
      <c r="G79" s="3"/>
    </row>
    <row r="80" spans="1:7" ht="15">
      <c r="A80" s="80"/>
      <c r="B80" s="79"/>
      <c r="C80" s="77"/>
      <c r="D80" s="77"/>
      <c r="E80" s="3"/>
      <c r="F80" s="3"/>
      <c r="G80" s="3"/>
    </row>
    <row r="81" spans="1:7" ht="15">
      <c r="A81" s="80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.75">
      <c r="A83" s="83"/>
      <c r="B83" s="84"/>
      <c r="C83" s="77"/>
      <c r="D83" s="77"/>
      <c r="E83" s="3"/>
      <c r="F83" s="3"/>
      <c r="G83" s="3"/>
    </row>
    <row r="84" spans="1:7" ht="15.75">
      <c r="A84" s="81"/>
      <c r="B84" s="82"/>
      <c r="C84" s="77"/>
      <c r="D84" s="77"/>
      <c r="E84" s="3"/>
      <c r="F84" s="3"/>
      <c r="G84" s="3"/>
    </row>
    <row r="85" spans="1:7" ht="15.75">
      <c r="A85" s="81"/>
      <c r="B85" s="82"/>
      <c r="C85" s="77"/>
      <c r="D85" s="77"/>
      <c r="E85" s="3"/>
      <c r="F85" s="3"/>
      <c r="G85" s="3"/>
    </row>
    <row r="86" spans="1:7" ht="15.75">
      <c r="A86" s="81"/>
      <c r="B86" s="82"/>
      <c r="C86" s="77"/>
      <c r="D86" s="77"/>
      <c r="E86" s="3"/>
      <c r="F86" s="3"/>
      <c r="G86" s="3"/>
    </row>
    <row r="87" spans="1:7" ht="15.75">
      <c r="A87" s="81"/>
      <c r="B87" s="82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.75">
      <c r="A99" s="83"/>
      <c r="B99" s="84"/>
      <c r="C99" s="77"/>
      <c r="D99" s="77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25/2020.(XI. 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4">
      <selection activeCell="H32" sqref="H3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76" t="s">
        <v>518</v>
      </c>
      <c r="B1" s="177"/>
      <c r="C1" s="177"/>
      <c r="D1" s="177"/>
    </row>
    <row r="2" spans="1:4" ht="23.25" customHeight="1">
      <c r="A2" s="175" t="s">
        <v>511</v>
      </c>
      <c r="B2" s="180"/>
      <c r="C2" s="180"/>
      <c r="D2" s="180"/>
    </row>
    <row r="3" ht="18">
      <c r="A3" s="44"/>
    </row>
    <row r="5" spans="1:4" ht="30">
      <c r="A5" s="1" t="s">
        <v>90</v>
      </c>
      <c r="B5" s="2" t="s">
        <v>91</v>
      </c>
      <c r="C5" s="50" t="s">
        <v>58</v>
      </c>
      <c r="D5" s="56" t="s">
        <v>59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54</v>
      </c>
      <c r="B10" s="7" t="s">
        <v>501</v>
      </c>
      <c r="C10" s="127">
        <v>5500000</v>
      </c>
      <c r="D10" s="127">
        <f>SUM(C10)</f>
        <v>5500000</v>
      </c>
    </row>
    <row r="11" spans="1:4" ht="15">
      <c r="A11" s="14" t="s">
        <v>527</v>
      </c>
      <c r="B11" s="7"/>
      <c r="C11" s="97">
        <v>-907676</v>
      </c>
      <c r="D11" s="127">
        <f aca="true" t="shared" si="0" ref="D11:D28">SUM(C11)</f>
        <v>-907676</v>
      </c>
    </row>
    <row r="12" spans="1:4" ht="15">
      <c r="A12" s="14" t="s">
        <v>528</v>
      </c>
      <c r="B12" s="7"/>
      <c r="C12" s="97">
        <v>-2227095</v>
      </c>
      <c r="D12" s="127">
        <f t="shared" si="0"/>
        <v>-2227095</v>
      </c>
    </row>
    <row r="13" spans="1:4" ht="15">
      <c r="A13" s="14" t="s">
        <v>532</v>
      </c>
      <c r="B13" s="7"/>
      <c r="C13" s="97">
        <v>-249792</v>
      </c>
      <c r="D13" s="127">
        <f t="shared" si="0"/>
        <v>-249792</v>
      </c>
    </row>
    <row r="14" spans="1:4" ht="25.5">
      <c r="A14" s="14" t="s">
        <v>533</v>
      </c>
      <c r="B14" s="7"/>
      <c r="C14" s="97">
        <v>-2992305</v>
      </c>
      <c r="D14" s="127">
        <f t="shared" si="0"/>
        <v>-2992305</v>
      </c>
    </row>
    <row r="15" spans="1:4" ht="15">
      <c r="A15" s="14" t="s">
        <v>534</v>
      </c>
      <c r="B15" s="7"/>
      <c r="C15" s="97">
        <v>400242807</v>
      </c>
      <c r="D15" s="127">
        <f t="shared" si="0"/>
        <v>400242807</v>
      </c>
    </row>
    <row r="16" spans="1:4" ht="15">
      <c r="A16" s="14" t="s">
        <v>565</v>
      </c>
      <c r="B16" s="7"/>
      <c r="C16" s="97">
        <v>42853892</v>
      </c>
      <c r="D16" s="127">
        <f t="shared" si="0"/>
        <v>42853892</v>
      </c>
    </row>
    <row r="17" spans="1:4" ht="15">
      <c r="A17" s="14" t="s">
        <v>566</v>
      </c>
      <c r="B17" s="7"/>
      <c r="C17" s="97">
        <v>-58429806</v>
      </c>
      <c r="D17" s="127">
        <f t="shared" si="0"/>
        <v>-58429806</v>
      </c>
    </row>
    <row r="18" spans="1:4" ht="15">
      <c r="A18" s="14" t="s">
        <v>567</v>
      </c>
      <c r="B18" s="7"/>
      <c r="C18" s="97">
        <v>-1253490</v>
      </c>
      <c r="D18" s="127">
        <f t="shared" si="0"/>
        <v>-1253490</v>
      </c>
    </row>
    <row r="19" spans="1:4" ht="15">
      <c r="A19" s="14" t="s">
        <v>568</v>
      </c>
      <c r="B19" s="7"/>
      <c r="C19" s="97">
        <v>-1661160</v>
      </c>
      <c r="D19" s="127">
        <f t="shared" si="0"/>
        <v>-1661160</v>
      </c>
    </row>
    <row r="20" spans="1:4" ht="15">
      <c r="A20" s="14" t="s">
        <v>573</v>
      </c>
      <c r="B20" s="7"/>
      <c r="C20" s="97">
        <v>22230652</v>
      </c>
      <c r="D20" s="127">
        <f t="shared" si="0"/>
        <v>22230652</v>
      </c>
    </row>
    <row r="21" spans="1:4" ht="15">
      <c r="A21" s="14" t="s">
        <v>605</v>
      </c>
      <c r="B21" s="7"/>
      <c r="C21" s="97">
        <v>-5166485</v>
      </c>
      <c r="D21" s="127">
        <f t="shared" si="0"/>
        <v>-5166485</v>
      </c>
    </row>
    <row r="22" spans="1:4" ht="15">
      <c r="A22" s="14" t="s">
        <v>633</v>
      </c>
      <c r="B22" s="7"/>
      <c r="C22" s="97">
        <v>-688150</v>
      </c>
      <c r="D22" s="127">
        <f t="shared" si="0"/>
        <v>-688150</v>
      </c>
    </row>
    <row r="23" spans="1:4" ht="15">
      <c r="A23" s="14" t="s">
        <v>634</v>
      </c>
      <c r="B23" s="7"/>
      <c r="C23" s="97">
        <v>-5775000</v>
      </c>
      <c r="D23" s="127">
        <f t="shared" si="0"/>
        <v>-5775000</v>
      </c>
    </row>
    <row r="24" spans="1:4" ht="15">
      <c r="A24" s="14" t="s">
        <v>635</v>
      </c>
      <c r="B24" s="7"/>
      <c r="C24" s="97">
        <v>-12896822</v>
      </c>
      <c r="D24" s="127">
        <f t="shared" si="0"/>
        <v>-12896822</v>
      </c>
    </row>
    <row r="25" spans="1:4" ht="15">
      <c r="A25" s="14" t="s">
        <v>637</v>
      </c>
      <c r="B25" s="7"/>
      <c r="C25" s="97">
        <v>-1000000</v>
      </c>
      <c r="D25" s="127">
        <f t="shared" si="0"/>
        <v>-1000000</v>
      </c>
    </row>
    <row r="26" spans="1:4" ht="15">
      <c r="A26" s="14" t="s">
        <v>636</v>
      </c>
      <c r="B26" s="7"/>
      <c r="C26" s="97">
        <v>-1808308</v>
      </c>
      <c r="D26" s="127">
        <f t="shared" si="0"/>
        <v>-1808308</v>
      </c>
    </row>
    <row r="27" spans="1:4" ht="15">
      <c r="A27" s="14" t="s">
        <v>638</v>
      </c>
      <c r="B27" s="7"/>
      <c r="C27" s="97">
        <v>-1302252</v>
      </c>
      <c r="D27" s="127">
        <f t="shared" si="0"/>
        <v>-1302252</v>
      </c>
    </row>
    <row r="28" spans="1:4" ht="15">
      <c r="A28" s="14" t="s">
        <v>69</v>
      </c>
      <c r="B28" s="7"/>
      <c r="C28" s="144">
        <f>SUM(C10:C27)</f>
        <v>374469010</v>
      </c>
      <c r="D28" s="127">
        <f t="shared" si="0"/>
        <v>374469010</v>
      </c>
    </row>
    <row r="29" spans="1:4" ht="15">
      <c r="A29" s="14" t="s">
        <v>53</v>
      </c>
      <c r="B29" s="7" t="s">
        <v>501</v>
      </c>
      <c r="C29" s="97"/>
      <c r="D29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25/2020.(XI. 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3"/>
  <sheetViews>
    <sheetView zoomScalePageLayoutView="0" workbookViewId="0" topLeftCell="A133">
      <selection activeCell="E182" sqref="E182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176" t="s">
        <v>564</v>
      </c>
      <c r="B1" s="177"/>
    </row>
    <row r="2" spans="1:2" ht="54" customHeight="1">
      <c r="A2" s="179" t="s">
        <v>540</v>
      </c>
      <c r="B2" s="179"/>
    </row>
    <row r="3" spans="1:2" ht="18">
      <c r="A3" s="149"/>
      <c r="B3" s="149"/>
    </row>
    <row r="4" ht="15">
      <c r="A4" s="67" t="s">
        <v>58</v>
      </c>
    </row>
    <row r="6" spans="1:2" ht="30">
      <c r="A6" s="150" t="s">
        <v>550</v>
      </c>
      <c r="B6" s="151" t="s">
        <v>562</v>
      </c>
    </row>
    <row r="7" spans="1:2" ht="15">
      <c r="A7" s="70" t="s">
        <v>72</v>
      </c>
      <c r="B7" s="105"/>
    </row>
    <row r="8" spans="1:2" ht="15">
      <c r="A8" s="153" t="s">
        <v>73</v>
      </c>
      <c r="B8" s="105"/>
    </row>
    <row r="9" spans="1:2" ht="15">
      <c r="A9" s="70" t="s">
        <v>74</v>
      </c>
      <c r="B9" s="105"/>
    </row>
    <row r="10" spans="1:2" ht="15">
      <c r="A10" s="70" t="s">
        <v>75</v>
      </c>
      <c r="B10" s="105"/>
    </row>
    <row r="11" spans="1:2" ht="15">
      <c r="A11" s="70" t="s">
        <v>76</v>
      </c>
      <c r="B11" s="105"/>
    </row>
    <row r="12" spans="1:2" ht="15">
      <c r="A12" s="70" t="s">
        <v>77</v>
      </c>
      <c r="B12" s="105">
        <v>456818746</v>
      </c>
    </row>
    <row r="13" spans="1:2" ht="15">
      <c r="A13" s="70" t="s">
        <v>78</v>
      </c>
      <c r="B13" s="105"/>
    </row>
    <row r="14" spans="1:2" ht="15">
      <c r="A14" s="70" t="s">
        <v>79</v>
      </c>
      <c r="B14" s="105"/>
    </row>
    <row r="15" spans="1:2" ht="15">
      <c r="A15" s="154" t="s">
        <v>551</v>
      </c>
      <c r="B15" s="155">
        <f>SUM(B7:B14)</f>
        <v>456818746</v>
      </c>
    </row>
    <row r="16" spans="1:2" ht="30">
      <c r="A16" s="156" t="s">
        <v>542</v>
      </c>
      <c r="B16" s="105"/>
    </row>
    <row r="17" spans="1:2" ht="30">
      <c r="A17" s="156" t="s">
        <v>543</v>
      </c>
      <c r="B17" s="105"/>
    </row>
    <row r="18" spans="1:2" ht="15">
      <c r="A18" s="157" t="s">
        <v>544</v>
      </c>
      <c r="B18" s="105"/>
    </row>
    <row r="19" spans="1:2" ht="15">
      <c r="A19" s="157" t="s">
        <v>545</v>
      </c>
      <c r="B19" s="105"/>
    </row>
    <row r="20" spans="1:2" ht="15">
      <c r="A20" s="70" t="s">
        <v>546</v>
      </c>
      <c r="B20" s="105"/>
    </row>
    <row r="21" spans="1:2" ht="15">
      <c r="A21" s="45" t="s">
        <v>547</v>
      </c>
      <c r="B21" s="102"/>
    </row>
    <row r="22" spans="1:2" ht="31.5">
      <c r="A22" s="158" t="s">
        <v>548</v>
      </c>
      <c r="B22" s="159">
        <v>456818746</v>
      </c>
    </row>
    <row r="23" spans="1:2" ht="15.75">
      <c r="A23" s="71" t="s">
        <v>549</v>
      </c>
      <c r="B23" s="160">
        <f>SUM(B16:B22)</f>
        <v>456818746</v>
      </c>
    </row>
    <row r="24" spans="1:2" ht="15.75">
      <c r="A24" s="161"/>
      <c r="B24" s="162"/>
    </row>
    <row r="26" spans="1:2" ht="60">
      <c r="A26" s="150" t="s">
        <v>553</v>
      </c>
      <c r="B26" s="151" t="s">
        <v>562</v>
      </c>
    </row>
    <row r="27" spans="1:2" ht="15">
      <c r="A27" s="70" t="s">
        <v>72</v>
      </c>
      <c r="B27" s="105"/>
    </row>
    <row r="28" spans="1:2" ht="15">
      <c r="A28" s="153" t="s">
        <v>73</v>
      </c>
      <c r="B28" s="105"/>
    </row>
    <row r="29" spans="1:2" ht="15">
      <c r="A29" s="70" t="s">
        <v>74</v>
      </c>
      <c r="B29" s="105">
        <v>15410619</v>
      </c>
    </row>
    <row r="30" spans="1:2" ht="15">
      <c r="A30" s="70" t="s">
        <v>75</v>
      </c>
      <c r="B30" s="105"/>
    </row>
    <row r="31" spans="1:2" ht="15">
      <c r="A31" s="70" t="s">
        <v>76</v>
      </c>
      <c r="B31" s="105"/>
    </row>
    <row r="32" spans="1:2" ht="15">
      <c r="A32" s="70" t="s">
        <v>77</v>
      </c>
      <c r="B32" s="105">
        <v>431683730</v>
      </c>
    </row>
    <row r="33" spans="1:2" ht="15">
      <c r="A33" s="70" t="s">
        <v>78</v>
      </c>
      <c r="B33" s="105"/>
    </row>
    <row r="34" spans="1:2" ht="15">
      <c r="A34" s="70" t="s">
        <v>79</v>
      </c>
      <c r="B34" s="105"/>
    </row>
    <row r="35" spans="1:2" ht="15">
      <c r="A35" s="154" t="s">
        <v>541</v>
      </c>
      <c r="B35" s="155">
        <f>SUM(B27:B34)</f>
        <v>447094349</v>
      </c>
    </row>
    <row r="36" spans="1:2" ht="30">
      <c r="A36" s="156" t="s">
        <v>542</v>
      </c>
      <c r="B36" s="105"/>
    </row>
    <row r="37" spans="1:2" ht="30">
      <c r="A37" s="156" t="s">
        <v>543</v>
      </c>
      <c r="B37" s="105"/>
    </row>
    <row r="38" spans="1:2" ht="15">
      <c r="A38" s="157" t="s">
        <v>544</v>
      </c>
      <c r="B38" s="105"/>
    </row>
    <row r="39" spans="1:2" ht="15">
      <c r="A39" s="157" t="s">
        <v>545</v>
      </c>
      <c r="B39" s="105"/>
    </row>
    <row r="40" spans="1:2" ht="15">
      <c r="A40" s="70" t="s">
        <v>546</v>
      </c>
      <c r="B40" s="105"/>
    </row>
    <row r="41" spans="1:2" ht="15">
      <c r="A41" s="45" t="s">
        <v>547</v>
      </c>
      <c r="B41" s="105"/>
    </row>
    <row r="42" spans="1:2" ht="31.5">
      <c r="A42" s="158" t="s">
        <v>548</v>
      </c>
      <c r="B42" s="159">
        <v>447094349</v>
      </c>
    </row>
    <row r="43" spans="1:2" ht="15.75">
      <c r="A43" s="71" t="s">
        <v>549</v>
      </c>
      <c r="B43" s="160">
        <f>B41+B42</f>
        <v>447094349</v>
      </c>
    </row>
    <row r="46" spans="1:2" ht="30">
      <c r="A46" s="150" t="s">
        <v>554</v>
      </c>
      <c r="B46" s="151" t="s">
        <v>563</v>
      </c>
    </row>
    <row r="47" spans="1:2" ht="15">
      <c r="A47" s="70" t="s">
        <v>72</v>
      </c>
      <c r="B47" s="105">
        <v>5207650</v>
      </c>
    </row>
    <row r="48" spans="1:2" ht="15">
      <c r="A48" s="153" t="s">
        <v>73</v>
      </c>
      <c r="B48" s="105">
        <v>922364</v>
      </c>
    </row>
    <row r="49" spans="1:2" ht="15">
      <c r="A49" s="70" t="s">
        <v>74</v>
      </c>
      <c r="B49" s="105">
        <v>12387378</v>
      </c>
    </row>
    <row r="50" spans="1:2" ht="15">
      <c r="A50" s="70" t="s">
        <v>75</v>
      </c>
      <c r="B50" s="105"/>
    </row>
    <row r="51" spans="1:2" ht="15">
      <c r="A51" s="70" t="s">
        <v>76</v>
      </c>
      <c r="B51" s="105"/>
    </row>
    <row r="52" spans="1:2" ht="15">
      <c r="A52" s="70" t="s">
        <v>77</v>
      </c>
      <c r="B52" s="105"/>
    </row>
    <row r="53" spans="1:2" ht="15">
      <c r="A53" s="70" t="s">
        <v>78</v>
      </c>
      <c r="B53" s="105"/>
    </row>
    <row r="54" spans="1:2" ht="15">
      <c r="A54" s="70" t="s">
        <v>79</v>
      </c>
      <c r="B54" s="105"/>
    </row>
    <row r="55" spans="1:2" ht="15">
      <c r="A55" s="154" t="s">
        <v>541</v>
      </c>
      <c r="B55" s="155">
        <f>SUM(B47:B54)</f>
        <v>18517392</v>
      </c>
    </row>
    <row r="56" spans="1:2" ht="30">
      <c r="A56" s="156" t="s">
        <v>542</v>
      </c>
      <c r="B56" s="105">
        <v>0</v>
      </c>
    </row>
    <row r="57" spans="1:2" ht="30">
      <c r="A57" s="156" t="s">
        <v>543</v>
      </c>
      <c r="B57" s="105"/>
    </row>
    <row r="58" spans="1:2" ht="15">
      <c r="A58" s="157" t="s">
        <v>544</v>
      </c>
      <c r="B58" s="105"/>
    </row>
    <row r="59" spans="1:2" ht="15">
      <c r="A59" s="157" t="s">
        <v>545</v>
      </c>
      <c r="B59" s="105"/>
    </row>
    <row r="60" spans="1:2" ht="15">
      <c r="A60" s="70" t="s">
        <v>546</v>
      </c>
      <c r="B60" s="105"/>
    </row>
    <row r="61" spans="1:2" ht="15">
      <c r="A61" s="45" t="s">
        <v>547</v>
      </c>
      <c r="B61" s="105"/>
    </row>
    <row r="62" spans="1:2" ht="31.5">
      <c r="A62" s="158" t="s">
        <v>548</v>
      </c>
      <c r="B62" s="159">
        <v>18517392</v>
      </c>
    </row>
    <row r="63" spans="1:2" ht="15.75">
      <c r="A63" s="71" t="s">
        <v>549</v>
      </c>
      <c r="B63" s="160">
        <f>B61+B62</f>
        <v>18517392</v>
      </c>
    </row>
    <row r="66" spans="1:2" ht="30">
      <c r="A66" s="150" t="s">
        <v>555</v>
      </c>
      <c r="B66" s="151" t="s">
        <v>563</v>
      </c>
    </row>
    <row r="67" spans="1:2" ht="15">
      <c r="A67" s="70" t="s">
        <v>72</v>
      </c>
      <c r="B67" s="105"/>
    </row>
    <row r="68" spans="1:2" ht="15">
      <c r="A68" s="153" t="s">
        <v>73</v>
      </c>
      <c r="B68" s="105"/>
    </row>
    <row r="69" spans="1:2" ht="15">
      <c r="A69" s="70" t="s">
        <v>74</v>
      </c>
      <c r="B69" s="105">
        <v>7485318</v>
      </c>
    </row>
    <row r="70" spans="1:2" ht="15">
      <c r="A70" s="70" t="s">
        <v>75</v>
      </c>
      <c r="B70" s="105"/>
    </row>
    <row r="71" spans="1:2" ht="15">
      <c r="A71" s="70" t="s">
        <v>76</v>
      </c>
      <c r="B71" s="105"/>
    </row>
    <row r="72" spans="1:2" ht="15">
      <c r="A72" s="70" t="s">
        <v>77</v>
      </c>
      <c r="B72" s="105">
        <v>332328039</v>
      </c>
    </row>
    <row r="73" spans="1:2" ht="15">
      <c r="A73" s="70" t="s">
        <v>78</v>
      </c>
      <c r="B73" s="105"/>
    </row>
    <row r="74" spans="1:2" ht="15">
      <c r="A74" s="70" t="s">
        <v>79</v>
      </c>
      <c r="B74" s="105"/>
    </row>
    <row r="75" spans="1:2" ht="15">
      <c r="A75" s="154" t="s">
        <v>541</v>
      </c>
      <c r="B75" s="155">
        <f>SUM(B67:B74)</f>
        <v>339813357</v>
      </c>
    </row>
    <row r="76" spans="1:2" ht="30">
      <c r="A76" s="156" t="s">
        <v>542</v>
      </c>
      <c r="B76" s="105"/>
    </row>
    <row r="77" spans="1:2" ht="30">
      <c r="A77" s="156" t="s">
        <v>543</v>
      </c>
      <c r="B77" s="105"/>
    </row>
    <row r="78" spans="1:2" ht="15">
      <c r="A78" s="157" t="s">
        <v>544</v>
      </c>
      <c r="B78" s="105"/>
    </row>
    <row r="79" spans="1:2" ht="15">
      <c r="A79" s="157" t="s">
        <v>545</v>
      </c>
      <c r="B79" s="105"/>
    </row>
    <row r="80" spans="1:2" ht="15">
      <c r="A80" s="70" t="s">
        <v>546</v>
      </c>
      <c r="B80" s="105"/>
    </row>
    <row r="81" spans="1:2" ht="15">
      <c r="A81" s="45" t="s">
        <v>547</v>
      </c>
      <c r="B81" s="105"/>
    </row>
    <row r="82" spans="1:2" ht="31.5">
      <c r="A82" s="158" t="s">
        <v>548</v>
      </c>
      <c r="B82" s="159">
        <v>339813357</v>
      </c>
    </row>
    <row r="83" spans="1:2" ht="15.75">
      <c r="A83" s="71" t="s">
        <v>549</v>
      </c>
      <c r="B83" s="160">
        <f>B81+B82</f>
        <v>339813357</v>
      </c>
    </row>
    <row r="86" spans="1:2" ht="30">
      <c r="A86" s="150" t="s">
        <v>556</v>
      </c>
      <c r="B86" s="151" t="s">
        <v>562</v>
      </c>
    </row>
    <row r="87" spans="1:2" ht="15">
      <c r="A87" s="70" t="s">
        <v>72</v>
      </c>
      <c r="B87" s="105">
        <v>27697903</v>
      </c>
    </row>
    <row r="88" spans="1:2" ht="15">
      <c r="A88" s="153" t="s">
        <v>73</v>
      </c>
      <c r="B88" s="105">
        <v>4847201</v>
      </c>
    </row>
    <row r="89" spans="1:2" ht="15">
      <c r="A89" s="70" t="s">
        <v>74</v>
      </c>
      <c r="B89" s="105">
        <v>4700000</v>
      </c>
    </row>
    <row r="90" spans="1:2" ht="15">
      <c r="A90" s="70" t="s">
        <v>75</v>
      </c>
      <c r="B90" s="105"/>
    </row>
    <row r="91" spans="1:2" ht="15">
      <c r="A91" s="70" t="s">
        <v>76</v>
      </c>
      <c r="B91" s="105"/>
    </row>
    <row r="92" spans="1:2" ht="15">
      <c r="A92" s="70" t="s">
        <v>77</v>
      </c>
      <c r="B92" s="105"/>
    </row>
    <row r="93" spans="1:2" ht="15">
      <c r="A93" s="70" t="s">
        <v>78</v>
      </c>
      <c r="B93" s="105"/>
    </row>
    <row r="94" spans="1:2" ht="15">
      <c r="A94" s="70" t="s">
        <v>79</v>
      </c>
      <c r="B94" s="105"/>
    </row>
    <row r="95" spans="1:2" ht="15">
      <c r="A95" s="154" t="s">
        <v>541</v>
      </c>
      <c r="B95" s="155">
        <f>SUM(B87:B94)</f>
        <v>37245104</v>
      </c>
    </row>
    <row r="96" spans="1:2" ht="30">
      <c r="A96" s="156" t="s">
        <v>542</v>
      </c>
      <c r="B96" s="105"/>
    </row>
    <row r="97" spans="1:2" ht="30">
      <c r="A97" s="156" t="s">
        <v>543</v>
      </c>
      <c r="B97" s="105"/>
    </row>
    <row r="98" spans="1:2" ht="15">
      <c r="A98" s="157" t="s">
        <v>544</v>
      </c>
      <c r="B98" s="105"/>
    </row>
    <row r="99" spans="1:2" ht="15">
      <c r="A99" s="157" t="s">
        <v>545</v>
      </c>
      <c r="B99" s="105"/>
    </row>
    <row r="100" spans="1:2" ht="15">
      <c r="A100" s="70" t="s">
        <v>546</v>
      </c>
      <c r="B100" s="105"/>
    </row>
    <row r="101" spans="1:2" ht="15">
      <c r="A101" s="45" t="s">
        <v>547</v>
      </c>
      <c r="B101" s="101">
        <f>SUM(B96:B100)</f>
        <v>0</v>
      </c>
    </row>
    <row r="102" spans="1:2" ht="31.5">
      <c r="A102" s="158" t="s">
        <v>548</v>
      </c>
      <c r="B102" s="159">
        <v>37245104</v>
      </c>
    </row>
    <row r="103" spans="1:2" ht="15.75">
      <c r="A103" s="71" t="s">
        <v>549</v>
      </c>
      <c r="B103" s="160">
        <f>B101+B102</f>
        <v>37245104</v>
      </c>
    </row>
    <row r="106" spans="1:2" ht="30">
      <c r="A106" s="150" t="s">
        <v>557</v>
      </c>
      <c r="B106" s="151" t="s">
        <v>562</v>
      </c>
    </row>
    <row r="107" spans="1:2" ht="15">
      <c r="A107" s="70" t="s">
        <v>72</v>
      </c>
      <c r="B107" s="105">
        <v>3550000</v>
      </c>
    </row>
    <row r="108" spans="1:2" ht="15">
      <c r="A108" s="153" t="s">
        <v>73</v>
      </c>
      <c r="B108" s="105">
        <v>385000</v>
      </c>
    </row>
    <row r="109" spans="1:2" ht="15">
      <c r="A109" s="70" t="s">
        <v>74</v>
      </c>
      <c r="B109" s="105">
        <v>11919062</v>
      </c>
    </row>
    <row r="110" spans="1:2" ht="15">
      <c r="A110" s="70" t="s">
        <v>75</v>
      </c>
      <c r="B110" s="105"/>
    </row>
    <row r="111" spans="1:2" ht="15">
      <c r="A111" s="70" t="s">
        <v>76</v>
      </c>
      <c r="B111" s="105"/>
    </row>
    <row r="112" spans="1:2" ht="15">
      <c r="A112" s="70" t="s">
        <v>77</v>
      </c>
      <c r="B112" s="105"/>
    </row>
    <row r="113" spans="1:2" ht="15">
      <c r="A113" s="70" t="s">
        <v>78</v>
      </c>
      <c r="B113" s="105"/>
    </row>
    <row r="114" spans="1:2" ht="15">
      <c r="A114" s="70" t="s">
        <v>79</v>
      </c>
      <c r="B114" s="105"/>
    </row>
    <row r="115" spans="1:2" ht="15">
      <c r="A115" s="154" t="s">
        <v>541</v>
      </c>
      <c r="B115" s="155">
        <f>SUM(B107:B114)</f>
        <v>15854062</v>
      </c>
    </row>
    <row r="116" spans="1:2" ht="30">
      <c r="A116" s="156" t="s">
        <v>542</v>
      </c>
      <c r="B116" s="105"/>
    </row>
    <row r="117" spans="1:2" ht="30">
      <c r="A117" s="156" t="s">
        <v>543</v>
      </c>
      <c r="B117" s="105"/>
    </row>
    <row r="118" spans="1:2" ht="15">
      <c r="A118" s="157" t="s">
        <v>544</v>
      </c>
      <c r="B118" s="105"/>
    </row>
    <row r="119" spans="1:2" ht="15">
      <c r="A119" s="157" t="s">
        <v>545</v>
      </c>
      <c r="B119" s="105"/>
    </row>
    <row r="120" spans="1:2" ht="15">
      <c r="A120" s="70" t="s">
        <v>546</v>
      </c>
      <c r="B120" s="105"/>
    </row>
    <row r="121" spans="1:2" ht="15">
      <c r="A121" s="45" t="s">
        <v>547</v>
      </c>
      <c r="B121" s="101"/>
    </row>
    <row r="122" spans="1:2" ht="31.5">
      <c r="A122" s="158" t="s">
        <v>548</v>
      </c>
      <c r="B122" s="159">
        <v>11919062</v>
      </c>
    </row>
    <row r="123" spans="1:2" ht="15.75">
      <c r="A123" s="71" t="s">
        <v>549</v>
      </c>
      <c r="B123" s="160">
        <f>B121+B122</f>
        <v>11919062</v>
      </c>
    </row>
    <row r="126" spans="1:2" ht="30">
      <c r="A126" s="150" t="s">
        <v>558</v>
      </c>
      <c r="B126" s="151" t="s">
        <v>562</v>
      </c>
    </row>
    <row r="127" spans="1:2" ht="15">
      <c r="A127" s="70" t="s">
        <v>72</v>
      </c>
      <c r="B127" s="152">
        <v>2400000</v>
      </c>
    </row>
    <row r="128" spans="1:2" ht="15">
      <c r="A128" s="153" t="s">
        <v>73</v>
      </c>
      <c r="B128" s="152">
        <v>420000</v>
      </c>
    </row>
    <row r="129" spans="1:2" ht="15">
      <c r="A129" s="70" t="s">
        <v>74</v>
      </c>
      <c r="B129" s="105">
        <v>8101089</v>
      </c>
    </row>
    <row r="130" spans="1:2" ht="15">
      <c r="A130" s="70" t="s">
        <v>75</v>
      </c>
      <c r="B130" s="105"/>
    </row>
    <row r="131" spans="1:2" ht="15">
      <c r="A131" s="70" t="s">
        <v>76</v>
      </c>
      <c r="B131" s="105"/>
    </row>
    <row r="132" spans="1:2" ht="15">
      <c r="A132" s="70" t="s">
        <v>77</v>
      </c>
      <c r="B132" s="105"/>
    </row>
    <row r="133" spans="1:2" ht="15">
      <c r="A133" s="70" t="s">
        <v>78</v>
      </c>
      <c r="B133" s="105"/>
    </row>
    <row r="134" spans="1:2" ht="15">
      <c r="A134" s="70" t="s">
        <v>79</v>
      </c>
      <c r="B134" s="105"/>
    </row>
    <row r="135" spans="1:2" ht="15">
      <c r="A135" s="154" t="s">
        <v>541</v>
      </c>
      <c r="B135" s="155">
        <f>SUM(B127:B134)</f>
        <v>10921089</v>
      </c>
    </row>
    <row r="136" spans="1:2" ht="30">
      <c r="A136" s="156" t="s">
        <v>542</v>
      </c>
      <c r="B136" s="105"/>
    </row>
    <row r="137" spans="1:2" ht="30">
      <c r="A137" s="156" t="s">
        <v>543</v>
      </c>
      <c r="B137" s="105"/>
    </row>
    <row r="138" spans="1:2" ht="15">
      <c r="A138" s="157" t="s">
        <v>544</v>
      </c>
      <c r="B138" s="105"/>
    </row>
    <row r="139" spans="1:2" ht="15">
      <c r="A139" s="157" t="s">
        <v>545</v>
      </c>
      <c r="B139" s="105"/>
    </row>
    <row r="140" spans="1:2" ht="15">
      <c r="A140" s="70" t="s">
        <v>546</v>
      </c>
      <c r="B140" s="105"/>
    </row>
    <row r="141" spans="1:2" ht="15">
      <c r="A141" s="45" t="s">
        <v>547</v>
      </c>
      <c r="B141" s="101">
        <f>SUM(B136:B140)</f>
        <v>0</v>
      </c>
    </row>
    <row r="142" spans="1:2" ht="31.5">
      <c r="A142" s="158" t="s">
        <v>548</v>
      </c>
      <c r="B142" s="159">
        <v>11520453</v>
      </c>
    </row>
    <row r="143" spans="1:2" ht="15.75">
      <c r="A143" s="71" t="s">
        <v>549</v>
      </c>
      <c r="B143" s="160">
        <f>B141+B142</f>
        <v>11520453</v>
      </c>
    </row>
    <row r="145" spans="1:2" ht="30">
      <c r="A145" s="150" t="s">
        <v>559</v>
      </c>
      <c r="B145" s="151" t="s">
        <v>562</v>
      </c>
    </row>
    <row r="146" spans="1:2" ht="15">
      <c r="A146" s="70" t="s">
        <v>72</v>
      </c>
      <c r="B146" s="105"/>
    </row>
    <row r="147" spans="1:2" ht="15">
      <c r="A147" s="153" t="s">
        <v>73</v>
      </c>
      <c r="B147" s="105"/>
    </row>
    <row r="148" spans="1:2" ht="15">
      <c r="A148" s="70" t="s">
        <v>74</v>
      </c>
      <c r="B148" s="105"/>
    </row>
    <row r="149" spans="1:2" ht="15">
      <c r="A149" s="70" t="s">
        <v>75</v>
      </c>
      <c r="B149" s="105"/>
    </row>
    <row r="150" spans="1:2" ht="15">
      <c r="A150" s="70" t="s">
        <v>76</v>
      </c>
      <c r="B150" s="105"/>
    </row>
    <row r="151" spans="1:2" ht="15">
      <c r="A151" s="70" t="s">
        <v>77</v>
      </c>
      <c r="B151" s="105">
        <v>101101618</v>
      </c>
    </row>
    <row r="152" spans="1:2" ht="15">
      <c r="A152" s="70" t="s">
        <v>78</v>
      </c>
      <c r="B152" s="105">
        <v>101600000</v>
      </c>
    </row>
    <row r="153" spans="1:2" ht="15">
      <c r="A153" s="70" t="s">
        <v>79</v>
      </c>
      <c r="B153" s="105"/>
    </row>
    <row r="154" spans="1:2" ht="15">
      <c r="A154" s="154" t="s">
        <v>541</v>
      </c>
      <c r="B154" s="155">
        <f>SUM(B146:B153)</f>
        <v>202701618</v>
      </c>
    </row>
    <row r="155" spans="1:2" ht="30">
      <c r="A155" s="156" t="s">
        <v>542</v>
      </c>
      <c r="B155" s="105"/>
    </row>
    <row r="156" spans="1:2" ht="30">
      <c r="A156" s="156" t="s">
        <v>543</v>
      </c>
      <c r="B156" s="105"/>
    </row>
    <row r="157" spans="1:2" ht="15">
      <c r="A157" s="157" t="s">
        <v>544</v>
      </c>
      <c r="B157" s="105"/>
    </row>
    <row r="158" spans="1:2" ht="15">
      <c r="A158" s="157" t="s">
        <v>545</v>
      </c>
      <c r="B158" s="105"/>
    </row>
    <row r="159" spans="1:2" ht="15">
      <c r="A159" s="70" t="s">
        <v>546</v>
      </c>
      <c r="B159" s="105"/>
    </row>
    <row r="160" spans="1:2" ht="15">
      <c r="A160" s="45" t="s">
        <v>547</v>
      </c>
      <c r="B160" s="101"/>
    </row>
    <row r="161" spans="1:2" ht="31.5">
      <c r="A161" s="158" t="s">
        <v>548</v>
      </c>
      <c r="B161" s="159">
        <v>202701618</v>
      </c>
    </row>
    <row r="162" spans="1:2" ht="15.75">
      <c r="A162" s="71" t="s">
        <v>549</v>
      </c>
      <c r="B162" s="160">
        <f>B160+B161</f>
        <v>202701618</v>
      </c>
    </row>
    <row r="165" spans="1:2" ht="30">
      <c r="A165" s="150" t="s">
        <v>560</v>
      </c>
      <c r="B165" s="151" t="s">
        <v>563</v>
      </c>
    </row>
    <row r="166" spans="1:2" ht="15">
      <c r="A166" s="70" t="s">
        <v>72</v>
      </c>
      <c r="B166" s="105"/>
    </row>
    <row r="167" spans="1:2" ht="15">
      <c r="A167" s="153" t="s">
        <v>73</v>
      </c>
      <c r="B167" s="105"/>
    </row>
    <row r="168" spans="1:2" ht="15">
      <c r="A168" s="70" t="s">
        <v>74</v>
      </c>
      <c r="B168" s="105">
        <v>34893</v>
      </c>
    </row>
    <row r="169" spans="1:2" ht="15">
      <c r="A169" s="70" t="s">
        <v>75</v>
      </c>
      <c r="B169" s="105"/>
    </row>
    <row r="170" spans="1:2" ht="15">
      <c r="A170" s="70" t="s">
        <v>76</v>
      </c>
      <c r="B170" s="105"/>
    </row>
    <row r="171" spans="1:2" ht="15">
      <c r="A171" s="70" t="s">
        <v>77</v>
      </c>
      <c r="B171" s="105"/>
    </row>
    <row r="172" spans="1:2" ht="15">
      <c r="A172" s="70" t="s">
        <v>78</v>
      </c>
      <c r="B172" s="105"/>
    </row>
    <row r="173" spans="1:2" ht="15">
      <c r="A173" s="70" t="s">
        <v>79</v>
      </c>
      <c r="B173" s="105"/>
    </row>
    <row r="174" spans="1:2" ht="15">
      <c r="A174" s="154" t="s">
        <v>541</v>
      </c>
      <c r="B174" s="155">
        <f>SUM(B166:B173)</f>
        <v>34893</v>
      </c>
    </row>
    <row r="175" spans="1:2" ht="30">
      <c r="A175" s="156" t="s">
        <v>542</v>
      </c>
      <c r="B175" s="105"/>
    </row>
    <row r="176" spans="1:2" ht="30">
      <c r="A176" s="156" t="s">
        <v>543</v>
      </c>
      <c r="B176" s="105"/>
    </row>
    <row r="177" spans="1:2" ht="15">
      <c r="A177" s="157" t="s">
        <v>544</v>
      </c>
      <c r="B177" s="105"/>
    </row>
    <row r="178" spans="1:2" ht="15">
      <c r="A178" s="157" t="s">
        <v>545</v>
      </c>
      <c r="B178" s="105"/>
    </row>
    <row r="179" spans="1:2" ht="15">
      <c r="A179" s="70" t="s">
        <v>546</v>
      </c>
      <c r="B179" s="105"/>
    </row>
    <row r="180" spans="1:2" ht="15">
      <c r="A180" s="45" t="s">
        <v>547</v>
      </c>
      <c r="B180" s="101">
        <f>SUM(B175:B179)</f>
        <v>0</v>
      </c>
    </row>
    <row r="181" spans="1:2" ht="31.5">
      <c r="A181" s="158" t="s">
        <v>548</v>
      </c>
      <c r="B181" s="159">
        <v>34893</v>
      </c>
    </row>
    <row r="182" spans="1:2" ht="15.75">
      <c r="A182" s="71" t="s">
        <v>549</v>
      </c>
      <c r="B182" s="160">
        <f>B180+B181</f>
        <v>34893</v>
      </c>
    </row>
    <row r="186" spans="1:2" ht="30">
      <c r="A186" s="150" t="s">
        <v>561</v>
      </c>
      <c r="B186" s="151" t="s">
        <v>562</v>
      </c>
    </row>
    <row r="187" spans="1:2" ht="15">
      <c r="A187" s="70" t="s">
        <v>72</v>
      </c>
      <c r="B187" s="105"/>
    </row>
    <row r="188" spans="1:2" ht="15">
      <c r="A188" s="153" t="s">
        <v>73</v>
      </c>
      <c r="B188" s="105"/>
    </row>
    <row r="189" spans="1:2" ht="15">
      <c r="A189" s="70" t="s">
        <v>74</v>
      </c>
      <c r="B189" s="105">
        <v>691289</v>
      </c>
    </row>
    <row r="190" spans="1:2" ht="15">
      <c r="A190" s="70" t="s">
        <v>75</v>
      </c>
      <c r="B190" s="105"/>
    </row>
    <row r="191" spans="1:2" ht="15">
      <c r="A191" s="70" t="s">
        <v>76</v>
      </c>
      <c r="B191" s="105"/>
    </row>
    <row r="192" spans="1:2" ht="15">
      <c r="A192" s="70" t="s">
        <v>77</v>
      </c>
      <c r="B192" s="105">
        <v>45030</v>
      </c>
    </row>
    <row r="193" spans="1:2" ht="15">
      <c r="A193" s="70" t="s">
        <v>78</v>
      </c>
      <c r="B193" s="105"/>
    </row>
    <row r="194" spans="1:2" ht="15">
      <c r="A194" s="70" t="s">
        <v>79</v>
      </c>
      <c r="B194" s="105"/>
    </row>
    <row r="195" spans="1:2" ht="15">
      <c r="A195" s="154" t="s">
        <v>541</v>
      </c>
      <c r="B195" s="155">
        <f>SUM(B187:B194)</f>
        <v>736319</v>
      </c>
    </row>
    <row r="196" spans="1:2" ht="30">
      <c r="A196" s="156" t="s">
        <v>542</v>
      </c>
      <c r="B196" s="105"/>
    </row>
    <row r="197" spans="1:2" ht="30">
      <c r="A197" s="156" t="s">
        <v>543</v>
      </c>
      <c r="B197" s="105"/>
    </row>
    <row r="198" spans="1:2" ht="15">
      <c r="A198" s="157" t="s">
        <v>544</v>
      </c>
      <c r="B198" s="105"/>
    </row>
    <row r="199" spans="1:2" ht="15">
      <c r="A199" s="157" t="s">
        <v>545</v>
      </c>
      <c r="B199" s="105"/>
    </row>
    <row r="200" spans="1:2" ht="15">
      <c r="A200" s="70" t="s">
        <v>546</v>
      </c>
      <c r="B200" s="105"/>
    </row>
    <row r="201" spans="1:2" ht="15">
      <c r="A201" s="45" t="s">
        <v>547</v>
      </c>
      <c r="B201" s="101">
        <f>SUM(B196:B200)</f>
        <v>0</v>
      </c>
    </row>
    <row r="202" spans="1:2" ht="31.5">
      <c r="A202" s="158" t="s">
        <v>548</v>
      </c>
      <c r="B202" s="159">
        <v>736319</v>
      </c>
    </row>
    <row r="203" spans="1:2" ht="15.75">
      <c r="A203" s="71" t="s">
        <v>549</v>
      </c>
      <c r="B203" s="160">
        <f>B201+B202</f>
        <v>736319</v>
      </c>
    </row>
    <row r="206" spans="1:2" ht="30">
      <c r="A206" s="150" t="s">
        <v>552</v>
      </c>
      <c r="B206" s="151" t="s">
        <v>562</v>
      </c>
    </row>
    <row r="207" spans="1:2" ht="15">
      <c r="A207" s="70" t="s">
        <v>72</v>
      </c>
      <c r="B207" s="105"/>
    </row>
    <row r="208" spans="1:2" ht="15">
      <c r="A208" s="153" t="s">
        <v>73</v>
      </c>
      <c r="B208" s="105"/>
    </row>
    <row r="209" spans="1:2" ht="15">
      <c r="A209" s="70" t="s">
        <v>74</v>
      </c>
      <c r="B209" s="105">
        <v>1012034</v>
      </c>
    </row>
    <row r="210" spans="1:2" ht="15">
      <c r="A210" s="70" t="s">
        <v>75</v>
      </c>
      <c r="B210" s="105"/>
    </row>
    <row r="211" spans="1:2" ht="15">
      <c r="A211" s="70" t="s">
        <v>76</v>
      </c>
      <c r="B211" s="105"/>
    </row>
    <row r="212" spans="1:2" ht="15">
      <c r="A212" s="70" t="s">
        <v>77</v>
      </c>
      <c r="B212" s="105"/>
    </row>
    <row r="213" spans="1:2" ht="15">
      <c r="A213" s="70" t="s">
        <v>78</v>
      </c>
      <c r="B213" s="105"/>
    </row>
    <row r="214" spans="1:2" ht="15">
      <c r="A214" s="70" t="s">
        <v>79</v>
      </c>
      <c r="B214" s="105"/>
    </row>
    <row r="215" spans="1:2" ht="15">
      <c r="A215" s="154" t="s">
        <v>541</v>
      </c>
      <c r="B215" s="155">
        <f>SUM(B207:B214)</f>
        <v>1012034</v>
      </c>
    </row>
    <row r="216" spans="1:2" ht="30">
      <c r="A216" s="156" t="s">
        <v>542</v>
      </c>
      <c r="B216" s="105"/>
    </row>
    <row r="217" spans="1:2" ht="30">
      <c r="A217" s="156" t="s">
        <v>543</v>
      </c>
      <c r="B217" s="105"/>
    </row>
    <row r="218" spans="1:2" ht="15">
      <c r="A218" s="157" t="s">
        <v>544</v>
      </c>
      <c r="B218" s="105"/>
    </row>
    <row r="219" spans="1:2" ht="15">
      <c r="A219" s="157" t="s">
        <v>545</v>
      </c>
      <c r="B219" s="105"/>
    </row>
    <row r="220" spans="1:2" ht="15">
      <c r="A220" s="70" t="s">
        <v>546</v>
      </c>
      <c r="B220" s="105"/>
    </row>
    <row r="221" spans="1:2" ht="15">
      <c r="A221" s="45" t="s">
        <v>547</v>
      </c>
      <c r="B221" s="105"/>
    </row>
    <row r="222" spans="1:2" ht="31.5">
      <c r="A222" s="158" t="s">
        <v>548</v>
      </c>
      <c r="B222" s="159">
        <v>1012034</v>
      </c>
    </row>
    <row r="223" spans="1:2" ht="15.75">
      <c r="A223" s="71" t="s">
        <v>549</v>
      </c>
      <c r="B223" s="160">
        <f>B221+B222</f>
        <v>1012034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25/2020. (XI. 9.)  önkormányzati rendelethez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5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6" t="s">
        <v>518</v>
      </c>
      <c r="B1" s="180"/>
      <c r="C1" s="180"/>
    </row>
    <row r="2" spans="1:3" ht="25.5" customHeight="1">
      <c r="A2" s="179" t="s">
        <v>574</v>
      </c>
      <c r="B2" s="180"/>
      <c r="C2" s="180"/>
    </row>
    <row r="3" spans="1:3" ht="15.75" customHeight="1">
      <c r="A3" s="149"/>
      <c r="B3" s="55"/>
      <c r="C3" s="55"/>
    </row>
    <row r="4" ht="21" customHeight="1">
      <c r="A4" s="67" t="s">
        <v>58</v>
      </c>
    </row>
    <row r="5" spans="1:3" ht="25.5">
      <c r="A5" s="64" t="s">
        <v>55</v>
      </c>
      <c r="B5" s="2" t="s">
        <v>91</v>
      </c>
      <c r="C5" s="163" t="s">
        <v>67</v>
      </c>
    </row>
    <row r="6" spans="1:3" ht="15" hidden="1">
      <c r="A6" s="12" t="s">
        <v>575</v>
      </c>
      <c r="B6" s="5" t="s">
        <v>278</v>
      </c>
      <c r="C6" s="24"/>
    </row>
    <row r="7" spans="1:3" ht="15" hidden="1">
      <c r="A7" s="12" t="s">
        <v>576</v>
      </c>
      <c r="B7" s="5" t="s">
        <v>278</v>
      </c>
      <c r="C7" s="24"/>
    </row>
    <row r="8" spans="1:3" ht="30" hidden="1">
      <c r="A8" s="12" t="s">
        <v>577</v>
      </c>
      <c r="B8" s="5" t="s">
        <v>278</v>
      </c>
      <c r="C8" s="24"/>
    </row>
    <row r="9" spans="1:3" ht="15" hidden="1">
      <c r="A9" s="12" t="s">
        <v>578</v>
      </c>
      <c r="B9" s="5" t="s">
        <v>278</v>
      </c>
      <c r="C9" s="24"/>
    </row>
    <row r="10" spans="1:3" ht="15" hidden="1">
      <c r="A10" s="12" t="s">
        <v>579</v>
      </c>
      <c r="B10" s="5" t="s">
        <v>278</v>
      </c>
      <c r="C10" s="24"/>
    </row>
    <row r="11" spans="1:3" ht="15" hidden="1">
      <c r="A11" s="12" t="s">
        <v>580</v>
      </c>
      <c r="B11" s="5" t="s">
        <v>278</v>
      </c>
      <c r="C11" s="24"/>
    </row>
    <row r="12" spans="1:3" ht="15" hidden="1">
      <c r="A12" s="12" t="s">
        <v>581</v>
      </c>
      <c r="B12" s="5" t="s">
        <v>278</v>
      </c>
      <c r="C12" s="24"/>
    </row>
    <row r="13" spans="1:3" ht="15" hidden="1">
      <c r="A13" s="12" t="s">
        <v>582</v>
      </c>
      <c r="B13" s="5" t="s">
        <v>278</v>
      </c>
      <c r="C13" s="24"/>
    </row>
    <row r="14" spans="1:3" ht="15" hidden="1">
      <c r="A14" s="12" t="s">
        <v>583</v>
      </c>
      <c r="B14" s="5" t="s">
        <v>278</v>
      </c>
      <c r="C14" s="24"/>
    </row>
    <row r="15" spans="1:3" ht="15" hidden="1">
      <c r="A15" s="12" t="s">
        <v>584</v>
      </c>
      <c r="B15" s="5" t="s">
        <v>278</v>
      </c>
      <c r="C15" s="24"/>
    </row>
    <row r="16" spans="1:3" ht="25.5">
      <c r="A16" s="6" t="s">
        <v>439</v>
      </c>
      <c r="B16" s="7" t="s">
        <v>278</v>
      </c>
      <c r="C16" s="97"/>
    </row>
    <row r="17" spans="1:3" ht="15" hidden="1">
      <c r="A17" s="12" t="s">
        <v>575</v>
      </c>
      <c r="B17" s="5" t="s">
        <v>279</v>
      </c>
      <c r="C17" s="97"/>
    </row>
    <row r="18" spans="1:3" ht="15" hidden="1">
      <c r="A18" s="12" t="s">
        <v>576</v>
      </c>
      <c r="B18" s="5" t="s">
        <v>279</v>
      </c>
      <c r="C18" s="97"/>
    </row>
    <row r="19" spans="1:3" ht="30" hidden="1">
      <c r="A19" s="12" t="s">
        <v>577</v>
      </c>
      <c r="B19" s="5" t="s">
        <v>279</v>
      </c>
      <c r="C19" s="97"/>
    </row>
    <row r="20" spans="1:3" ht="15" hidden="1">
      <c r="A20" s="12" t="s">
        <v>578</v>
      </c>
      <c r="B20" s="5" t="s">
        <v>279</v>
      </c>
      <c r="C20" s="97"/>
    </row>
    <row r="21" spans="1:3" ht="15" hidden="1">
      <c r="A21" s="12" t="s">
        <v>579</v>
      </c>
      <c r="B21" s="5" t="s">
        <v>279</v>
      </c>
      <c r="C21" s="97"/>
    </row>
    <row r="22" spans="1:3" ht="15" hidden="1">
      <c r="A22" s="12" t="s">
        <v>580</v>
      </c>
      <c r="B22" s="5" t="s">
        <v>279</v>
      </c>
      <c r="C22" s="97"/>
    </row>
    <row r="23" spans="1:3" ht="15" hidden="1">
      <c r="A23" s="12" t="s">
        <v>581</v>
      </c>
      <c r="B23" s="5" t="s">
        <v>279</v>
      </c>
      <c r="C23" s="97"/>
    </row>
    <row r="24" spans="1:3" ht="15" hidden="1">
      <c r="A24" s="12" t="s">
        <v>582</v>
      </c>
      <c r="B24" s="5" t="s">
        <v>279</v>
      </c>
      <c r="C24" s="97"/>
    </row>
    <row r="25" spans="1:3" ht="15" hidden="1">
      <c r="A25" s="12" t="s">
        <v>583</v>
      </c>
      <c r="B25" s="5" t="s">
        <v>279</v>
      </c>
      <c r="C25" s="97"/>
    </row>
    <row r="26" spans="1:3" ht="15" hidden="1">
      <c r="A26" s="12" t="s">
        <v>584</v>
      </c>
      <c r="B26" s="5" t="s">
        <v>279</v>
      </c>
      <c r="C26" s="97"/>
    </row>
    <row r="27" spans="1:3" ht="25.5">
      <c r="A27" s="6" t="s">
        <v>585</v>
      </c>
      <c r="B27" s="7" t="s">
        <v>279</v>
      </c>
      <c r="C27" s="97"/>
    </row>
    <row r="28" spans="1:3" ht="15">
      <c r="A28" s="12" t="s">
        <v>575</v>
      </c>
      <c r="B28" s="5" t="s">
        <v>280</v>
      </c>
      <c r="C28" s="97"/>
    </row>
    <row r="29" spans="1:3" ht="15">
      <c r="A29" s="12" t="s">
        <v>576</v>
      </c>
      <c r="B29" s="5" t="s">
        <v>280</v>
      </c>
      <c r="C29" s="97"/>
    </row>
    <row r="30" spans="1:3" ht="30">
      <c r="A30" s="12" t="s">
        <v>577</v>
      </c>
      <c r="B30" s="5" t="s">
        <v>280</v>
      </c>
      <c r="C30" s="97">
        <v>56217269</v>
      </c>
    </row>
    <row r="31" spans="1:3" ht="15">
      <c r="A31" s="12" t="s">
        <v>578</v>
      </c>
      <c r="B31" s="5" t="s">
        <v>280</v>
      </c>
      <c r="C31" s="97"/>
    </row>
    <row r="32" spans="1:3" ht="15">
      <c r="A32" s="12" t="s">
        <v>579</v>
      </c>
      <c r="B32" s="5" t="s">
        <v>280</v>
      </c>
      <c r="C32" s="97">
        <v>97366160</v>
      </c>
    </row>
    <row r="33" spans="1:3" ht="15">
      <c r="A33" s="12" t="s">
        <v>580</v>
      </c>
      <c r="B33" s="5" t="s">
        <v>280</v>
      </c>
      <c r="C33" s="97">
        <v>63436146</v>
      </c>
    </row>
    <row r="34" spans="1:3" ht="15">
      <c r="A34" s="12" t="s">
        <v>581</v>
      </c>
      <c r="B34" s="5" t="s">
        <v>280</v>
      </c>
      <c r="C34" s="97">
        <v>5522979</v>
      </c>
    </row>
    <row r="35" spans="1:3" ht="15">
      <c r="A35" s="12" t="s">
        <v>582</v>
      </c>
      <c r="B35" s="5" t="s">
        <v>280</v>
      </c>
      <c r="C35" s="97"/>
    </row>
    <row r="36" spans="1:3" ht="15">
      <c r="A36" s="12" t="s">
        <v>583</v>
      </c>
      <c r="B36" s="5" t="s">
        <v>280</v>
      </c>
      <c r="C36" s="97"/>
    </row>
    <row r="37" spans="1:3" ht="15">
      <c r="A37" s="12" t="s">
        <v>584</v>
      </c>
      <c r="B37" s="5" t="s">
        <v>280</v>
      </c>
      <c r="C37" s="97"/>
    </row>
    <row r="38" spans="1:3" ht="15">
      <c r="A38" s="6" t="s">
        <v>586</v>
      </c>
      <c r="B38" s="7" t="s">
        <v>280</v>
      </c>
      <c r="C38" s="127">
        <f>SUM(C28:C37)</f>
        <v>222542554</v>
      </c>
    </row>
    <row r="39" spans="1:3" ht="15" hidden="1">
      <c r="A39" s="12" t="s">
        <v>575</v>
      </c>
      <c r="B39" s="5" t="s">
        <v>286</v>
      </c>
      <c r="C39" s="97"/>
    </row>
    <row r="40" spans="1:3" ht="15" hidden="1">
      <c r="A40" s="12" t="s">
        <v>576</v>
      </c>
      <c r="B40" s="5" t="s">
        <v>286</v>
      </c>
      <c r="C40" s="97"/>
    </row>
    <row r="41" spans="1:3" ht="30" hidden="1">
      <c r="A41" s="12" t="s">
        <v>577</v>
      </c>
      <c r="B41" s="5" t="s">
        <v>286</v>
      </c>
      <c r="C41" s="97"/>
    </row>
    <row r="42" spans="1:3" ht="15" hidden="1">
      <c r="A42" s="12" t="s">
        <v>578</v>
      </c>
      <c r="B42" s="5" t="s">
        <v>286</v>
      </c>
      <c r="C42" s="97"/>
    </row>
    <row r="43" spans="1:3" ht="15" hidden="1">
      <c r="A43" s="12" t="s">
        <v>579</v>
      </c>
      <c r="B43" s="5" t="s">
        <v>286</v>
      </c>
      <c r="C43" s="97"/>
    </row>
    <row r="44" spans="1:3" ht="15" hidden="1">
      <c r="A44" s="12" t="s">
        <v>580</v>
      </c>
      <c r="B44" s="5" t="s">
        <v>286</v>
      </c>
      <c r="C44" s="97"/>
    </row>
    <row r="45" spans="1:3" ht="15" hidden="1">
      <c r="A45" s="12" t="s">
        <v>581</v>
      </c>
      <c r="B45" s="5" t="s">
        <v>286</v>
      </c>
      <c r="C45" s="97"/>
    </row>
    <row r="46" spans="1:3" ht="15" hidden="1">
      <c r="A46" s="12" t="s">
        <v>582</v>
      </c>
      <c r="B46" s="5" t="s">
        <v>286</v>
      </c>
      <c r="C46" s="97"/>
    </row>
    <row r="47" spans="1:3" ht="15" hidden="1">
      <c r="A47" s="12" t="s">
        <v>583</v>
      </c>
      <c r="B47" s="5" t="s">
        <v>286</v>
      </c>
      <c r="C47" s="97"/>
    </row>
    <row r="48" spans="1:3" ht="15" hidden="1">
      <c r="A48" s="12" t="s">
        <v>584</v>
      </c>
      <c r="B48" s="5" t="s">
        <v>286</v>
      </c>
      <c r="C48" s="97"/>
    </row>
    <row r="49" spans="1:3" ht="25.5">
      <c r="A49" s="6" t="s">
        <v>587</v>
      </c>
      <c r="B49" s="7" t="s">
        <v>286</v>
      </c>
      <c r="C49" s="97"/>
    </row>
    <row r="50" spans="1:3" ht="15" hidden="1">
      <c r="A50" s="12" t="s">
        <v>588</v>
      </c>
      <c r="B50" s="5" t="s">
        <v>287</v>
      </c>
      <c r="C50" s="97"/>
    </row>
    <row r="51" spans="1:3" ht="15" hidden="1">
      <c r="A51" s="12" t="s">
        <v>576</v>
      </c>
      <c r="B51" s="5" t="s">
        <v>287</v>
      </c>
      <c r="C51" s="97"/>
    </row>
    <row r="52" spans="1:3" ht="30" hidden="1">
      <c r="A52" s="12" t="s">
        <v>577</v>
      </c>
      <c r="B52" s="5" t="s">
        <v>287</v>
      </c>
      <c r="C52" s="97"/>
    </row>
    <row r="53" spans="1:3" ht="15" hidden="1">
      <c r="A53" s="12" t="s">
        <v>578</v>
      </c>
      <c r="B53" s="5" t="s">
        <v>287</v>
      </c>
      <c r="C53" s="97"/>
    </row>
    <row r="54" spans="1:3" ht="15" hidden="1">
      <c r="A54" s="12" t="s">
        <v>579</v>
      </c>
      <c r="B54" s="5" t="s">
        <v>287</v>
      </c>
      <c r="C54" s="97"/>
    </row>
    <row r="55" spans="1:3" ht="15" hidden="1">
      <c r="A55" s="12" t="s">
        <v>580</v>
      </c>
      <c r="B55" s="5" t="s">
        <v>287</v>
      </c>
      <c r="C55" s="97"/>
    </row>
    <row r="56" spans="1:3" ht="15" hidden="1">
      <c r="A56" s="12" t="s">
        <v>581</v>
      </c>
      <c r="B56" s="5" t="s">
        <v>287</v>
      </c>
      <c r="C56" s="97"/>
    </row>
    <row r="57" spans="1:3" ht="15" hidden="1">
      <c r="A57" s="12" t="s">
        <v>582</v>
      </c>
      <c r="B57" s="5" t="s">
        <v>287</v>
      </c>
      <c r="C57" s="97"/>
    </row>
    <row r="58" spans="1:3" ht="15" hidden="1">
      <c r="A58" s="12" t="s">
        <v>583</v>
      </c>
      <c r="B58" s="5" t="s">
        <v>287</v>
      </c>
      <c r="C58" s="97"/>
    </row>
    <row r="59" spans="1:3" ht="15" hidden="1">
      <c r="A59" s="12" t="s">
        <v>584</v>
      </c>
      <c r="B59" s="5" t="s">
        <v>287</v>
      </c>
      <c r="C59" s="97"/>
    </row>
    <row r="60" spans="1:3" ht="25.5">
      <c r="A60" s="6" t="s">
        <v>589</v>
      </c>
      <c r="B60" s="7" t="s">
        <v>287</v>
      </c>
      <c r="C60" s="97"/>
    </row>
    <row r="61" spans="1:3" ht="15" hidden="1">
      <c r="A61" s="12" t="s">
        <v>575</v>
      </c>
      <c r="B61" s="5" t="s">
        <v>288</v>
      </c>
      <c r="C61" s="97"/>
    </row>
    <row r="62" spans="1:3" ht="15" hidden="1">
      <c r="A62" s="12" t="s">
        <v>576</v>
      </c>
      <c r="B62" s="5" t="s">
        <v>288</v>
      </c>
      <c r="C62" s="97"/>
    </row>
    <row r="63" spans="1:3" ht="30" hidden="1">
      <c r="A63" s="12" t="s">
        <v>577</v>
      </c>
      <c r="B63" s="5" t="s">
        <v>288</v>
      </c>
      <c r="C63" s="97"/>
    </row>
    <row r="64" spans="1:3" ht="15" hidden="1">
      <c r="A64" s="12" t="s">
        <v>578</v>
      </c>
      <c r="B64" s="5" t="s">
        <v>288</v>
      </c>
      <c r="C64" s="97"/>
    </row>
    <row r="65" spans="1:3" ht="15" hidden="1">
      <c r="A65" s="12" t="s">
        <v>579</v>
      </c>
      <c r="B65" s="5" t="s">
        <v>288</v>
      </c>
      <c r="C65" s="97"/>
    </row>
    <row r="66" spans="1:3" ht="15" hidden="1">
      <c r="A66" s="12" t="s">
        <v>580</v>
      </c>
      <c r="B66" s="5" t="s">
        <v>288</v>
      </c>
      <c r="C66" s="97"/>
    </row>
    <row r="67" spans="1:3" ht="15" hidden="1">
      <c r="A67" s="12" t="s">
        <v>581</v>
      </c>
      <c r="B67" s="5" t="s">
        <v>288</v>
      </c>
      <c r="C67" s="97"/>
    </row>
    <row r="68" spans="1:3" ht="15" hidden="1">
      <c r="A68" s="12" t="s">
        <v>582</v>
      </c>
      <c r="B68" s="5" t="s">
        <v>288</v>
      </c>
      <c r="C68" s="97"/>
    </row>
    <row r="69" spans="1:3" ht="15" hidden="1">
      <c r="A69" s="12" t="s">
        <v>583</v>
      </c>
      <c r="B69" s="5" t="s">
        <v>288</v>
      </c>
      <c r="C69" s="97"/>
    </row>
    <row r="70" spans="1:3" ht="15" hidden="1">
      <c r="A70" s="12" t="s">
        <v>584</v>
      </c>
      <c r="B70" s="5" t="s">
        <v>288</v>
      </c>
      <c r="C70" s="97"/>
    </row>
    <row r="71" spans="1:3" ht="15">
      <c r="A71" s="6" t="s">
        <v>444</v>
      </c>
      <c r="B71" s="7" t="s">
        <v>288</v>
      </c>
      <c r="C71" s="127">
        <v>0</v>
      </c>
    </row>
    <row r="72" spans="1:3" ht="15" hidden="1">
      <c r="A72" s="12" t="s">
        <v>590</v>
      </c>
      <c r="B72" s="4" t="s">
        <v>330</v>
      </c>
      <c r="C72" s="97"/>
    </row>
    <row r="73" spans="1:3" ht="15" hidden="1">
      <c r="A73" s="12" t="s">
        <v>591</v>
      </c>
      <c r="B73" s="4" t="s">
        <v>330</v>
      </c>
      <c r="C73" s="97"/>
    </row>
    <row r="74" spans="1:3" ht="15" hidden="1">
      <c r="A74" s="12" t="s">
        <v>592</v>
      </c>
      <c r="B74" s="4" t="s">
        <v>330</v>
      </c>
      <c r="C74" s="97"/>
    </row>
    <row r="75" spans="1:3" ht="15" hidden="1">
      <c r="A75" s="4" t="s">
        <v>593</v>
      </c>
      <c r="B75" s="4" t="s">
        <v>330</v>
      </c>
      <c r="C75" s="97"/>
    </row>
    <row r="76" spans="1:3" ht="15" hidden="1">
      <c r="A76" s="4" t="s">
        <v>594</v>
      </c>
      <c r="B76" s="4" t="s">
        <v>330</v>
      </c>
      <c r="C76" s="97"/>
    </row>
    <row r="77" spans="1:3" ht="15" hidden="1">
      <c r="A77" s="4" t="s">
        <v>595</v>
      </c>
      <c r="B77" s="4" t="s">
        <v>330</v>
      </c>
      <c r="C77" s="97"/>
    </row>
    <row r="78" spans="1:3" ht="15" hidden="1">
      <c r="A78" s="12" t="s">
        <v>596</v>
      </c>
      <c r="B78" s="4" t="s">
        <v>330</v>
      </c>
      <c r="C78" s="97"/>
    </row>
    <row r="79" spans="1:3" ht="15" hidden="1">
      <c r="A79" s="12" t="s">
        <v>597</v>
      </c>
      <c r="B79" s="4" t="s">
        <v>330</v>
      </c>
      <c r="C79" s="97"/>
    </row>
    <row r="80" spans="1:3" ht="15" hidden="1">
      <c r="A80" s="12" t="s">
        <v>598</v>
      </c>
      <c r="B80" s="4" t="s">
        <v>330</v>
      </c>
      <c r="C80" s="97"/>
    </row>
    <row r="81" spans="1:3" ht="15" hidden="1">
      <c r="A81" s="12" t="s">
        <v>599</v>
      </c>
      <c r="B81" s="4" t="s">
        <v>330</v>
      </c>
      <c r="C81" s="97"/>
    </row>
    <row r="82" spans="1:3" ht="25.5">
      <c r="A82" s="6" t="s">
        <v>600</v>
      </c>
      <c r="B82" s="7" t="s">
        <v>330</v>
      </c>
      <c r="C82" s="97"/>
    </row>
    <row r="83" spans="1:3" ht="15">
      <c r="A83" s="12" t="s">
        <v>590</v>
      </c>
      <c r="B83" s="4" t="s">
        <v>331</v>
      </c>
      <c r="C83" s="97"/>
    </row>
    <row r="84" spans="1:3" ht="15">
      <c r="A84" s="12" t="s">
        <v>591</v>
      </c>
      <c r="B84" s="4" t="s">
        <v>331</v>
      </c>
      <c r="C84" s="97"/>
    </row>
    <row r="85" spans="1:3" ht="15">
      <c r="A85" s="12" t="s">
        <v>592</v>
      </c>
      <c r="B85" s="4" t="s">
        <v>331</v>
      </c>
      <c r="C85" s="97"/>
    </row>
    <row r="86" spans="1:3" ht="15">
      <c r="A86" s="4" t="s">
        <v>593</v>
      </c>
      <c r="B86" s="4" t="s">
        <v>331</v>
      </c>
      <c r="C86" s="97"/>
    </row>
    <row r="87" spans="1:3" ht="15">
      <c r="A87" s="4" t="s">
        <v>594</v>
      </c>
      <c r="B87" s="4" t="s">
        <v>331</v>
      </c>
      <c r="C87" s="97"/>
    </row>
    <row r="88" spans="1:3" ht="15">
      <c r="A88" s="4" t="s">
        <v>595</v>
      </c>
      <c r="B88" s="4" t="s">
        <v>331</v>
      </c>
      <c r="C88" s="97"/>
    </row>
    <row r="89" spans="1:3" ht="15">
      <c r="A89" s="12" t="s">
        <v>596</v>
      </c>
      <c r="B89" s="4" t="s">
        <v>331</v>
      </c>
      <c r="C89" s="97"/>
    </row>
    <row r="90" spans="1:3" ht="15">
      <c r="A90" s="12" t="s">
        <v>601</v>
      </c>
      <c r="B90" s="4" t="s">
        <v>331</v>
      </c>
      <c r="C90" s="97"/>
    </row>
    <row r="91" spans="1:3" ht="15">
      <c r="A91" s="12" t="s">
        <v>598</v>
      </c>
      <c r="B91" s="4" t="s">
        <v>331</v>
      </c>
      <c r="C91" s="97"/>
    </row>
    <row r="92" spans="1:3" ht="15">
      <c r="A92" s="12" t="s">
        <v>599</v>
      </c>
      <c r="B92" s="4" t="s">
        <v>331</v>
      </c>
      <c r="C92" s="97"/>
    </row>
    <row r="93" spans="1:3" ht="15">
      <c r="A93" s="14" t="s">
        <v>602</v>
      </c>
      <c r="B93" s="7" t="s">
        <v>331</v>
      </c>
      <c r="C93" s="127"/>
    </row>
    <row r="94" spans="1:3" ht="15" hidden="1">
      <c r="A94" s="12" t="s">
        <v>590</v>
      </c>
      <c r="B94" s="4" t="s">
        <v>335</v>
      </c>
      <c r="C94" s="97"/>
    </row>
    <row r="95" spans="1:3" ht="15" hidden="1">
      <c r="A95" s="12" t="s">
        <v>591</v>
      </c>
      <c r="B95" s="4" t="s">
        <v>335</v>
      </c>
      <c r="C95" s="97"/>
    </row>
    <row r="96" spans="1:3" ht="15" hidden="1">
      <c r="A96" s="12" t="s">
        <v>592</v>
      </c>
      <c r="B96" s="4" t="s">
        <v>335</v>
      </c>
      <c r="C96" s="97"/>
    </row>
    <row r="97" spans="1:3" ht="15" hidden="1">
      <c r="A97" s="4" t="s">
        <v>593</v>
      </c>
      <c r="B97" s="4" t="s">
        <v>335</v>
      </c>
      <c r="C97" s="97"/>
    </row>
    <row r="98" spans="1:3" ht="15" hidden="1">
      <c r="A98" s="4" t="s">
        <v>594</v>
      </c>
      <c r="B98" s="4" t="s">
        <v>335</v>
      </c>
      <c r="C98" s="97"/>
    </row>
    <row r="99" spans="1:3" ht="15" hidden="1">
      <c r="A99" s="4" t="s">
        <v>595</v>
      </c>
      <c r="B99" s="4" t="s">
        <v>335</v>
      </c>
      <c r="C99" s="97"/>
    </row>
    <row r="100" spans="1:3" ht="15" hidden="1">
      <c r="A100" s="12" t="s">
        <v>596</v>
      </c>
      <c r="B100" s="4" t="s">
        <v>335</v>
      </c>
      <c r="C100" s="97"/>
    </row>
    <row r="101" spans="1:3" ht="15" hidden="1">
      <c r="A101" s="12" t="s">
        <v>597</v>
      </c>
      <c r="B101" s="4" t="s">
        <v>335</v>
      </c>
      <c r="C101" s="97"/>
    </row>
    <row r="102" spans="1:3" ht="15" hidden="1">
      <c r="A102" s="12" t="s">
        <v>598</v>
      </c>
      <c r="B102" s="4" t="s">
        <v>335</v>
      </c>
      <c r="C102" s="97"/>
    </row>
    <row r="103" spans="1:3" ht="15" hidden="1">
      <c r="A103" s="12" t="s">
        <v>599</v>
      </c>
      <c r="B103" s="4" t="s">
        <v>335</v>
      </c>
      <c r="C103" s="97"/>
    </row>
    <row r="104" spans="1:3" ht="25.5">
      <c r="A104" s="6" t="s">
        <v>603</v>
      </c>
      <c r="B104" s="7" t="s">
        <v>335</v>
      </c>
      <c r="C104" s="97"/>
    </row>
    <row r="105" spans="1:3" ht="15">
      <c r="A105" s="12" t="s">
        <v>590</v>
      </c>
      <c r="B105" s="4" t="s">
        <v>336</v>
      </c>
      <c r="C105" s="97"/>
    </row>
    <row r="106" spans="1:3" ht="15">
      <c r="A106" s="12" t="s">
        <v>591</v>
      </c>
      <c r="B106" s="4" t="s">
        <v>336</v>
      </c>
      <c r="C106" s="97"/>
    </row>
    <row r="107" spans="1:3" ht="15">
      <c r="A107" s="12" t="s">
        <v>592</v>
      </c>
      <c r="B107" s="4" t="s">
        <v>336</v>
      </c>
      <c r="C107" s="97"/>
    </row>
    <row r="108" spans="1:3" ht="15">
      <c r="A108" s="4" t="s">
        <v>593</v>
      </c>
      <c r="B108" s="4" t="s">
        <v>336</v>
      </c>
      <c r="C108" s="97" t="s">
        <v>497</v>
      </c>
    </row>
    <row r="109" spans="1:3" ht="15">
      <c r="A109" s="4" t="s">
        <v>594</v>
      </c>
      <c r="B109" s="4" t="s">
        <v>336</v>
      </c>
      <c r="C109" s="97"/>
    </row>
    <row r="110" spans="1:3" ht="15">
      <c r="A110" s="4" t="s">
        <v>595</v>
      </c>
      <c r="B110" s="4" t="s">
        <v>336</v>
      </c>
      <c r="C110" s="97"/>
    </row>
    <row r="111" spans="1:3" ht="15">
      <c r="A111" s="12" t="s">
        <v>596</v>
      </c>
      <c r="B111" s="4" t="s">
        <v>336</v>
      </c>
      <c r="C111" s="97"/>
    </row>
    <row r="112" spans="1:3" ht="15">
      <c r="A112" s="12" t="s">
        <v>601</v>
      </c>
      <c r="B112" s="4" t="s">
        <v>336</v>
      </c>
      <c r="C112" s="97"/>
    </row>
    <row r="113" spans="1:3" ht="15">
      <c r="A113" s="12" t="s">
        <v>598</v>
      </c>
      <c r="B113" s="4" t="s">
        <v>336</v>
      </c>
      <c r="C113" s="97"/>
    </row>
    <row r="114" spans="1:3" ht="15">
      <c r="A114" s="12" t="s">
        <v>599</v>
      </c>
      <c r="B114" s="4" t="s">
        <v>336</v>
      </c>
      <c r="C114" s="97"/>
    </row>
    <row r="115" spans="1:3" ht="15">
      <c r="A115" s="14" t="s">
        <v>604</v>
      </c>
      <c r="B115" s="7" t="s">
        <v>336</v>
      </c>
      <c r="C115" s="127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25/2020. (XI.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29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6" t="s">
        <v>513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500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1763784</v>
      </c>
      <c r="D43" s="102"/>
      <c r="E43" s="102"/>
      <c r="F43" s="102">
        <f>SUM(C43:E43)</f>
        <v>1763784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v>425000</v>
      </c>
    </row>
    <row r="47" spans="1:6" ht="15" customHeight="1">
      <c r="A47" s="36" t="s">
        <v>6</v>
      </c>
      <c r="B47" s="46" t="s">
        <v>332</v>
      </c>
      <c r="C47" s="102">
        <f>SUM(C46)</f>
        <v>425000</v>
      </c>
      <c r="D47" s="102"/>
      <c r="E47" s="102"/>
      <c r="F47" s="102">
        <f>SUM(F46)</f>
        <v>425000</v>
      </c>
    </row>
    <row r="48" spans="1:6" ht="15" customHeight="1">
      <c r="A48" s="49" t="s">
        <v>16</v>
      </c>
      <c r="B48" s="87"/>
      <c r="C48" s="102">
        <f>C47+C43+C32+C18</f>
        <v>2188784</v>
      </c>
      <c r="D48" s="102"/>
      <c r="E48" s="102"/>
      <c r="F48" s="102">
        <f>SUM(C48:E48)</f>
        <v>2188784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338</v>
      </c>
      <c r="C61" s="102">
        <f>C60+C48</f>
        <v>2188784</v>
      </c>
      <c r="D61" s="102"/>
      <c r="E61" s="102"/>
      <c r="F61" s="102">
        <f>SUM(C61:E61)</f>
        <v>2188784</v>
      </c>
    </row>
    <row r="62" spans="1:6" ht="15" customHeight="1">
      <c r="A62" s="73" t="s">
        <v>488</v>
      </c>
      <c r="B62" s="86"/>
      <c r="C62" s="106">
        <f>C48-'kiadások működés Bölcsőde'!C74</f>
        <v>-57297686</v>
      </c>
      <c r="D62" s="102"/>
      <c r="E62" s="102"/>
      <c r="F62" s="106">
        <f>SUM(C62:E62)</f>
        <v>-57297686</v>
      </c>
    </row>
    <row r="63" spans="1:6" ht="15.75">
      <c r="A63" s="73" t="s">
        <v>50</v>
      </c>
      <c r="B63" s="52"/>
      <c r="C63" s="106">
        <f>C60-'kiadások működés Bölcsőde'!C97</f>
        <v>-442480</v>
      </c>
      <c r="D63" s="106"/>
      <c r="E63" s="106"/>
      <c r="F63" s="106">
        <f>SUM(C63:E63)</f>
        <v>-442480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202265</v>
      </c>
      <c r="D77" s="101"/>
      <c r="E77" s="101"/>
      <c r="F77" s="101">
        <f>SUM(C77:E77)</f>
        <v>202265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57537901</v>
      </c>
      <c r="D80" s="106"/>
      <c r="E80" s="106"/>
      <c r="F80" s="106">
        <f>SUM(C80:E80)</f>
        <v>57537901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57537901</v>
      </c>
      <c r="D83" s="102"/>
      <c r="E83" s="102"/>
      <c r="F83" s="102">
        <f>SUM(F78:F82)</f>
        <v>57537901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57740166</v>
      </c>
      <c r="D90" s="102">
        <f>SUM(D77+D83)</f>
        <v>0</v>
      </c>
      <c r="E90" s="102">
        <f>SUM(E77+E83)</f>
        <v>0</v>
      </c>
      <c r="F90" s="102">
        <f>SUM(F77+F83)</f>
        <v>57740166</v>
      </c>
    </row>
    <row r="91" spans="1:6" ht="15.75">
      <c r="A91" s="71" t="s">
        <v>475</v>
      </c>
      <c r="B91" s="72"/>
      <c r="C91" s="102">
        <f>C61+C90</f>
        <v>59928950</v>
      </c>
      <c r="D91" s="102"/>
      <c r="E91" s="102"/>
      <c r="F91" s="102">
        <f>F90+F61</f>
        <v>59928950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25/2020.(XI. 9.)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76" t="s">
        <v>518</v>
      </c>
      <c r="B1" s="177"/>
      <c r="C1" s="177"/>
      <c r="D1" s="177"/>
      <c r="E1" s="177"/>
      <c r="F1" s="177"/>
      <c r="G1" s="177"/>
    </row>
    <row r="2" spans="1:7" ht="23.25" customHeight="1">
      <c r="A2" s="179" t="s">
        <v>606</v>
      </c>
      <c r="B2" s="184"/>
      <c r="C2" s="184"/>
      <c r="D2" s="184"/>
      <c r="E2" s="184"/>
      <c r="F2" s="184"/>
      <c r="G2" s="184"/>
    </row>
    <row r="3" ht="15">
      <c r="A3" s="164"/>
    </row>
    <row r="4" spans="1:7" ht="15">
      <c r="A4" s="164"/>
      <c r="G4" s="65" t="s">
        <v>607</v>
      </c>
    </row>
    <row r="5" spans="1:7" ht="51" customHeight="1">
      <c r="A5" s="165" t="s">
        <v>608</v>
      </c>
      <c r="B5" s="166" t="s">
        <v>499</v>
      </c>
      <c r="C5" s="166" t="s">
        <v>61</v>
      </c>
      <c r="D5" s="166" t="s">
        <v>62</v>
      </c>
      <c r="E5" s="166" t="s">
        <v>56</v>
      </c>
      <c r="F5" s="166" t="s">
        <v>57</v>
      </c>
      <c r="G5" s="167" t="s">
        <v>59</v>
      </c>
    </row>
    <row r="6" spans="1:7" ht="15" customHeight="1">
      <c r="A6" s="166" t="s">
        <v>609</v>
      </c>
      <c r="B6" s="168"/>
      <c r="C6" s="168"/>
      <c r="D6" s="168"/>
      <c r="E6" s="168">
        <v>2</v>
      </c>
      <c r="F6" s="168"/>
      <c r="G6" s="89">
        <f>SUM(B6:F6)</f>
        <v>2</v>
      </c>
    </row>
    <row r="7" spans="1:7" ht="15" customHeight="1">
      <c r="A7" s="166" t="s">
        <v>610</v>
      </c>
      <c r="B7" s="168"/>
      <c r="C7" s="168"/>
      <c r="D7" s="168"/>
      <c r="E7" s="168">
        <v>17</v>
      </c>
      <c r="F7" s="168"/>
      <c r="G7" s="89">
        <f aca="true" t="shared" si="0" ref="G7:G28">SUM(B7:F7)</f>
        <v>17</v>
      </c>
    </row>
    <row r="8" spans="1:7" ht="15" customHeight="1">
      <c r="A8" s="166" t="s">
        <v>611</v>
      </c>
      <c r="B8" s="168"/>
      <c r="C8" s="168"/>
      <c r="D8" s="168"/>
      <c r="E8" s="168">
        <v>13</v>
      </c>
      <c r="F8" s="168"/>
      <c r="G8" s="89">
        <f t="shared" si="0"/>
        <v>13</v>
      </c>
    </row>
    <row r="9" spans="1:7" ht="15" customHeight="1">
      <c r="A9" s="166" t="s">
        <v>612</v>
      </c>
      <c r="B9" s="168"/>
      <c r="C9" s="168"/>
      <c r="D9" s="168"/>
      <c r="E9" s="168">
        <v>4</v>
      </c>
      <c r="F9" s="168"/>
      <c r="G9" s="89">
        <f t="shared" si="0"/>
        <v>4</v>
      </c>
    </row>
    <row r="10" spans="1:7" ht="15" customHeight="1">
      <c r="A10" s="165" t="s">
        <v>613</v>
      </c>
      <c r="B10" s="168"/>
      <c r="C10" s="168"/>
      <c r="D10" s="168"/>
      <c r="E10" s="169">
        <f>SUM(E6:E9)</f>
        <v>36</v>
      </c>
      <c r="F10" s="168"/>
      <c r="G10" s="170">
        <f t="shared" si="0"/>
        <v>36</v>
      </c>
    </row>
    <row r="11" spans="1:7" ht="15" customHeight="1">
      <c r="A11" s="166" t="s">
        <v>614</v>
      </c>
      <c r="B11" s="168">
        <v>1</v>
      </c>
      <c r="C11" s="168">
        <v>1</v>
      </c>
      <c r="D11" s="168"/>
      <c r="E11" s="168"/>
      <c r="F11" s="168"/>
      <c r="G11" s="89">
        <f t="shared" si="0"/>
        <v>2</v>
      </c>
    </row>
    <row r="12" spans="1:7" ht="15" customHeight="1">
      <c r="A12" s="166" t="s">
        <v>615</v>
      </c>
      <c r="B12" s="168"/>
      <c r="C12" s="168"/>
      <c r="D12" s="168"/>
      <c r="E12" s="168"/>
      <c r="F12" s="168"/>
      <c r="G12" s="89">
        <f t="shared" si="0"/>
        <v>0</v>
      </c>
    </row>
    <row r="13" spans="1:7" ht="15" customHeight="1">
      <c r="A13" s="166" t="s">
        <v>616</v>
      </c>
      <c r="B13" s="168">
        <v>2</v>
      </c>
      <c r="C13" s="168"/>
      <c r="D13" s="168">
        <v>14</v>
      </c>
      <c r="E13" s="168"/>
      <c r="F13" s="168">
        <v>1.5</v>
      </c>
      <c r="G13" s="89">
        <f t="shared" si="0"/>
        <v>17.5</v>
      </c>
    </row>
    <row r="14" spans="1:7" ht="15" customHeight="1">
      <c r="A14" s="166" t="s">
        <v>617</v>
      </c>
      <c r="B14" s="168">
        <v>3</v>
      </c>
      <c r="C14" s="168">
        <v>2</v>
      </c>
      <c r="D14" s="168">
        <v>11</v>
      </c>
      <c r="E14" s="168"/>
      <c r="F14" s="168">
        <v>2</v>
      </c>
      <c r="G14" s="89">
        <f t="shared" si="0"/>
        <v>18</v>
      </c>
    </row>
    <row r="15" spans="1:7" ht="15" customHeight="1">
      <c r="A15" s="166" t="s">
        <v>618</v>
      </c>
      <c r="B15" s="168">
        <v>5</v>
      </c>
      <c r="C15" s="168">
        <v>2</v>
      </c>
      <c r="D15" s="168">
        <v>6</v>
      </c>
      <c r="E15" s="168"/>
      <c r="F15" s="168">
        <v>6</v>
      </c>
      <c r="G15" s="89">
        <f t="shared" si="0"/>
        <v>19</v>
      </c>
    </row>
    <row r="16" spans="1:7" ht="15" customHeight="1">
      <c r="A16" s="166" t="s">
        <v>619</v>
      </c>
      <c r="B16" s="168"/>
      <c r="C16" s="168"/>
      <c r="D16" s="168">
        <v>2</v>
      </c>
      <c r="E16" s="168"/>
      <c r="F16" s="168"/>
      <c r="G16" s="89"/>
    </row>
    <row r="17" spans="1:7" ht="15" customHeight="1">
      <c r="A17" s="166" t="s">
        <v>620</v>
      </c>
      <c r="B17" s="168"/>
      <c r="C17" s="168"/>
      <c r="D17" s="168">
        <v>23</v>
      </c>
      <c r="E17" s="168"/>
      <c r="F17" s="168"/>
      <c r="G17" s="89"/>
    </row>
    <row r="18" spans="1:7" ht="15" customHeight="1">
      <c r="A18" s="166" t="s">
        <v>621</v>
      </c>
      <c r="B18" s="168"/>
      <c r="C18" s="168"/>
      <c r="D18" s="168">
        <v>14</v>
      </c>
      <c r="E18" s="168"/>
      <c r="F18" s="168"/>
      <c r="G18" s="89">
        <f t="shared" si="0"/>
        <v>14</v>
      </c>
    </row>
    <row r="19" spans="1:7" ht="15" customHeight="1">
      <c r="A19" s="166" t="s">
        <v>622</v>
      </c>
      <c r="B19" s="168"/>
      <c r="C19" s="168"/>
      <c r="D19" s="168">
        <v>1</v>
      </c>
      <c r="E19" s="168"/>
      <c r="F19" s="168"/>
      <c r="G19" s="89">
        <f t="shared" si="0"/>
        <v>1</v>
      </c>
    </row>
    <row r="20" spans="1:7" ht="15" customHeight="1">
      <c r="A20" s="165" t="s">
        <v>623</v>
      </c>
      <c r="B20" s="169">
        <f>SUM(B11:B19)</f>
        <v>11</v>
      </c>
      <c r="C20" s="169">
        <f>SUM(C11:C19)</f>
        <v>5</v>
      </c>
      <c r="D20" s="169">
        <f>SUM(D13:D19)</f>
        <v>71</v>
      </c>
      <c r="E20" s="168"/>
      <c r="F20" s="169">
        <f>SUM(F13:F19)</f>
        <v>9.5</v>
      </c>
      <c r="G20" s="170">
        <f t="shared" si="0"/>
        <v>96.5</v>
      </c>
    </row>
    <row r="21" spans="1:7" ht="15" customHeight="1">
      <c r="A21" s="171" t="s">
        <v>624</v>
      </c>
      <c r="B21" s="168"/>
      <c r="C21" s="168"/>
      <c r="D21" s="168"/>
      <c r="E21" s="168">
        <v>1</v>
      </c>
      <c r="F21" s="168"/>
      <c r="G21" s="89">
        <f t="shared" si="0"/>
        <v>1</v>
      </c>
    </row>
    <row r="22" spans="1:7" ht="15" customHeight="1">
      <c r="A22" s="166" t="s">
        <v>625</v>
      </c>
      <c r="B22" s="168"/>
      <c r="C22" s="168"/>
      <c r="D22" s="168"/>
      <c r="E22" s="168"/>
      <c r="F22" s="168">
        <v>11</v>
      </c>
      <c r="G22" s="89">
        <f t="shared" si="0"/>
        <v>11</v>
      </c>
    </row>
    <row r="23" spans="1:7" ht="15" customHeight="1">
      <c r="A23" s="166" t="s">
        <v>626</v>
      </c>
      <c r="B23" s="168"/>
      <c r="C23" s="168"/>
      <c r="D23" s="168"/>
      <c r="E23" s="168"/>
      <c r="F23" s="168">
        <v>57</v>
      </c>
      <c r="G23" s="89">
        <f t="shared" si="0"/>
        <v>57</v>
      </c>
    </row>
    <row r="24" spans="1:7" ht="15" customHeight="1">
      <c r="A24" s="165" t="s">
        <v>627</v>
      </c>
      <c r="B24" s="168"/>
      <c r="C24" s="168"/>
      <c r="D24" s="168"/>
      <c r="E24" s="169">
        <f>SUM(E21:E23)</f>
        <v>1</v>
      </c>
      <c r="F24" s="169">
        <f>SUM(F21:F23)</f>
        <v>68</v>
      </c>
      <c r="G24" s="170">
        <f t="shared" si="0"/>
        <v>69</v>
      </c>
    </row>
    <row r="25" spans="1:7" ht="15" customHeight="1">
      <c r="A25" s="166" t="s">
        <v>628</v>
      </c>
      <c r="B25" s="168"/>
      <c r="C25" s="168"/>
      <c r="D25" s="168"/>
      <c r="E25" s="168"/>
      <c r="F25" s="168">
        <v>1</v>
      </c>
      <c r="G25" s="89">
        <f t="shared" si="0"/>
        <v>1</v>
      </c>
    </row>
    <row r="26" spans="1:7" ht="15" customHeight="1">
      <c r="A26" s="166" t="s">
        <v>629</v>
      </c>
      <c r="B26" s="168"/>
      <c r="C26" s="168"/>
      <c r="D26" s="168"/>
      <c r="E26" s="168"/>
      <c r="F26" s="168">
        <v>9</v>
      </c>
      <c r="G26" s="89">
        <f t="shared" si="0"/>
        <v>9</v>
      </c>
    </row>
    <row r="27" spans="1:7" ht="15" customHeight="1">
      <c r="A27" s="171" t="s">
        <v>630</v>
      </c>
      <c r="B27" s="168"/>
      <c r="C27" s="168"/>
      <c r="D27" s="168"/>
      <c r="E27" s="168"/>
      <c r="F27" s="168">
        <v>1</v>
      </c>
      <c r="G27" s="89">
        <f t="shared" si="0"/>
        <v>1</v>
      </c>
    </row>
    <row r="28" spans="1:7" ht="15" customHeight="1">
      <c r="A28" s="165" t="s">
        <v>631</v>
      </c>
      <c r="B28" s="168"/>
      <c r="C28" s="168"/>
      <c r="D28" s="168"/>
      <c r="E28" s="168"/>
      <c r="F28" s="169">
        <v>11</v>
      </c>
      <c r="G28" s="170">
        <f t="shared" si="0"/>
        <v>11</v>
      </c>
    </row>
    <row r="29" spans="1:7" ht="37.5" customHeight="1">
      <c r="A29" s="165" t="s">
        <v>632</v>
      </c>
      <c r="B29" s="172">
        <f aca="true" t="shared" si="1" ref="B29:G29">SUM(B20)+B10+B24+B28</f>
        <v>11</v>
      </c>
      <c r="C29" s="172">
        <f t="shared" si="1"/>
        <v>5</v>
      </c>
      <c r="D29" s="172">
        <f t="shared" si="1"/>
        <v>71</v>
      </c>
      <c r="E29" s="172">
        <f t="shared" si="1"/>
        <v>37</v>
      </c>
      <c r="F29" s="172">
        <f t="shared" si="1"/>
        <v>88.5</v>
      </c>
      <c r="G29" s="172">
        <f t="shared" si="1"/>
        <v>212.5</v>
      </c>
    </row>
    <row r="30" spans="1:6" ht="15">
      <c r="A30" s="185"/>
      <c r="B30" s="186"/>
      <c r="C30" s="186"/>
      <c r="D30" s="186"/>
      <c r="E30" s="186"/>
      <c r="F30" s="186"/>
    </row>
    <row r="31" spans="1:6" ht="15">
      <c r="A31" s="187"/>
      <c r="B31" s="186"/>
      <c r="C31" s="186"/>
      <c r="D31" s="186"/>
      <c r="E31" s="186"/>
      <c r="F31" s="186"/>
    </row>
  </sheetData>
  <sheetProtection/>
  <mergeCells count="4">
    <mergeCell ref="A1:G1"/>
    <mergeCell ref="A2:G2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25/2020.  (XI. 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5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513</v>
      </c>
      <c r="B1" s="180"/>
      <c r="C1" s="180"/>
      <c r="D1" s="180"/>
      <c r="E1" s="180"/>
      <c r="F1" s="178"/>
    </row>
    <row r="2" spans="1:6" ht="19.5" customHeight="1">
      <c r="A2" s="175" t="s">
        <v>505</v>
      </c>
      <c r="B2" s="180"/>
      <c r="C2" s="180"/>
      <c r="D2" s="180"/>
      <c r="E2" s="180"/>
      <c r="F2" s="178"/>
    </row>
    <row r="3" ht="18">
      <c r="A3" s="44"/>
    </row>
    <row r="4" ht="15">
      <c r="A4" s="3" t="s">
        <v>500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38">
        <v>39150869</v>
      </c>
      <c r="D19" s="115"/>
      <c r="E19" s="115"/>
      <c r="F19" s="116">
        <f>SUM(C19:E19)</f>
        <v>39150869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30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1353000</v>
      </c>
      <c r="D23" s="115"/>
      <c r="E23" s="115"/>
      <c r="F23" s="116">
        <f>SUM(C23:E23)</f>
        <v>1353000</v>
      </c>
    </row>
    <row r="24" spans="1:6" ht="15">
      <c r="A24" s="47" t="s">
        <v>435</v>
      </c>
      <c r="B24" s="48" t="s">
        <v>125</v>
      </c>
      <c r="C24" s="117">
        <f>SUM(C19:C23)</f>
        <v>40503869</v>
      </c>
      <c r="D24" s="117"/>
      <c r="E24" s="117"/>
      <c r="F24" s="117">
        <f>SUM(F19:F23)</f>
        <v>40503869</v>
      </c>
    </row>
    <row r="25" spans="1:6" ht="15">
      <c r="A25" s="36" t="s">
        <v>406</v>
      </c>
      <c r="B25" s="48" t="s">
        <v>126</v>
      </c>
      <c r="C25" s="117">
        <v>7077826</v>
      </c>
      <c r="D25" s="117"/>
      <c r="E25" s="117"/>
      <c r="F25" s="117">
        <f>SUM(C25:E25)</f>
        <v>7077826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4537179</v>
      </c>
      <c r="D29" s="115"/>
      <c r="E29" s="115"/>
      <c r="F29" s="116">
        <f>SUM(C29:E29)</f>
        <v>4537179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436</v>
      </c>
      <c r="B32" s="30" t="s">
        <v>138</v>
      </c>
      <c r="C32" s="115">
        <v>172000</v>
      </c>
      <c r="D32" s="115"/>
      <c r="E32" s="115"/>
      <c r="F32" s="116">
        <f t="shared" si="0"/>
        <v>172000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>
        <f t="shared" si="0"/>
        <v>0</v>
      </c>
    </row>
    <row r="40" spans="1:6" ht="15">
      <c r="A40" s="6" t="s">
        <v>378</v>
      </c>
      <c r="B40" s="30" t="s">
        <v>150</v>
      </c>
      <c r="C40" s="115">
        <v>4407615</v>
      </c>
      <c r="D40" s="115"/>
      <c r="E40" s="115"/>
      <c r="F40" s="116">
        <f t="shared" si="0"/>
        <v>4407615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>
        <f t="shared" si="0"/>
        <v>0</v>
      </c>
    </row>
    <row r="43" spans="1:6" ht="15">
      <c r="A43" s="6" t="s">
        <v>379</v>
      </c>
      <c r="B43" s="30" t="s">
        <v>155</v>
      </c>
      <c r="C43" s="115">
        <v>70000</v>
      </c>
      <c r="D43" s="115"/>
      <c r="E43" s="115"/>
      <c r="F43" s="116">
        <f t="shared" si="0"/>
        <v>70000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>
        <f t="shared" si="0"/>
        <v>0</v>
      </c>
    </row>
    <row r="49" spans="1:6" ht="15">
      <c r="A49" s="6" t="s">
        <v>380</v>
      </c>
      <c r="B49" s="30" t="s">
        <v>164</v>
      </c>
      <c r="C49" s="115">
        <v>2717981</v>
      </c>
      <c r="D49" s="115"/>
      <c r="E49" s="115"/>
      <c r="F49" s="116">
        <f t="shared" si="0"/>
        <v>2717981</v>
      </c>
    </row>
    <row r="50" spans="1:6" ht="15">
      <c r="A50" s="36" t="s">
        <v>381</v>
      </c>
      <c r="B50" s="48" t="s">
        <v>165</v>
      </c>
      <c r="C50" s="117">
        <f>SUM(C29:C49)</f>
        <v>11904775</v>
      </c>
      <c r="D50" s="117"/>
      <c r="E50" s="117"/>
      <c r="F50" s="117">
        <f>SUM(F29:F49)</f>
        <v>11904775</v>
      </c>
    </row>
    <row r="51" spans="1:6" ht="15">
      <c r="A51" s="12" t="s">
        <v>166</v>
      </c>
      <c r="B51" s="27" t="s">
        <v>167</v>
      </c>
      <c r="C51" s="115"/>
      <c r="D51" s="115"/>
      <c r="E51" s="115"/>
      <c r="F51" s="116"/>
    </row>
    <row r="52" spans="1:6" ht="15">
      <c r="A52" s="12" t="s">
        <v>382</v>
      </c>
      <c r="B52" s="27" t="s">
        <v>168</v>
      </c>
      <c r="C52" s="115"/>
      <c r="D52" s="115"/>
      <c r="E52" s="115"/>
      <c r="F52" s="116"/>
    </row>
    <row r="53" spans="1:6" ht="15">
      <c r="A53" s="15" t="s">
        <v>412</v>
      </c>
      <c r="B53" s="27" t="s">
        <v>169</v>
      </c>
      <c r="C53" s="115"/>
      <c r="D53" s="115"/>
      <c r="E53" s="115"/>
      <c r="F53" s="116"/>
    </row>
    <row r="54" spans="1:6" ht="15">
      <c r="A54" s="15" t="s">
        <v>413</v>
      </c>
      <c r="B54" s="27" t="s">
        <v>170</v>
      </c>
      <c r="C54" s="115"/>
      <c r="D54" s="115"/>
      <c r="E54" s="115"/>
      <c r="F54" s="116"/>
    </row>
    <row r="55" spans="1:6" ht="15">
      <c r="A55" s="15" t="s">
        <v>414</v>
      </c>
      <c r="B55" s="27" t="s">
        <v>171</v>
      </c>
      <c r="C55" s="115"/>
      <c r="D55" s="115"/>
      <c r="E55" s="115"/>
      <c r="F55" s="116"/>
    </row>
    <row r="56" spans="1:6" ht="15">
      <c r="A56" s="12" t="s">
        <v>415</v>
      </c>
      <c r="B56" s="27" t="s">
        <v>172</v>
      </c>
      <c r="C56" s="115"/>
      <c r="D56" s="115"/>
      <c r="E56" s="115"/>
      <c r="F56" s="116"/>
    </row>
    <row r="57" spans="1:6" ht="15">
      <c r="A57" s="12" t="s">
        <v>416</v>
      </c>
      <c r="B57" s="27" t="s">
        <v>173</v>
      </c>
      <c r="C57" s="115"/>
      <c r="D57" s="115"/>
      <c r="E57" s="115"/>
      <c r="F57" s="116"/>
    </row>
    <row r="58" spans="1:6" ht="15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/>
      <c r="D59" s="117"/>
      <c r="E59" s="117"/>
      <c r="F59" s="117"/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/>
      <c r="D61" s="115"/>
      <c r="E61" s="115"/>
      <c r="F61" s="116"/>
    </row>
    <row r="62" spans="1:6" ht="30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30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/>
      <c r="D65" s="115"/>
      <c r="E65" s="115"/>
      <c r="F65" s="116"/>
    </row>
    <row r="66" spans="1:6" ht="30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/>
      <c r="D70" s="115"/>
      <c r="E70" s="115"/>
      <c r="F70" s="116"/>
    </row>
    <row r="71" spans="1:6" ht="15">
      <c r="A71" s="17" t="s">
        <v>51</v>
      </c>
      <c r="B71" s="27" t="s">
        <v>501</v>
      </c>
      <c r="C71" s="115"/>
      <c r="D71" s="115"/>
      <c r="E71" s="115"/>
      <c r="F71" s="116"/>
    </row>
    <row r="72" spans="1:6" ht="15">
      <c r="A72" s="17" t="s">
        <v>52</v>
      </c>
      <c r="B72" s="27" t="s">
        <v>501</v>
      </c>
      <c r="C72" s="115"/>
      <c r="D72" s="115"/>
      <c r="E72" s="115"/>
      <c r="F72" s="116"/>
    </row>
    <row r="73" spans="1:6" ht="15">
      <c r="A73" s="45" t="s">
        <v>390</v>
      </c>
      <c r="B73" s="48" t="s">
        <v>191</v>
      </c>
      <c r="C73" s="117"/>
      <c r="D73" s="117"/>
      <c r="E73" s="117"/>
      <c r="F73" s="117"/>
    </row>
    <row r="74" spans="1:6" ht="15.75">
      <c r="A74" s="49" t="s">
        <v>16</v>
      </c>
      <c r="B74" s="48"/>
      <c r="C74" s="117">
        <f>C24+C25+C50+C59+C73</f>
        <v>59486470</v>
      </c>
      <c r="D74" s="115"/>
      <c r="E74" s="115"/>
      <c r="F74" s="116">
        <f>SUM(C74:E74)</f>
        <v>59486470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/>
      <c r="D76" s="115"/>
      <c r="E76" s="115"/>
      <c r="F76" s="116"/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422819</v>
      </c>
      <c r="D78" s="115"/>
      <c r="E78" s="115"/>
      <c r="F78" s="116">
        <f>SUM(C78:E78)</f>
        <v>422819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/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19661</v>
      </c>
      <c r="D81" s="115"/>
      <c r="E81" s="115"/>
      <c r="F81" s="116">
        <f>SUM(C81:E81)</f>
        <v>19661</v>
      </c>
    </row>
    <row r="82" spans="1:6" ht="15">
      <c r="A82" s="46" t="s">
        <v>392</v>
      </c>
      <c r="B82" s="48" t="s">
        <v>205</v>
      </c>
      <c r="C82" s="117">
        <f>SUM(C75:C81)</f>
        <v>442480</v>
      </c>
      <c r="D82" s="117"/>
      <c r="E82" s="117"/>
      <c r="F82" s="117">
        <f>SUM(F75:F81)</f>
        <v>442480</v>
      </c>
    </row>
    <row r="83" spans="1:6" ht="15">
      <c r="A83" s="12" t="s">
        <v>206</v>
      </c>
      <c r="B83" s="27" t="s">
        <v>207</v>
      </c>
      <c r="C83" s="115"/>
      <c r="D83" s="115"/>
      <c r="E83" s="115"/>
      <c r="F83" s="116">
        <f>SUM(C83:E83)</f>
        <v>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>
        <f>SUM(C84:E84)</f>
        <v>0</v>
      </c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/>
      <c r="D86" s="115"/>
      <c r="E86" s="115"/>
      <c r="F86" s="116">
        <f>SUM(C86:E86)</f>
        <v>0</v>
      </c>
    </row>
    <row r="87" spans="1:6" ht="15">
      <c r="A87" s="45" t="s">
        <v>393</v>
      </c>
      <c r="B87" s="48" t="s">
        <v>214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30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/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30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5"/>
      <c r="D96" s="115"/>
      <c r="E96" s="115"/>
      <c r="F96" s="116"/>
    </row>
    <row r="97" spans="1:6" ht="15.75">
      <c r="A97" s="49" t="s">
        <v>15</v>
      </c>
      <c r="B97" s="48"/>
      <c r="C97" s="117">
        <f>C96+C87+C82</f>
        <v>442480</v>
      </c>
      <c r="D97" s="115"/>
      <c r="E97" s="115"/>
      <c r="F97" s="116">
        <f>SUM(C97:E97)</f>
        <v>442480</v>
      </c>
    </row>
    <row r="98" spans="1:6" ht="15.75">
      <c r="A98" s="32" t="s">
        <v>437</v>
      </c>
      <c r="B98" s="33" t="s">
        <v>226</v>
      </c>
      <c r="C98" s="117">
        <f>C96+C87+C82+C73+C59+C50+C25+C24</f>
        <v>59928950</v>
      </c>
      <c r="D98" s="117"/>
      <c r="E98" s="117"/>
      <c r="F98" s="117">
        <f>F96+F87+F82+F73+F59+F50+F25+F24</f>
        <v>59928950</v>
      </c>
    </row>
    <row r="99" spans="1:25" ht="15">
      <c r="A99" s="12" t="s">
        <v>430</v>
      </c>
      <c r="B99" s="4" t="s">
        <v>227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17">
        <f>C121+C98</f>
        <v>59928950</v>
      </c>
      <c r="D122" s="117"/>
      <c r="E122" s="117"/>
      <c r="F122" s="117">
        <f>F121+F98</f>
        <v>59928950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25/2020.(XI. 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8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76" t="s">
        <v>514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32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1430000</v>
      </c>
      <c r="D43" s="102"/>
      <c r="E43" s="102"/>
      <c r="F43" s="102">
        <f>SUM(C43:E43)</f>
        <v>1430000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1430000</v>
      </c>
      <c r="D48" s="102"/>
      <c r="E48" s="102"/>
      <c r="F48" s="102">
        <f>SUM(C48:E48)</f>
        <v>1430000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.75">
      <c r="A61" s="43" t="s">
        <v>7</v>
      </c>
      <c r="B61" s="32" t="s">
        <v>338</v>
      </c>
      <c r="C61" s="102">
        <f>C60+C48</f>
        <v>1430000</v>
      </c>
      <c r="D61" s="102"/>
      <c r="E61" s="102"/>
      <c r="F61" s="102">
        <f>SUM(C61:E61)</f>
        <v>1430000</v>
      </c>
    </row>
    <row r="62" spans="1:6" ht="15.75">
      <c r="A62" s="73" t="s">
        <v>488</v>
      </c>
      <c r="B62" s="86"/>
      <c r="C62" s="106">
        <f>C48-'kiadások működés Könyvtár'!C74</f>
        <v>-31105100</v>
      </c>
      <c r="D62" s="106"/>
      <c r="E62" s="106"/>
      <c r="F62" s="106">
        <f>SUM(C62:E62)</f>
        <v>-31105100</v>
      </c>
    </row>
    <row r="63" spans="1:6" ht="15.75">
      <c r="A63" s="73" t="s">
        <v>50</v>
      </c>
      <c r="B63" s="52"/>
      <c r="C63" s="106">
        <f>C60-'kiadások működés Könyvtár'!C97</f>
        <v>-753110</v>
      </c>
      <c r="D63" s="106"/>
      <c r="E63" s="106"/>
      <c r="F63" s="106">
        <f>SUM(C63:E63)</f>
        <v>-753110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461308</v>
      </c>
      <c r="D77" s="101"/>
      <c r="E77" s="101"/>
      <c r="F77" s="101">
        <f>SUM(C77:E77)</f>
        <v>461308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6">
        <v>31396902</v>
      </c>
      <c r="D80" s="106"/>
      <c r="E80" s="106"/>
      <c r="F80" s="106">
        <f>SUM(C80:E80)</f>
        <v>31396902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31396902</v>
      </c>
      <c r="D83" s="102"/>
      <c r="E83" s="102"/>
      <c r="F83" s="102">
        <f>SUM(F78:F82)</f>
        <v>31396902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31858210</v>
      </c>
      <c r="D90" s="102">
        <f>SUM(D77+D83)</f>
        <v>0</v>
      </c>
      <c r="E90" s="102">
        <f>SUM(E77+E83)</f>
        <v>0</v>
      </c>
      <c r="F90" s="102">
        <f>SUM(F77+F83)</f>
        <v>31858210</v>
      </c>
    </row>
    <row r="91" spans="1:6" ht="15.75">
      <c r="A91" s="71" t="s">
        <v>475</v>
      </c>
      <c r="B91" s="72"/>
      <c r="C91" s="102">
        <f>C61+C90</f>
        <v>33288210</v>
      </c>
      <c r="D91" s="102"/>
      <c r="E91" s="102"/>
      <c r="F91" s="102">
        <f>F90+F61</f>
        <v>33288210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25/2020.(XI. 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0">
      <selection activeCell="D80" sqref="D8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514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32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16428560</v>
      </c>
      <c r="D19" s="105"/>
      <c r="E19" s="105"/>
      <c r="F19" s="106">
        <f>SUM(C19:E19)</f>
        <v>16428560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/>
      <c r="D23" s="105"/>
      <c r="E23" s="105"/>
      <c r="F23" s="106">
        <f>SUM(C23:E23)</f>
        <v>0</v>
      </c>
    </row>
    <row r="24" spans="1:6" ht="15">
      <c r="A24" s="47" t="s">
        <v>435</v>
      </c>
      <c r="B24" s="48" t="s">
        <v>125</v>
      </c>
      <c r="C24" s="102">
        <f>SUM(C19:C23)</f>
        <v>16428560</v>
      </c>
      <c r="D24" s="102"/>
      <c r="E24" s="102"/>
      <c r="F24" s="102">
        <f>SUM(F19:F23)</f>
        <v>16428560</v>
      </c>
    </row>
    <row r="25" spans="1:6" ht="15">
      <c r="A25" s="36" t="s">
        <v>406</v>
      </c>
      <c r="B25" s="48" t="s">
        <v>126</v>
      </c>
      <c r="C25" s="102">
        <v>3180822</v>
      </c>
      <c r="D25" s="102"/>
      <c r="E25" s="102"/>
      <c r="F25" s="102">
        <f>SUM(C25:E25)</f>
        <v>3180822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5070632</v>
      </c>
      <c r="D29" s="105"/>
      <c r="E29" s="105"/>
      <c r="F29" s="106">
        <f aca="true" t="shared" si="0" ref="F29:F49">SUM(C29:E29)</f>
        <v>5070632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1339520</v>
      </c>
      <c r="D32" s="105"/>
      <c r="E32" s="105"/>
      <c r="F32" s="106">
        <f t="shared" si="0"/>
        <v>1339520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3935635</v>
      </c>
      <c r="D40" s="105"/>
      <c r="E40" s="105"/>
      <c r="F40" s="106">
        <f t="shared" si="0"/>
        <v>3935635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82000</v>
      </c>
      <c r="D43" s="105"/>
      <c r="E43" s="105"/>
      <c r="F43" s="106">
        <f t="shared" si="0"/>
        <v>82000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2497931</v>
      </c>
      <c r="D49" s="105"/>
      <c r="E49" s="105"/>
      <c r="F49" s="106">
        <f t="shared" si="0"/>
        <v>2497931</v>
      </c>
    </row>
    <row r="50" spans="1:6" ht="15">
      <c r="A50" s="36" t="s">
        <v>381</v>
      </c>
      <c r="B50" s="48" t="s">
        <v>165</v>
      </c>
      <c r="C50" s="102">
        <f>SUM(C29:C49)</f>
        <v>12925718</v>
      </c>
      <c r="D50" s="102"/>
      <c r="E50" s="102"/>
      <c r="F50" s="102">
        <f>SUM(F29:F49)</f>
        <v>12925718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 t="s">
        <v>497</v>
      </c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15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32535100</v>
      </c>
      <c r="D74" s="105"/>
      <c r="E74" s="105"/>
      <c r="F74" s="102">
        <f>SUM(C74:E74)</f>
        <v>32535100</v>
      </c>
    </row>
    <row r="75" spans="1:6" ht="15">
      <c r="A75" s="31" t="s">
        <v>192</v>
      </c>
      <c r="B75" s="27" t="s">
        <v>193</v>
      </c>
      <c r="C75" s="105">
        <v>243500</v>
      </c>
      <c r="D75" s="105"/>
      <c r="E75" s="105"/>
      <c r="F75" s="106">
        <f>SUM(C75:E75)</f>
        <v>243500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/>
    </row>
    <row r="77" spans="1:6" ht="15">
      <c r="A77" s="31" t="s">
        <v>195</v>
      </c>
      <c r="B77" s="27" t="s">
        <v>196</v>
      </c>
      <c r="C77" s="105"/>
      <c r="D77" s="105"/>
      <c r="E77" s="105"/>
      <c r="F77" s="106">
        <f>SUM(C77:E77)</f>
        <v>0</v>
      </c>
    </row>
    <row r="78" spans="1:6" ht="15">
      <c r="A78" s="31" t="s">
        <v>197</v>
      </c>
      <c r="B78" s="27" t="s">
        <v>198</v>
      </c>
      <c r="C78" s="105">
        <v>349500</v>
      </c>
      <c r="D78" s="105"/>
      <c r="E78" s="105"/>
      <c r="F78" s="106">
        <f>SUM(C78:E78)</f>
        <v>349500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160110</v>
      </c>
      <c r="D81" s="105"/>
      <c r="E81" s="105"/>
      <c r="F81" s="106">
        <f>SUM(C81:E81)</f>
        <v>160110</v>
      </c>
    </row>
    <row r="82" spans="1:6" ht="15">
      <c r="A82" s="46" t="s">
        <v>392</v>
      </c>
      <c r="B82" s="48" t="s">
        <v>205</v>
      </c>
      <c r="C82" s="102">
        <f>SUM(C75:C81)</f>
        <v>753110</v>
      </c>
      <c r="D82" s="102"/>
      <c r="E82" s="102"/>
      <c r="F82" s="102">
        <f>SUM(F75:F81)</f>
        <v>753110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15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15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C96+C87+C82</f>
        <v>753110</v>
      </c>
      <c r="D97" s="105"/>
      <c r="E97" s="105"/>
      <c r="F97" s="102">
        <f>SUM(C97:E97)</f>
        <v>753110</v>
      </c>
    </row>
    <row r="98" spans="1:6" ht="15.75">
      <c r="A98" s="32" t="s">
        <v>437</v>
      </c>
      <c r="B98" s="33" t="s">
        <v>226</v>
      </c>
      <c r="C98" s="102">
        <f>C96+C87+C82+C73+C59+C50+C25+C24</f>
        <v>33288210</v>
      </c>
      <c r="D98" s="102"/>
      <c r="E98" s="102"/>
      <c r="F98" s="102">
        <f>F96+F87+F82+F73+F59+F50+F25+F24</f>
        <v>33288210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33288210</v>
      </c>
      <c r="D122" s="102"/>
      <c r="E122" s="102"/>
      <c r="F122" s="102">
        <f>F121+F98</f>
        <v>33288210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25/2020.(XI. 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4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76" t="s">
        <v>515</v>
      </c>
      <c r="B1" s="177"/>
      <c r="C1" s="177"/>
      <c r="D1" s="177"/>
      <c r="E1" s="177"/>
      <c r="F1" s="178"/>
    </row>
    <row r="2" spans="1:6" ht="23.25" customHeight="1">
      <c r="A2" s="179" t="s">
        <v>506</v>
      </c>
      <c r="B2" s="180"/>
      <c r="C2" s="180"/>
      <c r="D2" s="180"/>
      <c r="E2" s="180"/>
      <c r="F2" s="178"/>
    </row>
    <row r="3" ht="18">
      <c r="A3" s="66"/>
    </row>
    <row r="4" ht="15">
      <c r="A4" t="s">
        <v>31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4305506</v>
      </c>
      <c r="D43" s="102"/>
      <c r="E43" s="102"/>
      <c r="F43" s="102">
        <f>SUM(C43:E43)</f>
        <v>4305506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4305506</v>
      </c>
      <c r="D48" s="102"/>
      <c r="E48" s="102"/>
      <c r="F48" s="102">
        <f>SUM(C48:E48)</f>
        <v>4305506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4305506</v>
      </c>
      <c r="D66" s="102"/>
      <c r="E66" s="102"/>
      <c r="F66" s="102">
        <f>F64+F47+F60+F43+F32+F18</f>
        <v>4305506</v>
      </c>
    </row>
    <row r="67" spans="1:6" ht="15.75">
      <c r="A67" s="73" t="s">
        <v>49</v>
      </c>
      <c r="B67" s="52"/>
      <c r="C67" s="106">
        <f>C48-'kiadások működés Zengő Óvoda'!C74</f>
        <v>-385278475</v>
      </c>
      <c r="D67" s="106"/>
      <c r="E67" s="106"/>
      <c r="F67" s="106">
        <f>SUM(C67:E67)</f>
        <v>-385278475</v>
      </c>
    </row>
    <row r="68" spans="1:6" ht="15.75">
      <c r="A68" s="73" t="s">
        <v>50</v>
      </c>
      <c r="B68" s="52"/>
      <c r="C68" s="106">
        <f>C65-'kiadások működés Zengő Óvoda'!C97</f>
        <v>-4316960</v>
      </c>
      <c r="D68" s="106"/>
      <c r="E68" s="106"/>
      <c r="F68" s="106">
        <f>SUM(C68:E68)</f>
        <v>-4316960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1"/>
      <c r="D77" s="101"/>
      <c r="E77" s="101"/>
      <c r="F77" s="101"/>
    </row>
    <row r="78" spans="1:6" ht="15" hidden="1">
      <c r="A78" s="4" t="s">
        <v>47</v>
      </c>
      <c r="B78" s="4" t="s">
        <v>351</v>
      </c>
      <c r="C78" s="101"/>
      <c r="D78" s="101"/>
      <c r="E78" s="101"/>
      <c r="F78" s="101"/>
    </row>
    <row r="79" spans="1:6" ht="15" hidden="1">
      <c r="A79" s="4" t="s">
        <v>48</v>
      </c>
      <c r="B79" s="4" t="s">
        <v>351</v>
      </c>
      <c r="C79" s="101"/>
      <c r="D79" s="101"/>
      <c r="E79" s="101"/>
      <c r="F79" s="101"/>
    </row>
    <row r="80" spans="1:6" ht="15" hidden="1">
      <c r="A80" s="4" t="s">
        <v>45</v>
      </c>
      <c r="B80" s="4" t="s">
        <v>352</v>
      </c>
      <c r="C80" s="101"/>
      <c r="D80" s="101"/>
      <c r="E80" s="101"/>
      <c r="F80" s="101"/>
    </row>
    <row r="81" spans="1:6" ht="15" hidden="1">
      <c r="A81" s="4" t="s">
        <v>46</v>
      </c>
      <c r="B81" s="4" t="s">
        <v>352</v>
      </c>
      <c r="C81" s="101"/>
      <c r="D81" s="101"/>
      <c r="E81" s="101"/>
      <c r="F81" s="101"/>
    </row>
    <row r="82" spans="1:6" ht="15">
      <c r="A82" s="6" t="s">
        <v>11</v>
      </c>
      <c r="B82" s="6" t="s">
        <v>353</v>
      </c>
      <c r="C82" s="101">
        <v>247272</v>
      </c>
      <c r="D82" s="101"/>
      <c r="E82" s="101"/>
      <c r="F82" s="101">
        <f>SUM(C82:E82)</f>
        <v>247272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389348163</v>
      </c>
      <c r="D85" s="106"/>
      <c r="E85" s="106"/>
      <c r="F85" s="106">
        <f>SUM(C85:E85)</f>
        <v>389348163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SUM(C83:C87)</f>
        <v>389348163</v>
      </c>
      <c r="D88" s="102"/>
      <c r="E88" s="102"/>
      <c r="F88" s="102">
        <f>SUM(F83:F87)</f>
        <v>389348163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7" ht="15.75">
      <c r="A95" s="37" t="s">
        <v>14</v>
      </c>
      <c r="B95" s="38" t="s">
        <v>374</v>
      </c>
      <c r="C95" s="102">
        <f>SUM(C82+C88)</f>
        <v>389595435</v>
      </c>
      <c r="D95" s="102">
        <f>SUM(D82+D88)</f>
        <v>0</v>
      </c>
      <c r="E95" s="102">
        <f>SUM(E82+E88)</f>
        <v>0</v>
      </c>
      <c r="F95" s="102">
        <f>SUM(F82+F88)</f>
        <v>389595435</v>
      </c>
      <c r="G95" s="102">
        <f>SUM(G82+G88)</f>
        <v>0</v>
      </c>
    </row>
    <row r="96" spans="1:6" ht="15.75">
      <c r="A96" s="71" t="s">
        <v>475</v>
      </c>
      <c r="B96" s="72"/>
      <c r="C96" s="102">
        <f>C66+C95</f>
        <v>393900941</v>
      </c>
      <c r="D96" s="102"/>
      <c r="E96" s="102"/>
      <c r="F96" s="10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25/2020(XI. 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6">
      <selection activeCell="C32" sqref="C3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76" t="s">
        <v>516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31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250529732</v>
      </c>
      <c r="D19" s="105"/>
      <c r="E19" s="105"/>
      <c r="F19" s="106">
        <f>SUM(C19:E19)</f>
        <v>250529732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2390765</v>
      </c>
      <c r="D23" s="105"/>
      <c r="E23" s="105"/>
      <c r="F23" s="106">
        <f>SUM(C23:E23)</f>
        <v>2390765</v>
      </c>
    </row>
    <row r="24" spans="1:6" ht="15">
      <c r="A24" s="47" t="s">
        <v>435</v>
      </c>
      <c r="B24" s="48" t="s">
        <v>125</v>
      </c>
      <c r="C24" s="102">
        <f>SUM(C19:C23)</f>
        <v>252920497</v>
      </c>
      <c r="D24" s="102"/>
      <c r="E24" s="102"/>
      <c r="F24" s="102">
        <f>SUM(F19:F23)</f>
        <v>252920497</v>
      </c>
    </row>
    <row r="25" spans="1:6" ht="15">
      <c r="A25" s="36" t="s">
        <v>406</v>
      </c>
      <c r="B25" s="48" t="s">
        <v>126</v>
      </c>
      <c r="C25" s="102">
        <v>50222211</v>
      </c>
      <c r="D25" s="102"/>
      <c r="E25" s="102"/>
      <c r="F25" s="102">
        <f>SUM(C25:E25)</f>
        <v>50222211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3590000</v>
      </c>
      <c r="D29" s="105"/>
      <c r="E29" s="105"/>
      <c r="F29" s="106">
        <f aca="true" t="shared" si="0" ref="F29:F49">SUM(C29:E29)</f>
        <v>3590000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581710</v>
      </c>
      <c r="D32" s="105"/>
      <c r="E32" s="105"/>
      <c r="F32" s="106">
        <f t="shared" si="0"/>
        <v>581710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64531355</v>
      </c>
      <c r="D40" s="105"/>
      <c r="E40" s="105"/>
      <c r="F40" s="106">
        <f t="shared" si="0"/>
        <v>64531355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135000</v>
      </c>
      <c r="D43" s="105"/>
      <c r="E43" s="105"/>
      <c r="F43" s="106">
        <f t="shared" si="0"/>
        <v>135000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17603208</v>
      </c>
      <c r="D49" s="105"/>
      <c r="E49" s="105"/>
      <c r="F49" s="106">
        <f t="shared" si="0"/>
        <v>17603208</v>
      </c>
    </row>
    <row r="50" spans="1:6" ht="15">
      <c r="A50" s="36" t="s">
        <v>381</v>
      </c>
      <c r="B50" s="48" t="s">
        <v>165</v>
      </c>
      <c r="C50" s="102">
        <f>SUM(C29:C49)</f>
        <v>86441273</v>
      </c>
      <c r="D50" s="102"/>
      <c r="E50" s="102"/>
      <c r="F50" s="102">
        <f>SUM(F29:F49)</f>
        <v>86441273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389583981</v>
      </c>
      <c r="D74" s="105"/>
      <c r="E74" s="105"/>
      <c r="F74" s="102">
        <f>SUM(C74:E74)</f>
        <v>389583981</v>
      </c>
    </row>
    <row r="75" spans="1:6" ht="15">
      <c r="A75" s="31" t="s">
        <v>192</v>
      </c>
      <c r="B75" s="27" t="s">
        <v>193</v>
      </c>
      <c r="C75" s="105"/>
      <c r="D75" s="105"/>
      <c r="E75" s="105"/>
      <c r="F75" s="106"/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195</v>
      </c>
      <c r="B77" s="27" t="s">
        <v>196</v>
      </c>
      <c r="C77" s="105">
        <v>750000</v>
      </c>
      <c r="D77" s="105"/>
      <c r="E77" s="105"/>
      <c r="F77" s="106">
        <f t="shared" si="1"/>
        <v>750000</v>
      </c>
    </row>
    <row r="78" spans="1:6" ht="15">
      <c r="A78" s="31" t="s">
        <v>197</v>
      </c>
      <c r="B78" s="27" t="s">
        <v>198</v>
      </c>
      <c r="C78" s="105">
        <v>2649180</v>
      </c>
      <c r="D78" s="105"/>
      <c r="E78" s="105"/>
      <c r="F78" s="106">
        <f>SUM(C78:E78)</f>
        <v>2649180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>
        <f t="shared" si="1"/>
        <v>0</v>
      </c>
    </row>
    <row r="80" spans="1:6" ht="15">
      <c r="A80" s="5" t="s">
        <v>201</v>
      </c>
      <c r="B80" s="27" t="s">
        <v>202</v>
      </c>
      <c r="C80" s="105"/>
      <c r="D80" s="105"/>
      <c r="E80" s="105"/>
      <c r="F80" s="106">
        <f t="shared" si="1"/>
        <v>0</v>
      </c>
    </row>
    <row r="81" spans="1:6" ht="15">
      <c r="A81" s="5" t="s">
        <v>203</v>
      </c>
      <c r="B81" s="27" t="s">
        <v>204</v>
      </c>
      <c r="C81" s="105">
        <v>917780</v>
      </c>
      <c r="D81" s="105"/>
      <c r="E81" s="105"/>
      <c r="F81" s="106">
        <f t="shared" si="1"/>
        <v>917780</v>
      </c>
    </row>
    <row r="82" spans="1:6" ht="15">
      <c r="A82" s="46" t="s">
        <v>392</v>
      </c>
      <c r="B82" s="48" t="s">
        <v>205</v>
      </c>
      <c r="C82" s="102">
        <f>SUM(C75:C81)</f>
        <v>4316960</v>
      </c>
      <c r="D82" s="102"/>
      <c r="E82" s="102"/>
      <c r="F82" s="102">
        <f>SUM(F75:F81)</f>
        <v>4316960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5">
        <f>C96+C87+C82</f>
        <v>4316960</v>
      </c>
      <c r="D97" s="105"/>
      <c r="E97" s="105"/>
      <c r="F97" s="106">
        <f>SUM(C97:E97)</f>
        <v>4316960</v>
      </c>
    </row>
    <row r="98" spans="1:6" ht="15.75">
      <c r="A98" s="32" t="s">
        <v>437</v>
      </c>
      <c r="B98" s="33" t="s">
        <v>226</v>
      </c>
      <c r="C98" s="102">
        <f>C96+C87+C82+C73+C59+C50+C25+C24</f>
        <v>393900941</v>
      </c>
      <c r="D98" s="102"/>
      <c r="E98" s="102"/>
      <c r="F98" s="102">
        <f>F96+F87+F82+F73+F59+F50+F25+F24</f>
        <v>393900941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393900941</v>
      </c>
      <c r="D122" s="102"/>
      <c r="E122" s="102"/>
      <c r="F122" s="102">
        <f>F121+F98</f>
        <v>393900941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25/2020.(XI.9.)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87" sqref="C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76" t="s">
        <v>517</v>
      </c>
      <c r="B1" s="177"/>
      <c r="C1" s="177"/>
      <c r="D1" s="177"/>
      <c r="E1" s="177"/>
      <c r="F1" s="178"/>
    </row>
    <row r="2" spans="1:6" ht="23.25" customHeight="1">
      <c r="A2" s="179" t="s">
        <v>503</v>
      </c>
      <c r="B2" s="180"/>
      <c r="C2" s="180"/>
      <c r="D2" s="180"/>
      <c r="E2" s="180"/>
      <c r="F2" s="178"/>
    </row>
    <row r="3" ht="18">
      <c r="A3" s="66"/>
    </row>
    <row r="4" ht="15">
      <c r="A4" t="s">
        <v>30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304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12677000</v>
      </c>
      <c r="D43" s="102"/>
      <c r="E43" s="102"/>
      <c r="F43" s="102">
        <f>SUM(C43:E43)</f>
        <v>12677000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</f>
        <v>12677000</v>
      </c>
      <c r="D48" s="102"/>
      <c r="E48" s="102">
        <f>E47+E43+E32+E18</f>
        <v>0</v>
      </c>
      <c r="F48" s="102">
        <f>SUM(C48:E48)</f>
        <v>12677000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12677000</v>
      </c>
      <c r="D66" s="102">
        <f>D64+D47+D60+D43+D32</f>
        <v>0</v>
      </c>
      <c r="E66" s="102">
        <f>E64+E47+E60+E43+E32</f>
        <v>0</v>
      </c>
      <c r="F66" s="102">
        <f>F64+F47+F60+F43+F32+F18</f>
        <v>12677000</v>
      </c>
    </row>
    <row r="67" spans="1:6" ht="15.75">
      <c r="A67" s="73" t="s">
        <v>49</v>
      </c>
      <c r="B67" s="52"/>
      <c r="C67" s="106">
        <f>C48-'kiadások működés Polg.Hiv'!C74</f>
        <v>-194187181</v>
      </c>
      <c r="D67" s="106"/>
      <c r="E67" s="106">
        <f>'bevételek polg.hiv'!E48-'kiadások működés Polg.Hiv'!E74</f>
        <v>-62645814</v>
      </c>
      <c r="F67" s="106">
        <f>SUM(C67:E67)</f>
        <v>-256832995</v>
      </c>
    </row>
    <row r="68" spans="1:6" ht="15.75">
      <c r="A68" s="73" t="s">
        <v>50</v>
      </c>
      <c r="B68" s="52"/>
      <c r="C68" s="106">
        <f>C65-'kiadások működés Polg.Hiv'!C97</f>
        <v>-5040630</v>
      </c>
      <c r="D68" s="106"/>
      <c r="E68" s="106">
        <f>E65-'kiadások működés Polg.Hiv'!E97</f>
        <v>0</v>
      </c>
      <c r="F68" s="106">
        <f>SUM(C68:E68)</f>
        <v>-5040630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1">
        <v>1874765</v>
      </c>
      <c r="D82" s="101"/>
      <c r="E82" s="101"/>
      <c r="F82" s="101">
        <f>SUM(C82:E82)</f>
        <v>1874765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199262139</v>
      </c>
      <c r="D85" s="106"/>
      <c r="E85" s="105">
        <v>60736721</v>
      </c>
      <c r="F85" s="106">
        <f>SUM(C85:E85)</f>
        <v>259998860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SUM(C85:C87)</f>
        <v>199262139</v>
      </c>
      <c r="D88" s="102">
        <f>SUM(D85:D87)</f>
        <v>0</v>
      </c>
      <c r="E88" s="102">
        <f>SUM(E85:E87)</f>
        <v>60736721</v>
      </c>
      <c r="F88" s="102">
        <f>SUM(F85:F87)</f>
        <v>259998860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SUM(C82:C85)</f>
        <v>201136904</v>
      </c>
      <c r="D95" s="102">
        <f>SUM(D82:D85)</f>
        <v>0</v>
      </c>
      <c r="E95" s="102">
        <f>SUM(E82:E85)</f>
        <v>60736721</v>
      </c>
      <c r="F95" s="102">
        <f>SUM(F82:F85)</f>
        <v>261873625</v>
      </c>
    </row>
    <row r="96" spans="1:6" ht="15.75">
      <c r="A96" s="71" t="s">
        <v>475</v>
      </c>
      <c r="B96" s="72"/>
      <c r="C96" s="102">
        <f>C66+C95</f>
        <v>213813904</v>
      </c>
      <c r="D96" s="102">
        <f>D95+D66</f>
        <v>0</v>
      </c>
      <c r="E96" s="102">
        <f>E95+E66</f>
        <v>60736721</v>
      </c>
      <c r="F96" s="102">
        <f>F95+F66</f>
        <v>274550625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25/2020.(XI. 9.)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J1">
      <selection activeCell="F53" sqref="F5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76" t="s">
        <v>517</v>
      </c>
      <c r="B1" s="180"/>
      <c r="C1" s="180"/>
      <c r="D1" s="180"/>
      <c r="E1" s="180"/>
      <c r="F1" s="178"/>
    </row>
    <row r="2" spans="1:6" ht="19.5" customHeight="1">
      <c r="A2" s="179" t="s">
        <v>505</v>
      </c>
      <c r="B2" s="180"/>
      <c r="C2" s="180"/>
      <c r="D2" s="180"/>
      <c r="E2" s="180"/>
      <c r="F2" s="178"/>
    </row>
    <row r="3" ht="18">
      <c r="A3" s="66"/>
    </row>
    <row r="4" ht="15">
      <c r="A4" s="67" t="s">
        <v>30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144125497</v>
      </c>
      <c r="D19" s="105"/>
      <c r="E19" s="105">
        <v>42943684</v>
      </c>
      <c r="F19" s="106">
        <f>SUM(C19:E19)</f>
        <v>187069181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900000</v>
      </c>
      <c r="D23" s="105"/>
      <c r="E23" s="105">
        <v>300000</v>
      </c>
      <c r="F23" s="106">
        <f>SUM(C23:E23)</f>
        <v>1200000</v>
      </c>
    </row>
    <row r="24" spans="1:6" ht="15">
      <c r="A24" s="47" t="s">
        <v>435</v>
      </c>
      <c r="B24" s="48" t="s">
        <v>125</v>
      </c>
      <c r="C24" s="102">
        <f>SUM(C19:C23)</f>
        <v>145025497</v>
      </c>
      <c r="D24" s="102"/>
      <c r="E24" s="102">
        <f>SUM(E19:E23)</f>
        <v>43243684</v>
      </c>
      <c r="F24" s="102">
        <f>SUM(F19:F23)</f>
        <v>188269181</v>
      </c>
    </row>
    <row r="25" spans="1:6" ht="15">
      <c r="A25" s="36" t="s">
        <v>406</v>
      </c>
      <c r="B25" s="48" t="s">
        <v>126</v>
      </c>
      <c r="C25" s="102">
        <v>28040153</v>
      </c>
      <c r="D25" s="102"/>
      <c r="E25" s="102">
        <v>8546530</v>
      </c>
      <c r="F25" s="102">
        <f>SUM(C25:E25)</f>
        <v>36586683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2183420</v>
      </c>
      <c r="D29" s="105"/>
      <c r="E29" s="105">
        <v>666985</v>
      </c>
      <c r="F29" s="106">
        <f aca="true" t="shared" si="0" ref="F29:F49">SUM(C29:E29)</f>
        <v>2850405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1845000</v>
      </c>
      <c r="D32" s="105"/>
      <c r="E32" s="105">
        <v>615000</v>
      </c>
      <c r="F32" s="106">
        <f t="shared" si="0"/>
        <v>2460000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23905600</v>
      </c>
      <c r="D40" s="105"/>
      <c r="E40" s="105">
        <v>7635200</v>
      </c>
      <c r="F40" s="106">
        <f t="shared" si="0"/>
        <v>31540800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375000</v>
      </c>
      <c r="D43" s="105"/>
      <c r="E43" s="105">
        <v>125000</v>
      </c>
      <c r="F43" s="106">
        <f t="shared" si="0"/>
        <v>500000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5489511</v>
      </c>
      <c r="D49" s="105"/>
      <c r="E49" s="105">
        <v>1813415</v>
      </c>
      <c r="F49" s="106">
        <f t="shared" si="0"/>
        <v>7302926</v>
      </c>
    </row>
    <row r="50" spans="1:6" ht="15">
      <c r="A50" s="36" t="s">
        <v>381</v>
      </c>
      <c r="B50" s="48" t="s">
        <v>165</v>
      </c>
      <c r="C50" s="102">
        <f>SUM(C29:C49)</f>
        <v>33798531</v>
      </c>
      <c r="D50" s="102"/>
      <c r="E50" s="102">
        <f>SUM(E29:E49)</f>
        <v>10855600</v>
      </c>
      <c r="F50" s="102">
        <f>SUM(F29:F49)</f>
        <v>44654131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30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30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206864181</v>
      </c>
      <c r="D74" s="102"/>
      <c r="E74" s="102">
        <f>E73+E59+E50+E25+E24</f>
        <v>62645814</v>
      </c>
      <c r="F74" s="102">
        <f>SUM(C74:E74)</f>
        <v>269509995</v>
      </c>
    </row>
    <row r="75" spans="1:6" ht="15">
      <c r="A75" s="31" t="s">
        <v>192</v>
      </c>
      <c r="B75" s="27" t="s">
        <v>193</v>
      </c>
      <c r="C75" s="105">
        <v>500000</v>
      </c>
      <c r="D75" s="105"/>
      <c r="E75" s="105"/>
      <c r="F75" s="106">
        <f>SUM(C75:E75)</f>
        <v>500000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>SUM(C76:E76)</f>
        <v>0</v>
      </c>
    </row>
    <row r="77" spans="1:6" ht="15">
      <c r="A77" s="31" t="s">
        <v>195</v>
      </c>
      <c r="B77" s="27" t="s">
        <v>196</v>
      </c>
      <c r="C77" s="105">
        <v>1469000</v>
      </c>
      <c r="D77" s="105"/>
      <c r="E77" s="105"/>
      <c r="F77" s="106">
        <f>SUM(C77:E77)</f>
        <v>1469000</v>
      </c>
    </row>
    <row r="78" spans="1:6" ht="15">
      <c r="A78" s="31" t="s">
        <v>197</v>
      </c>
      <c r="B78" s="27" t="s">
        <v>198</v>
      </c>
      <c r="C78" s="105">
        <v>2000000</v>
      </c>
      <c r="D78" s="105"/>
      <c r="E78" s="105"/>
      <c r="F78" s="106">
        <f>SUM(C78:E78)</f>
        <v>2000000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1071630</v>
      </c>
      <c r="D81" s="105"/>
      <c r="E81" s="105"/>
      <c r="F81" s="106">
        <f>SUM(C81:E81)</f>
        <v>1071630</v>
      </c>
    </row>
    <row r="82" spans="1:6" ht="15">
      <c r="A82" s="46" t="s">
        <v>392</v>
      </c>
      <c r="B82" s="48" t="s">
        <v>205</v>
      </c>
      <c r="C82" s="102">
        <f>SUM(C75:C81)</f>
        <v>5040630</v>
      </c>
      <c r="D82" s="102"/>
      <c r="E82" s="102"/>
      <c r="F82" s="102">
        <f>SUM(F75:F81)</f>
        <v>5040630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C82+C87+C96</f>
        <v>5040630</v>
      </c>
      <c r="D97" s="105"/>
      <c r="E97" s="105"/>
      <c r="F97" s="102">
        <f>SUM(C97:E97)</f>
        <v>5040630</v>
      </c>
    </row>
    <row r="98" spans="1:6" ht="15.75">
      <c r="A98" s="32" t="s">
        <v>437</v>
      </c>
      <c r="B98" s="33" t="s">
        <v>226</v>
      </c>
      <c r="C98" s="102">
        <f>C96+C87+C82+C73+C59+C50+C25+C24</f>
        <v>211904811</v>
      </c>
      <c r="D98" s="102"/>
      <c r="E98" s="102">
        <f>E82+E50+E25+E24</f>
        <v>62645814</v>
      </c>
      <c r="F98" s="102">
        <f>F96+F87+F82+F73+F59+F50+F25+F24</f>
        <v>274550625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211904811</v>
      </c>
      <c r="D122" s="102"/>
      <c r="E122" s="102">
        <f>E98</f>
        <v>62645814</v>
      </c>
      <c r="F122" s="102">
        <f>F121+F98</f>
        <v>274550625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25/2020. (XI. 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2020-11-06T12:20:08Z</cp:lastPrinted>
  <dcterms:created xsi:type="dcterms:W3CDTF">2014-01-03T21:48:14Z</dcterms:created>
  <dcterms:modified xsi:type="dcterms:W3CDTF">2020-11-06T12:31:18Z</dcterms:modified>
  <cp:category/>
  <cp:version/>
  <cp:contentType/>
  <cp:contentStatus/>
</cp:coreProperties>
</file>