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7932" tabRatio="581" firstSheet="1" activeTab="1"/>
  </bookViews>
  <sheets>
    <sheet name="I. m. kiemelt ei" sheetId="1" r:id="rId1"/>
    <sheet name="1. m. Bevétel" sheetId="2" r:id="rId2"/>
    <sheet name="2. m. Kiadások" sheetId="3" r:id="rId3"/>
    <sheet name="3. m. beruházások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  <definedName name="Átadott">'[4]flag_1'!#REF!</definedName>
    <definedName name="css" localSheetId="1">#REF!</definedName>
    <definedName name="css" localSheetId="2">#REF!</definedName>
    <definedName name="css" localSheetId="0">#REF!</definedName>
    <definedName name="css">#REF!</definedName>
    <definedName name="css_k">'[3]Családsegítés'!$C$27:$C$86</definedName>
    <definedName name="css_k_" localSheetId="1">#REF!</definedName>
    <definedName name="css_k_" localSheetId="2">#REF!</definedName>
    <definedName name="css_k_" localSheetId="0">#REF!</definedName>
    <definedName name="css_k_">#REF!</definedName>
    <definedName name="FEJ">#REF!</definedName>
    <definedName name="FGL" localSheetId="1">'[4]flag_1'!#REF!</definedName>
    <definedName name="FGL" localSheetId="2">'[4]flag_1'!#REF!</definedName>
    <definedName name="FGL">'[4]flag_1'!#REF!</definedName>
    <definedName name="fgl1" localSheetId="1">'[4]flag_1'!#REF!</definedName>
    <definedName name="fgl1" localSheetId="2">'[4]flag_1'!#REF!</definedName>
    <definedName name="fgl1">'[4]flag_1'!#REF!</definedName>
    <definedName name="FLAG" localSheetId="1">'[4]flag_1'!#REF!</definedName>
    <definedName name="FLAG" localSheetId="2">'[4]flag_1'!#REF!</definedName>
    <definedName name="FLAG">'[4]flag_1'!#REF!</definedName>
    <definedName name="flag1" localSheetId="1">'[4]flag_1'!#REF!</definedName>
    <definedName name="flag1" localSheetId="2">'[4]flag_1'!#REF!</definedName>
    <definedName name="flag1">'[4]flag_1'!#REF!</definedName>
    <definedName name="gyj" localSheetId="1">#REF!</definedName>
    <definedName name="gyj" localSheetId="2">#REF!</definedName>
    <definedName name="gyj" localSheetId="0">#REF!</definedName>
    <definedName name="gyj">#REF!</definedName>
    <definedName name="gyj_k">'[3]Gyermekjóléti'!$C$27:$C$86</definedName>
    <definedName name="gyj_k_" localSheetId="1">#REF!</definedName>
    <definedName name="gyj_k_" localSheetId="2">#REF!</definedName>
    <definedName name="gyj_k_" localSheetId="0">#REF!</definedName>
    <definedName name="gyj_k_">#REF!</definedName>
    <definedName name="K_LSZA_BECS_1">#REF!</definedName>
    <definedName name="kész">'[4]flag_1'!#REF!</definedName>
    <definedName name="kjz" localSheetId="1">#REF!</definedName>
    <definedName name="kjz" localSheetId="2">#REF!</definedName>
    <definedName name="kjz" localSheetId="0">#REF!</definedName>
    <definedName name="kjz">#REF!</definedName>
    <definedName name="kjz_k">'[3]körjegyzőség'!$C$9:$C$28</definedName>
    <definedName name="kjz_k_" localSheetId="1">#REF!</definedName>
    <definedName name="kjz_k_" localSheetId="2">#REF!</definedName>
    <definedName name="kjz_k_" localSheetId="0">#REF!</definedName>
    <definedName name="kjz_k_">#REF!</definedName>
    <definedName name="KSH_R">#REF!</definedName>
    <definedName name="KSZ1" localSheetId="1">'[4]flag_1'!#REF!</definedName>
    <definedName name="KSZ1" localSheetId="2">'[4]flag_1'!#REF!</definedName>
    <definedName name="KSZ1">'[4]flag_1'!#REF!</definedName>
    <definedName name="ksz11" localSheetId="1">'[4]flag_1'!#REF!</definedName>
    <definedName name="ksz11" localSheetId="2">'[4]flag_1'!#REF!</definedName>
    <definedName name="ksz11">'[4]flag_1'!#REF!</definedName>
    <definedName name="l">'[4]flag_1'!#REF!</definedName>
    <definedName name="nev_c" localSheetId="1">#REF!</definedName>
    <definedName name="nev_c" localSheetId="2">#REF!</definedName>
    <definedName name="nev_c" localSheetId="0">#REF!</definedName>
    <definedName name="nev_c">#REF!</definedName>
    <definedName name="nev_g" localSheetId="1">#REF!</definedName>
    <definedName name="nev_g" localSheetId="2">#REF!</definedName>
    <definedName name="nev_g" localSheetId="0">#REF!</definedName>
    <definedName name="nev_g">#REF!</definedName>
    <definedName name="nev_k" localSheetId="1">#REF!</definedName>
    <definedName name="nev_k" localSheetId="2">#REF!</definedName>
    <definedName name="nev_k" localSheetId="0">#REF!</definedName>
    <definedName name="nev_k">#REF!</definedName>
    <definedName name="_xlnm.Print_Area" localSheetId="1">'1. m. Bevétel'!$A$1:$E$98</definedName>
    <definedName name="_xlnm.Print_Area" localSheetId="2">'2. m. Kiadások'!$A$1:$E$126</definedName>
    <definedName name="_xlnm.Print_Area" localSheetId="3">'3. m. beruházások '!$A$1:$D$49</definedName>
    <definedName name="_xlnm.Print_Area" localSheetId="0">'I. m. kiemelt ei'!$A$1:$C$28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<sst xmlns="http://schemas.openxmlformats.org/spreadsheetml/2006/main" count="518" uniqueCount="459">
  <si>
    <t>ÖNKORMÁNYZATI ELŐIRÁNYZATOK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</si>
  <si>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</si>
  <si>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</si>
  <si>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</si>
  <si>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</si>
  <si>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</si>
  <si>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</si>
  <si>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</si>
  <si>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</si>
  <si>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</si>
  <si>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</si>
  <si>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</si>
  <si>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</si>
  <si>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</si>
  <si>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</si>
  <si>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</si>
  <si>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</si>
  <si>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</si>
  <si>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</si>
  <si>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</si>
  <si>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</si>
  <si>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</si>
  <si>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</si>
  <si>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</si>
  <si>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</si>
  <si>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</si>
  <si>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</si>
  <si>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</si>
  <si>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</si>
  <si>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</si>
  <si>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</si>
  <si>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</si>
  <si>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</si>
  <si>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</si>
  <si>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</si>
  <si>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</si>
  <si>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</si>
  <si>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</si>
  <si>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</si>
  <si>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</si>
  <si>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</si>
  <si>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</si>
  <si>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</si>
  <si>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</si>
  <si>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</si>
  <si>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</si>
  <si>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</si>
  <si>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</si>
  <si>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</si>
  <si>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</si>
  <si>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</si>
  <si>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</si>
  <si>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</si>
  <si>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</si>
  <si>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</si>
  <si>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</si>
  <si>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</si>
  <si>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</si>
  <si>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</si>
  <si>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</si>
  <si>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</si>
  <si>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</si>
  <si>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</si>
  <si>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</si>
  <si>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</si>
  <si>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</si>
  <si>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</si>
  <si>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</si>
  <si>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</si>
  <si>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</si>
  <si>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</si>
  <si>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</si>
  <si>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</si>
  <si>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</si>
  <si>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</si>
  <si>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</si>
  <si>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</si>
  <si>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</si>
  <si>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</si>
  <si>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</si>
  <si>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</si>
  <si>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</si>
  <si>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</si>
  <si>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</si>
  <si>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</si>
  <si>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</si>
  <si>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</si>
  <si>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</si>
  <si>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</si>
  <si>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</si>
  <si>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</si>
  <si>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</si>
  <si>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</si>
  <si>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</si>
  <si>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</si>
  <si>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</si>
  <si>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</si>
  <si>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</si>
  <si>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</si>
  <si>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</si>
  <si>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</si>
  <si>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</si>
  <si>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</si>
  <si>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</si>
  <si>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</si>
  <si>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</si>
  <si>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</si>
  <si>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</si>
  <si>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</si>
  <si>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</si>
  <si>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</si>
  <si>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</si>
  <si>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</si>
  <si>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</si>
  <si>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</si>
  <si>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</si>
  <si>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</si>
  <si>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</si>
  <si>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</si>
  <si>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</si>
  <si>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</si>
  <si>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</si>
  <si>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</si>
  <si>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</si>
  <si>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</si>
  <si>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</si>
  <si>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</si>
  <si>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</si>
  <si>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</si>
  <si>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</si>
  <si>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</si>
  <si>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</si>
  <si>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</si>
  <si>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</si>
  <si>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</si>
  <si>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</si>
  <si>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</si>
  <si>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</si>
  <si>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</si>
  <si>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</si>
  <si>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</si>
  <si>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</si>
  <si>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</si>
  <si>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</si>
  <si>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</si>
  <si>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</si>
  <si>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</si>
  <si>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</si>
  <si>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</si>
  <si>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</si>
  <si>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</si>
  <si>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</si>
  <si>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</si>
  <si>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</si>
  <si>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</si>
  <si>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</si>
  <si>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</si>
  <si>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</si>
  <si>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</si>
  <si>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</si>
  <si>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</si>
  <si>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</si>
  <si>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</si>
  <si>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</si>
  <si>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</si>
  <si>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</si>
  <si>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</si>
  <si>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</si>
  <si>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</si>
  <si>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</si>
  <si>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</si>
  <si>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</si>
  <si>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</si>
  <si>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</si>
  <si>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</si>
  <si>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</si>
  <si>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</si>
  <si>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</si>
  <si>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</si>
  <si>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</si>
  <si>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</si>
  <si>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</si>
  <si>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</si>
  <si>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</si>
  <si>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</si>
  <si>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</si>
  <si>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</si>
  <si>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</si>
  <si>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</si>
  <si>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</si>
  <si>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</si>
  <si>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</si>
  <si>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</si>
  <si>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</si>
  <si>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</si>
  <si>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</si>
  <si>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</si>
  <si>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</si>
  <si>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</si>
  <si>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</si>
  <si>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</si>
  <si>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</si>
  <si>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</si>
  <si>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</si>
  <si>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</si>
  <si>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</si>
  <si>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</si>
  <si>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</si>
  <si>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</si>
  <si>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</si>
  <si>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</si>
  <si>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</si>
  <si>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</si>
  <si>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</si>
  <si>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</si>
  <si>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</si>
  <si>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</si>
  <si>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</si>
  <si>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</si>
  <si>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</si>
  <si>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</si>
  <si>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</si>
  <si>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</si>
  <si>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</si>
  <si>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</si>
  <si>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</si>
  <si>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</si>
  <si>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</si>
  <si>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</si>
  <si>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</si>
  <si>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</si>
  <si>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</si>
  <si>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</si>
  <si>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</si>
  <si>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</si>
  <si>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</si>
  <si>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</si>
  <si>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</si>
  <si>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</si>
  <si>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</si>
  <si>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</si>
  <si>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</si>
  <si>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</si>
  <si>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</si>
  <si>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</si>
  <si>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</si>
  <si>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</si>
  <si>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</si>
  <si>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</si>
  <si>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</si>
  <si>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</si>
  <si>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</si>
  <si>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</si>
  <si>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</si>
  <si>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</si>
  <si>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</si>
  <si>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</si>
  <si>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</si>
  <si>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</si>
  <si>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</si>
  <si>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</si>
  <si>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</si>
  <si>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</si>
  <si>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</si>
  <si>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</si>
  <si>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</si>
  <si>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</si>
  <si>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</si>
  <si>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</si>
  <si>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</si>
  <si>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</si>
  <si>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</si>
  <si>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</si>
  <si>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</si>
  <si>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</si>
  <si>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</si>
  <si>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</si>
  <si>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</si>
  <si>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</si>
  <si>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</si>
  <si>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</si>
  <si>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</si>
  <si>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</si>
  <si>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</si>
  <si>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</si>
  <si>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</si>
  <si>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</si>
  <si>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</si>
  <si>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</si>
  <si>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</si>
  <si>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</si>
  <si>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</si>
  <si>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</si>
  <si>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</si>
  <si>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</si>
  <si>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</si>
  <si>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</si>
  <si>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</si>
  <si>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</si>
  <si>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</si>
  <si>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</si>
  <si>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</si>
  <si>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</si>
  <si>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</si>
  <si>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</si>
  <si>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</si>
  <si>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</si>
  <si>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</si>
  <si>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</si>
  <si>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</si>
  <si>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</si>
  <si>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</si>
  <si>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</si>
  <si>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</si>
  <si>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</si>
  <si>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</si>
  <si>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</si>
  <si>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</si>
  <si>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</si>
  <si>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</si>
  <si>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</si>
  <si>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</si>
  <si>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</si>
  <si>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</si>
  <si>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</si>
  <si>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</si>
  <si>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</si>
  <si>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</si>
  <si>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</si>
  <si>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</si>
  <si>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</si>
  <si>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</si>
  <si>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</si>
  <si>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</si>
  <si>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</si>
  <si>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</si>
  <si>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</si>
  <si>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</si>
  <si>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</si>
  <si>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</si>
  <si>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</si>
  <si>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</si>
  <si>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</si>
  <si>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</si>
  <si>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</si>
  <si>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</si>
  <si>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</si>
  <si>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</si>
  <si>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</si>
  <si>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</si>
  <si>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</si>
  <si>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</si>
  <si>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</si>
  <si>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</si>
  <si>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</si>
  <si>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</si>
  <si>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</si>
  <si>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</si>
  <si>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</si>
  <si>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</si>
  <si>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</si>
  <si>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</si>
  <si>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</si>
  <si>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</si>
  <si>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</si>
  <si>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</si>
  <si>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</si>
  <si>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</si>
  <si>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</si>
  <si>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</si>
  <si>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</si>
  <si>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</si>
  <si>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</si>
  <si>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</si>
  <si>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</si>
  <si>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</si>
  <si>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</si>
  <si>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</si>
  <si>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</si>
  <si>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</si>
  <si>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</si>
  <si>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</si>
  <si>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</si>
  <si>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</si>
  <si>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</si>
  <si>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</si>
  <si>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</si>
  <si>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</si>
  <si>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</si>
  <si>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</si>
  <si>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</si>
  <si>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</si>
  <si>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</si>
  <si>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</si>
  <si>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</si>
  <si>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</si>
  <si>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</si>
  <si>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</si>
  <si>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</si>
  <si>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</si>
  <si>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</si>
  <si>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</si>
  <si>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</si>
  <si>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</si>
  <si>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</si>
  <si>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</si>
  <si>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</si>
  <si>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</si>
  <si>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</si>
  <si>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</si>
  <si>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</si>
  <si>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Az egységes rovatrend szerint a kiemelt kiadási és bevételi jogcímek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</si>
  <si>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</si>
  <si>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</si>
  <si>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</si>
  <si>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</si>
  <si>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</si>
  <si>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</si>
  <si>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</si>
  <si>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</si>
  <si>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</si>
  <si>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</si>
  <si>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</si>
  <si>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</si>
  <si>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</si>
  <si>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</si>
  <si>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</si>
  <si>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</si>
  <si>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ÖNKORMÁNYZAT ÖSSZESEN</t>
  </si>
  <si>
    <t>Működési költségvetés előirányzat csoport</t>
  </si>
  <si>
    <t xml:space="preserve">Felhalmozási költségvetés előirányzat csoport </t>
  </si>
  <si>
    <t>K.5.1.ebből tartalék</t>
  </si>
  <si>
    <t>I. melléklet</t>
  </si>
  <si>
    <t>Működési kiadások (Ft)</t>
  </si>
  <si>
    <t>1. melléklet</t>
  </si>
  <si>
    <t>Bevételek (Ft)</t>
  </si>
  <si>
    <t>Eredeti előirányzat</t>
  </si>
  <si>
    <t>Módosított előirányzat</t>
  </si>
  <si>
    <t>Működési bevételek összesen</t>
  </si>
  <si>
    <t>Felhalmozási bevételek összesen</t>
  </si>
  <si>
    <t xml:space="preserve">Szakmai tevékenységet segítő szolgáltatások  </t>
  </si>
  <si>
    <t>Ebergőc Község Önkormányzat 2019. évi költségvetése</t>
  </si>
  <si>
    <t>Ebergőc Község Önkormányzat  2019. évi költségvetése</t>
  </si>
  <si>
    <t>Ebergőc Község Önkormányzata 2019. évi költségvetés</t>
  </si>
  <si>
    <t>Beruházások és felújítások ( Ft)</t>
  </si>
  <si>
    <t xml:space="preserve">Ingatlanok beszerzése, létesítése </t>
  </si>
  <si>
    <t>Járda építés</t>
  </si>
  <si>
    <t>Ivóvíz és szennyvízcsatorna felújítása</t>
  </si>
  <si>
    <t>Ingatlanok felújítása (Vízmű beruházások)</t>
  </si>
  <si>
    <t>Vízmű beruházások</t>
  </si>
  <si>
    <t>Megnevezés</t>
  </si>
  <si>
    <t>nettó</t>
  </si>
  <si>
    <t>áfa</t>
  </si>
  <si>
    <t>Csapadékvíz elvezetés</t>
  </si>
  <si>
    <t>Eredeti önkormányzati előirányzatok</t>
  </si>
  <si>
    <t>Módasított önkormányzati előirányzatok</t>
  </si>
  <si>
    <t xml:space="preserve">Orvosi rendelő tető felújtíása </t>
  </si>
  <si>
    <t>Közösségi szintér épület szigetelés</t>
  </si>
  <si>
    <t>3.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</si>
</sst>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#"/>
    <numFmt numFmtId="177" formatCode="_-* #,##0\ _F_t_-;\-* #,##0\ _F_t_-;_-* &quot;-&quot;??\ _F_t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6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62">
      <alignment/>
      <protection/>
    </xf>
    <xf numFmtId="0" fontId="14" fillId="0" borderId="0" xfId="62" applyFont="1">
      <alignment/>
      <protection/>
    </xf>
    <xf numFmtId="0" fontId="14" fillId="0" borderId="10" xfId="62" applyFont="1" applyBorder="1">
      <alignment/>
      <protection/>
    </xf>
    <xf numFmtId="0" fontId="11" fillId="0" borderId="10" xfId="62" applyFont="1" applyBorder="1">
      <alignment/>
      <protection/>
    </xf>
    <xf numFmtId="0" fontId="11" fillId="32" borderId="10" xfId="62" applyFont="1" applyFill="1" applyBorder="1">
      <alignment/>
      <protection/>
    </xf>
    <xf numFmtId="0" fontId="12" fillId="0" borderId="0" xfId="62" applyFont="1">
      <alignment/>
      <protection/>
    </xf>
    <xf numFmtId="0" fontId="4" fillId="0" borderId="11" xfId="62" applyFont="1" applyFill="1" applyBorder="1" applyAlignment="1">
      <alignment vertical="center" wrapText="1"/>
      <protection/>
    </xf>
    <xf numFmtId="0" fontId="5" fillId="0" borderId="11" xfId="62" applyFont="1" applyFill="1" applyBorder="1" applyAlignment="1">
      <alignment vertical="center" wrapText="1"/>
      <protection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horizontal="left" vertical="center" wrapText="1"/>
      <protection/>
    </xf>
    <xf numFmtId="0" fontId="4" fillId="0" borderId="11" xfId="62" applyFont="1" applyFill="1" applyBorder="1" applyAlignment="1">
      <alignment horizontal="left" vertical="center" wrapText="1"/>
      <protection/>
    </xf>
    <xf numFmtId="0" fontId="4" fillId="0" borderId="11" xfId="62" applyFont="1" applyFill="1" applyBorder="1" applyAlignment="1">
      <alignment horizontal="left" vertical="center"/>
      <protection/>
    </xf>
    <xf numFmtId="0" fontId="11" fillId="0" borderId="11" xfId="62" applyFont="1" applyFill="1" applyBorder="1" applyAlignment="1">
      <alignment horizontal="left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8" fillId="0" borderId="11" xfId="62" applyFont="1" applyFill="1" applyBorder="1" applyAlignment="1">
      <alignment horizontal="left" vertical="center" wrapText="1"/>
      <protection/>
    </xf>
    <xf numFmtId="0" fontId="10" fillId="0" borderId="11" xfId="62" applyFont="1" applyFill="1" applyBorder="1" applyAlignment="1">
      <alignment horizontal="left" vertical="center" wrapText="1"/>
      <protection/>
    </xf>
    <xf numFmtId="0" fontId="9" fillId="10" borderId="11" xfId="62" applyFont="1" applyFill="1" applyBorder="1" applyAlignment="1">
      <alignment horizontal="left" vertical="center" wrapText="1"/>
      <protection/>
    </xf>
    <xf numFmtId="0" fontId="6" fillId="10" borderId="11" xfId="62" applyFont="1" applyFill="1" applyBorder="1" applyAlignment="1">
      <alignment horizontal="left" vertical="center"/>
      <protection/>
    </xf>
    <xf numFmtId="0" fontId="6" fillId="5" borderId="11" xfId="62" applyFont="1" applyFill="1" applyBorder="1">
      <alignment/>
      <protection/>
    </xf>
    <xf numFmtId="0" fontId="6" fillId="5" borderId="11" xfId="62" applyFont="1" applyFill="1" applyBorder="1" applyAlignment="1">
      <alignment horizontal="left" vertical="center"/>
      <protection/>
    </xf>
    <xf numFmtId="0" fontId="8" fillId="0" borderId="11" xfId="62" applyFont="1" applyFill="1" applyBorder="1" applyAlignment="1">
      <alignment horizontal="left" vertical="center"/>
      <protection/>
    </xf>
    <xf numFmtId="0" fontId="7" fillId="0" borderId="11" xfId="62" applyFont="1" applyFill="1" applyBorder="1" applyAlignment="1">
      <alignment horizontal="left" vertical="center" wrapText="1"/>
      <protection/>
    </xf>
    <xf numFmtId="0" fontId="7" fillId="0" borderId="11" xfId="62" applyFont="1" applyFill="1" applyBorder="1" applyAlignment="1">
      <alignment horizontal="left" vertical="center"/>
      <protection/>
    </xf>
    <xf numFmtId="0" fontId="9" fillId="10" borderId="11" xfId="62" applyFont="1" applyFill="1" applyBorder="1" applyAlignment="1">
      <alignment horizontal="left" vertical="center"/>
      <protection/>
    </xf>
    <xf numFmtId="0" fontId="6" fillId="10" borderId="11" xfId="62" applyFont="1" applyFill="1" applyBorder="1" applyAlignment="1">
      <alignment horizontal="left" vertical="center" wrapText="1"/>
      <protection/>
    </xf>
    <xf numFmtId="0" fontId="6" fillId="32" borderId="11" xfId="62" applyFont="1" applyFill="1" applyBorder="1">
      <alignment/>
      <protection/>
    </xf>
    <xf numFmtId="0" fontId="16" fillId="32" borderId="11" xfId="62" applyFont="1" applyFill="1" applyBorder="1">
      <alignment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wrapText="1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11" xfId="62" applyNumberFormat="1" applyFont="1" applyFill="1" applyBorder="1" applyAlignment="1">
      <alignment vertical="center"/>
      <protection/>
    </xf>
    <xf numFmtId="167" fontId="5" fillId="0" borderId="11" xfId="62" applyNumberFormat="1" applyFont="1" applyFill="1" applyBorder="1" applyAlignment="1">
      <alignment vertical="center"/>
      <protection/>
    </xf>
    <xf numFmtId="167" fontId="4" fillId="0" borderId="11" xfId="62" applyNumberFormat="1" applyFont="1" applyFill="1" applyBorder="1" applyAlignment="1">
      <alignment vertical="center"/>
      <protection/>
    </xf>
    <xf numFmtId="0" fontId="11" fillId="0" borderId="11" xfId="62" applyFont="1" applyFill="1" applyBorder="1" applyAlignment="1">
      <alignment vertical="center" wrapText="1"/>
      <protection/>
    </xf>
    <xf numFmtId="167" fontId="11" fillId="0" borderId="11" xfId="62" applyNumberFormat="1" applyFont="1" applyFill="1" applyBorder="1" applyAlignment="1">
      <alignment vertical="center"/>
      <protection/>
    </xf>
    <xf numFmtId="0" fontId="5" fillId="33" borderId="11" xfId="62" applyFont="1" applyFill="1" applyBorder="1" applyAlignment="1">
      <alignment horizontal="left" vertical="center" wrapText="1"/>
      <protection/>
    </xf>
    <xf numFmtId="0" fontId="8" fillId="33" borderId="11" xfId="62" applyFont="1" applyFill="1" applyBorder="1" applyAlignment="1">
      <alignment horizontal="left" vertical="center" wrapText="1"/>
      <protection/>
    </xf>
    <xf numFmtId="0" fontId="8" fillId="0" borderId="11" xfId="62" applyFont="1" applyFill="1" applyBorder="1" applyAlignment="1">
      <alignment vertical="center" wrapText="1"/>
      <protection/>
    </xf>
    <xf numFmtId="0" fontId="8" fillId="0" borderId="11" xfId="62" applyFont="1" applyFill="1" applyBorder="1" applyAlignment="1">
      <alignment vertical="center"/>
      <protection/>
    </xf>
    <xf numFmtId="0" fontId="17" fillId="34" borderId="11" xfId="62" applyFont="1" applyFill="1" applyBorder="1">
      <alignment/>
      <protection/>
    </xf>
    <xf numFmtId="166" fontId="5" fillId="0" borderId="11" xfId="62" applyNumberFormat="1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0" fillId="0" borderId="0" xfId="62" applyBorder="1">
      <alignment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10" fillId="0" borderId="11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center"/>
      <protection/>
    </xf>
    <xf numFmtId="0" fontId="12" fillId="0" borderId="0" xfId="62" applyFont="1" applyAlignment="1">
      <alignment horizontal="center" wrapText="1"/>
      <protection/>
    </xf>
    <xf numFmtId="0" fontId="18" fillId="0" borderId="10" xfId="62" applyFont="1" applyBorder="1">
      <alignment/>
      <protection/>
    </xf>
    <xf numFmtId="0" fontId="64" fillId="0" borderId="0" xfId="62" applyFont="1">
      <alignment/>
      <protection/>
    </xf>
    <xf numFmtId="0" fontId="5" fillId="0" borderId="11" xfId="62" applyFont="1" applyFill="1" applyBorder="1" applyAlignment="1">
      <alignment horizontal="center" wrapText="1"/>
      <protection/>
    </xf>
    <xf numFmtId="0" fontId="0" fillId="0" borderId="12" xfId="62" applyBorder="1">
      <alignment/>
      <protection/>
    </xf>
    <xf numFmtId="0" fontId="0" fillId="0" borderId="0" xfId="62" applyFont="1" applyAlignment="1">
      <alignment horizontal="right"/>
      <protection/>
    </xf>
    <xf numFmtId="3" fontId="60" fillId="0" borderId="11" xfId="62" applyNumberFormat="1" applyFont="1" applyBorder="1">
      <alignment/>
      <protection/>
    </xf>
    <xf numFmtId="3" fontId="14" fillId="0" borderId="11" xfId="62" applyNumberFormat="1" applyFont="1" applyBorder="1">
      <alignment/>
      <protection/>
    </xf>
    <xf numFmtId="3" fontId="0" fillId="0" borderId="11" xfId="62" applyNumberFormat="1" applyBorder="1">
      <alignment/>
      <protection/>
    </xf>
    <xf numFmtId="3" fontId="18" fillId="0" borderId="11" xfId="62" applyNumberFormat="1" applyFont="1" applyBorder="1">
      <alignment/>
      <protection/>
    </xf>
    <xf numFmtId="3" fontId="11" fillId="32" borderId="10" xfId="62" applyNumberFormat="1" applyFont="1" applyFill="1" applyBorder="1">
      <alignment/>
      <protection/>
    </xf>
    <xf numFmtId="3" fontId="9" fillId="10" borderId="11" xfId="62" applyNumberFormat="1" applyFont="1" applyFill="1" applyBorder="1" applyAlignment="1">
      <alignment horizontal="right"/>
      <protection/>
    </xf>
    <xf numFmtId="3" fontId="6" fillId="32" borderId="11" xfId="62" applyNumberFormat="1" applyFont="1" applyFill="1" applyBorder="1" applyAlignment="1">
      <alignment horizontal="right"/>
      <protection/>
    </xf>
    <xf numFmtId="3" fontId="6" fillId="10" borderId="11" xfId="62" applyNumberFormat="1" applyFont="1" applyFill="1" applyBorder="1" applyAlignment="1">
      <alignment horizontal="right" vertical="center" wrapText="1"/>
      <protection/>
    </xf>
    <xf numFmtId="3" fontId="16" fillId="32" borderId="11" xfId="62" applyNumberFormat="1" applyFont="1" applyFill="1" applyBorder="1">
      <alignment/>
      <protection/>
    </xf>
    <xf numFmtId="3" fontId="4" fillId="10" borderId="11" xfId="62" applyNumberFormat="1" applyFont="1" applyFill="1" applyBorder="1" applyAlignment="1">
      <alignment horizontal="right" vertical="center"/>
      <protection/>
    </xf>
    <xf numFmtId="3" fontId="4" fillId="5" borderId="11" xfId="62" applyNumberFormat="1" applyFont="1" applyFill="1" applyBorder="1" applyAlignment="1">
      <alignment horizontal="right" vertical="center"/>
      <protection/>
    </xf>
    <xf numFmtId="0" fontId="11" fillId="0" borderId="11" xfId="62" applyFont="1" applyBorder="1" applyAlignment="1">
      <alignment wrapText="1"/>
      <protection/>
    </xf>
    <xf numFmtId="0" fontId="6" fillId="10" borderId="11" xfId="62" applyFont="1" applyFill="1" applyBorder="1" applyAlignment="1">
      <alignment horizontal="right" vertical="center"/>
      <protection/>
    </xf>
    <xf numFmtId="177" fontId="0" fillId="0" borderId="11" xfId="40" applyNumberFormat="1" applyFont="1" applyBorder="1" applyAlignment="1">
      <alignment/>
    </xf>
    <xf numFmtId="177" fontId="11" fillId="0" borderId="11" xfId="40" applyNumberFormat="1" applyFont="1" applyBorder="1" applyAlignment="1">
      <alignment/>
    </xf>
    <xf numFmtId="177" fontId="17" fillId="0" borderId="11" xfId="40" applyNumberFormat="1" applyFont="1" applyBorder="1" applyAlignment="1">
      <alignment/>
    </xf>
    <xf numFmtId="177" fontId="11" fillId="0" borderId="11" xfId="40" applyNumberFormat="1" applyFont="1" applyBorder="1" applyAlignment="1">
      <alignment horizontal="right" vertical="center"/>
    </xf>
    <xf numFmtId="177" fontId="7" fillId="0" borderId="11" xfId="40" applyNumberFormat="1" applyFont="1" applyBorder="1" applyAlignment="1">
      <alignment horizontal="right" vertical="center"/>
    </xf>
    <xf numFmtId="177" fontId="6" fillId="0" borderId="11" xfId="40" applyNumberFormat="1" applyFont="1" applyBorder="1" applyAlignment="1">
      <alignment/>
    </xf>
    <xf numFmtId="0" fontId="17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177" fontId="14" fillId="0" borderId="11" xfId="40" applyNumberFormat="1" applyFont="1" applyBorder="1" applyAlignment="1">
      <alignment/>
    </xf>
    <xf numFmtId="177" fontId="4" fillId="0" borderId="11" xfId="40" applyNumberFormat="1" applyFont="1" applyBorder="1" applyAlignment="1">
      <alignment/>
    </xf>
    <xf numFmtId="177" fontId="8" fillId="0" borderId="11" xfId="40" applyNumberFormat="1" applyFont="1" applyBorder="1" applyAlignment="1">
      <alignment horizontal="right" vertical="center" wrapText="1"/>
    </xf>
    <xf numFmtId="177" fontId="7" fillId="0" borderId="11" xfId="40" applyNumberFormat="1" applyFont="1" applyBorder="1" applyAlignment="1">
      <alignment horizontal="right" vertical="center" wrapText="1"/>
    </xf>
    <xf numFmtId="177" fontId="8" fillId="0" borderId="11" xfId="40" applyNumberFormat="1" applyFont="1" applyBorder="1" applyAlignment="1">
      <alignment horizontal="right" vertical="center"/>
    </xf>
    <xf numFmtId="0" fontId="17" fillId="34" borderId="11" xfId="62" applyFont="1" applyFill="1" applyBorder="1" applyAlignment="1">
      <alignment horizontal="right"/>
      <protection/>
    </xf>
    <xf numFmtId="177" fontId="17" fillId="34" borderId="11" xfId="62" applyNumberFormat="1" applyFont="1" applyFill="1" applyBorder="1" applyAlignment="1">
      <alignment horizontal="right"/>
      <protection/>
    </xf>
    <xf numFmtId="177" fontId="6" fillId="10" borderId="11" xfId="6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 vertical="top" wrapText="1"/>
    </xf>
    <xf numFmtId="0" fontId="6" fillId="10" borderId="11" xfId="62" applyFont="1" applyFill="1" applyBorder="1" applyAlignment="1">
      <alignment horizontal="right"/>
      <protection/>
    </xf>
    <xf numFmtId="0" fontId="6" fillId="5" borderId="11" xfId="62" applyFont="1" applyFill="1" applyBorder="1" applyAlignment="1">
      <alignment horizontal="right"/>
      <protection/>
    </xf>
    <xf numFmtId="0" fontId="6" fillId="5" borderId="11" xfId="62" applyFont="1" applyFill="1" applyBorder="1" applyAlignment="1">
      <alignment horizontal="right" vertical="center"/>
      <protection/>
    </xf>
    <xf numFmtId="3" fontId="0" fillId="35" borderId="11" xfId="62" applyNumberFormat="1" applyFill="1" applyBorder="1">
      <alignment/>
      <protection/>
    </xf>
    <xf numFmtId="3" fontId="11" fillId="32" borderId="11" xfId="62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/>
    </xf>
    <xf numFmtId="0" fontId="6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11" fillId="36" borderId="11" xfId="0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6" borderId="11" xfId="0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37" borderId="11" xfId="0" applyFont="1" applyFill="1" applyBorder="1" applyAlignment="1">
      <alignment horizontal="left" vertical="center"/>
    </xf>
    <xf numFmtId="3" fontId="6" fillId="37" borderId="11" xfId="0" applyNumberFormat="1" applyFont="1" applyFill="1" applyBorder="1" applyAlignment="1">
      <alignment horizontal="right" vertical="center"/>
    </xf>
    <xf numFmtId="0" fontId="15" fillId="0" borderId="0" xfId="62" applyFont="1" applyAlignment="1">
      <alignment horizontal="center" wrapText="1"/>
      <protection/>
    </xf>
    <xf numFmtId="0" fontId="0" fillId="0" borderId="0" xfId="62" applyFont="1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12" fillId="0" borderId="0" xfId="62" applyFont="1" applyAlignment="1">
      <alignment horizontal="center" wrapText="1"/>
      <protection/>
    </xf>
    <xf numFmtId="0" fontId="0" fillId="0" borderId="0" xfId="62" applyAlignment="1">
      <alignment horizontal="center" wrapText="1"/>
      <protection/>
    </xf>
    <xf numFmtId="0" fontId="0" fillId="0" borderId="10" xfId="62" applyBorder="1" applyAlignment="1">
      <alignment horizontal="center"/>
      <protection/>
    </xf>
    <xf numFmtId="0" fontId="0" fillId="0" borderId="13" xfId="62" applyBorder="1" applyAlignment="1">
      <alignment horizontal="center"/>
      <protection/>
    </xf>
    <xf numFmtId="0" fontId="0" fillId="0" borderId="14" xfId="62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 3" xfId="60"/>
    <cellStyle name="Normál 2_kozlo_2013e_0_08_Fertőszentmiklós" xfId="61"/>
    <cellStyle name="Normál 3" xfId="62"/>
    <cellStyle name="Normál 4" xfId="63"/>
    <cellStyle name="Normál 5" xfId="64"/>
    <cellStyle name="Normál 6" xfId="65"/>
    <cellStyle name="Normál 7" xfId="66"/>
    <cellStyle name="Normal_ered102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zsasne.Icu\eg&#233;szs&#233;gh&#225;z\Documents\K&#246;lts&#233;gvet&#233;s\eberg&#337;c\2019\L&#237;via\K&#214;LTS&#201;GVET&#201;SI%20rendelet%202019%20Eberg&#337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 kiemelt ei "/>
      <sheetName val="1. bevételek "/>
      <sheetName val="1.1 Bevétel COFOG"/>
      <sheetName val="1.2. Finanszíroási bevételek"/>
      <sheetName val="2. kiadások "/>
      <sheetName val="2.1 Kiadás COFOG"/>
      <sheetName val="2.2. Finaszírozási kiad."/>
      <sheetName val="3. létszám"/>
      <sheetName val="4. beruházások "/>
      <sheetName val="5. tartalékok"/>
      <sheetName val="6. stabilitási 1"/>
      <sheetName val="7. stabilitási 2"/>
      <sheetName val="9. hitelek"/>
      <sheetName val="10.finanszírozás"/>
      <sheetName val="11. szociális kiadások"/>
      <sheetName val="12. átadott "/>
      <sheetName val="12.1. átadott"/>
      <sheetName val="13. átvett"/>
      <sheetName val="14. helyi adók"/>
      <sheetName val="15. MÉRLEG "/>
      <sheetName val="16. EI FELHASZN TERV "/>
      <sheetName val="17. TÖBB ÉVES"/>
      <sheetName val="18. KÖZVETETT"/>
      <sheetName val="19. GÖRDÜLŐ kiadások teljes"/>
      <sheetName val="20. GÖRDÜLŐ bevételek teljes"/>
      <sheetName val="21. m. GÖRDÜLŐ"/>
    </sheetNames>
    <sheetDataSet>
      <sheetData sheetId="2">
        <row r="6">
          <cell r="C6">
            <v>8060734</v>
          </cell>
          <cell r="F6">
            <v>8060734</v>
          </cell>
        </row>
        <row r="8">
          <cell r="C8">
            <v>1532500</v>
          </cell>
          <cell r="F8">
            <v>1532500</v>
          </cell>
        </row>
        <row r="9">
          <cell r="C9">
            <v>1800000</v>
          </cell>
          <cell r="F9">
            <v>1800000</v>
          </cell>
        </row>
        <row r="31">
          <cell r="C31">
            <v>1000000</v>
          </cell>
        </row>
        <row r="34">
          <cell r="C34">
            <v>430000</v>
          </cell>
        </row>
        <row r="40">
          <cell r="C40">
            <v>30000</v>
          </cell>
        </row>
        <row r="42">
          <cell r="C42">
            <v>3480000</v>
          </cell>
        </row>
        <row r="44">
          <cell r="E44">
            <v>0</v>
          </cell>
          <cell r="G44">
            <v>698000</v>
          </cell>
        </row>
        <row r="53">
          <cell r="C53">
            <v>20000</v>
          </cell>
        </row>
        <row r="70">
          <cell r="C70">
            <v>100000</v>
          </cell>
        </row>
        <row r="71">
          <cell r="C71">
            <v>200000</v>
          </cell>
        </row>
      </sheetData>
      <sheetData sheetId="4">
        <row r="24">
          <cell r="C24">
            <v>3783000</v>
          </cell>
        </row>
        <row r="25">
          <cell r="C25">
            <v>838000</v>
          </cell>
        </row>
        <row r="50">
          <cell r="C50">
            <v>10042000</v>
          </cell>
        </row>
        <row r="59">
          <cell r="C59">
            <v>1532500</v>
          </cell>
        </row>
        <row r="73">
          <cell r="C73">
            <v>2889400</v>
          </cell>
        </row>
        <row r="78">
          <cell r="F78">
            <v>0</v>
          </cell>
        </row>
        <row r="81">
          <cell r="F81">
            <v>0</v>
          </cell>
        </row>
        <row r="86">
          <cell r="C86">
            <v>998000</v>
          </cell>
        </row>
        <row r="97">
          <cell r="C97">
            <v>4712000</v>
          </cell>
        </row>
      </sheetData>
      <sheetData sheetId="5">
        <row r="6">
          <cell r="C6">
            <v>1043000</v>
          </cell>
        </row>
        <row r="12">
          <cell r="C12">
            <v>100000</v>
          </cell>
        </row>
        <row r="20">
          <cell r="C20">
            <v>2100000</v>
          </cell>
        </row>
        <row r="21">
          <cell r="C21">
            <v>590000</v>
          </cell>
        </row>
        <row r="22">
          <cell r="C22">
            <v>50000</v>
          </cell>
        </row>
        <row r="25">
          <cell r="D25">
            <v>740000</v>
          </cell>
          <cell r="L25">
            <v>80000</v>
          </cell>
          <cell r="Q25">
            <v>40000</v>
          </cell>
        </row>
        <row r="26">
          <cell r="C26">
            <v>0</v>
          </cell>
        </row>
        <row r="27">
          <cell r="C27">
            <v>775000</v>
          </cell>
        </row>
        <row r="30">
          <cell r="C30">
            <v>0</v>
          </cell>
        </row>
        <row r="31">
          <cell r="C31">
            <v>120000</v>
          </cell>
        </row>
        <row r="33">
          <cell r="C33">
            <v>930000</v>
          </cell>
        </row>
        <row r="35">
          <cell r="C35">
            <v>100000</v>
          </cell>
        </row>
        <row r="36">
          <cell r="C36">
            <v>3260000</v>
          </cell>
        </row>
        <row r="38">
          <cell r="C38">
            <v>0</v>
          </cell>
        </row>
        <row r="39">
          <cell r="C39">
            <v>2086000</v>
          </cell>
        </row>
        <row r="43">
          <cell r="C43">
            <v>150000</v>
          </cell>
        </row>
        <row r="44">
          <cell r="C44">
            <v>2051000</v>
          </cell>
        </row>
        <row r="45">
          <cell r="C45">
            <v>470000</v>
          </cell>
        </row>
        <row r="48">
          <cell r="C48">
            <v>100000</v>
          </cell>
        </row>
        <row r="58">
          <cell r="C58">
            <v>1532500</v>
          </cell>
        </row>
        <row r="68">
          <cell r="C68">
            <v>1440000</v>
          </cell>
        </row>
        <row r="74">
          <cell r="C74">
            <v>0</v>
          </cell>
        </row>
        <row r="75">
          <cell r="C75">
            <v>1449400</v>
          </cell>
        </row>
        <row r="80">
          <cell r="C80">
            <v>0</v>
          </cell>
        </row>
        <row r="83">
          <cell r="C83">
            <v>0</v>
          </cell>
        </row>
        <row r="85">
          <cell r="C85">
            <v>3714000</v>
          </cell>
        </row>
        <row r="88">
          <cell r="C88">
            <v>998000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F4">
      <selection activeCell="C11" sqref="C11"/>
    </sheetView>
  </sheetViews>
  <sheetFormatPr defaultColWidth="9.140625" defaultRowHeight="15"/>
  <cols>
    <col min="1" max="1" width="85.57421875" style="1" customWidth="1"/>
    <col min="2" max="2" width="18.8515625" style="1" customWidth="1"/>
    <col min="3" max="3" width="13.140625" style="1" bestFit="1" customWidth="1"/>
    <col min="4" max="16384" width="9.140625" style="1" customWidth="1"/>
  </cols>
  <sheetData>
    <row r="1" ht="18">
      <c r="A1" s="49" t="s">
        <v>441</v>
      </c>
    </row>
    <row r="2" ht="50.25" customHeight="1">
      <c r="A2" s="50" t="s">
        <v>411</v>
      </c>
    </row>
    <row r="3" ht="50.25" customHeight="1">
      <c r="A3" s="50"/>
    </row>
    <row r="4" ht="14.25">
      <c r="B4" s="55" t="s">
        <v>432</v>
      </c>
    </row>
    <row r="5" spans="2:3" ht="49.5" customHeight="1">
      <c r="B5" s="67" t="s">
        <v>436</v>
      </c>
      <c r="C5" s="67" t="s">
        <v>437</v>
      </c>
    </row>
    <row r="6" spans="1:3" ht="14.25">
      <c r="A6" s="3" t="s">
        <v>2</v>
      </c>
      <c r="B6" s="57">
        <f>'2. m. Kiadások'!E24</f>
        <v>3883000</v>
      </c>
      <c r="C6" s="57">
        <f>'2. m. Kiadások'!H24</f>
        <v>3913860</v>
      </c>
    </row>
    <row r="7" spans="1:3" ht="14.25">
      <c r="A7" s="3" t="s">
        <v>3</v>
      </c>
      <c r="B7" s="57">
        <f>'2. m. Kiadások'!E25</f>
        <v>860000</v>
      </c>
      <c r="C7" s="57">
        <f>'2. m. Kiadások'!H25</f>
        <v>1050000</v>
      </c>
    </row>
    <row r="8" spans="1:3" ht="14.25">
      <c r="A8" s="3" t="s">
        <v>4</v>
      </c>
      <c r="B8" s="57">
        <f>'2. m. Kiadások'!C52</f>
        <v>10042000</v>
      </c>
      <c r="C8" s="57">
        <f>'2. m. Kiadások'!H52</f>
        <v>11747000</v>
      </c>
    </row>
    <row r="9" spans="1:3" ht="14.25">
      <c r="A9" s="3" t="s">
        <v>5</v>
      </c>
      <c r="B9" s="57">
        <f>'2. m. Kiadások'!E61</f>
        <v>1532500</v>
      </c>
      <c r="C9" s="57">
        <f>'2. m. Kiadások'!H61</f>
        <v>1921120</v>
      </c>
    </row>
    <row r="10" spans="1:3" ht="14.25">
      <c r="A10" s="3" t="s">
        <v>6</v>
      </c>
      <c r="B10" s="57">
        <f>'2. m. Kiadások'!E75</f>
        <v>2889400</v>
      </c>
      <c r="C10" s="57">
        <f>'2. m. Kiadások'!F75</f>
        <v>27834494</v>
      </c>
    </row>
    <row r="11" spans="1:3" s="52" customFormat="1" ht="14.25">
      <c r="A11" s="51" t="s">
        <v>431</v>
      </c>
      <c r="B11" s="59">
        <f>'2. m. Kiadások'!E73</f>
        <v>1449400</v>
      </c>
      <c r="C11" s="59">
        <f>'2. m. Kiadások'!H73</f>
        <v>26394494</v>
      </c>
    </row>
    <row r="12" spans="1:3" ht="14.25">
      <c r="A12" s="3" t="s">
        <v>7</v>
      </c>
      <c r="B12" s="57">
        <f>'2. m. Kiadások'!E84</f>
        <v>0</v>
      </c>
      <c r="C12" s="57">
        <f>'2. m. Kiadások'!H84</f>
        <v>695000</v>
      </c>
    </row>
    <row r="13" spans="1:3" ht="14.25">
      <c r="A13" s="3" t="s">
        <v>8</v>
      </c>
      <c r="B13" s="57">
        <f>'2. m. Kiadások'!E89</f>
        <v>4712000</v>
      </c>
      <c r="C13" s="57">
        <f>'2. m. Kiadások'!H89</f>
        <v>23751000</v>
      </c>
    </row>
    <row r="14" spans="1:3" ht="14.25">
      <c r="A14" s="3" t="s">
        <v>9</v>
      </c>
      <c r="B14" s="57"/>
      <c r="C14" s="57"/>
    </row>
    <row r="15" spans="1:3" ht="14.25">
      <c r="A15" s="4" t="s">
        <v>412</v>
      </c>
      <c r="B15" s="57">
        <f>SUM(B6:B14)-B11</f>
        <v>23918900</v>
      </c>
      <c r="C15" s="57">
        <f>SUM(C6:C14)-C11</f>
        <v>70912474</v>
      </c>
    </row>
    <row r="16" spans="1:3" ht="14.25">
      <c r="A16" s="4" t="s">
        <v>413</v>
      </c>
      <c r="B16" s="57">
        <f>'2. m. Kiadások'!E124</f>
        <v>455729</v>
      </c>
      <c r="C16" s="57">
        <f>'2. m. Kiadások'!F124</f>
        <v>455729</v>
      </c>
    </row>
    <row r="17" spans="1:3" ht="14.25">
      <c r="A17" s="5" t="s">
        <v>386</v>
      </c>
      <c r="B17" s="60">
        <f>SUM(B15:B16)</f>
        <v>24374629</v>
      </c>
      <c r="C17" s="93">
        <f>SUM(C15:C16)</f>
        <v>71368203</v>
      </c>
    </row>
    <row r="18" spans="1:3" ht="14.25">
      <c r="A18" s="3" t="s">
        <v>414</v>
      </c>
      <c r="B18" s="57">
        <f>'1. m. Bevétel'!E19</f>
        <v>11393234</v>
      </c>
      <c r="C18" s="57">
        <f>'1. m. Bevétel'!F19</f>
        <v>11781854</v>
      </c>
    </row>
    <row r="19" spans="1:3" ht="14.25">
      <c r="A19" s="3" t="s">
        <v>415</v>
      </c>
      <c r="B19" s="57">
        <f>'1. m. Bevétel'!E55</f>
        <v>0</v>
      </c>
      <c r="C19" s="57">
        <f>'1. m. Bevétel'!F55</f>
        <v>18460766</v>
      </c>
    </row>
    <row r="20" spans="1:3" ht="14.25">
      <c r="A20" s="3" t="s">
        <v>416</v>
      </c>
      <c r="B20" s="57">
        <f>'1. m. Bevétel'!E33</f>
        <v>3630000</v>
      </c>
      <c r="C20" s="57">
        <f>'1. m. Bevétel'!F33</f>
        <v>5930000</v>
      </c>
    </row>
    <row r="21" spans="1:3" ht="14.25">
      <c r="A21" s="3" t="s">
        <v>417</v>
      </c>
      <c r="B21" s="57">
        <f>'1. m. Bevétel'!E44</f>
        <v>4228000</v>
      </c>
      <c r="C21" s="57">
        <f>'1. m. Bevétel'!F44</f>
        <v>4578000</v>
      </c>
    </row>
    <row r="22" spans="1:3" ht="14.25">
      <c r="A22" s="3" t="s">
        <v>418</v>
      </c>
      <c r="B22" s="57"/>
      <c r="C22" s="57"/>
    </row>
    <row r="23" spans="1:3" ht="14.25">
      <c r="A23" s="3" t="s">
        <v>419</v>
      </c>
      <c r="B23" s="57"/>
      <c r="C23" s="57"/>
    </row>
    <row r="24" spans="1:3" ht="14.25">
      <c r="A24" s="3" t="s">
        <v>420</v>
      </c>
      <c r="B24" s="57">
        <f>'1. m. Bevétel'!E65</f>
        <v>300000</v>
      </c>
      <c r="C24" s="57">
        <f>'1. m. Bevétel'!F65</f>
        <v>300000</v>
      </c>
    </row>
    <row r="25" spans="1:3" ht="14.25">
      <c r="A25" s="4" t="s">
        <v>421</v>
      </c>
      <c r="B25" s="57">
        <f>SUM(B18:B24)</f>
        <v>19551234</v>
      </c>
      <c r="C25" s="57">
        <f>SUM(C18:C24)</f>
        <v>41050620</v>
      </c>
    </row>
    <row r="26" spans="1:3" ht="14.25">
      <c r="A26" s="4" t="s">
        <v>422</v>
      </c>
      <c r="B26" s="57">
        <f>'1. m. Bevétel'!E96</f>
        <v>4823395</v>
      </c>
      <c r="C26" s="57">
        <f>'1. m. Bevétel'!F96</f>
        <v>30317583</v>
      </c>
    </row>
    <row r="27" spans="1:3" ht="14.25">
      <c r="A27" s="5" t="s">
        <v>387</v>
      </c>
      <c r="B27" s="60">
        <f>SUM(B25:B26)</f>
        <v>24374629</v>
      </c>
      <c r="C27" s="93">
        <f>SUM(C25:C26)</f>
        <v>71368203</v>
      </c>
    </row>
    <row r="28" spans="1:3" ht="14.25">
      <c r="A28" s="2"/>
      <c r="B28" s="2"/>
      <c r="C28" s="2"/>
    </row>
    <row r="29" spans="1:3" ht="14.25">
      <c r="A29" s="2"/>
      <c r="B29" s="2"/>
      <c r="C29" s="2"/>
    </row>
    <row r="30" spans="1:3" ht="14.25">
      <c r="A30" s="2"/>
      <c r="B30" s="2"/>
      <c r="C30" s="2"/>
    </row>
    <row r="31" spans="1:3" ht="14.25">
      <c r="A31" s="2"/>
      <c r="B31" s="2"/>
      <c r="C31" s="2"/>
    </row>
    <row r="32" spans="1:3" ht="14.25">
      <c r="A32" s="2"/>
      <c r="B32" s="2"/>
      <c r="C32" s="2"/>
    </row>
    <row r="33" spans="1:3" ht="14.25">
      <c r="A33" s="2"/>
      <c r="B33" s="2"/>
      <c r="C33" s="2"/>
    </row>
    <row r="34" spans="1:3" ht="14.25">
      <c r="A34" s="2"/>
      <c r="B34" s="2"/>
      <c r="C3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PageLayoutView="0" workbookViewId="0" topLeftCell="C79">
      <selection activeCell="A79" sqref="A79"/>
    </sheetView>
  </sheetViews>
  <sheetFormatPr defaultColWidth="9.140625" defaultRowHeight="15"/>
  <cols>
    <col min="1" max="1" width="92.57421875" style="1" customWidth="1"/>
    <col min="2" max="2" width="9.140625" style="1" customWidth="1"/>
    <col min="3" max="3" width="20.7109375" style="1" customWidth="1"/>
    <col min="4" max="4" width="16.00390625" style="1" customWidth="1"/>
    <col min="5" max="5" width="17.8515625" style="1" customWidth="1"/>
    <col min="6" max="6" width="20.7109375" style="1" bestFit="1" customWidth="1"/>
    <col min="7" max="7" width="16.00390625" style="1" customWidth="1"/>
    <col min="8" max="8" width="20.7109375" style="1" bestFit="1" customWidth="1"/>
    <col min="9" max="16384" width="9.140625" style="1" customWidth="1"/>
  </cols>
  <sheetData>
    <row r="1" spans="1:5" ht="27" customHeight="1">
      <c r="A1" s="117" t="s">
        <v>441</v>
      </c>
      <c r="B1" s="118"/>
      <c r="C1" s="118"/>
      <c r="D1" s="118"/>
      <c r="E1" s="119"/>
    </row>
    <row r="2" spans="1:5" ht="23.25" customHeight="1">
      <c r="A2" s="120" t="s">
        <v>435</v>
      </c>
      <c r="B2" s="121"/>
      <c r="C2" s="121"/>
      <c r="D2" s="121"/>
      <c r="E2" s="119"/>
    </row>
    <row r="3" ht="18">
      <c r="A3" s="6"/>
    </row>
    <row r="4" spans="1:8" ht="18">
      <c r="A4" s="6"/>
      <c r="H4" s="55" t="s">
        <v>434</v>
      </c>
    </row>
    <row r="5" spans="3:8" ht="14.25">
      <c r="C5" s="122" t="s">
        <v>436</v>
      </c>
      <c r="D5" s="123"/>
      <c r="E5" s="124"/>
      <c r="F5" s="122" t="s">
        <v>437</v>
      </c>
      <c r="G5" s="123"/>
      <c r="H5" s="124"/>
    </row>
    <row r="6" spans="1:8" ht="27">
      <c r="A6" s="28" t="s">
        <v>10</v>
      </c>
      <c r="B6" s="29" t="s">
        <v>1</v>
      </c>
      <c r="C6" s="30" t="s">
        <v>423</v>
      </c>
      <c r="D6" s="30" t="s">
        <v>424</v>
      </c>
      <c r="E6" s="53" t="s">
        <v>425</v>
      </c>
      <c r="F6" s="30" t="s">
        <v>423</v>
      </c>
      <c r="G6" s="30" t="s">
        <v>424</v>
      </c>
      <c r="H6" s="53" t="s">
        <v>425</v>
      </c>
    </row>
    <row r="7" spans="1:8" ht="15" customHeight="1">
      <c r="A7" s="8" t="s">
        <v>182</v>
      </c>
      <c r="B7" s="9" t="s">
        <v>183</v>
      </c>
      <c r="C7" s="69">
        <f>'[7]1.1 Bevétel COFOG'!C6</f>
        <v>8060734</v>
      </c>
      <c r="D7" s="58"/>
      <c r="E7" s="58">
        <f>SUM(C7:D7)</f>
        <v>8060734</v>
      </c>
      <c r="F7" s="69">
        <f>'[7]1.1 Bevétel COFOG'!F6</f>
        <v>8060734</v>
      </c>
      <c r="G7" s="58"/>
      <c r="H7" s="58">
        <f>SUM(F7:G7)</f>
        <v>8060734</v>
      </c>
    </row>
    <row r="8" spans="1:8" ht="15" customHeight="1">
      <c r="A8" s="10" t="s">
        <v>184</v>
      </c>
      <c r="B8" s="9" t="s">
        <v>185</v>
      </c>
      <c r="C8" s="69"/>
      <c r="D8" s="58"/>
      <c r="E8" s="58">
        <f aca="true" t="shared" si="0" ref="E8:E73">SUM(C8:D8)</f>
        <v>0</v>
      </c>
      <c r="F8" s="69"/>
      <c r="G8" s="58"/>
      <c r="H8" s="58">
        <f aca="true" t="shared" si="1" ref="H8:H73">SUM(F8:G8)</f>
        <v>0</v>
      </c>
    </row>
    <row r="9" spans="1:8" ht="15" customHeight="1">
      <c r="A9" s="10" t="s">
        <v>186</v>
      </c>
      <c r="B9" s="9" t="s">
        <v>187</v>
      </c>
      <c r="C9" s="69">
        <f>'[7]1.1 Bevétel COFOG'!C8</f>
        <v>1532500</v>
      </c>
      <c r="D9" s="58"/>
      <c r="E9" s="58">
        <f t="shared" si="0"/>
        <v>1532500</v>
      </c>
      <c r="F9" s="69">
        <f>'[7]1.1 Bevétel COFOG'!F8</f>
        <v>1532500</v>
      </c>
      <c r="G9" s="58"/>
      <c r="H9" s="58">
        <f t="shared" si="1"/>
        <v>1532500</v>
      </c>
    </row>
    <row r="10" spans="1:8" ht="15" customHeight="1">
      <c r="A10" s="10" t="s">
        <v>188</v>
      </c>
      <c r="B10" s="9" t="s">
        <v>189</v>
      </c>
      <c r="C10" s="69">
        <f>'[7]1.1 Bevétel COFOG'!C9</f>
        <v>1800000</v>
      </c>
      <c r="D10" s="58"/>
      <c r="E10" s="58">
        <f t="shared" si="0"/>
        <v>1800000</v>
      </c>
      <c r="F10" s="69">
        <f>'[7]1.1 Bevétel COFOG'!F9</f>
        <v>1800000</v>
      </c>
      <c r="G10" s="58"/>
      <c r="H10" s="58">
        <f t="shared" si="1"/>
        <v>1800000</v>
      </c>
    </row>
    <row r="11" spans="1:8" ht="15" customHeight="1">
      <c r="A11" s="10" t="s">
        <v>190</v>
      </c>
      <c r="B11" s="9" t="s">
        <v>191</v>
      </c>
      <c r="C11" s="69"/>
      <c r="D11" s="58"/>
      <c r="E11" s="58">
        <f t="shared" si="0"/>
        <v>0</v>
      </c>
      <c r="F11" s="69">
        <v>388620</v>
      </c>
      <c r="G11" s="58"/>
      <c r="H11" s="58">
        <f t="shared" si="1"/>
        <v>388620</v>
      </c>
    </row>
    <row r="12" spans="1:8" ht="15" customHeight="1">
      <c r="A12" s="10" t="s">
        <v>192</v>
      </c>
      <c r="B12" s="9" t="s">
        <v>193</v>
      </c>
      <c r="C12" s="69"/>
      <c r="D12" s="58"/>
      <c r="E12" s="58">
        <f t="shared" si="0"/>
        <v>0</v>
      </c>
      <c r="F12" s="69"/>
      <c r="G12" s="58"/>
      <c r="H12" s="58">
        <f t="shared" si="1"/>
        <v>0</v>
      </c>
    </row>
    <row r="13" spans="1:8" ht="15" customHeight="1">
      <c r="A13" s="11" t="s">
        <v>388</v>
      </c>
      <c r="B13" s="12" t="s">
        <v>194</v>
      </c>
      <c r="C13" s="70">
        <f>SUM(C7:C12)</f>
        <v>11393234</v>
      </c>
      <c r="D13" s="56">
        <v>0</v>
      </c>
      <c r="E13" s="56">
        <f t="shared" si="0"/>
        <v>11393234</v>
      </c>
      <c r="F13" s="70">
        <f>SUM(F7:F12)</f>
        <v>11781854</v>
      </c>
      <c r="G13" s="56"/>
      <c r="H13" s="56">
        <f t="shared" si="1"/>
        <v>11781854</v>
      </c>
    </row>
    <row r="14" spans="1:8" ht="15" customHeight="1">
      <c r="A14" s="10" t="s">
        <v>195</v>
      </c>
      <c r="B14" s="9" t="s">
        <v>196</v>
      </c>
      <c r="C14" s="69"/>
      <c r="D14" s="58"/>
      <c r="E14" s="58">
        <f t="shared" si="0"/>
        <v>0</v>
      </c>
      <c r="F14" s="69"/>
      <c r="G14" s="58"/>
      <c r="H14" s="58">
        <f t="shared" si="1"/>
        <v>0</v>
      </c>
    </row>
    <row r="15" spans="1:8" ht="15" customHeight="1">
      <c r="A15" s="10" t="s">
        <v>197</v>
      </c>
      <c r="B15" s="9" t="s">
        <v>198</v>
      </c>
      <c r="C15" s="69"/>
      <c r="D15" s="58"/>
      <c r="E15" s="58">
        <f t="shared" si="0"/>
        <v>0</v>
      </c>
      <c r="F15" s="69"/>
      <c r="G15" s="58"/>
      <c r="H15" s="58">
        <f t="shared" si="1"/>
        <v>0</v>
      </c>
    </row>
    <row r="16" spans="1:8" ht="15" customHeight="1">
      <c r="A16" s="10" t="s">
        <v>351</v>
      </c>
      <c r="B16" s="9" t="s">
        <v>199</v>
      </c>
      <c r="C16" s="69"/>
      <c r="D16" s="58"/>
      <c r="E16" s="58">
        <f t="shared" si="0"/>
        <v>0</v>
      </c>
      <c r="F16" s="69"/>
      <c r="G16" s="58"/>
      <c r="H16" s="58">
        <f t="shared" si="1"/>
        <v>0</v>
      </c>
    </row>
    <row r="17" spans="1:8" ht="15" customHeight="1">
      <c r="A17" s="10" t="s">
        <v>352</v>
      </c>
      <c r="B17" s="9" t="s">
        <v>200</v>
      </c>
      <c r="C17" s="69"/>
      <c r="D17" s="58"/>
      <c r="E17" s="58">
        <f t="shared" si="0"/>
        <v>0</v>
      </c>
      <c r="F17" s="69"/>
      <c r="G17" s="58"/>
      <c r="H17" s="58">
        <f t="shared" si="1"/>
        <v>0</v>
      </c>
    </row>
    <row r="18" spans="1:8" ht="15" customHeight="1">
      <c r="A18" s="10" t="s">
        <v>353</v>
      </c>
      <c r="B18" s="9" t="s">
        <v>201</v>
      </c>
      <c r="C18" s="69"/>
      <c r="D18" s="58"/>
      <c r="E18" s="58">
        <f t="shared" si="0"/>
        <v>0</v>
      </c>
      <c r="F18" s="69"/>
      <c r="G18" s="58"/>
      <c r="H18" s="58">
        <f t="shared" si="1"/>
        <v>0</v>
      </c>
    </row>
    <row r="19" spans="1:8" ht="15" customHeight="1">
      <c r="A19" s="13" t="s">
        <v>389</v>
      </c>
      <c r="B19" s="14" t="s">
        <v>202</v>
      </c>
      <c r="C19" s="70">
        <f>SUM(C13:C18)</f>
        <v>11393234</v>
      </c>
      <c r="D19" s="58">
        <v>0</v>
      </c>
      <c r="E19" s="58">
        <f t="shared" si="0"/>
        <v>11393234</v>
      </c>
      <c r="F19" s="70">
        <f>SUM(F13:F18)</f>
        <v>11781854</v>
      </c>
      <c r="G19" s="58"/>
      <c r="H19" s="58">
        <f t="shared" si="1"/>
        <v>11781854</v>
      </c>
    </row>
    <row r="20" spans="1:8" ht="15" customHeight="1">
      <c r="A20" s="10" t="s">
        <v>357</v>
      </c>
      <c r="B20" s="9" t="s">
        <v>211</v>
      </c>
      <c r="C20" s="69"/>
      <c r="D20" s="58"/>
      <c r="E20" s="58">
        <f t="shared" si="0"/>
        <v>0</v>
      </c>
      <c r="F20" s="69"/>
      <c r="G20" s="58"/>
      <c r="H20" s="58">
        <f t="shared" si="1"/>
        <v>0</v>
      </c>
    </row>
    <row r="21" spans="1:8" ht="15" customHeight="1">
      <c r="A21" s="10" t="s">
        <v>358</v>
      </c>
      <c r="B21" s="9" t="s">
        <v>212</v>
      </c>
      <c r="C21" s="69"/>
      <c r="D21" s="58"/>
      <c r="E21" s="58">
        <f t="shared" si="0"/>
        <v>0</v>
      </c>
      <c r="F21" s="69"/>
      <c r="G21" s="58"/>
      <c r="H21" s="58">
        <f t="shared" si="1"/>
        <v>0</v>
      </c>
    </row>
    <row r="22" spans="1:8" ht="15" customHeight="1">
      <c r="A22" s="11" t="s">
        <v>391</v>
      </c>
      <c r="B22" s="12" t="s">
        <v>213</v>
      </c>
      <c r="C22" s="69"/>
      <c r="D22" s="58">
        <v>0</v>
      </c>
      <c r="E22" s="58">
        <f t="shared" si="0"/>
        <v>0</v>
      </c>
      <c r="F22" s="69"/>
      <c r="G22" s="58"/>
      <c r="H22" s="58">
        <f t="shared" si="1"/>
        <v>0</v>
      </c>
    </row>
    <row r="23" spans="1:8" ht="15" customHeight="1">
      <c r="A23" s="10" t="s">
        <v>359</v>
      </c>
      <c r="B23" s="9" t="s">
        <v>214</v>
      </c>
      <c r="C23" s="69"/>
      <c r="D23" s="58"/>
      <c r="E23" s="58">
        <f t="shared" si="0"/>
        <v>0</v>
      </c>
      <c r="F23" s="69"/>
      <c r="G23" s="58"/>
      <c r="H23" s="58">
        <f t="shared" si="1"/>
        <v>0</v>
      </c>
    </row>
    <row r="24" spans="1:8" ht="15" customHeight="1">
      <c r="A24" s="10" t="s">
        <v>360</v>
      </c>
      <c r="B24" s="9" t="s">
        <v>215</v>
      </c>
      <c r="C24" s="69"/>
      <c r="D24" s="58"/>
      <c r="E24" s="58">
        <f t="shared" si="0"/>
        <v>0</v>
      </c>
      <c r="F24" s="69"/>
      <c r="G24" s="58"/>
      <c r="H24" s="58">
        <f t="shared" si="1"/>
        <v>0</v>
      </c>
    </row>
    <row r="25" spans="1:8" ht="15" customHeight="1">
      <c r="A25" s="10" t="s">
        <v>361</v>
      </c>
      <c r="B25" s="9" t="s">
        <v>216</v>
      </c>
      <c r="C25" s="69">
        <v>2200000</v>
      </c>
      <c r="D25" s="58"/>
      <c r="E25" s="58">
        <f t="shared" si="0"/>
        <v>2200000</v>
      </c>
      <c r="F25" s="69">
        <v>2200000</v>
      </c>
      <c r="G25" s="58"/>
      <c r="H25" s="58">
        <f t="shared" si="1"/>
        <v>2200000</v>
      </c>
    </row>
    <row r="26" spans="1:8" ht="15" customHeight="1">
      <c r="A26" s="10" t="s">
        <v>362</v>
      </c>
      <c r="B26" s="9" t="s">
        <v>217</v>
      </c>
      <c r="C26" s="69">
        <f>'[7]1.1 Bevétel COFOG'!C31</f>
        <v>1000000</v>
      </c>
      <c r="D26" s="58"/>
      <c r="E26" s="58">
        <f t="shared" si="0"/>
        <v>1000000</v>
      </c>
      <c r="F26" s="69">
        <v>3300000</v>
      </c>
      <c r="G26" s="58"/>
      <c r="H26" s="58">
        <f t="shared" si="1"/>
        <v>3300000</v>
      </c>
    </row>
    <row r="27" spans="1:8" ht="15" customHeight="1">
      <c r="A27" s="10" t="s">
        <v>363</v>
      </c>
      <c r="B27" s="9" t="s">
        <v>218</v>
      </c>
      <c r="C27" s="69"/>
      <c r="D27" s="58"/>
      <c r="E27" s="58">
        <f t="shared" si="0"/>
        <v>0</v>
      </c>
      <c r="F27" s="69"/>
      <c r="G27" s="58"/>
      <c r="H27" s="58">
        <f t="shared" si="1"/>
        <v>0</v>
      </c>
    </row>
    <row r="28" spans="1:8" ht="15" customHeight="1">
      <c r="A28" s="10" t="s">
        <v>219</v>
      </c>
      <c r="B28" s="9" t="s">
        <v>220</v>
      </c>
      <c r="C28" s="69"/>
      <c r="D28" s="58"/>
      <c r="E28" s="58">
        <f t="shared" si="0"/>
        <v>0</v>
      </c>
      <c r="F28" s="69"/>
      <c r="G28" s="58"/>
      <c r="H28" s="58">
        <f t="shared" si="1"/>
        <v>0</v>
      </c>
    </row>
    <row r="29" spans="1:8" ht="15" customHeight="1">
      <c r="A29" s="10" t="s">
        <v>364</v>
      </c>
      <c r="B29" s="9" t="s">
        <v>221</v>
      </c>
      <c r="C29" s="69">
        <f>'[7]1.1 Bevétel COFOG'!C34</f>
        <v>430000</v>
      </c>
      <c r="D29" s="58"/>
      <c r="E29" s="58">
        <f t="shared" si="0"/>
        <v>430000</v>
      </c>
      <c r="F29" s="69">
        <v>430000</v>
      </c>
      <c r="G29" s="58"/>
      <c r="H29" s="58">
        <f t="shared" si="1"/>
        <v>430000</v>
      </c>
    </row>
    <row r="30" spans="1:8" ht="15" customHeight="1">
      <c r="A30" s="10" t="s">
        <v>365</v>
      </c>
      <c r="B30" s="9" t="s">
        <v>222</v>
      </c>
      <c r="C30" s="69"/>
      <c r="D30" s="58"/>
      <c r="E30" s="58">
        <f t="shared" si="0"/>
        <v>0</v>
      </c>
      <c r="F30" s="69"/>
      <c r="G30" s="58"/>
      <c r="H30" s="58">
        <f t="shared" si="1"/>
        <v>0</v>
      </c>
    </row>
    <row r="31" spans="1:8" ht="15" customHeight="1">
      <c r="A31" s="11" t="s">
        <v>392</v>
      </c>
      <c r="B31" s="12" t="s">
        <v>223</v>
      </c>
      <c r="C31" s="69">
        <f>SUM(C26:C30)</f>
        <v>1430000</v>
      </c>
      <c r="D31" s="58">
        <v>0</v>
      </c>
      <c r="E31" s="58">
        <f t="shared" si="0"/>
        <v>1430000</v>
      </c>
      <c r="F31" s="69">
        <f>SUM(F26:F30)</f>
        <v>3730000</v>
      </c>
      <c r="G31" s="58"/>
      <c r="H31" s="58">
        <f t="shared" si="1"/>
        <v>3730000</v>
      </c>
    </row>
    <row r="32" spans="1:8" ht="15" customHeight="1">
      <c r="A32" s="10" t="s">
        <v>366</v>
      </c>
      <c r="B32" s="9" t="s">
        <v>224</v>
      </c>
      <c r="C32" s="69"/>
      <c r="D32" s="58"/>
      <c r="E32" s="58">
        <f t="shared" si="0"/>
        <v>0</v>
      </c>
      <c r="F32" s="69"/>
      <c r="G32" s="58"/>
      <c r="H32" s="58">
        <f t="shared" si="1"/>
        <v>0</v>
      </c>
    </row>
    <row r="33" spans="1:8" ht="15" customHeight="1">
      <c r="A33" s="13" t="s">
        <v>393</v>
      </c>
      <c r="B33" s="14" t="s">
        <v>225</v>
      </c>
      <c r="C33" s="70">
        <f>SUM(C22,C23,C24,C25,C31,C32)</f>
        <v>3630000</v>
      </c>
      <c r="D33" s="56">
        <v>0</v>
      </c>
      <c r="E33" s="56">
        <f t="shared" si="0"/>
        <v>3630000</v>
      </c>
      <c r="F33" s="70">
        <f>F25+F31</f>
        <v>5930000</v>
      </c>
      <c r="G33" s="56"/>
      <c r="H33" s="56">
        <f t="shared" si="1"/>
        <v>5930000</v>
      </c>
    </row>
    <row r="34" spans="1:8" ht="15" customHeight="1">
      <c r="A34" s="15" t="s">
        <v>226</v>
      </c>
      <c r="B34" s="9" t="s">
        <v>227</v>
      </c>
      <c r="C34" s="69"/>
      <c r="D34" s="58"/>
      <c r="E34" s="58">
        <f t="shared" si="0"/>
        <v>0</v>
      </c>
      <c r="F34" s="69"/>
      <c r="G34" s="58"/>
      <c r="H34" s="58">
        <f t="shared" si="1"/>
        <v>0</v>
      </c>
    </row>
    <row r="35" spans="1:8" ht="15" customHeight="1">
      <c r="A35" s="15" t="s">
        <v>367</v>
      </c>
      <c r="B35" s="9" t="s">
        <v>228</v>
      </c>
      <c r="C35" s="69">
        <f>'[7]1.1 Bevétel COFOG'!C40</f>
        <v>30000</v>
      </c>
      <c r="D35" s="58"/>
      <c r="E35" s="58">
        <f t="shared" si="0"/>
        <v>30000</v>
      </c>
      <c r="F35" s="69"/>
      <c r="G35" s="58"/>
      <c r="H35" s="58">
        <f t="shared" si="1"/>
        <v>0</v>
      </c>
    </row>
    <row r="36" spans="1:8" ht="15" customHeight="1">
      <c r="A36" s="15" t="s">
        <v>368</v>
      </c>
      <c r="B36" s="9" t="s">
        <v>229</v>
      </c>
      <c r="C36" s="69"/>
      <c r="D36" s="58"/>
      <c r="E36" s="58">
        <f t="shared" si="0"/>
        <v>0</v>
      </c>
      <c r="F36" s="69"/>
      <c r="G36" s="58"/>
      <c r="H36" s="58">
        <f t="shared" si="1"/>
        <v>0</v>
      </c>
    </row>
    <row r="37" spans="1:8" ht="15" customHeight="1">
      <c r="A37" s="15" t="s">
        <v>369</v>
      </c>
      <c r="B37" s="9" t="s">
        <v>230</v>
      </c>
      <c r="C37" s="69">
        <f>'[7]1.1 Bevétel COFOG'!C42</f>
        <v>3480000</v>
      </c>
      <c r="D37" s="58"/>
      <c r="E37" s="58">
        <f t="shared" si="0"/>
        <v>3480000</v>
      </c>
      <c r="F37" s="69">
        <v>3480000</v>
      </c>
      <c r="G37" s="58"/>
      <c r="H37" s="58">
        <f t="shared" si="1"/>
        <v>3480000</v>
      </c>
    </row>
    <row r="38" spans="1:8" ht="15" customHeight="1">
      <c r="A38" s="15" t="s">
        <v>231</v>
      </c>
      <c r="B38" s="9" t="s">
        <v>232</v>
      </c>
      <c r="C38" s="69"/>
      <c r="D38" s="58"/>
      <c r="E38" s="58">
        <f t="shared" si="0"/>
        <v>0</v>
      </c>
      <c r="F38" s="69"/>
      <c r="G38" s="58"/>
      <c r="H38" s="58">
        <f t="shared" si="1"/>
        <v>0</v>
      </c>
    </row>
    <row r="39" spans="1:8" ht="15" customHeight="1">
      <c r="A39" s="15" t="s">
        <v>233</v>
      </c>
      <c r="B39" s="9" t="s">
        <v>234</v>
      </c>
      <c r="C39" s="69">
        <f>'[7]1.1 Bevétel COFOG'!E44+'[7]1.1 Bevétel COFOG'!G44</f>
        <v>698000</v>
      </c>
      <c r="D39" s="58">
        <v>0</v>
      </c>
      <c r="E39" s="58">
        <f t="shared" si="0"/>
        <v>698000</v>
      </c>
      <c r="F39" s="69">
        <v>998000</v>
      </c>
      <c r="G39" s="58"/>
      <c r="H39" s="58">
        <f t="shared" si="1"/>
        <v>998000</v>
      </c>
    </row>
    <row r="40" spans="1:8" ht="15" customHeight="1">
      <c r="A40" s="15" t="s">
        <v>235</v>
      </c>
      <c r="B40" s="9" t="s">
        <v>236</v>
      </c>
      <c r="C40" s="69"/>
      <c r="D40" s="58"/>
      <c r="E40" s="58">
        <f t="shared" si="0"/>
        <v>0</v>
      </c>
      <c r="F40" s="69"/>
      <c r="G40" s="58"/>
      <c r="H40" s="58">
        <f t="shared" si="1"/>
        <v>0</v>
      </c>
    </row>
    <row r="41" spans="1:8" ht="15" customHeight="1">
      <c r="A41" s="15" t="s">
        <v>370</v>
      </c>
      <c r="B41" s="9" t="s">
        <v>237</v>
      </c>
      <c r="C41" s="69"/>
      <c r="D41" s="58"/>
      <c r="E41" s="58">
        <f t="shared" si="0"/>
        <v>0</v>
      </c>
      <c r="F41" s="69">
        <v>50000</v>
      </c>
      <c r="G41" s="58"/>
      <c r="H41" s="58">
        <f t="shared" si="1"/>
        <v>50000</v>
      </c>
    </row>
    <row r="42" spans="1:8" ht="15" customHeight="1">
      <c r="A42" s="15" t="s">
        <v>371</v>
      </c>
      <c r="B42" s="9" t="s">
        <v>238</v>
      </c>
      <c r="C42" s="69"/>
      <c r="D42" s="58"/>
      <c r="E42" s="58">
        <f t="shared" si="0"/>
        <v>0</v>
      </c>
      <c r="F42" s="69"/>
      <c r="G42" s="58"/>
      <c r="H42" s="58">
        <f t="shared" si="1"/>
        <v>0</v>
      </c>
    </row>
    <row r="43" spans="1:8" ht="15" customHeight="1">
      <c r="A43" s="15" t="s">
        <v>372</v>
      </c>
      <c r="B43" s="9" t="s">
        <v>239</v>
      </c>
      <c r="C43" s="69">
        <f>'[7]1.1 Bevétel COFOG'!C53</f>
        <v>20000</v>
      </c>
      <c r="D43" s="58"/>
      <c r="E43" s="58">
        <f t="shared" si="0"/>
        <v>20000</v>
      </c>
      <c r="F43" s="69">
        <v>50000</v>
      </c>
      <c r="G43" s="58"/>
      <c r="H43" s="58">
        <f t="shared" si="1"/>
        <v>50000</v>
      </c>
    </row>
    <row r="44" spans="1:8" ht="15" customHeight="1">
      <c r="A44" s="16" t="s">
        <v>394</v>
      </c>
      <c r="B44" s="14" t="s">
        <v>240</v>
      </c>
      <c r="C44" s="70">
        <f>SUM(C34:C43)</f>
        <v>4228000</v>
      </c>
      <c r="D44" s="56">
        <v>0</v>
      </c>
      <c r="E44" s="56">
        <f t="shared" si="0"/>
        <v>4228000</v>
      </c>
      <c r="F44" s="70">
        <f>SUM(F34:F43)</f>
        <v>4578000</v>
      </c>
      <c r="G44" s="56"/>
      <c r="H44" s="56">
        <f t="shared" si="1"/>
        <v>4578000</v>
      </c>
    </row>
    <row r="45" spans="1:8" ht="15" customHeight="1">
      <c r="A45" s="10" t="s">
        <v>249</v>
      </c>
      <c r="B45" s="9" t="s">
        <v>250</v>
      </c>
      <c r="C45" s="69"/>
      <c r="D45" s="58"/>
      <c r="E45" s="58">
        <v>0</v>
      </c>
      <c r="F45" s="69"/>
      <c r="G45" s="58"/>
      <c r="H45" s="56">
        <f t="shared" si="1"/>
        <v>0</v>
      </c>
    </row>
    <row r="46" spans="1:8" ht="15" customHeight="1">
      <c r="A46" s="10" t="s">
        <v>376</v>
      </c>
      <c r="B46" s="9" t="s">
        <v>251</v>
      </c>
      <c r="C46" s="69"/>
      <c r="D46" s="58"/>
      <c r="E46" s="58">
        <v>0</v>
      </c>
      <c r="F46" s="69"/>
      <c r="G46" s="58"/>
      <c r="H46" s="56">
        <f t="shared" si="1"/>
        <v>0</v>
      </c>
    </row>
    <row r="47" spans="1:8" ht="15" customHeight="1">
      <c r="A47" s="10" t="s">
        <v>377</v>
      </c>
      <c r="B47" s="9" t="s">
        <v>252</v>
      </c>
      <c r="C47" s="69"/>
      <c r="D47" s="58"/>
      <c r="E47" s="58">
        <v>0</v>
      </c>
      <c r="F47" s="69"/>
      <c r="G47" s="58"/>
      <c r="H47" s="56">
        <f t="shared" si="1"/>
        <v>0</v>
      </c>
    </row>
    <row r="48" spans="1:8" ht="15" customHeight="1">
      <c r="A48" s="11" t="s">
        <v>396</v>
      </c>
      <c r="B48" s="12" t="s">
        <v>253</v>
      </c>
      <c r="C48" s="70"/>
      <c r="D48" s="58">
        <v>0</v>
      </c>
      <c r="E48" s="58">
        <v>0</v>
      </c>
      <c r="F48" s="70"/>
      <c r="G48" s="58"/>
      <c r="H48" s="56"/>
    </row>
    <row r="49" spans="1:8" ht="15" customHeight="1">
      <c r="A49" s="75" t="s">
        <v>438</v>
      </c>
      <c r="B49" s="9"/>
      <c r="C49" s="71">
        <f>SUM(C48,C44,C33,C19)</f>
        <v>19251234</v>
      </c>
      <c r="D49" s="58">
        <v>0</v>
      </c>
      <c r="E49" s="58"/>
      <c r="F49" s="71">
        <f>SUM(F48,F44,F33,F19)</f>
        <v>22289854</v>
      </c>
      <c r="G49" s="71">
        <f>SUM(G48,G44,G33,G19)</f>
        <v>0</v>
      </c>
      <c r="H49" s="56">
        <f t="shared" si="1"/>
        <v>22289854</v>
      </c>
    </row>
    <row r="50" spans="1:8" ht="15" customHeight="1">
      <c r="A50" s="76" t="s">
        <v>203</v>
      </c>
      <c r="B50" s="77" t="s">
        <v>204</v>
      </c>
      <c r="C50" s="69"/>
      <c r="D50" s="58"/>
      <c r="E50" s="58"/>
      <c r="F50" s="69"/>
      <c r="G50" s="58"/>
      <c r="H50" s="56">
        <f t="shared" si="1"/>
        <v>0</v>
      </c>
    </row>
    <row r="51" spans="1:8" ht="15" customHeight="1">
      <c r="A51" s="76" t="s">
        <v>205</v>
      </c>
      <c r="B51" s="77" t="s">
        <v>206</v>
      </c>
      <c r="C51" s="69"/>
      <c r="D51" s="58"/>
      <c r="E51" s="58"/>
      <c r="F51" s="69"/>
      <c r="G51" s="58"/>
      <c r="H51" s="56">
        <f t="shared" si="1"/>
        <v>0</v>
      </c>
    </row>
    <row r="52" spans="1:8" ht="15" customHeight="1">
      <c r="A52" s="76" t="s">
        <v>354</v>
      </c>
      <c r="B52" s="77" t="s">
        <v>207</v>
      </c>
      <c r="C52" s="69"/>
      <c r="D52" s="58"/>
      <c r="E52" s="58"/>
      <c r="F52" s="69"/>
      <c r="G52" s="58"/>
      <c r="H52" s="56">
        <f t="shared" si="1"/>
        <v>0</v>
      </c>
    </row>
    <row r="53" spans="1:8" ht="15" customHeight="1">
      <c r="A53" s="76" t="s">
        <v>355</v>
      </c>
      <c r="B53" s="77" t="s">
        <v>208</v>
      </c>
      <c r="C53" s="69"/>
      <c r="D53" s="58"/>
      <c r="E53" s="58"/>
      <c r="F53" s="69"/>
      <c r="G53" s="58"/>
      <c r="H53" s="56">
        <f t="shared" si="1"/>
        <v>0</v>
      </c>
    </row>
    <row r="54" spans="1:8" ht="15" customHeight="1">
      <c r="A54" s="76" t="s">
        <v>356</v>
      </c>
      <c r="B54" s="77" t="s">
        <v>209</v>
      </c>
      <c r="C54" s="69"/>
      <c r="D54" s="58"/>
      <c r="E54" s="58"/>
      <c r="F54" s="69">
        <v>18460766</v>
      </c>
      <c r="G54" s="58"/>
      <c r="H54" s="56">
        <f t="shared" si="1"/>
        <v>18460766</v>
      </c>
    </row>
    <row r="55" spans="1:8" ht="15" customHeight="1">
      <c r="A55" s="78" t="s">
        <v>390</v>
      </c>
      <c r="B55" s="79" t="s">
        <v>210</v>
      </c>
      <c r="C55" s="70"/>
      <c r="D55" s="56">
        <v>0</v>
      </c>
      <c r="E55" s="56"/>
      <c r="F55" s="70">
        <f>SUM(F50:F54)</f>
        <v>18460766</v>
      </c>
      <c r="G55" s="56"/>
      <c r="H55" s="56">
        <f t="shared" si="1"/>
        <v>18460766</v>
      </c>
    </row>
    <row r="56" spans="1:8" ht="15" customHeight="1">
      <c r="A56" s="15" t="s">
        <v>373</v>
      </c>
      <c r="B56" s="9" t="s">
        <v>241</v>
      </c>
      <c r="C56" s="69"/>
      <c r="D56" s="58"/>
      <c r="E56" s="58">
        <f t="shared" si="0"/>
        <v>0</v>
      </c>
      <c r="F56" s="69"/>
      <c r="G56" s="58"/>
      <c r="H56" s="58">
        <f t="shared" si="1"/>
        <v>0</v>
      </c>
    </row>
    <row r="57" spans="1:8" ht="15" customHeight="1">
      <c r="A57" s="15" t="s">
        <v>374</v>
      </c>
      <c r="B57" s="9" t="s">
        <v>242</v>
      </c>
      <c r="C57" s="69"/>
      <c r="D57" s="58">
        <v>0</v>
      </c>
      <c r="E57" s="58">
        <f t="shared" si="0"/>
        <v>0</v>
      </c>
      <c r="F57" s="69"/>
      <c r="G57" s="58"/>
      <c r="H57" s="58">
        <f t="shared" si="1"/>
        <v>0</v>
      </c>
    </row>
    <row r="58" spans="1:8" ht="15" customHeight="1">
      <c r="A58" s="15" t="s">
        <v>243</v>
      </c>
      <c r="B58" s="9" t="s">
        <v>244</v>
      </c>
      <c r="C58" s="69"/>
      <c r="D58" s="58"/>
      <c r="E58" s="58">
        <f t="shared" si="0"/>
        <v>0</v>
      </c>
      <c r="F58" s="69"/>
      <c r="G58" s="58"/>
      <c r="H58" s="58">
        <f t="shared" si="1"/>
        <v>0</v>
      </c>
    </row>
    <row r="59" spans="1:8" ht="15" customHeight="1">
      <c r="A59" s="15" t="s">
        <v>375</v>
      </c>
      <c r="B59" s="9" t="s">
        <v>245</v>
      </c>
      <c r="C59" s="69"/>
      <c r="D59" s="58"/>
      <c r="E59" s="58">
        <f t="shared" si="0"/>
        <v>0</v>
      </c>
      <c r="F59" s="69"/>
      <c r="G59" s="58"/>
      <c r="H59" s="58">
        <f t="shared" si="1"/>
        <v>0</v>
      </c>
    </row>
    <row r="60" spans="1:8" ht="15" customHeight="1">
      <c r="A60" s="15" t="s">
        <v>246</v>
      </c>
      <c r="B60" s="9" t="s">
        <v>247</v>
      </c>
      <c r="C60" s="69"/>
      <c r="D60" s="58"/>
      <c r="E60" s="58">
        <f t="shared" si="0"/>
        <v>0</v>
      </c>
      <c r="F60" s="69"/>
      <c r="G60" s="58"/>
      <c r="H60" s="58">
        <f t="shared" si="1"/>
        <v>0</v>
      </c>
    </row>
    <row r="61" spans="1:8" ht="15" customHeight="1">
      <c r="A61" s="13" t="s">
        <v>395</v>
      </c>
      <c r="B61" s="14" t="s">
        <v>248</v>
      </c>
      <c r="C61" s="70"/>
      <c r="D61" s="58">
        <v>0</v>
      </c>
      <c r="E61" s="58">
        <f t="shared" si="0"/>
        <v>0</v>
      </c>
      <c r="F61" s="70"/>
      <c r="G61" s="58"/>
      <c r="H61" s="58">
        <f t="shared" si="1"/>
        <v>0</v>
      </c>
    </row>
    <row r="62" spans="1:8" ht="19.5" customHeight="1">
      <c r="A62" s="15" t="s">
        <v>254</v>
      </c>
      <c r="B62" s="9" t="s">
        <v>255</v>
      </c>
      <c r="C62" s="69"/>
      <c r="D62" s="58"/>
      <c r="E62" s="58">
        <f t="shared" si="0"/>
        <v>0</v>
      </c>
      <c r="F62" s="69"/>
      <c r="G62" s="58"/>
      <c r="H62" s="58">
        <f t="shared" si="1"/>
        <v>0</v>
      </c>
    </row>
    <row r="63" spans="1:8" ht="19.5" customHeight="1">
      <c r="A63" s="10" t="s">
        <v>378</v>
      </c>
      <c r="B63" s="9" t="s">
        <v>256</v>
      </c>
      <c r="C63" s="69">
        <f>'[7]1.1 Bevétel COFOG'!C70</f>
        <v>100000</v>
      </c>
      <c r="D63" s="58"/>
      <c r="E63" s="58">
        <f t="shared" si="0"/>
        <v>100000</v>
      </c>
      <c r="F63" s="69">
        <v>100000</v>
      </c>
      <c r="G63" s="58"/>
      <c r="H63" s="58">
        <f t="shared" si="1"/>
        <v>100000</v>
      </c>
    </row>
    <row r="64" spans="1:8" ht="15" customHeight="1">
      <c r="A64" s="15" t="s">
        <v>379</v>
      </c>
      <c r="B64" s="9" t="s">
        <v>257</v>
      </c>
      <c r="C64" s="69">
        <f>'[7]1.1 Bevétel COFOG'!C71</f>
        <v>200000</v>
      </c>
      <c r="D64" s="58">
        <v>0</v>
      </c>
      <c r="E64" s="58">
        <f t="shared" si="0"/>
        <v>200000</v>
      </c>
      <c r="F64" s="69">
        <v>200000</v>
      </c>
      <c r="G64" s="58"/>
      <c r="H64" s="58">
        <f t="shared" si="1"/>
        <v>200000</v>
      </c>
    </row>
    <row r="65" spans="1:8" ht="15" customHeight="1">
      <c r="A65" s="13" t="s">
        <v>398</v>
      </c>
      <c r="B65" s="14" t="s">
        <v>258</v>
      </c>
      <c r="C65" s="70">
        <f>SUM(C62:C64)</f>
        <v>300000</v>
      </c>
      <c r="D65" s="56">
        <v>0</v>
      </c>
      <c r="E65" s="56">
        <f t="shared" si="0"/>
        <v>300000</v>
      </c>
      <c r="F65" s="70">
        <v>300000</v>
      </c>
      <c r="G65" s="56"/>
      <c r="H65" s="56">
        <f t="shared" si="1"/>
        <v>300000</v>
      </c>
    </row>
    <row r="66" spans="1:8" ht="15" customHeight="1">
      <c r="A66" s="75" t="s">
        <v>439</v>
      </c>
      <c r="B66" s="14"/>
      <c r="C66" s="72">
        <f>SUM(C55,C61,C65)</f>
        <v>300000</v>
      </c>
      <c r="D66" s="56">
        <v>0</v>
      </c>
      <c r="E66" s="56"/>
      <c r="F66" s="72">
        <f>F55+F65</f>
        <v>18760766</v>
      </c>
      <c r="G66" s="56"/>
      <c r="H66" s="56"/>
    </row>
    <row r="67" spans="1:8" ht="15">
      <c r="A67" s="17" t="s">
        <v>397</v>
      </c>
      <c r="B67" s="18" t="s">
        <v>259</v>
      </c>
      <c r="C67" s="68">
        <f>SUM(C49,C66)</f>
        <v>19551234</v>
      </c>
      <c r="D67" s="65">
        <v>0</v>
      </c>
      <c r="E67" s="65">
        <f t="shared" si="0"/>
        <v>19551234</v>
      </c>
      <c r="F67" s="89">
        <f>F49+F66</f>
        <v>41050620</v>
      </c>
      <c r="G67" s="65"/>
      <c r="H67" s="65">
        <f t="shared" si="1"/>
        <v>41050620</v>
      </c>
    </row>
    <row r="68" spans="1:8" ht="15">
      <c r="A68" s="19" t="s">
        <v>426</v>
      </c>
      <c r="B68" s="20"/>
      <c r="C68" s="91">
        <f>C49-'[7]2. kiadások '!C24-'[7]2. kiadások '!C50-'[7]2. kiadások '!C59-'[7]2. kiadások '!C73-'[7]2. kiadások '!C25</f>
        <v>166334</v>
      </c>
      <c r="D68" s="66">
        <v>-122000</v>
      </c>
      <c r="E68" s="66">
        <f>E67-'2. m. Kiadások'!E76-E55-E65</f>
        <v>44334</v>
      </c>
      <c r="F68" s="90">
        <v>-2033666</v>
      </c>
      <c r="G68" s="66">
        <f>G67-'2. m. Kiadások'!G76</f>
        <v>-122000</v>
      </c>
      <c r="H68" s="66">
        <f>H67-'2. m. Kiadások'!H76-H55-H65+'2. m. Kiadások'!H73</f>
        <v>2217874</v>
      </c>
    </row>
    <row r="69" spans="1:8" ht="15">
      <c r="A69" s="19" t="s">
        <v>427</v>
      </c>
      <c r="B69" s="20"/>
      <c r="C69" s="91">
        <f>C66-'[7]2. kiadások '!C97</f>
        <v>-4412000</v>
      </c>
      <c r="D69" s="66">
        <v>0</v>
      </c>
      <c r="E69" s="66">
        <f t="shared" si="0"/>
        <v>-4412000</v>
      </c>
      <c r="F69" s="90">
        <v>-4412000</v>
      </c>
      <c r="G69" s="66"/>
      <c r="H69" s="66">
        <f t="shared" si="1"/>
        <v>-4412000</v>
      </c>
    </row>
    <row r="70" spans="1:8" ht="14.25">
      <c r="A70" s="21" t="s">
        <v>380</v>
      </c>
      <c r="B70" s="10" t="s">
        <v>260</v>
      </c>
      <c r="C70" s="69"/>
      <c r="D70" s="58"/>
      <c r="E70" s="58">
        <f t="shared" si="0"/>
        <v>0</v>
      </c>
      <c r="F70" s="69"/>
      <c r="G70" s="58"/>
      <c r="H70" s="58">
        <f t="shared" si="1"/>
        <v>0</v>
      </c>
    </row>
    <row r="71" spans="1:8" ht="14.25">
      <c r="A71" s="15" t="s">
        <v>261</v>
      </c>
      <c r="B71" s="10" t="s">
        <v>262</v>
      </c>
      <c r="C71" s="69"/>
      <c r="D71" s="58"/>
      <c r="E71" s="58">
        <f t="shared" si="0"/>
        <v>0</v>
      </c>
      <c r="F71" s="69"/>
      <c r="G71" s="58"/>
      <c r="H71" s="58">
        <f t="shared" si="1"/>
        <v>0</v>
      </c>
    </row>
    <row r="72" spans="1:8" ht="14.25">
      <c r="A72" s="21" t="s">
        <v>381</v>
      </c>
      <c r="B72" s="10" t="s">
        <v>263</v>
      </c>
      <c r="C72" s="69"/>
      <c r="D72" s="58"/>
      <c r="E72" s="58">
        <f t="shared" si="0"/>
        <v>0</v>
      </c>
      <c r="F72" s="69"/>
      <c r="G72" s="58"/>
      <c r="H72" s="58">
        <f t="shared" si="1"/>
        <v>0</v>
      </c>
    </row>
    <row r="73" spans="1:8" ht="14.25">
      <c r="A73" s="22" t="s">
        <v>399</v>
      </c>
      <c r="B73" s="11" t="s">
        <v>264</v>
      </c>
      <c r="C73" s="69"/>
      <c r="D73" s="58"/>
      <c r="E73" s="58">
        <f t="shared" si="0"/>
        <v>0</v>
      </c>
      <c r="F73" s="69"/>
      <c r="G73" s="58"/>
      <c r="H73" s="58">
        <f t="shared" si="1"/>
        <v>0</v>
      </c>
    </row>
    <row r="74" spans="1:8" ht="14.25">
      <c r="A74" s="15" t="s">
        <v>382</v>
      </c>
      <c r="B74" s="10" t="s">
        <v>265</v>
      </c>
      <c r="C74" s="69"/>
      <c r="D74" s="58"/>
      <c r="E74" s="58">
        <f aca="true" t="shared" si="2" ref="E74:E97">SUM(C74:D74)</f>
        <v>0</v>
      </c>
      <c r="F74" s="69"/>
      <c r="G74" s="58"/>
      <c r="H74" s="58">
        <f aca="true" t="shared" si="3" ref="H74:H97">SUM(F74:G74)</f>
        <v>0</v>
      </c>
    </row>
    <row r="75" spans="1:8" ht="14.25">
      <c r="A75" s="21" t="s">
        <v>266</v>
      </c>
      <c r="B75" s="10" t="s">
        <v>267</v>
      </c>
      <c r="C75" s="69"/>
      <c r="D75" s="58"/>
      <c r="E75" s="58">
        <f t="shared" si="2"/>
        <v>0</v>
      </c>
      <c r="F75" s="69"/>
      <c r="G75" s="58"/>
      <c r="H75" s="58">
        <f t="shared" si="3"/>
        <v>0</v>
      </c>
    </row>
    <row r="76" spans="1:8" ht="14.25">
      <c r="A76" s="15" t="s">
        <v>383</v>
      </c>
      <c r="B76" s="10" t="s">
        <v>268</v>
      </c>
      <c r="C76" s="69"/>
      <c r="D76" s="58"/>
      <c r="E76" s="58">
        <f t="shared" si="2"/>
        <v>0</v>
      </c>
      <c r="F76" s="69">
        <v>8800000</v>
      </c>
      <c r="G76" s="58"/>
      <c r="H76" s="58">
        <f t="shared" si="3"/>
        <v>8800000</v>
      </c>
    </row>
    <row r="77" spans="1:8" ht="14.25">
      <c r="A77" s="21" t="s">
        <v>269</v>
      </c>
      <c r="B77" s="10" t="s">
        <v>270</v>
      </c>
      <c r="C77" s="69"/>
      <c r="D77" s="58"/>
      <c r="E77" s="58">
        <f t="shared" si="2"/>
        <v>0</v>
      </c>
      <c r="F77" s="69"/>
      <c r="G77" s="58"/>
      <c r="H77" s="58">
        <f t="shared" si="3"/>
        <v>0</v>
      </c>
    </row>
    <row r="78" spans="1:8" ht="14.25">
      <c r="A78" s="23" t="s">
        <v>400</v>
      </c>
      <c r="B78" s="11" t="s">
        <v>271</v>
      </c>
      <c r="C78" s="69"/>
      <c r="D78" s="58"/>
      <c r="E78" s="58">
        <f t="shared" si="2"/>
        <v>0</v>
      </c>
      <c r="F78" s="69">
        <f>SUM(F74:F77)</f>
        <v>8800000</v>
      </c>
      <c r="G78" s="58"/>
      <c r="H78" s="58">
        <f t="shared" si="3"/>
        <v>8800000</v>
      </c>
    </row>
    <row r="79" spans="1:8" ht="14.25">
      <c r="A79" s="10" t="s">
        <v>407</v>
      </c>
      <c r="B79" s="10" t="s">
        <v>272</v>
      </c>
      <c r="C79" s="69">
        <v>4823395</v>
      </c>
      <c r="D79" s="58"/>
      <c r="E79" s="58">
        <f t="shared" si="2"/>
        <v>4823395</v>
      </c>
      <c r="F79" s="69">
        <v>21517583</v>
      </c>
      <c r="G79" s="58"/>
      <c r="H79" s="58">
        <f t="shared" si="3"/>
        <v>21517583</v>
      </c>
    </row>
    <row r="80" spans="1:8" ht="14.25">
      <c r="A80" s="10" t="s">
        <v>408</v>
      </c>
      <c r="B80" s="10" t="s">
        <v>272</v>
      </c>
      <c r="C80" s="69"/>
      <c r="D80" s="58"/>
      <c r="E80" s="58">
        <f t="shared" si="2"/>
        <v>0</v>
      </c>
      <c r="F80" s="69"/>
      <c r="G80" s="58"/>
      <c r="H80" s="58">
        <f t="shared" si="3"/>
        <v>0</v>
      </c>
    </row>
    <row r="81" spans="1:8" ht="14.25">
      <c r="A81" s="10" t="s">
        <v>405</v>
      </c>
      <c r="B81" s="10" t="s">
        <v>273</v>
      </c>
      <c r="C81" s="69"/>
      <c r="D81" s="58"/>
      <c r="E81" s="58">
        <f t="shared" si="2"/>
        <v>0</v>
      </c>
      <c r="F81" s="69"/>
      <c r="G81" s="58"/>
      <c r="H81" s="58">
        <f t="shared" si="3"/>
        <v>0</v>
      </c>
    </row>
    <row r="82" spans="1:8" ht="14.25">
      <c r="A82" s="10" t="s">
        <v>406</v>
      </c>
      <c r="B82" s="10" t="s">
        <v>273</v>
      </c>
      <c r="C82" s="69"/>
      <c r="D82" s="58"/>
      <c r="E82" s="58">
        <f t="shared" si="2"/>
        <v>0</v>
      </c>
      <c r="F82" s="69"/>
      <c r="G82" s="58"/>
      <c r="H82" s="58">
        <f t="shared" si="3"/>
        <v>0</v>
      </c>
    </row>
    <row r="83" spans="1:8" ht="14.25">
      <c r="A83" s="11" t="s">
        <v>401</v>
      </c>
      <c r="B83" s="11" t="s">
        <v>274</v>
      </c>
      <c r="C83" s="69">
        <f>SUM(C79:C82)</f>
        <v>4823395</v>
      </c>
      <c r="D83" s="56"/>
      <c r="E83" s="56">
        <f t="shared" si="2"/>
        <v>4823395</v>
      </c>
      <c r="F83" s="69">
        <f>SUM(F79:F82)</f>
        <v>21517583</v>
      </c>
      <c r="G83" s="56"/>
      <c r="H83" s="56">
        <f t="shared" si="3"/>
        <v>21517583</v>
      </c>
    </row>
    <row r="84" spans="1:8" ht="14.25">
      <c r="A84" s="21" t="s">
        <v>275</v>
      </c>
      <c r="B84" s="10" t="s">
        <v>276</v>
      </c>
      <c r="C84" s="69"/>
      <c r="D84" s="58"/>
      <c r="E84" s="58">
        <f t="shared" si="2"/>
        <v>0</v>
      </c>
      <c r="F84" s="69"/>
      <c r="G84" s="58"/>
      <c r="H84" s="58">
        <f t="shared" si="3"/>
        <v>0</v>
      </c>
    </row>
    <row r="85" spans="1:8" ht="14.25">
      <c r="A85" s="21" t="s">
        <v>277</v>
      </c>
      <c r="B85" s="10" t="s">
        <v>278</v>
      </c>
      <c r="C85" s="69"/>
      <c r="D85" s="58"/>
      <c r="E85" s="58">
        <f t="shared" si="2"/>
        <v>0</v>
      </c>
      <c r="F85" s="69"/>
      <c r="G85" s="58"/>
      <c r="H85" s="58">
        <f t="shared" si="3"/>
        <v>0</v>
      </c>
    </row>
    <row r="86" spans="1:8" ht="14.25">
      <c r="A86" s="21" t="s">
        <v>279</v>
      </c>
      <c r="B86" s="10" t="s">
        <v>280</v>
      </c>
      <c r="C86" s="69"/>
      <c r="D86" s="58"/>
      <c r="E86" s="58">
        <f t="shared" si="2"/>
        <v>0</v>
      </c>
      <c r="F86" s="69"/>
      <c r="G86" s="58"/>
      <c r="H86" s="58">
        <f t="shared" si="3"/>
        <v>0</v>
      </c>
    </row>
    <row r="87" spans="1:8" ht="14.25">
      <c r="A87" s="21" t="s">
        <v>281</v>
      </c>
      <c r="B87" s="10" t="s">
        <v>282</v>
      </c>
      <c r="C87" s="69"/>
      <c r="D87" s="58"/>
      <c r="E87" s="58">
        <f t="shared" si="2"/>
        <v>0</v>
      </c>
      <c r="F87" s="69"/>
      <c r="G87" s="58"/>
      <c r="H87" s="58">
        <f t="shared" si="3"/>
        <v>0</v>
      </c>
    </row>
    <row r="88" spans="1:8" ht="14.25">
      <c r="A88" s="15" t="s">
        <v>384</v>
      </c>
      <c r="B88" s="10" t="s">
        <v>283</v>
      </c>
      <c r="C88" s="69"/>
      <c r="D88" s="58"/>
      <c r="E88" s="58">
        <f t="shared" si="2"/>
        <v>0</v>
      </c>
      <c r="F88" s="69"/>
      <c r="G88" s="58"/>
      <c r="H88" s="58">
        <f t="shared" si="3"/>
        <v>0</v>
      </c>
    </row>
    <row r="89" spans="1:8" ht="14.25">
      <c r="A89" s="22" t="s">
        <v>402</v>
      </c>
      <c r="B89" s="11" t="s">
        <v>284</v>
      </c>
      <c r="C89" s="69">
        <f>SUM(C83)</f>
        <v>4823395</v>
      </c>
      <c r="D89" s="58"/>
      <c r="E89" s="58">
        <f t="shared" si="2"/>
        <v>4823395</v>
      </c>
      <c r="F89" s="69">
        <f>F78+F83</f>
        <v>30317583</v>
      </c>
      <c r="G89" s="58"/>
      <c r="H89" s="58">
        <f t="shared" si="3"/>
        <v>30317583</v>
      </c>
    </row>
    <row r="90" spans="1:8" ht="14.25">
      <c r="A90" s="15" t="s">
        <v>285</v>
      </c>
      <c r="B90" s="10" t="s">
        <v>286</v>
      </c>
      <c r="C90" s="69"/>
      <c r="D90" s="58"/>
      <c r="E90" s="58">
        <f t="shared" si="2"/>
        <v>0</v>
      </c>
      <c r="F90" s="69"/>
      <c r="G90" s="58"/>
      <c r="H90" s="58">
        <f t="shared" si="3"/>
        <v>0</v>
      </c>
    </row>
    <row r="91" spans="1:8" ht="14.25">
      <c r="A91" s="15" t="s">
        <v>287</v>
      </c>
      <c r="B91" s="10" t="s">
        <v>288</v>
      </c>
      <c r="C91" s="69"/>
      <c r="D91" s="58"/>
      <c r="E91" s="58">
        <f t="shared" si="2"/>
        <v>0</v>
      </c>
      <c r="F91" s="69"/>
      <c r="G91" s="58"/>
      <c r="H91" s="58">
        <f t="shared" si="3"/>
        <v>0</v>
      </c>
    </row>
    <row r="92" spans="1:8" ht="14.25">
      <c r="A92" s="21" t="s">
        <v>289</v>
      </c>
      <c r="B92" s="10" t="s">
        <v>290</v>
      </c>
      <c r="C92" s="69"/>
      <c r="D92" s="58"/>
      <c r="E92" s="58">
        <f t="shared" si="2"/>
        <v>0</v>
      </c>
      <c r="F92" s="69"/>
      <c r="G92" s="58"/>
      <c r="H92" s="58">
        <f t="shared" si="3"/>
        <v>0</v>
      </c>
    </row>
    <row r="93" spans="1:8" ht="14.25">
      <c r="A93" s="21" t="s">
        <v>385</v>
      </c>
      <c r="B93" s="10" t="s">
        <v>291</v>
      </c>
      <c r="C93" s="69"/>
      <c r="D93" s="58"/>
      <c r="E93" s="58">
        <f t="shared" si="2"/>
        <v>0</v>
      </c>
      <c r="F93" s="69"/>
      <c r="G93" s="58"/>
      <c r="H93" s="58">
        <f t="shared" si="3"/>
        <v>0</v>
      </c>
    </row>
    <row r="94" spans="1:8" ht="14.25">
      <c r="A94" s="23" t="s">
        <v>403</v>
      </c>
      <c r="B94" s="11" t="s">
        <v>292</v>
      </c>
      <c r="C94" s="69"/>
      <c r="D94" s="58"/>
      <c r="E94" s="58">
        <f t="shared" si="2"/>
        <v>0</v>
      </c>
      <c r="F94" s="69"/>
      <c r="G94" s="58"/>
      <c r="H94" s="58">
        <f t="shared" si="3"/>
        <v>0</v>
      </c>
    </row>
    <row r="95" spans="1:8" ht="14.25">
      <c r="A95" s="22" t="s">
        <v>293</v>
      </c>
      <c r="B95" s="11" t="s">
        <v>294</v>
      </c>
      <c r="C95" s="73"/>
      <c r="D95" s="58"/>
      <c r="E95" s="58">
        <f t="shared" si="2"/>
        <v>0</v>
      </c>
      <c r="F95" s="73"/>
      <c r="G95" s="58"/>
      <c r="H95" s="58">
        <f t="shared" si="3"/>
        <v>0</v>
      </c>
    </row>
    <row r="96" spans="1:8" ht="15">
      <c r="A96" s="24" t="s">
        <v>404</v>
      </c>
      <c r="B96" s="25" t="s">
        <v>295</v>
      </c>
      <c r="C96" s="63">
        <f>SUM(C89,C94,C95)</f>
        <v>4823395</v>
      </c>
      <c r="D96" s="63">
        <v>0</v>
      </c>
      <c r="E96" s="63">
        <f t="shared" si="2"/>
        <v>4823395</v>
      </c>
      <c r="F96" s="63">
        <f>F89+F94+F95</f>
        <v>30317583</v>
      </c>
      <c r="G96" s="63"/>
      <c r="H96" s="63">
        <f t="shared" si="3"/>
        <v>30317583</v>
      </c>
    </row>
    <row r="97" spans="1:8" ht="15">
      <c r="A97" s="26" t="s">
        <v>387</v>
      </c>
      <c r="B97" s="27"/>
      <c r="C97" s="64">
        <f>SUM(C67,C96)</f>
        <v>24374629</v>
      </c>
      <c r="D97" s="64">
        <v>0</v>
      </c>
      <c r="E97" s="64">
        <f t="shared" si="2"/>
        <v>24374629</v>
      </c>
      <c r="F97" s="64">
        <f>SUM(F67,F96)</f>
        <v>71368203</v>
      </c>
      <c r="G97" s="64"/>
      <c r="H97" s="64">
        <f t="shared" si="3"/>
        <v>71368203</v>
      </c>
    </row>
    <row r="98" ht="14.25">
      <c r="C98" s="70"/>
    </row>
    <row r="99" ht="15">
      <c r="C99" s="74"/>
    </row>
  </sheetData>
  <sheetProtection/>
  <mergeCells count="4">
    <mergeCell ref="A1:E1"/>
    <mergeCell ref="A2:E2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22">
      <selection activeCell="J124" sqref="J124"/>
    </sheetView>
  </sheetViews>
  <sheetFormatPr defaultColWidth="9.140625" defaultRowHeight="15"/>
  <cols>
    <col min="1" max="1" width="105.140625" style="1" customWidth="1"/>
    <col min="2" max="2" width="9.140625" style="1" customWidth="1"/>
    <col min="3" max="3" width="20.57421875" style="1" customWidth="1"/>
    <col min="4" max="4" width="20.140625" style="1" customWidth="1"/>
    <col min="5" max="5" width="18.28125" style="1" customWidth="1"/>
    <col min="6" max="6" width="20.57421875" style="1" customWidth="1"/>
    <col min="7" max="7" width="20.140625" style="1" customWidth="1"/>
    <col min="8" max="8" width="20.7109375" style="1" bestFit="1" customWidth="1"/>
    <col min="9" max="16384" width="9.140625" style="1" customWidth="1"/>
  </cols>
  <sheetData>
    <row r="1" spans="1:5" ht="21" customHeight="1">
      <c r="A1" s="117" t="s">
        <v>442</v>
      </c>
      <c r="B1" s="121"/>
      <c r="C1" s="121"/>
      <c r="D1" s="121"/>
      <c r="E1" s="119"/>
    </row>
    <row r="2" spans="1:5" ht="18.75" customHeight="1">
      <c r="A2" s="120" t="s">
        <v>433</v>
      </c>
      <c r="B2" s="121"/>
      <c r="C2" s="121"/>
      <c r="D2" s="121"/>
      <c r="E2" s="119"/>
    </row>
    <row r="3" ht="18">
      <c r="A3" s="6"/>
    </row>
    <row r="4" spans="1:8" ht="14.25">
      <c r="A4" s="2" t="s">
        <v>0</v>
      </c>
      <c r="C4" s="125" t="s">
        <v>436</v>
      </c>
      <c r="D4" s="125"/>
      <c r="E4" s="125"/>
      <c r="F4" s="125" t="s">
        <v>437</v>
      </c>
      <c r="G4" s="125"/>
      <c r="H4" s="125"/>
    </row>
    <row r="5" spans="1:8" ht="27">
      <c r="A5" s="28" t="s">
        <v>10</v>
      </c>
      <c r="B5" s="29" t="s">
        <v>11</v>
      </c>
      <c r="C5" s="30" t="s">
        <v>423</v>
      </c>
      <c r="D5" s="30" t="s">
        <v>424</v>
      </c>
      <c r="E5" s="53" t="s">
        <v>428</v>
      </c>
      <c r="F5" s="30" t="s">
        <v>423</v>
      </c>
      <c r="G5" s="30" t="s">
        <v>424</v>
      </c>
      <c r="H5" s="53" t="s">
        <v>428</v>
      </c>
    </row>
    <row r="6" spans="1:8" ht="14.25">
      <c r="A6" s="31" t="s">
        <v>12</v>
      </c>
      <c r="B6" s="32" t="s">
        <v>13</v>
      </c>
      <c r="C6" s="80">
        <f>'[7]2.1 Kiadás COFOG'!C6</f>
        <v>1043000</v>
      </c>
      <c r="D6" s="80"/>
      <c r="E6" s="58">
        <f>SUM(C6:D6)</f>
        <v>1043000</v>
      </c>
      <c r="F6" s="80">
        <v>843000</v>
      </c>
      <c r="G6" s="80"/>
      <c r="H6" s="58">
        <f aca="true" t="shared" si="0" ref="H6:H29">SUM(F6:G6)</f>
        <v>843000</v>
      </c>
    </row>
    <row r="7" spans="1:8" ht="14.25">
      <c r="A7" s="31" t="s">
        <v>14</v>
      </c>
      <c r="B7" s="33" t="s">
        <v>15</v>
      </c>
      <c r="C7" s="80"/>
      <c r="D7" s="80"/>
      <c r="E7" s="58">
        <f aca="true" t="shared" si="1" ref="E7:E72">SUM(C7:D7)</f>
        <v>0</v>
      </c>
      <c r="F7" s="80"/>
      <c r="G7" s="80"/>
      <c r="H7" s="58">
        <f t="shared" si="0"/>
        <v>0</v>
      </c>
    </row>
    <row r="8" spans="1:8" ht="14.25">
      <c r="A8" s="31" t="s">
        <v>16</v>
      </c>
      <c r="B8" s="33" t="s">
        <v>17</v>
      </c>
      <c r="C8" s="80"/>
      <c r="D8" s="80"/>
      <c r="E8" s="58">
        <f t="shared" si="1"/>
        <v>0</v>
      </c>
      <c r="F8" s="80"/>
      <c r="G8" s="80"/>
      <c r="H8" s="58">
        <f t="shared" si="0"/>
        <v>0</v>
      </c>
    </row>
    <row r="9" spans="1:8" ht="14.25">
      <c r="A9" s="8" t="s">
        <v>18</v>
      </c>
      <c r="B9" s="33" t="s">
        <v>19</v>
      </c>
      <c r="C9" s="80"/>
      <c r="D9" s="80"/>
      <c r="E9" s="58">
        <f t="shared" si="1"/>
        <v>0</v>
      </c>
      <c r="F9" s="80"/>
      <c r="G9" s="80"/>
      <c r="H9" s="58">
        <f t="shared" si="0"/>
        <v>0</v>
      </c>
    </row>
    <row r="10" spans="1:8" ht="14.25">
      <c r="A10" s="8" t="s">
        <v>20</v>
      </c>
      <c r="B10" s="33" t="s">
        <v>21</v>
      </c>
      <c r="C10" s="80"/>
      <c r="D10" s="80"/>
      <c r="E10" s="58">
        <f t="shared" si="1"/>
        <v>0</v>
      </c>
      <c r="F10" s="80"/>
      <c r="G10" s="80"/>
      <c r="H10" s="58">
        <f t="shared" si="0"/>
        <v>0</v>
      </c>
    </row>
    <row r="11" spans="1:8" ht="14.25">
      <c r="A11" s="8" t="s">
        <v>22</v>
      </c>
      <c r="B11" s="33" t="s">
        <v>23</v>
      </c>
      <c r="C11" s="80"/>
      <c r="D11" s="80"/>
      <c r="E11" s="58">
        <f t="shared" si="1"/>
        <v>0</v>
      </c>
      <c r="F11" s="80"/>
      <c r="G11" s="80"/>
      <c r="H11" s="58">
        <f t="shared" si="0"/>
        <v>0</v>
      </c>
    </row>
    <row r="12" spans="1:8" ht="14.25">
      <c r="A12" s="8" t="s">
        <v>24</v>
      </c>
      <c r="B12" s="33" t="s">
        <v>25</v>
      </c>
      <c r="C12" s="80"/>
      <c r="D12" s="80">
        <f>'[7]2.1 Kiadás COFOG'!C12</f>
        <v>100000</v>
      </c>
      <c r="E12" s="58">
        <f t="shared" si="1"/>
        <v>100000</v>
      </c>
      <c r="F12" s="80"/>
      <c r="G12" s="80">
        <v>100000</v>
      </c>
      <c r="H12" s="58">
        <f t="shared" si="0"/>
        <v>100000</v>
      </c>
    </row>
    <row r="13" spans="1:8" ht="14.25">
      <c r="A13" s="8" t="s">
        <v>26</v>
      </c>
      <c r="B13" s="33" t="s">
        <v>27</v>
      </c>
      <c r="C13" s="80"/>
      <c r="D13" s="80"/>
      <c r="E13" s="58">
        <f t="shared" si="1"/>
        <v>0</v>
      </c>
      <c r="F13" s="80"/>
      <c r="G13" s="80"/>
      <c r="H13" s="58">
        <f t="shared" si="0"/>
        <v>0</v>
      </c>
    </row>
    <row r="14" spans="1:8" ht="14.25">
      <c r="A14" s="10" t="s">
        <v>28</v>
      </c>
      <c r="B14" s="33" t="s">
        <v>29</v>
      </c>
      <c r="C14" s="80"/>
      <c r="D14" s="80"/>
      <c r="E14" s="58">
        <f t="shared" si="1"/>
        <v>0</v>
      </c>
      <c r="F14" s="80"/>
      <c r="G14" s="80"/>
      <c r="H14" s="58">
        <f t="shared" si="0"/>
        <v>0</v>
      </c>
    </row>
    <row r="15" spans="1:8" ht="14.25">
      <c r="A15" s="10" t="s">
        <v>30</v>
      </c>
      <c r="B15" s="33" t="s">
        <v>31</v>
      </c>
      <c r="C15" s="80"/>
      <c r="D15" s="80"/>
      <c r="E15" s="58">
        <f t="shared" si="1"/>
        <v>0</v>
      </c>
      <c r="F15" s="80"/>
      <c r="G15" s="80"/>
      <c r="H15" s="58">
        <f t="shared" si="0"/>
        <v>0</v>
      </c>
    </row>
    <row r="16" spans="1:8" ht="14.25">
      <c r="A16" s="10" t="s">
        <v>32</v>
      </c>
      <c r="B16" s="33" t="s">
        <v>33</v>
      </c>
      <c r="C16" s="80"/>
      <c r="D16" s="80"/>
      <c r="E16" s="58">
        <f t="shared" si="1"/>
        <v>0</v>
      </c>
      <c r="F16" s="80"/>
      <c r="G16" s="80"/>
      <c r="H16" s="58">
        <f t="shared" si="0"/>
        <v>0</v>
      </c>
    </row>
    <row r="17" spans="1:8" ht="25.5" customHeight="1">
      <c r="A17" s="10" t="s">
        <v>34</v>
      </c>
      <c r="B17" s="33" t="s">
        <v>35</v>
      </c>
      <c r="C17" s="80"/>
      <c r="D17" s="80"/>
      <c r="E17" s="58">
        <f t="shared" si="1"/>
        <v>0</v>
      </c>
      <c r="F17" s="80"/>
      <c r="G17" s="80"/>
      <c r="H17" s="58">
        <f t="shared" si="0"/>
        <v>0</v>
      </c>
    </row>
    <row r="18" spans="1:8" ht="14.25">
      <c r="A18" s="10" t="s">
        <v>317</v>
      </c>
      <c r="B18" s="33" t="s">
        <v>36</v>
      </c>
      <c r="C18" s="80"/>
      <c r="D18" s="80"/>
      <c r="E18" s="58">
        <f t="shared" si="1"/>
        <v>0</v>
      </c>
      <c r="F18" s="80">
        <v>20860</v>
      </c>
      <c r="G18" s="80"/>
      <c r="H18" s="58">
        <f t="shared" si="0"/>
        <v>20860</v>
      </c>
    </row>
    <row r="19" spans="1:8" ht="14.25">
      <c r="A19" s="7" t="s">
        <v>296</v>
      </c>
      <c r="B19" s="34" t="s">
        <v>37</v>
      </c>
      <c r="C19" s="81">
        <f>SUM(C6:C18)</f>
        <v>1043000</v>
      </c>
      <c r="D19" s="81">
        <f>SUM(D6:D18)</f>
        <v>100000</v>
      </c>
      <c r="E19" s="58">
        <f t="shared" si="1"/>
        <v>1143000</v>
      </c>
      <c r="F19" s="81">
        <f>SUM(F6:F18)</f>
        <v>863860</v>
      </c>
      <c r="G19" s="81">
        <v>100000</v>
      </c>
      <c r="H19" s="58">
        <f t="shared" si="0"/>
        <v>963860</v>
      </c>
    </row>
    <row r="20" spans="1:8" ht="14.25">
      <c r="A20" s="10" t="s">
        <v>38</v>
      </c>
      <c r="B20" s="33" t="s">
        <v>39</v>
      </c>
      <c r="C20" s="80">
        <f>'[7]2.1 Kiadás COFOG'!C20</f>
        <v>2100000</v>
      </c>
      <c r="D20" s="80"/>
      <c r="E20" s="58">
        <f t="shared" si="1"/>
        <v>2100000</v>
      </c>
      <c r="F20" s="80">
        <v>2100000</v>
      </c>
      <c r="G20" s="80"/>
      <c r="H20" s="58">
        <f t="shared" si="0"/>
        <v>2100000</v>
      </c>
    </row>
    <row r="21" spans="1:8" ht="14.25">
      <c r="A21" s="10" t="s">
        <v>40</v>
      </c>
      <c r="B21" s="33" t="s">
        <v>41</v>
      </c>
      <c r="C21" s="80">
        <f>'[7]2.1 Kiadás COFOG'!C21</f>
        <v>590000</v>
      </c>
      <c r="D21" s="80"/>
      <c r="E21" s="58">
        <f t="shared" si="1"/>
        <v>590000</v>
      </c>
      <c r="F21" s="80">
        <v>800000</v>
      </c>
      <c r="G21" s="80"/>
      <c r="H21" s="58">
        <f t="shared" si="0"/>
        <v>800000</v>
      </c>
    </row>
    <row r="22" spans="1:8" ht="14.25">
      <c r="A22" s="9" t="s">
        <v>42</v>
      </c>
      <c r="B22" s="33" t="s">
        <v>43</v>
      </c>
      <c r="C22" s="80">
        <f>'[7]2.1 Kiadás COFOG'!C22</f>
        <v>50000</v>
      </c>
      <c r="D22" s="80"/>
      <c r="E22" s="58">
        <f t="shared" si="1"/>
        <v>50000</v>
      </c>
      <c r="F22" s="80">
        <v>50000</v>
      </c>
      <c r="G22" s="80"/>
      <c r="H22" s="58">
        <f t="shared" si="0"/>
        <v>50000</v>
      </c>
    </row>
    <row r="23" spans="1:8" ht="14.25">
      <c r="A23" s="11" t="s">
        <v>297</v>
      </c>
      <c r="B23" s="34" t="s">
        <v>44</v>
      </c>
      <c r="C23" s="81">
        <f>SUM(C20:C22)</f>
        <v>2740000</v>
      </c>
      <c r="D23" s="81">
        <f>SUM(D20:D22)</f>
        <v>0</v>
      </c>
      <c r="E23" s="58">
        <f t="shared" si="1"/>
        <v>2740000</v>
      </c>
      <c r="F23" s="81">
        <f>SUM(F20:F22)</f>
        <v>2950000</v>
      </c>
      <c r="G23" s="81">
        <v>0</v>
      </c>
      <c r="H23" s="58">
        <f t="shared" si="0"/>
        <v>2950000</v>
      </c>
    </row>
    <row r="24" spans="1:8" ht="14.25">
      <c r="A24" s="35" t="s">
        <v>347</v>
      </c>
      <c r="B24" s="36" t="s">
        <v>45</v>
      </c>
      <c r="C24" s="70">
        <f>SUM(C23,C19)</f>
        <v>3783000</v>
      </c>
      <c r="D24" s="70">
        <f>SUM(D23,D19)</f>
        <v>100000</v>
      </c>
      <c r="E24" s="58">
        <f t="shared" si="1"/>
        <v>3883000</v>
      </c>
      <c r="F24" s="70">
        <f>F19+F23</f>
        <v>3813860</v>
      </c>
      <c r="G24" s="70">
        <v>100000</v>
      </c>
      <c r="H24" s="58">
        <f t="shared" si="0"/>
        <v>3913860</v>
      </c>
    </row>
    <row r="25" spans="1:8" ht="14.25">
      <c r="A25" s="13" t="s">
        <v>318</v>
      </c>
      <c r="B25" s="36" t="s">
        <v>46</v>
      </c>
      <c r="C25" s="70">
        <f>'[7]2.1 Kiadás COFOG'!D25+'[7]2.1 Kiadás COFOG'!L25+'[7]2.1 Kiadás COFOG'!Q25-22000</f>
        <v>838000</v>
      </c>
      <c r="D25" s="80">
        <v>22000</v>
      </c>
      <c r="E25" s="58">
        <f t="shared" si="1"/>
        <v>860000</v>
      </c>
      <c r="F25" s="70">
        <v>1028000</v>
      </c>
      <c r="G25" s="80">
        <v>22000</v>
      </c>
      <c r="H25" s="58">
        <f t="shared" si="0"/>
        <v>1050000</v>
      </c>
    </row>
    <row r="26" spans="1:8" ht="14.25">
      <c r="A26" s="10" t="s">
        <v>47</v>
      </c>
      <c r="B26" s="33" t="s">
        <v>48</v>
      </c>
      <c r="C26" s="80">
        <f>'[7]2.1 Kiadás COFOG'!C26</f>
        <v>0</v>
      </c>
      <c r="D26" s="80"/>
      <c r="E26" s="58">
        <f t="shared" si="1"/>
        <v>0</v>
      </c>
      <c r="F26" s="80">
        <v>0</v>
      </c>
      <c r="G26" s="80"/>
      <c r="H26" s="58">
        <f t="shared" si="0"/>
        <v>0</v>
      </c>
    </row>
    <row r="27" spans="1:8" ht="14.25">
      <c r="A27" s="10" t="s">
        <v>49</v>
      </c>
      <c r="B27" s="33" t="s">
        <v>50</v>
      </c>
      <c r="C27" s="80">
        <f>'[7]2.1 Kiadás COFOG'!C27</f>
        <v>775000</v>
      </c>
      <c r="D27" s="80"/>
      <c r="E27" s="58">
        <f t="shared" si="1"/>
        <v>775000</v>
      </c>
      <c r="F27" s="80">
        <v>785000</v>
      </c>
      <c r="G27" s="80"/>
      <c r="H27" s="58">
        <f t="shared" si="0"/>
        <v>785000</v>
      </c>
    </row>
    <row r="28" spans="1:8" ht="14.25">
      <c r="A28" s="10" t="s">
        <v>51</v>
      </c>
      <c r="B28" s="33" t="s">
        <v>52</v>
      </c>
      <c r="C28" s="80"/>
      <c r="D28" s="80"/>
      <c r="E28" s="58">
        <f t="shared" si="1"/>
        <v>0</v>
      </c>
      <c r="F28" s="80"/>
      <c r="G28" s="80"/>
      <c r="H28" s="58">
        <f t="shared" si="0"/>
        <v>0</v>
      </c>
    </row>
    <row r="29" spans="1:8" ht="14.25">
      <c r="A29" s="11" t="s">
        <v>298</v>
      </c>
      <c r="B29" s="34" t="s">
        <v>53</v>
      </c>
      <c r="C29" s="70">
        <f>SUM(C26:C28)</f>
        <v>775000</v>
      </c>
      <c r="D29" s="70">
        <f>SUM(D26:D28)</f>
        <v>0</v>
      </c>
      <c r="E29" s="58">
        <f>SUM(C29:D29)</f>
        <v>775000</v>
      </c>
      <c r="F29" s="70">
        <v>785000</v>
      </c>
      <c r="G29" s="70"/>
      <c r="H29" s="58">
        <f t="shared" si="0"/>
        <v>785000</v>
      </c>
    </row>
    <row r="30" spans="1:8" ht="14.25">
      <c r="A30" s="10" t="s">
        <v>54</v>
      </c>
      <c r="B30" s="33" t="s">
        <v>55</v>
      </c>
      <c r="C30" s="80">
        <f>'[7]2.1 Kiadás COFOG'!C30</f>
        <v>0</v>
      </c>
      <c r="D30" s="80"/>
      <c r="E30" s="58">
        <f t="shared" si="1"/>
        <v>0</v>
      </c>
      <c r="F30" s="80">
        <v>0</v>
      </c>
      <c r="G30" s="80"/>
      <c r="H30" s="58">
        <f aca="true" t="shared" si="2" ref="H30:H75">SUM(F30:G30)</f>
        <v>0</v>
      </c>
    </row>
    <row r="31" spans="1:8" ht="14.25">
      <c r="A31" s="10" t="s">
        <v>56</v>
      </c>
      <c r="B31" s="33" t="s">
        <v>57</v>
      </c>
      <c r="C31" s="80">
        <f>'[7]2.1 Kiadás COFOG'!C31</f>
        <v>120000</v>
      </c>
      <c r="D31" s="80"/>
      <c r="E31" s="58">
        <f t="shared" si="1"/>
        <v>120000</v>
      </c>
      <c r="F31" s="80">
        <v>120000</v>
      </c>
      <c r="G31" s="80"/>
      <c r="H31" s="58">
        <f t="shared" si="2"/>
        <v>120000</v>
      </c>
    </row>
    <row r="32" spans="1:8" ht="15" customHeight="1">
      <c r="A32" s="11" t="s">
        <v>348</v>
      </c>
      <c r="B32" s="34" t="s">
        <v>58</v>
      </c>
      <c r="C32" s="70">
        <f>SUM(C30:C31)</f>
        <v>120000</v>
      </c>
      <c r="D32" s="70">
        <f>SUM(D30:D31)</f>
        <v>0</v>
      </c>
      <c r="E32" s="58">
        <f t="shared" si="1"/>
        <v>120000</v>
      </c>
      <c r="F32" s="70">
        <v>120000</v>
      </c>
      <c r="G32" s="70"/>
      <c r="H32" s="58">
        <f t="shared" si="2"/>
        <v>120000</v>
      </c>
    </row>
    <row r="33" spans="1:8" ht="14.25">
      <c r="A33" s="10" t="s">
        <v>59</v>
      </c>
      <c r="B33" s="33" t="s">
        <v>60</v>
      </c>
      <c r="C33" s="80">
        <f>'[7]2.1 Kiadás COFOG'!C33</f>
        <v>930000</v>
      </c>
      <c r="D33" s="80"/>
      <c r="E33" s="58">
        <f t="shared" si="1"/>
        <v>930000</v>
      </c>
      <c r="F33" s="80">
        <v>930000</v>
      </c>
      <c r="G33" s="80"/>
      <c r="H33" s="58">
        <f t="shared" si="2"/>
        <v>930000</v>
      </c>
    </row>
    <row r="34" spans="1:8" ht="14.25">
      <c r="A34" s="10" t="s">
        <v>61</v>
      </c>
      <c r="B34" s="33" t="s">
        <v>62</v>
      </c>
      <c r="C34" s="80"/>
      <c r="D34" s="80"/>
      <c r="E34" s="58">
        <f t="shared" si="1"/>
        <v>0</v>
      </c>
      <c r="F34" s="80"/>
      <c r="G34" s="80"/>
      <c r="H34" s="58">
        <f t="shared" si="2"/>
        <v>0</v>
      </c>
    </row>
    <row r="35" spans="1:8" ht="14.25">
      <c r="A35" s="10" t="s">
        <v>319</v>
      </c>
      <c r="B35" s="33" t="s">
        <v>63</v>
      </c>
      <c r="C35" s="80">
        <f>'[7]2.1 Kiadás COFOG'!C35</f>
        <v>100000</v>
      </c>
      <c r="D35" s="80"/>
      <c r="E35" s="58">
        <f t="shared" si="1"/>
        <v>100000</v>
      </c>
      <c r="F35" s="80">
        <v>240000</v>
      </c>
      <c r="G35" s="80"/>
      <c r="H35" s="58">
        <f t="shared" si="2"/>
        <v>240000</v>
      </c>
    </row>
    <row r="36" spans="1:8" ht="14.25">
      <c r="A36" s="10" t="s">
        <v>64</v>
      </c>
      <c r="B36" s="33" t="s">
        <v>65</v>
      </c>
      <c r="C36" s="80">
        <f>'[7]2.1 Kiadás COFOG'!C36</f>
        <v>3260000</v>
      </c>
      <c r="D36" s="80"/>
      <c r="E36" s="58">
        <f t="shared" si="1"/>
        <v>3260000</v>
      </c>
      <c r="F36" s="80">
        <v>3260000</v>
      </c>
      <c r="G36" s="80"/>
      <c r="H36" s="58">
        <f t="shared" si="2"/>
        <v>3260000</v>
      </c>
    </row>
    <row r="37" spans="1:8" ht="14.25">
      <c r="A37" s="37" t="s">
        <v>320</v>
      </c>
      <c r="B37" s="33" t="s">
        <v>66</v>
      </c>
      <c r="C37" s="80"/>
      <c r="D37" s="80"/>
      <c r="E37" s="58">
        <f t="shared" si="1"/>
        <v>0</v>
      </c>
      <c r="F37" s="80"/>
      <c r="G37" s="80"/>
      <c r="H37" s="58">
        <f t="shared" si="2"/>
        <v>0</v>
      </c>
    </row>
    <row r="38" spans="1:8" ht="14.25">
      <c r="A38" s="9" t="s">
        <v>67</v>
      </c>
      <c r="B38" s="33" t="s">
        <v>68</v>
      </c>
      <c r="C38" s="80">
        <f>'[7]2.1 Kiadás COFOG'!C38</f>
        <v>0</v>
      </c>
      <c r="D38" s="80"/>
      <c r="E38" s="58">
        <f t="shared" si="1"/>
        <v>0</v>
      </c>
      <c r="F38" s="80">
        <v>400000</v>
      </c>
      <c r="G38" s="80"/>
      <c r="H38" s="58">
        <f t="shared" si="2"/>
        <v>400000</v>
      </c>
    </row>
    <row r="39" spans="1:8" ht="14.25">
      <c r="A39" s="10" t="s">
        <v>321</v>
      </c>
      <c r="B39" s="33" t="s">
        <v>69</v>
      </c>
      <c r="C39" s="80">
        <f>'[7]2.1 Kiadás COFOG'!C39</f>
        <v>2086000</v>
      </c>
      <c r="D39" s="80"/>
      <c r="E39" s="58">
        <f t="shared" si="1"/>
        <v>2086000</v>
      </c>
      <c r="F39" s="80">
        <v>2586000</v>
      </c>
      <c r="G39" s="80"/>
      <c r="H39" s="58">
        <f t="shared" si="2"/>
        <v>2586000</v>
      </c>
    </row>
    <row r="40" spans="1:8" ht="14.25">
      <c r="A40" s="11" t="s">
        <v>299</v>
      </c>
      <c r="B40" s="34" t="s">
        <v>70</v>
      </c>
      <c r="C40" s="70">
        <f>SUM(C33:C39)</f>
        <v>6376000</v>
      </c>
      <c r="D40" s="70"/>
      <c r="E40" s="58">
        <f t="shared" si="1"/>
        <v>6376000</v>
      </c>
      <c r="F40" s="70">
        <f>SUM(F33:F39)</f>
        <v>7416000</v>
      </c>
      <c r="G40" s="70"/>
      <c r="H40" s="58">
        <f t="shared" si="2"/>
        <v>7416000</v>
      </c>
    </row>
    <row r="41" spans="1:8" ht="14.25">
      <c r="A41" s="10" t="s">
        <v>71</v>
      </c>
      <c r="B41" s="33" t="s">
        <v>72</v>
      </c>
      <c r="C41" s="80">
        <f>'[7]2.1 Kiadás COFOG'!C43</f>
        <v>150000</v>
      </c>
      <c r="D41" s="80"/>
      <c r="E41" s="58">
        <f t="shared" si="1"/>
        <v>150000</v>
      </c>
      <c r="F41" s="80">
        <v>150000</v>
      </c>
      <c r="G41" s="80"/>
      <c r="H41" s="58">
        <f t="shared" si="2"/>
        <v>150000</v>
      </c>
    </row>
    <row r="42" spans="1:8" ht="14.25">
      <c r="A42" s="10" t="s">
        <v>73</v>
      </c>
      <c r="B42" s="33" t="s">
        <v>74</v>
      </c>
      <c r="C42" s="80"/>
      <c r="D42" s="80"/>
      <c r="E42" s="58">
        <f t="shared" si="1"/>
        <v>0</v>
      </c>
      <c r="F42" s="80"/>
      <c r="G42" s="80"/>
      <c r="H42" s="58">
        <f t="shared" si="2"/>
        <v>0</v>
      </c>
    </row>
    <row r="43" spans="1:8" ht="14.25">
      <c r="A43" s="11" t="s">
        <v>300</v>
      </c>
      <c r="B43" s="34" t="s">
        <v>75</v>
      </c>
      <c r="C43" s="70">
        <f>SUM(C41:C42)</f>
        <v>150000</v>
      </c>
      <c r="D43" s="70"/>
      <c r="E43" s="58">
        <f t="shared" si="1"/>
        <v>150000</v>
      </c>
      <c r="F43" s="70">
        <v>150000</v>
      </c>
      <c r="G43" s="70"/>
      <c r="H43" s="58">
        <f t="shared" si="2"/>
        <v>150000</v>
      </c>
    </row>
    <row r="44" spans="1:8" ht="14.25">
      <c r="A44" s="10" t="s">
        <v>76</v>
      </c>
      <c r="B44" s="33" t="s">
        <v>77</v>
      </c>
      <c r="C44" s="80">
        <f>'[7]2.1 Kiadás COFOG'!C44</f>
        <v>2051000</v>
      </c>
      <c r="D44" s="80"/>
      <c r="E44" s="58">
        <f t="shared" si="1"/>
        <v>2051000</v>
      </c>
      <c r="F44" s="80">
        <v>2051000</v>
      </c>
      <c r="G44" s="80"/>
      <c r="H44" s="58">
        <f t="shared" si="2"/>
        <v>2051000</v>
      </c>
    </row>
    <row r="45" spans="1:8" ht="14.25">
      <c r="A45" s="10" t="s">
        <v>78</v>
      </c>
      <c r="B45" s="33" t="s">
        <v>79</v>
      </c>
      <c r="C45" s="80">
        <f>'[7]2.1 Kiadás COFOG'!C45</f>
        <v>470000</v>
      </c>
      <c r="D45" s="80"/>
      <c r="E45" s="58">
        <f t="shared" si="1"/>
        <v>470000</v>
      </c>
      <c r="F45" s="80">
        <v>1125000</v>
      </c>
      <c r="G45" s="80"/>
      <c r="H45" s="58">
        <f t="shared" si="2"/>
        <v>1125000</v>
      </c>
    </row>
    <row r="46" spans="1:8" ht="14.25">
      <c r="A46" s="10" t="s">
        <v>322</v>
      </c>
      <c r="B46" s="33" t="s">
        <v>80</v>
      </c>
      <c r="C46" s="80"/>
      <c r="D46" s="80"/>
      <c r="E46" s="58">
        <f t="shared" si="1"/>
        <v>0</v>
      </c>
      <c r="F46" s="80"/>
      <c r="G46" s="80"/>
      <c r="H46" s="58">
        <f t="shared" si="2"/>
        <v>0</v>
      </c>
    </row>
    <row r="47" spans="1:8" ht="14.25">
      <c r="A47" s="10" t="s">
        <v>323</v>
      </c>
      <c r="B47" s="33" t="s">
        <v>81</v>
      </c>
      <c r="C47" s="80"/>
      <c r="D47" s="80"/>
      <c r="E47" s="58">
        <f t="shared" si="1"/>
        <v>0</v>
      </c>
      <c r="F47" s="80"/>
      <c r="G47" s="80"/>
      <c r="H47" s="58">
        <f t="shared" si="2"/>
        <v>0</v>
      </c>
    </row>
    <row r="48" spans="1:8" ht="14.25">
      <c r="A48" s="10" t="s">
        <v>82</v>
      </c>
      <c r="B48" s="33" t="s">
        <v>83</v>
      </c>
      <c r="C48" s="80">
        <f>'[7]2.1 Kiadás COFOG'!C48</f>
        <v>100000</v>
      </c>
      <c r="D48" s="80"/>
      <c r="E48" s="58">
        <f t="shared" si="1"/>
        <v>100000</v>
      </c>
      <c r="F48" s="80">
        <v>100000</v>
      </c>
      <c r="G48" s="80"/>
      <c r="H48" s="58">
        <f t="shared" si="2"/>
        <v>100000</v>
      </c>
    </row>
    <row r="49" spans="1:8" ht="14.25">
      <c r="A49" s="11" t="s">
        <v>301</v>
      </c>
      <c r="B49" s="34" t="s">
        <v>84</v>
      </c>
      <c r="C49" s="70">
        <f>SUM(C44:C48)</f>
        <v>2621000</v>
      </c>
      <c r="D49" s="70"/>
      <c r="E49" s="58">
        <f t="shared" si="1"/>
        <v>2621000</v>
      </c>
      <c r="F49" s="70">
        <f>SUM(F44:F48)</f>
        <v>3276000</v>
      </c>
      <c r="G49" s="70"/>
      <c r="H49" s="58">
        <f t="shared" si="2"/>
        <v>3276000</v>
      </c>
    </row>
    <row r="50" spans="1:8" ht="14.25">
      <c r="A50" s="88" t="s">
        <v>440</v>
      </c>
      <c r="B50" s="33" t="s">
        <v>68</v>
      </c>
      <c r="C50" s="70"/>
      <c r="D50" s="70"/>
      <c r="E50" s="58"/>
      <c r="F50" s="70"/>
      <c r="G50" s="70"/>
      <c r="H50" s="92">
        <f t="shared" si="2"/>
        <v>0</v>
      </c>
    </row>
    <row r="51" spans="1:8" ht="14.25">
      <c r="A51" s="88" t="s">
        <v>440</v>
      </c>
      <c r="B51" s="34" t="s">
        <v>126</v>
      </c>
      <c r="C51" s="70"/>
      <c r="D51" s="70"/>
      <c r="E51" s="58"/>
      <c r="F51" s="70"/>
      <c r="G51" s="70"/>
      <c r="H51" s="92">
        <f>SUM(H50)</f>
        <v>0</v>
      </c>
    </row>
    <row r="52" spans="1:8" ht="14.25">
      <c r="A52" s="13" t="s">
        <v>302</v>
      </c>
      <c r="B52" s="36" t="s">
        <v>85</v>
      </c>
      <c r="C52" s="70">
        <f>SUM(C29,C32,C40,C43,C49)</f>
        <v>10042000</v>
      </c>
      <c r="D52" s="70">
        <f>SUM(D29,D32,D40,D43,D49)</f>
        <v>0</v>
      </c>
      <c r="E52" s="58">
        <f t="shared" si="1"/>
        <v>10042000</v>
      </c>
      <c r="F52" s="70">
        <f>F29+F32+F40+F43+F49+F51</f>
        <v>11747000</v>
      </c>
      <c r="G52" s="70"/>
      <c r="H52" s="58">
        <f t="shared" si="2"/>
        <v>11747000</v>
      </c>
    </row>
    <row r="53" spans="1:8" ht="14.25">
      <c r="A53" s="15" t="s">
        <v>86</v>
      </c>
      <c r="B53" s="33" t="s">
        <v>87</v>
      </c>
      <c r="C53" s="80"/>
      <c r="D53" s="80"/>
      <c r="E53" s="58">
        <f t="shared" si="1"/>
        <v>0</v>
      </c>
      <c r="F53" s="80"/>
      <c r="G53" s="80"/>
      <c r="H53" s="58">
        <f t="shared" si="2"/>
        <v>0</v>
      </c>
    </row>
    <row r="54" spans="1:8" ht="14.25">
      <c r="A54" s="15" t="s">
        <v>303</v>
      </c>
      <c r="B54" s="33" t="s">
        <v>88</v>
      </c>
      <c r="C54" s="80"/>
      <c r="D54" s="80"/>
      <c r="E54" s="58">
        <f t="shared" si="1"/>
        <v>0</v>
      </c>
      <c r="F54" s="80"/>
      <c r="G54" s="80"/>
      <c r="H54" s="58">
        <f t="shared" si="2"/>
        <v>0</v>
      </c>
    </row>
    <row r="55" spans="1:8" ht="14.25">
      <c r="A55" s="38" t="s">
        <v>324</v>
      </c>
      <c r="B55" s="33" t="s">
        <v>89</v>
      </c>
      <c r="C55" s="80"/>
      <c r="D55" s="80"/>
      <c r="E55" s="58">
        <f t="shared" si="1"/>
        <v>0</v>
      </c>
      <c r="F55" s="80"/>
      <c r="G55" s="80"/>
      <c r="H55" s="58">
        <f t="shared" si="2"/>
        <v>0</v>
      </c>
    </row>
    <row r="56" spans="1:8" ht="14.25">
      <c r="A56" s="38" t="s">
        <v>325</v>
      </c>
      <c r="B56" s="33" t="s">
        <v>90</v>
      </c>
      <c r="C56" s="80"/>
      <c r="D56" s="80"/>
      <c r="E56" s="58">
        <f t="shared" si="1"/>
        <v>0</v>
      </c>
      <c r="F56" s="80"/>
      <c r="G56" s="80"/>
      <c r="H56" s="58">
        <f t="shared" si="2"/>
        <v>0</v>
      </c>
    </row>
    <row r="57" spans="1:8" ht="14.25">
      <c r="A57" s="38" t="s">
        <v>326</v>
      </c>
      <c r="B57" s="33" t="s">
        <v>91</v>
      </c>
      <c r="C57" s="80"/>
      <c r="D57" s="80"/>
      <c r="E57" s="58">
        <f t="shared" si="1"/>
        <v>0</v>
      </c>
      <c r="F57" s="80"/>
      <c r="G57" s="80"/>
      <c r="H57" s="58">
        <f t="shared" si="2"/>
        <v>0</v>
      </c>
    </row>
    <row r="58" spans="1:8" ht="14.25">
      <c r="A58" s="15" t="s">
        <v>327</v>
      </c>
      <c r="B58" s="33" t="s">
        <v>92</v>
      </c>
      <c r="C58" s="80"/>
      <c r="D58" s="80"/>
      <c r="E58" s="58">
        <f t="shared" si="1"/>
        <v>0</v>
      </c>
      <c r="F58" s="80"/>
      <c r="G58" s="80"/>
      <c r="H58" s="58">
        <f t="shared" si="2"/>
        <v>0</v>
      </c>
    </row>
    <row r="59" spans="1:8" ht="14.25">
      <c r="A59" s="15" t="s">
        <v>328</v>
      </c>
      <c r="B59" s="33" t="s">
        <v>93</v>
      </c>
      <c r="C59" s="80"/>
      <c r="D59" s="80"/>
      <c r="E59" s="58">
        <f t="shared" si="1"/>
        <v>0</v>
      </c>
      <c r="F59" s="80"/>
      <c r="G59" s="80"/>
      <c r="H59" s="58">
        <f t="shared" si="2"/>
        <v>0</v>
      </c>
    </row>
    <row r="60" spans="1:8" ht="14.25">
      <c r="A60" s="15" t="s">
        <v>329</v>
      </c>
      <c r="B60" s="33" t="s">
        <v>94</v>
      </c>
      <c r="C60" s="80">
        <f>'[7]2.1 Kiadás COFOG'!C58</f>
        <v>1532500</v>
      </c>
      <c r="D60" s="80"/>
      <c r="E60" s="58">
        <f t="shared" si="1"/>
        <v>1532500</v>
      </c>
      <c r="F60" s="80">
        <v>1921120</v>
      </c>
      <c r="G60" s="80"/>
      <c r="H60" s="58">
        <f t="shared" si="2"/>
        <v>1921120</v>
      </c>
    </row>
    <row r="61" spans="1:8" ht="14.25">
      <c r="A61" s="16" t="s">
        <v>304</v>
      </c>
      <c r="B61" s="36" t="s">
        <v>95</v>
      </c>
      <c r="C61" s="70">
        <f>SUM(C53:C60)</f>
        <v>1532500</v>
      </c>
      <c r="D61" s="70">
        <f>SUM(D53:D60)</f>
        <v>0</v>
      </c>
      <c r="E61" s="58">
        <f t="shared" si="1"/>
        <v>1532500</v>
      </c>
      <c r="F61" s="70">
        <f>SUM(F60)</f>
        <v>1921120</v>
      </c>
      <c r="G61" s="70"/>
      <c r="H61" s="58">
        <f t="shared" si="2"/>
        <v>1921120</v>
      </c>
    </row>
    <row r="62" spans="1:8" ht="14.25">
      <c r="A62" s="39" t="s">
        <v>330</v>
      </c>
      <c r="B62" s="33" t="s">
        <v>96</v>
      </c>
      <c r="C62" s="80"/>
      <c r="D62" s="80"/>
      <c r="E62" s="58">
        <f t="shared" si="1"/>
        <v>0</v>
      </c>
      <c r="F62" s="80"/>
      <c r="G62" s="80"/>
      <c r="H62" s="58">
        <f t="shared" si="2"/>
        <v>0</v>
      </c>
    </row>
    <row r="63" spans="1:8" ht="14.25">
      <c r="A63" s="39" t="s">
        <v>97</v>
      </c>
      <c r="B63" s="33" t="s">
        <v>98</v>
      </c>
      <c r="C63" s="80"/>
      <c r="D63" s="80"/>
      <c r="E63" s="58">
        <f t="shared" si="1"/>
        <v>0</v>
      </c>
      <c r="F63" s="80"/>
      <c r="G63" s="80"/>
      <c r="H63" s="58">
        <f t="shared" si="2"/>
        <v>0</v>
      </c>
    </row>
    <row r="64" spans="1:8" ht="14.25">
      <c r="A64" s="39" t="s">
        <v>99</v>
      </c>
      <c r="B64" s="33" t="s">
        <v>100</v>
      </c>
      <c r="C64" s="80"/>
      <c r="D64" s="80"/>
      <c r="E64" s="58">
        <f t="shared" si="1"/>
        <v>0</v>
      </c>
      <c r="F64" s="80"/>
      <c r="G64" s="80"/>
      <c r="H64" s="58">
        <f t="shared" si="2"/>
        <v>0</v>
      </c>
    </row>
    <row r="65" spans="1:8" ht="14.25">
      <c r="A65" s="39" t="s">
        <v>305</v>
      </c>
      <c r="B65" s="33" t="s">
        <v>101</v>
      </c>
      <c r="C65" s="80"/>
      <c r="D65" s="80"/>
      <c r="E65" s="58">
        <f t="shared" si="1"/>
        <v>0</v>
      </c>
      <c r="F65" s="80"/>
      <c r="G65" s="80"/>
      <c r="H65" s="58">
        <f t="shared" si="2"/>
        <v>0</v>
      </c>
    </row>
    <row r="66" spans="1:8" ht="14.25">
      <c r="A66" s="39" t="s">
        <v>331</v>
      </c>
      <c r="B66" s="33" t="s">
        <v>102</v>
      </c>
      <c r="C66" s="80"/>
      <c r="D66" s="80"/>
      <c r="E66" s="58">
        <f t="shared" si="1"/>
        <v>0</v>
      </c>
      <c r="F66" s="80"/>
      <c r="G66" s="80"/>
      <c r="H66" s="58">
        <f t="shared" si="2"/>
        <v>0</v>
      </c>
    </row>
    <row r="67" spans="1:8" ht="14.25">
      <c r="A67" s="39" t="s">
        <v>306</v>
      </c>
      <c r="B67" s="33" t="s">
        <v>103</v>
      </c>
      <c r="C67" s="80">
        <f>'[7]2.1 Kiadás COFOG'!C68</f>
        <v>1440000</v>
      </c>
      <c r="D67" s="80"/>
      <c r="E67" s="58">
        <f t="shared" si="1"/>
        <v>1440000</v>
      </c>
      <c r="F67" s="80">
        <v>1440000</v>
      </c>
      <c r="G67" s="80"/>
      <c r="H67" s="58">
        <f t="shared" si="2"/>
        <v>1440000</v>
      </c>
    </row>
    <row r="68" spans="1:8" ht="14.25">
      <c r="A68" s="39" t="s">
        <v>332</v>
      </c>
      <c r="B68" s="33" t="s">
        <v>104</v>
      </c>
      <c r="C68" s="80"/>
      <c r="D68" s="80"/>
      <c r="E68" s="58">
        <f t="shared" si="1"/>
        <v>0</v>
      </c>
      <c r="F68" s="80"/>
      <c r="G68" s="80"/>
      <c r="H68" s="58">
        <f t="shared" si="2"/>
        <v>0</v>
      </c>
    </row>
    <row r="69" spans="1:8" ht="14.25">
      <c r="A69" s="39" t="s">
        <v>333</v>
      </c>
      <c r="B69" s="33" t="s">
        <v>105</v>
      </c>
      <c r="C69" s="80"/>
      <c r="D69" s="80"/>
      <c r="E69" s="58">
        <f t="shared" si="1"/>
        <v>0</v>
      </c>
      <c r="F69" s="80"/>
      <c r="G69" s="80"/>
      <c r="H69" s="58">
        <f t="shared" si="2"/>
        <v>0</v>
      </c>
    </row>
    <row r="70" spans="1:8" ht="14.25">
      <c r="A70" s="39" t="s">
        <v>106</v>
      </c>
      <c r="B70" s="33" t="s">
        <v>107</v>
      </c>
      <c r="C70" s="80"/>
      <c r="D70" s="80"/>
      <c r="E70" s="58">
        <f t="shared" si="1"/>
        <v>0</v>
      </c>
      <c r="F70" s="80"/>
      <c r="G70" s="80"/>
      <c r="H70" s="58">
        <f t="shared" si="2"/>
        <v>0</v>
      </c>
    </row>
    <row r="71" spans="1:8" ht="14.25">
      <c r="A71" s="40" t="s">
        <v>108</v>
      </c>
      <c r="B71" s="33" t="s">
        <v>109</v>
      </c>
      <c r="C71" s="80"/>
      <c r="D71" s="80"/>
      <c r="E71" s="58">
        <f t="shared" si="1"/>
        <v>0</v>
      </c>
      <c r="F71" s="80"/>
      <c r="G71" s="80"/>
      <c r="H71" s="58">
        <f t="shared" si="2"/>
        <v>0</v>
      </c>
    </row>
    <row r="72" spans="1:8" ht="14.25">
      <c r="A72" s="39" t="s">
        <v>334</v>
      </c>
      <c r="B72" s="33" t="s">
        <v>110</v>
      </c>
      <c r="C72" s="80"/>
      <c r="D72" s="80">
        <f>'[7]2.1 Kiadás COFOG'!C74</f>
        <v>0</v>
      </c>
      <c r="E72" s="58">
        <f t="shared" si="1"/>
        <v>0</v>
      </c>
      <c r="F72" s="80"/>
      <c r="G72" s="80"/>
      <c r="H72" s="58">
        <f t="shared" si="2"/>
        <v>0</v>
      </c>
    </row>
    <row r="73" spans="1:8" ht="14.25">
      <c r="A73" s="40" t="s">
        <v>409</v>
      </c>
      <c r="B73" s="33" t="s">
        <v>111</v>
      </c>
      <c r="C73" s="80">
        <f>'[7]2.1 Kiadás COFOG'!C75</f>
        <v>1449400</v>
      </c>
      <c r="D73" s="80"/>
      <c r="E73" s="58">
        <f aca="true" t="shared" si="3" ref="E73:E124">SUM(C73:D73)</f>
        <v>1449400</v>
      </c>
      <c r="F73" s="80">
        <v>26394494</v>
      </c>
      <c r="G73" s="80"/>
      <c r="H73" s="58">
        <f t="shared" si="2"/>
        <v>26394494</v>
      </c>
    </row>
    <row r="74" spans="1:8" ht="14.25">
      <c r="A74" s="40" t="s">
        <v>410</v>
      </c>
      <c r="B74" s="33" t="s">
        <v>111</v>
      </c>
      <c r="C74" s="80"/>
      <c r="D74" s="80"/>
      <c r="E74" s="58">
        <f t="shared" si="3"/>
        <v>0</v>
      </c>
      <c r="F74" s="80"/>
      <c r="G74" s="80"/>
      <c r="H74" s="58">
        <f t="shared" si="2"/>
        <v>0</v>
      </c>
    </row>
    <row r="75" spans="1:8" ht="14.25">
      <c r="A75" s="16" t="s">
        <v>307</v>
      </c>
      <c r="B75" s="36" t="s">
        <v>112</v>
      </c>
      <c r="C75" s="70">
        <f>SUM(C62:C74)</f>
        <v>2889400</v>
      </c>
      <c r="D75" s="70">
        <f>SUM(D62:D74)</f>
        <v>0</v>
      </c>
      <c r="E75" s="58">
        <f t="shared" si="3"/>
        <v>2889400</v>
      </c>
      <c r="F75" s="70">
        <f>SUM(F62:F74)</f>
        <v>27834494</v>
      </c>
      <c r="G75" s="70"/>
      <c r="H75" s="58">
        <f t="shared" si="2"/>
        <v>27834494</v>
      </c>
    </row>
    <row r="76" spans="1:8" ht="15">
      <c r="A76" s="41" t="s">
        <v>429</v>
      </c>
      <c r="B76" s="41"/>
      <c r="C76" s="41">
        <f>SUM(C24,C25,C52,C61,C75)</f>
        <v>19084900</v>
      </c>
      <c r="D76" s="41">
        <f>SUM(D24,D25,D52,D61,D75)</f>
        <v>122000</v>
      </c>
      <c r="E76" s="41">
        <f>SUM(C76:D76)</f>
        <v>19206900</v>
      </c>
      <c r="F76" s="41">
        <f>F24+F25+F52+F61+F75</f>
        <v>46344474</v>
      </c>
      <c r="G76" s="41">
        <v>122000</v>
      </c>
      <c r="H76" s="41">
        <f aca="true" t="shared" si="4" ref="H76:H99">SUM(F76:G76)</f>
        <v>46466474</v>
      </c>
    </row>
    <row r="77" spans="1:8" ht="14.25">
      <c r="A77" s="42" t="s">
        <v>113</v>
      </c>
      <c r="B77" s="33" t="s">
        <v>114</v>
      </c>
      <c r="C77" s="80"/>
      <c r="D77" s="80"/>
      <c r="E77" s="58">
        <f t="shared" si="3"/>
        <v>0</v>
      </c>
      <c r="F77" s="80"/>
      <c r="G77" s="80"/>
      <c r="H77" s="58">
        <f t="shared" si="4"/>
        <v>0</v>
      </c>
    </row>
    <row r="78" spans="1:8" ht="14.25">
      <c r="A78" s="42" t="s">
        <v>335</v>
      </c>
      <c r="B78" s="33" t="s">
        <v>115</v>
      </c>
      <c r="C78" s="80"/>
      <c r="D78" s="80"/>
      <c r="E78" s="58">
        <f t="shared" si="3"/>
        <v>0</v>
      </c>
      <c r="F78" s="80"/>
      <c r="G78" s="80"/>
      <c r="H78" s="58">
        <f t="shared" si="4"/>
        <v>0</v>
      </c>
    </row>
    <row r="79" spans="1:8" ht="14.25">
      <c r="A79" s="42" t="s">
        <v>116</v>
      </c>
      <c r="B79" s="33" t="s">
        <v>117</v>
      </c>
      <c r="C79" s="80"/>
      <c r="D79" s="80"/>
      <c r="E79" s="58">
        <f t="shared" si="3"/>
        <v>0</v>
      </c>
      <c r="F79" s="80"/>
      <c r="G79" s="80"/>
      <c r="H79" s="58">
        <f t="shared" si="4"/>
        <v>0</v>
      </c>
    </row>
    <row r="80" spans="1:8" ht="14.25">
      <c r="A80" s="42" t="s">
        <v>118</v>
      </c>
      <c r="B80" s="33" t="s">
        <v>119</v>
      </c>
      <c r="C80" s="80">
        <f>'[7]2.1 Kiadás COFOG'!C80</f>
        <v>0</v>
      </c>
      <c r="D80" s="80"/>
      <c r="E80" s="58">
        <f t="shared" si="3"/>
        <v>0</v>
      </c>
      <c r="F80" s="80">
        <v>550000</v>
      </c>
      <c r="G80" s="80"/>
      <c r="H80" s="58">
        <f t="shared" si="4"/>
        <v>550000</v>
      </c>
    </row>
    <row r="81" spans="1:8" ht="14.25">
      <c r="A81" s="9" t="s">
        <v>120</v>
      </c>
      <c r="B81" s="33" t="s">
        <v>121</v>
      </c>
      <c r="C81" s="80"/>
      <c r="D81" s="80"/>
      <c r="E81" s="58">
        <f t="shared" si="3"/>
        <v>0</v>
      </c>
      <c r="F81" s="80"/>
      <c r="G81" s="80"/>
      <c r="H81" s="58">
        <f t="shared" si="4"/>
        <v>0</v>
      </c>
    </row>
    <row r="82" spans="1:8" ht="14.25">
      <c r="A82" s="9" t="s">
        <v>122</v>
      </c>
      <c r="B82" s="33" t="s">
        <v>123</v>
      </c>
      <c r="C82" s="80"/>
      <c r="D82" s="80"/>
      <c r="E82" s="58">
        <f t="shared" si="3"/>
        <v>0</v>
      </c>
      <c r="F82" s="80"/>
      <c r="G82" s="80"/>
      <c r="H82" s="58">
        <f t="shared" si="4"/>
        <v>0</v>
      </c>
    </row>
    <row r="83" spans="1:8" ht="14.25">
      <c r="A83" s="9" t="s">
        <v>124</v>
      </c>
      <c r="B83" s="33" t="s">
        <v>125</v>
      </c>
      <c r="C83" s="80">
        <f>'[7]2.1 Kiadás COFOG'!C83</f>
        <v>0</v>
      </c>
      <c r="D83" s="80"/>
      <c r="E83" s="58">
        <f t="shared" si="3"/>
        <v>0</v>
      </c>
      <c r="F83" s="80">
        <v>145000</v>
      </c>
      <c r="G83" s="80"/>
      <c r="H83" s="58">
        <f t="shared" si="4"/>
        <v>145000</v>
      </c>
    </row>
    <row r="84" spans="1:8" ht="14.25">
      <c r="A84" s="14" t="s">
        <v>308</v>
      </c>
      <c r="B84" s="36" t="s">
        <v>126</v>
      </c>
      <c r="C84" s="70">
        <f>SUM(C77:C83)</f>
        <v>0</v>
      </c>
      <c r="D84" s="70"/>
      <c r="E84" s="58">
        <f t="shared" si="3"/>
        <v>0</v>
      </c>
      <c r="F84" s="70">
        <v>695000</v>
      </c>
      <c r="G84" s="70"/>
      <c r="H84" s="58">
        <f t="shared" si="4"/>
        <v>695000</v>
      </c>
    </row>
    <row r="85" spans="1:8" ht="14.25">
      <c r="A85" s="15" t="s">
        <v>127</v>
      </c>
      <c r="B85" s="33" t="s">
        <v>128</v>
      </c>
      <c r="C85" s="80">
        <f>'[7]2.1 Kiadás COFOG'!C85</f>
        <v>3714000</v>
      </c>
      <c r="D85" s="80"/>
      <c r="E85" s="58">
        <f t="shared" si="3"/>
        <v>3714000</v>
      </c>
      <c r="F85" s="80">
        <v>18714000</v>
      </c>
      <c r="G85" s="80"/>
      <c r="H85" s="58">
        <f t="shared" si="4"/>
        <v>18714000</v>
      </c>
    </row>
    <row r="86" spans="1:8" ht="14.25">
      <c r="A86" s="15" t="s">
        <v>129</v>
      </c>
      <c r="B86" s="33" t="s">
        <v>130</v>
      </c>
      <c r="C86" s="80"/>
      <c r="D86" s="80"/>
      <c r="E86" s="58">
        <f t="shared" si="3"/>
        <v>0</v>
      </c>
      <c r="F86" s="80"/>
      <c r="G86" s="80"/>
      <c r="H86" s="58">
        <f t="shared" si="4"/>
        <v>0</v>
      </c>
    </row>
    <row r="87" spans="1:8" ht="14.25">
      <c r="A87" s="15" t="s">
        <v>131</v>
      </c>
      <c r="B87" s="33" t="s">
        <v>132</v>
      </c>
      <c r="C87" s="80"/>
      <c r="D87" s="80"/>
      <c r="E87" s="58">
        <f t="shared" si="3"/>
        <v>0</v>
      </c>
      <c r="F87" s="80"/>
      <c r="G87" s="80"/>
      <c r="H87" s="58">
        <f t="shared" si="4"/>
        <v>0</v>
      </c>
    </row>
    <row r="88" spans="1:8" ht="14.25">
      <c r="A88" s="15" t="s">
        <v>133</v>
      </c>
      <c r="B88" s="33" t="s">
        <v>134</v>
      </c>
      <c r="C88" s="80">
        <f>'[7]2.1 Kiadás COFOG'!C88</f>
        <v>998000</v>
      </c>
      <c r="D88" s="80"/>
      <c r="E88" s="58">
        <f t="shared" si="3"/>
        <v>998000</v>
      </c>
      <c r="F88" s="80">
        <v>5037000</v>
      </c>
      <c r="G88" s="80"/>
      <c r="H88" s="58">
        <f t="shared" si="4"/>
        <v>5037000</v>
      </c>
    </row>
    <row r="89" spans="1:8" ht="14.25">
      <c r="A89" s="16" t="s">
        <v>309</v>
      </c>
      <c r="B89" s="36" t="s">
        <v>135</v>
      </c>
      <c r="C89" s="70">
        <f>SUM(C85:C88)</f>
        <v>4712000</v>
      </c>
      <c r="D89" s="70"/>
      <c r="E89" s="58">
        <f t="shared" si="3"/>
        <v>4712000</v>
      </c>
      <c r="F89" s="70">
        <f>SUM(F85:F88)</f>
        <v>23751000</v>
      </c>
      <c r="G89" s="70"/>
      <c r="H89" s="58">
        <f t="shared" si="4"/>
        <v>23751000</v>
      </c>
    </row>
    <row r="90" spans="1:8" ht="14.25">
      <c r="A90" s="15" t="s">
        <v>136</v>
      </c>
      <c r="B90" s="33" t="s">
        <v>137</v>
      </c>
      <c r="C90" s="80"/>
      <c r="D90" s="80"/>
      <c r="E90" s="58">
        <f t="shared" si="3"/>
        <v>0</v>
      </c>
      <c r="F90" s="80"/>
      <c r="G90" s="80"/>
      <c r="H90" s="58">
        <f t="shared" si="4"/>
        <v>0</v>
      </c>
    </row>
    <row r="91" spans="1:8" ht="14.25">
      <c r="A91" s="15" t="s">
        <v>336</v>
      </c>
      <c r="B91" s="33" t="s">
        <v>138</v>
      </c>
      <c r="C91" s="80"/>
      <c r="D91" s="80"/>
      <c r="E91" s="58">
        <f t="shared" si="3"/>
        <v>0</v>
      </c>
      <c r="F91" s="80"/>
      <c r="G91" s="80"/>
      <c r="H91" s="58">
        <f t="shared" si="4"/>
        <v>0</v>
      </c>
    </row>
    <row r="92" spans="1:8" ht="14.25">
      <c r="A92" s="15" t="s">
        <v>337</v>
      </c>
      <c r="B92" s="33" t="s">
        <v>139</v>
      </c>
      <c r="C92" s="80"/>
      <c r="D92" s="80"/>
      <c r="E92" s="58">
        <f t="shared" si="3"/>
        <v>0</v>
      </c>
      <c r="F92" s="80"/>
      <c r="G92" s="80"/>
      <c r="H92" s="58">
        <f t="shared" si="4"/>
        <v>0</v>
      </c>
    </row>
    <row r="93" spans="1:8" ht="14.25">
      <c r="A93" s="15" t="s">
        <v>338</v>
      </c>
      <c r="B93" s="33" t="s">
        <v>140</v>
      </c>
      <c r="C93" s="80"/>
      <c r="D93" s="80"/>
      <c r="E93" s="58">
        <f t="shared" si="3"/>
        <v>0</v>
      </c>
      <c r="F93" s="80"/>
      <c r="G93" s="80"/>
      <c r="H93" s="58">
        <f t="shared" si="4"/>
        <v>0</v>
      </c>
    </row>
    <row r="94" spans="1:8" ht="14.25">
      <c r="A94" s="15" t="s">
        <v>339</v>
      </c>
      <c r="B94" s="33" t="s">
        <v>141</v>
      </c>
      <c r="C94" s="80"/>
      <c r="D94" s="80"/>
      <c r="E94" s="58">
        <f t="shared" si="3"/>
        <v>0</v>
      </c>
      <c r="F94" s="80"/>
      <c r="G94" s="80"/>
      <c r="H94" s="58">
        <f t="shared" si="4"/>
        <v>0</v>
      </c>
    </row>
    <row r="95" spans="1:8" ht="14.25">
      <c r="A95" s="15" t="s">
        <v>340</v>
      </c>
      <c r="B95" s="33" t="s">
        <v>142</v>
      </c>
      <c r="C95" s="80"/>
      <c r="D95" s="80"/>
      <c r="E95" s="58">
        <f t="shared" si="3"/>
        <v>0</v>
      </c>
      <c r="F95" s="80"/>
      <c r="G95" s="80"/>
      <c r="H95" s="58">
        <f t="shared" si="4"/>
        <v>0</v>
      </c>
    </row>
    <row r="96" spans="1:8" ht="14.25">
      <c r="A96" s="15" t="s">
        <v>143</v>
      </c>
      <c r="B96" s="33" t="s">
        <v>144</v>
      </c>
      <c r="C96" s="80"/>
      <c r="D96" s="80"/>
      <c r="E96" s="58">
        <f t="shared" si="3"/>
        <v>0</v>
      </c>
      <c r="F96" s="80"/>
      <c r="G96" s="80"/>
      <c r="H96" s="58">
        <f t="shared" si="4"/>
        <v>0</v>
      </c>
    </row>
    <row r="97" spans="1:8" ht="14.25">
      <c r="A97" s="15" t="s">
        <v>341</v>
      </c>
      <c r="B97" s="33" t="s">
        <v>145</v>
      </c>
      <c r="C97" s="80"/>
      <c r="D97" s="80"/>
      <c r="E97" s="58">
        <f t="shared" si="3"/>
        <v>0</v>
      </c>
      <c r="F97" s="80"/>
      <c r="G97" s="80"/>
      <c r="H97" s="58">
        <f t="shared" si="4"/>
        <v>0</v>
      </c>
    </row>
    <row r="98" spans="1:8" ht="14.25">
      <c r="A98" s="16" t="s">
        <v>310</v>
      </c>
      <c r="B98" s="36" t="s">
        <v>146</v>
      </c>
      <c r="C98" s="70"/>
      <c r="D98" s="70"/>
      <c r="E98" s="58">
        <f t="shared" si="3"/>
        <v>0</v>
      </c>
      <c r="F98" s="70"/>
      <c r="G98" s="70"/>
      <c r="H98" s="58">
        <f t="shared" si="4"/>
        <v>0</v>
      </c>
    </row>
    <row r="99" spans="1:8" ht="15">
      <c r="A99" s="41" t="s">
        <v>430</v>
      </c>
      <c r="B99" s="41"/>
      <c r="C99" s="85">
        <f>SUM(C89,C84)</f>
        <v>4712000</v>
      </c>
      <c r="D99" s="85">
        <f>SUM(D89,D84)</f>
        <v>0</v>
      </c>
      <c r="E99" s="85">
        <f t="shared" si="3"/>
        <v>4712000</v>
      </c>
      <c r="F99" s="86">
        <f>F84+F89</f>
        <v>24446000</v>
      </c>
      <c r="G99" s="85">
        <v>0</v>
      </c>
      <c r="H99" s="86">
        <f t="shared" si="4"/>
        <v>24446000</v>
      </c>
    </row>
    <row r="100" spans="1:8" ht="15">
      <c r="A100" s="18" t="s">
        <v>349</v>
      </c>
      <c r="B100" s="18" t="s">
        <v>147</v>
      </c>
      <c r="C100" s="68">
        <f>SUM(C76,C99)</f>
        <v>23796900</v>
      </c>
      <c r="D100" s="68">
        <f>SUM(D76,D99)</f>
        <v>122000</v>
      </c>
      <c r="E100" s="68">
        <f>E99+E76</f>
        <v>23918900</v>
      </c>
      <c r="F100" s="87">
        <f>F76+F99</f>
        <v>70790474</v>
      </c>
      <c r="G100" s="87">
        <v>122000</v>
      </c>
      <c r="H100" s="87">
        <f>H99+H76</f>
        <v>70912474</v>
      </c>
    </row>
    <row r="101" spans="1:8" ht="15">
      <c r="A101" s="18"/>
      <c r="B101" s="18"/>
      <c r="C101" s="68"/>
      <c r="D101" s="68"/>
      <c r="E101" s="68"/>
      <c r="F101" s="68"/>
      <c r="G101" s="68"/>
      <c r="H101" s="68"/>
    </row>
    <row r="102" spans="1:14" ht="14.25">
      <c r="A102" s="15" t="s">
        <v>342</v>
      </c>
      <c r="B102" s="10" t="s">
        <v>148</v>
      </c>
      <c r="C102" s="82"/>
      <c r="D102" s="82"/>
      <c r="E102" s="58">
        <f t="shared" si="3"/>
        <v>0</v>
      </c>
      <c r="F102" s="82"/>
      <c r="G102" s="82"/>
      <c r="H102" s="58">
        <f aca="true" t="shared" si="5" ref="H102:H124">SUM(F102:G102)</f>
        <v>0</v>
      </c>
      <c r="I102" s="43"/>
      <c r="J102" s="43"/>
      <c r="K102" s="43"/>
      <c r="L102" s="43"/>
      <c r="M102" s="44"/>
      <c r="N102" s="44"/>
    </row>
    <row r="103" spans="1:14" ht="14.25">
      <c r="A103" s="15" t="s">
        <v>149</v>
      </c>
      <c r="B103" s="10" t="s">
        <v>150</v>
      </c>
      <c r="C103" s="82"/>
      <c r="D103" s="82"/>
      <c r="E103" s="58">
        <f t="shared" si="3"/>
        <v>0</v>
      </c>
      <c r="F103" s="82"/>
      <c r="G103" s="82"/>
      <c r="H103" s="58">
        <f t="shared" si="5"/>
        <v>0</v>
      </c>
      <c r="I103" s="43"/>
      <c r="J103" s="43"/>
      <c r="K103" s="43"/>
      <c r="L103" s="43"/>
      <c r="M103" s="44"/>
      <c r="N103" s="44"/>
    </row>
    <row r="104" spans="1:14" ht="14.25">
      <c r="A104" s="15" t="s">
        <v>343</v>
      </c>
      <c r="B104" s="10" t="s">
        <v>151</v>
      </c>
      <c r="C104" s="82"/>
      <c r="D104" s="82"/>
      <c r="E104" s="58">
        <f t="shared" si="3"/>
        <v>0</v>
      </c>
      <c r="F104" s="82"/>
      <c r="G104" s="82"/>
      <c r="H104" s="58">
        <f t="shared" si="5"/>
        <v>0</v>
      </c>
      <c r="I104" s="43"/>
      <c r="J104" s="43"/>
      <c r="K104" s="43"/>
      <c r="L104" s="43"/>
      <c r="M104" s="44"/>
      <c r="N104" s="44"/>
    </row>
    <row r="105" spans="1:14" ht="14.25">
      <c r="A105" s="22" t="s">
        <v>311</v>
      </c>
      <c r="B105" s="11" t="s">
        <v>152</v>
      </c>
      <c r="C105" s="83"/>
      <c r="D105" s="83"/>
      <c r="E105" s="58">
        <f t="shared" si="3"/>
        <v>0</v>
      </c>
      <c r="F105" s="83"/>
      <c r="G105" s="83"/>
      <c r="H105" s="58">
        <f t="shared" si="5"/>
        <v>0</v>
      </c>
      <c r="I105" s="45"/>
      <c r="J105" s="45"/>
      <c r="K105" s="45"/>
      <c r="L105" s="45"/>
      <c r="M105" s="44"/>
      <c r="N105" s="44"/>
    </row>
    <row r="106" spans="1:14" ht="14.25">
      <c r="A106" s="21" t="s">
        <v>344</v>
      </c>
      <c r="B106" s="10" t="s">
        <v>153</v>
      </c>
      <c r="C106" s="84"/>
      <c r="D106" s="84"/>
      <c r="E106" s="58">
        <f t="shared" si="3"/>
        <v>0</v>
      </c>
      <c r="F106" s="84"/>
      <c r="G106" s="84"/>
      <c r="H106" s="58">
        <f t="shared" si="5"/>
        <v>0</v>
      </c>
      <c r="I106" s="46"/>
      <c r="J106" s="46"/>
      <c r="K106" s="46"/>
      <c r="L106" s="46"/>
      <c r="M106" s="44"/>
      <c r="N106" s="44"/>
    </row>
    <row r="107" spans="1:14" ht="14.25">
      <c r="A107" s="21" t="s">
        <v>314</v>
      </c>
      <c r="B107" s="10" t="s">
        <v>154</v>
      </c>
      <c r="C107" s="84"/>
      <c r="D107" s="84"/>
      <c r="E107" s="58">
        <f t="shared" si="3"/>
        <v>0</v>
      </c>
      <c r="F107" s="84"/>
      <c r="G107" s="84"/>
      <c r="H107" s="58">
        <f t="shared" si="5"/>
        <v>0</v>
      </c>
      <c r="I107" s="46"/>
      <c r="J107" s="46"/>
      <c r="K107" s="46"/>
      <c r="L107" s="46"/>
      <c r="M107" s="44"/>
      <c r="N107" s="44"/>
    </row>
    <row r="108" spans="1:14" ht="14.25">
      <c r="A108" s="15" t="s">
        <v>155</v>
      </c>
      <c r="B108" s="10" t="s">
        <v>156</v>
      </c>
      <c r="C108" s="82"/>
      <c r="D108" s="82"/>
      <c r="E108" s="58">
        <f t="shared" si="3"/>
        <v>0</v>
      </c>
      <c r="F108" s="82"/>
      <c r="G108" s="82"/>
      <c r="H108" s="58">
        <f t="shared" si="5"/>
        <v>0</v>
      </c>
      <c r="I108" s="43"/>
      <c r="J108" s="43"/>
      <c r="K108" s="43"/>
      <c r="L108" s="43"/>
      <c r="M108" s="44"/>
      <c r="N108" s="44"/>
    </row>
    <row r="109" spans="1:14" ht="14.25">
      <c r="A109" s="15" t="s">
        <v>345</v>
      </c>
      <c r="B109" s="10" t="s">
        <v>157</v>
      </c>
      <c r="C109" s="82"/>
      <c r="D109" s="82"/>
      <c r="E109" s="58">
        <f t="shared" si="3"/>
        <v>0</v>
      </c>
      <c r="F109" s="82"/>
      <c r="G109" s="82"/>
      <c r="H109" s="58">
        <f t="shared" si="5"/>
        <v>0</v>
      </c>
      <c r="I109" s="43"/>
      <c r="J109" s="43"/>
      <c r="K109" s="43"/>
      <c r="L109" s="43"/>
      <c r="M109" s="44"/>
      <c r="N109" s="44"/>
    </row>
    <row r="110" spans="1:14" ht="14.25">
      <c r="A110" s="23" t="s">
        <v>312</v>
      </c>
      <c r="B110" s="11" t="s">
        <v>158</v>
      </c>
      <c r="C110" s="73"/>
      <c r="D110" s="73"/>
      <c r="E110" s="58">
        <f t="shared" si="3"/>
        <v>0</v>
      </c>
      <c r="F110" s="73"/>
      <c r="G110" s="73"/>
      <c r="H110" s="58">
        <f t="shared" si="5"/>
        <v>0</v>
      </c>
      <c r="I110" s="47"/>
      <c r="J110" s="47"/>
      <c r="K110" s="47"/>
      <c r="L110" s="47"/>
      <c r="M110" s="44"/>
      <c r="N110" s="44"/>
    </row>
    <row r="111" spans="1:14" ht="14.25">
      <c r="A111" s="21" t="s">
        <v>159</v>
      </c>
      <c r="B111" s="10" t="s">
        <v>160</v>
      </c>
      <c r="C111" s="84"/>
      <c r="D111" s="84"/>
      <c r="E111" s="58">
        <f t="shared" si="3"/>
        <v>0</v>
      </c>
      <c r="F111" s="84"/>
      <c r="G111" s="84"/>
      <c r="H111" s="58">
        <f t="shared" si="5"/>
        <v>0</v>
      </c>
      <c r="I111" s="46"/>
      <c r="J111" s="46"/>
      <c r="K111" s="46"/>
      <c r="L111" s="46"/>
      <c r="M111" s="44"/>
      <c r="N111" s="44"/>
    </row>
    <row r="112" spans="1:14" ht="14.25">
      <c r="A112" s="21" t="s">
        <v>161</v>
      </c>
      <c r="B112" s="10" t="s">
        <v>162</v>
      </c>
      <c r="C112" s="84">
        <v>455729</v>
      </c>
      <c r="D112" s="84"/>
      <c r="E112" s="58">
        <f t="shared" si="3"/>
        <v>455729</v>
      </c>
      <c r="F112" s="84">
        <v>455729</v>
      </c>
      <c r="G112" s="84"/>
      <c r="H112" s="58">
        <f t="shared" si="5"/>
        <v>455729</v>
      </c>
      <c r="I112" s="46"/>
      <c r="J112" s="46"/>
      <c r="K112" s="46"/>
      <c r="L112" s="46"/>
      <c r="M112" s="44"/>
      <c r="N112" s="44"/>
    </row>
    <row r="113" spans="1:14" ht="14.25">
      <c r="A113" s="23" t="s">
        <v>163</v>
      </c>
      <c r="B113" s="11" t="s">
        <v>164</v>
      </c>
      <c r="C113" s="73"/>
      <c r="D113" s="73"/>
      <c r="E113" s="58">
        <f t="shared" si="3"/>
        <v>0</v>
      </c>
      <c r="F113" s="73"/>
      <c r="G113" s="73"/>
      <c r="H113" s="58">
        <f t="shared" si="5"/>
        <v>0</v>
      </c>
      <c r="I113" s="46"/>
      <c r="J113" s="46"/>
      <c r="K113" s="46"/>
      <c r="L113" s="46"/>
      <c r="M113" s="44"/>
      <c r="N113" s="44"/>
    </row>
    <row r="114" spans="1:14" ht="14.25">
      <c r="A114" s="21" t="s">
        <v>165</v>
      </c>
      <c r="B114" s="10" t="s">
        <v>166</v>
      </c>
      <c r="C114" s="84"/>
      <c r="D114" s="84"/>
      <c r="E114" s="58">
        <f t="shared" si="3"/>
        <v>0</v>
      </c>
      <c r="F114" s="84"/>
      <c r="G114" s="84"/>
      <c r="H114" s="58">
        <f t="shared" si="5"/>
        <v>0</v>
      </c>
      <c r="I114" s="46"/>
      <c r="J114" s="46"/>
      <c r="K114" s="46"/>
      <c r="L114" s="46"/>
      <c r="M114" s="44"/>
      <c r="N114" s="44"/>
    </row>
    <row r="115" spans="1:14" ht="14.25">
      <c r="A115" s="21" t="s">
        <v>167</v>
      </c>
      <c r="B115" s="10" t="s">
        <v>168</v>
      </c>
      <c r="C115" s="84"/>
      <c r="D115" s="84"/>
      <c r="E115" s="58">
        <f t="shared" si="3"/>
        <v>0</v>
      </c>
      <c r="F115" s="84"/>
      <c r="G115" s="84"/>
      <c r="H115" s="58">
        <f t="shared" si="5"/>
        <v>0</v>
      </c>
      <c r="I115" s="46"/>
      <c r="J115" s="46"/>
      <c r="K115" s="46"/>
      <c r="L115" s="46"/>
      <c r="M115" s="44"/>
      <c r="N115" s="44"/>
    </row>
    <row r="116" spans="1:14" ht="14.25">
      <c r="A116" s="21" t="s">
        <v>169</v>
      </c>
      <c r="B116" s="10" t="s">
        <v>170</v>
      </c>
      <c r="C116" s="84"/>
      <c r="D116" s="84"/>
      <c r="E116" s="58">
        <f t="shared" si="3"/>
        <v>0</v>
      </c>
      <c r="F116" s="84"/>
      <c r="G116" s="84"/>
      <c r="H116" s="58">
        <f t="shared" si="5"/>
        <v>0</v>
      </c>
      <c r="I116" s="46"/>
      <c r="J116" s="46"/>
      <c r="K116" s="46"/>
      <c r="L116" s="46"/>
      <c r="M116" s="44"/>
      <c r="N116" s="44"/>
    </row>
    <row r="117" spans="1:14" ht="14.25">
      <c r="A117" s="48" t="s">
        <v>313</v>
      </c>
      <c r="B117" s="13" t="s">
        <v>171</v>
      </c>
      <c r="C117" s="73">
        <f>SUM(C102:C116)</f>
        <v>455729</v>
      </c>
      <c r="D117" s="73">
        <f>SUM(D102:D116)</f>
        <v>0</v>
      </c>
      <c r="E117" s="58">
        <f t="shared" si="3"/>
        <v>455729</v>
      </c>
      <c r="F117" s="73">
        <v>455729</v>
      </c>
      <c r="G117" s="73"/>
      <c r="H117" s="58">
        <f t="shared" si="5"/>
        <v>455729</v>
      </c>
      <c r="I117" s="47"/>
      <c r="J117" s="47"/>
      <c r="K117" s="47"/>
      <c r="L117" s="47"/>
      <c r="M117" s="44"/>
      <c r="N117" s="44"/>
    </row>
    <row r="118" spans="1:14" ht="14.25">
      <c r="A118" s="21" t="s">
        <v>172</v>
      </c>
      <c r="B118" s="10" t="s">
        <v>173</v>
      </c>
      <c r="C118" s="84"/>
      <c r="D118" s="84"/>
      <c r="E118" s="58">
        <f t="shared" si="3"/>
        <v>0</v>
      </c>
      <c r="F118" s="84"/>
      <c r="G118" s="84"/>
      <c r="H118" s="58">
        <f t="shared" si="5"/>
        <v>0</v>
      </c>
      <c r="I118" s="46"/>
      <c r="J118" s="46"/>
      <c r="K118" s="46"/>
      <c r="L118" s="46"/>
      <c r="M118" s="44"/>
      <c r="N118" s="44"/>
    </row>
    <row r="119" spans="1:14" ht="14.25">
      <c r="A119" s="15" t="s">
        <v>174</v>
      </c>
      <c r="B119" s="10" t="s">
        <v>175</v>
      </c>
      <c r="C119" s="82"/>
      <c r="D119" s="82"/>
      <c r="E119" s="58">
        <f t="shared" si="3"/>
        <v>0</v>
      </c>
      <c r="F119" s="82"/>
      <c r="G119" s="82"/>
      <c r="H119" s="58">
        <f t="shared" si="5"/>
        <v>0</v>
      </c>
      <c r="I119" s="43"/>
      <c r="J119" s="43"/>
      <c r="K119" s="43"/>
      <c r="L119" s="43"/>
      <c r="M119" s="44"/>
      <c r="N119" s="44"/>
    </row>
    <row r="120" spans="1:14" ht="14.25">
      <c r="A120" s="21" t="s">
        <v>346</v>
      </c>
      <c r="B120" s="10" t="s">
        <v>176</v>
      </c>
      <c r="C120" s="84"/>
      <c r="D120" s="84"/>
      <c r="E120" s="58">
        <f t="shared" si="3"/>
        <v>0</v>
      </c>
      <c r="F120" s="84"/>
      <c r="G120" s="84"/>
      <c r="H120" s="58">
        <f t="shared" si="5"/>
        <v>0</v>
      </c>
      <c r="I120" s="46"/>
      <c r="J120" s="46"/>
      <c r="K120" s="46"/>
      <c r="L120" s="46"/>
      <c r="M120" s="44"/>
      <c r="N120" s="44"/>
    </row>
    <row r="121" spans="1:14" ht="14.25">
      <c r="A121" s="21" t="s">
        <v>315</v>
      </c>
      <c r="B121" s="10" t="s">
        <v>177</v>
      </c>
      <c r="C121" s="84"/>
      <c r="D121" s="84"/>
      <c r="E121" s="58">
        <f t="shared" si="3"/>
        <v>0</v>
      </c>
      <c r="F121" s="84"/>
      <c r="G121" s="84"/>
      <c r="H121" s="58">
        <f t="shared" si="5"/>
        <v>0</v>
      </c>
      <c r="I121" s="46"/>
      <c r="J121" s="46"/>
      <c r="K121" s="46"/>
      <c r="L121" s="46"/>
      <c r="M121" s="44"/>
      <c r="N121" s="44"/>
    </row>
    <row r="122" spans="1:14" ht="14.25">
      <c r="A122" s="48" t="s">
        <v>316</v>
      </c>
      <c r="B122" s="13" t="s">
        <v>178</v>
      </c>
      <c r="C122" s="73"/>
      <c r="D122" s="73"/>
      <c r="E122" s="58">
        <f t="shared" si="3"/>
        <v>0</v>
      </c>
      <c r="F122" s="73"/>
      <c r="G122" s="73"/>
      <c r="H122" s="58">
        <f t="shared" si="5"/>
        <v>0</v>
      </c>
      <c r="I122" s="47"/>
      <c r="J122" s="47"/>
      <c r="K122" s="47"/>
      <c r="L122" s="47"/>
      <c r="M122" s="44"/>
      <c r="N122" s="44"/>
    </row>
    <row r="123" spans="1:14" ht="14.25">
      <c r="A123" s="15" t="s">
        <v>179</v>
      </c>
      <c r="B123" s="10" t="s">
        <v>180</v>
      </c>
      <c r="C123" s="82"/>
      <c r="D123" s="82"/>
      <c r="E123" s="58">
        <f t="shared" si="3"/>
        <v>0</v>
      </c>
      <c r="F123" s="82"/>
      <c r="G123" s="82"/>
      <c r="H123" s="58">
        <f t="shared" si="5"/>
        <v>0</v>
      </c>
      <c r="I123" s="43"/>
      <c r="J123" s="43"/>
      <c r="K123" s="43"/>
      <c r="L123" s="43"/>
      <c r="M123" s="44"/>
      <c r="N123" s="44"/>
    </row>
    <row r="124" spans="1:14" ht="15">
      <c r="A124" s="24" t="s">
        <v>350</v>
      </c>
      <c r="B124" s="25" t="s">
        <v>181</v>
      </c>
      <c r="C124" s="61">
        <f>SUM(C117,C122,C123)</f>
        <v>455729</v>
      </c>
      <c r="D124" s="61"/>
      <c r="E124" s="61">
        <f t="shared" si="3"/>
        <v>455729</v>
      </c>
      <c r="F124" s="61">
        <v>455729</v>
      </c>
      <c r="G124" s="61"/>
      <c r="H124" s="61">
        <f t="shared" si="5"/>
        <v>455729</v>
      </c>
      <c r="I124" s="47"/>
      <c r="J124" s="47"/>
      <c r="K124" s="47"/>
      <c r="L124" s="47"/>
      <c r="M124" s="44"/>
      <c r="N124" s="44"/>
    </row>
    <row r="125" spans="1:14" ht="15">
      <c r="A125" s="26" t="s">
        <v>386</v>
      </c>
      <c r="B125" s="27"/>
      <c r="C125" s="62">
        <f>SUM(C100,C124)</f>
        <v>24252629</v>
      </c>
      <c r="D125" s="62">
        <f>SUM(D100,D124)</f>
        <v>122000</v>
      </c>
      <c r="E125" s="62">
        <f>E100+E124</f>
        <v>24374629</v>
      </c>
      <c r="F125" s="62">
        <f>F100+F124</f>
        <v>71246203</v>
      </c>
      <c r="G125" s="62">
        <v>122000</v>
      </c>
      <c r="H125" s="62">
        <f>H100+H124</f>
        <v>71368203</v>
      </c>
      <c r="I125" s="44"/>
      <c r="J125" s="44"/>
      <c r="K125" s="44"/>
      <c r="L125" s="44"/>
      <c r="M125" s="44"/>
      <c r="N125" s="44"/>
    </row>
    <row r="126" spans="2:14" ht="14.25">
      <c r="B126" s="44"/>
      <c r="C126" s="44"/>
      <c r="D126" s="44"/>
      <c r="E126" s="54"/>
      <c r="F126" s="44"/>
      <c r="G126" s="44"/>
      <c r="H126" s="54"/>
      <c r="I126" s="44"/>
      <c r="J126" s="44"/>
      <c r="K126" s="44"/>
      <c r="L126" s="44"/>
      <c r="M126" s="44"/>
      <c r="N126" s="44"/>
    </row>
    <row r="127" spans="2:14" ht="14.2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2:14" ht="14.2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2:14" ht="14.2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2:14" ht="14.2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2:14" ht="14.2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2:14" ht="14.2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2:14" ht="14.2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2:14" ht="14.2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2:14" ht="14.2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2:14" ht="14.2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2:14" ht="14.2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2:14" ht="14.2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2:14" ht="14.2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2:14" ht="14.2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2:14" ht="14.2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2:14" ht="14.2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2:14" ht="14.2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2:14" ht="14.2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2:14" ht="14.2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2:14" ht="14.2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2:14" ht="14.2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2:14" ht="14.2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2:14" ht="14.2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2:14" ht="14.2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2:14" ht="14.2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2:14" ht="14.2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2:14" ht="14.2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2:14" ht="14.2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2:14" ht="14.2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2:14" ht="14.2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2:14" ht="14.2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2:14" ht="14.2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2:14" ht="14.2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2:14" ht="14.2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2:14" ht="14.2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2:14" ht="14.2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2:14" ht="14.2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2:14" ht="14.2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2:14" ht="14.2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2:14" ht="14.2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2:14" ht="14.2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2:14" ht="14.2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2:14" ht="14.2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2:14" ht="14.2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2:14" ht="14.2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2:14" ht="14.25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2:14" ht="14.2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2:14" ht="14.2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92"/>
  <sheetViews>
    <sheetView workbookViewId="0" topLeftCell="A34">
      <selection activeCell="J12" sqref="J12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0" customWidth="1"/>
    <col min="8" max="9" width="9.8515625" style="0" bestFit="1" customWidth="1"/>
  </cols>
  <sheetData>
    <row r="1" spans="1:4" ht="21.75" customHeight="1">
      <c r="A1" s="126" t="s">
        <v>443</v>
      </c>
      <c r="B1" s="127"/>
      <c r="C1" s="127"/>
      <c r="D1" s="127"/>
    </row>
    <row r="2" spans="1:4" ht="26.25" customHeight="1">
      <c r="A2" s="128" t="s">
        <v>444</v>
      </c>
      <c r="B2" s="127"/>
      <c r="C2" s="127"/>
      <c r="D2" s="127"/>
    </row>
    <row r="3" ht="14.25">
      <c r="D3" s="94" t="s">
        <v>458</v>
      </c>
    </row>
    <row r="4" spans="1:4" ht="39.75">
      <c r="A4" s="95" t="s">
        <v>10</v>
      </c>
      <c r="B4" s="96" t="s">
        <v>11</v>
      </c>
      <c r="C4" s="97" t="s">
        <v>454</v>
      </c>
      <c r="D4" s="97" t="s">
        <v>455</v>
      </c>
    </row>
    <row r="5" spans="1:4" ht="14.25">
      <c r="A5" s="98"/>
      <c r="B5" s="98"/>
      <c r="C5" s="99"/>
      <c r="D5" s="99"/>
    </row>
    <row r="6" spans="1:4" ht="14.25">
      <c r="A6" s="98"/>
      <c r="B6" s="98"/>
      <c r="C6" s="99"/>
      <c r="D6" s="99"/>
    </row>
    <row r="7" spans="1:4" ht="14.25">
      <c r="A7" s="98"/>
      <c r="B7" s="98"/>
      <c r="C7" s="99"/>
      <c r="D7" s="99"/>
    </row>
    <row r="8" spans="1:4" ht="14.25">
      <c r="A8" s="98"/>
      <c r="B8" s="98"/>
      <c r="C8" s="99"/>
      <c r="D8" s="99"/>
    </row>
    <row r="9" spans="1:4" ht="14.25">
      <c r="A9" s="100" t="s">
        <v>113</v>
      </c>
      <c r="B9" s="77" t="s">
        <v>114</v>
      </c>
      <c r="C9" s="99"/>
      <c r="D9" s="99"/>
    </row>
    <row r="10" spans="1:4" ht="14.25">
      <c r="A10" s="100"/>
      <c r="B10" s="77"/>
      <c r="C10" s="99"/>
      <c r="D10" s="99"/>
    </row>
    <row r="11" spans="1:4" ht="14.25">
      <c r="A11" s="100"/>
      <c r="B11" s="77"/>
      <c r="C11" s="99"/>
      <c r="D11" s="99"/>
    </row>
    <row r="12" spans="1:4" ht="14.25">
      <c r="A12" s="100"/>
      <c r="B12" s="77"/>
      <c r="C12" s="99"/>
      <c r="D12" s="99"/>
    </row>
    <row r="13" spans="1:4" ht="14.25">
      <c r="A13" s="100"/>
      <c r="B13" s="77"/>
      <c r="C13" s="99"/>
      <c r="D13" s="99"/>
    </row>
    <row r="14" spans="1:4" ht="14.25">
      <c r="A14" s="100" t="s">
        <v>445</v>
      </c>
      <c r="B14" s="77" t="s">
        <v>115</v>
      </c>
      <c r="C14" s="99"/>
      <c r="D14" s="99"/>
    </row>
    <row r="15" spans="1:4" ht="14.25">
      <c r="A15" s="100"/>
      <c r="B15" s="77"/>
      <c r="C15" s="99"/>
      <c r="D15" s="99"/>
    </row>
    <row r="16" spans="1:4" ht="14.25">
      <c r="A16" s="100"/>
      <c r="B16" s="77"/>
      <c r="C16" s="99"/>
      <c r="D16" s="99"/>
    </row>
    <row r="17" spans="1:4" ht="14.25">
      <c r="A17" s="100"/>
      <c r="B17" s="77"/>
      <c r="C17" s="99"/>
      <c r="D17" s="99"/>
    </row>
    <row r="18" spans="1:4" ht="14.25">
      <c r="A18" s="100"/>
      <c r="B18" s="77"/>
      <c r="C18" s="99"/>
      <c r="D18" s="99"/>
    </row>
    <row r="19" spans="1:4" ht="14.25">
      <c r="A19" s="76" t="s">
        <v>116</v>
      </c>
      <c r="B19" s="77" t="s">
        <v>117</v>
      </c>
      <c r="C19" s="99"/>
      <c r="D19" s="99"/>
    </row>
    <row r="20" spans="1:4" ht="14.25">
      <c r="A20" s="76" t="s">
        <v>446</v>
      </c>
      <c r="B20" s="77"/>
      <c r="C20" s="99"/>
      <c r="D20" s="99"/>
    </row>
    <row r="21" spans="1:4" ht="14.25">
      <c r="A21" s="76"/>
      <c r="B21" s="77"/>
      <c r="C21" s="99"/>
      <c r="D21" s="99"/>
    </row>
    <row r="22" spans="1:4" ht="14.25">
      <c r="A22" s="100" t="s">
        <v>118</v>
      </c>
      <c r="B22" s="77" t="s">
        <v>119</v>
      </c>
      <c r="C22" s="99">
        <f>'[7]2. kiadások '!F78</f>
        <v>0</v>
      </c>
      <c r="D22" s="99">
        <v>695000</v>
      </c>
    </row>
    <row r="23" spans="1:4" ht="14.25">
      <c r="A23" s="100"/>
      <c r="B23" s="77"/>
      <c r="C23" s="99"/>
      <c r="D23" s="99"/>
    </row>
    <row r="24" spans="1:4" ht="14.25">
      <c r="A24" s="100"/>
      <c r="B24" s="77"/>
      <c r="C24" s="99"/>
      <c r="D24" s="99"/>
    </row>
    <row r="25" spans="1:4" ht="14.25">
      <c r="A25" s="100" t="s">
        <v>120</v>
      </c>
      <c r="B25" s="77" t="s">
        <v>121</v>
      </c>
      <c r="C25" s="99"/>
      <c r="D25" s="99"/>
    </row>
    <row r="26" spans="1:4" ht="14.25">
      <c r="A26" s="100"/>
      <c r="B26" s="77"/>
      <c r="C26" s="99"/>
      <c r="D26" s="99"/>
    </row>
    <row r="27" spans="1:4" ht="14.25">
      <c r="A27" s="100"/>
      <c r="B27" s="77"/>
      <c r="C27" s="99"/>
      <c r="D27" s="99"/>
    </row>
    <row r="28" spans="1:4" ht="14.25">
      <c r="A28" s="76" t="s">
        <v>122</v>
      </c>
      <c r="B28" s="77" t="s">
        <v>123</v>
      </c>
      <c r="C28" s="99"/>
      <c r="D28" s="99"/>
    </row>
    <row r="29" spans="1:4" ht="14.25">
      <c r="A29" s="76" t="s">
        <v>124</v>
      </c>
      <c r="B29" s="77" t="s">
        <v>125</v>
      </c>
      <c r="C29" s="99">
        <f>'[7]2. kiadások '!F81</f>
        <v>0</v>
      </c>
      <c r="D29" s="99"/>
    </row>
    <row r="30" spans="1:4" ht="15">
      <c r="A30" s="101" t="s">
        <v>308</v>
      </c>
      <c r="B30" s="102" t="s">
        <v>126</v>
      </c>
      <c r="C30" s="112">
        <f>SUM(C22:C29)</f>
        <v>0</v>
      </c>
      <c r="D30" s="113">
        <f>SUM(D22:D29)</f>
        <v>695000</v>
      </c>
    </row>
    <row r="31" spans="1:4" s="103" customFormat="1" ht="14.25">
      <c r="A31" s="100" t="s">
        <v>447</v>
      </c>
      <c r="B31" s="77" t="s">
        <v>128</v>
      </c>
      <c r="C31" s="99">
        <v>0</v>
      </c>
      <c r="D31" s="99"/>
    </row>
    <row r="32" spans="1:4" ht="14.25">
      <c r="A32" s="100"/>
      <c r="B32" s="104"/>
      <c r="C32" s="99"/>
      <c r="D32" s="99"/>
    </row>
    <row r="33" spans="1:4" ht="15">
      <c r="A33" s="105"/>
      <c r="B33" s="104"/>
      <c r="C33" s="99"/>
      <c r="D33" s="99"/>
    </row>
    <row r="34" spans="1:4" ht="15">
      <c r="A34" s="105"/>
      <c r="B34" s="104"/>
      <c r="C34" s="99"/>
      <c r="D34" s="99"/>
    </row>
    <row r="35" spans="1:4" ht="14.25">
      <c r="A35" s="100" t="s">
        <v>448</v>
      </c>
      <c r="B35" s="77" t="s">
        <v>128</v>
      </c>
      <c r="C35" s="99">
        <f>SUM(C36:C40)</f>
        <v>3714000</v>
      </c>
      <c r="D35" s="99">
        <f>SUM(D36:D40)</f>
        <v>22753000</v>
      </c>
    </row>
    <row r="36" spans="1:4" ht="14.25">
      <c r="A36" s="100" t="s">
        <v>456</v>
      </c>
      <c r="B36" s="77"/>
      <c r="C36" s="99">
        <v>240000</v>
      </c>
      <c r="D36" s="99">
        <v>12602374</v>
      </c>
    </row>
    <row r="37" spans="1:9" ht="14.25">
      <c r="A37" s="100" t="s">
        <v>457</v>
      </c>
      <c r="B37" s="77"/>
      <c r="C37" s="99"/>
      <c r="D37" s="99">
        <v>6676626</v>
      </c>
      <c r="H37" s="114"/>
      <c r="I37" s="114"/>
    </row>
    <row r="38" spans="1:4" ht="14.25">
      <c r="A38" s="100" t="s">
        <v>449</v>
      </c>
      <c r="B38" s="77"/>
      <c r="C38" s="99">
        <v>3474000</v>
      </c>
      <c r="D38" s="99">
        <v>3474000</v>
      </c>
    </row>
    <row r="39" spans="1:4" ht="14.25">
      <c r="A39" s="100"/>
      <c r="B39" s="77"/>
      <c r="C39" s="99"/>
      <c r="D39" s="99"/>
    </row>
    <row r="40" spans="1:4" ht="14.25">
      <c r="A40" s="100"/>
      <c r="B40" s="77"/>
      <c r="C40" s="99"/>
      <c r="D40" s="99"/>
    </row>
    <row r="41" spans="1:4" ht="14.25">
      <c r="A41" s="100" t="s">
        <v>129</v>
      </c>
      <c r="B41" s="77" t="s">
        <v>130</v>
      </c>
      <c r="C41" s="99"/>
      <c r="D41" s="99"/>
    </row>
    <row r="42" spans="1:4" ht="14.25">
      <c r="A42" s="100"/>
      <c r="B42" s="77"/>
      <c r="C42" s="99"/>
      <c r="D42" s="99"/>
    </row>
    <row r="43" spans="1:4" ht="14.25">
      <c r="A43" s="100"/>
      <c r="B43" s="77"/>
      <c r="C43" s="99"/>
      <c r="D43" s="99"/>
    </row>
    <row r="44" spans="1:4" ht="14.25">
      <c r="A44" s="100"/>
      <c r="B44" s="77"/>
      <c r="C44" s="99"/>
      <c r="D44" s="99"/>
    </row>
    <row r="45" spans="1:4" ht="14.25">
      <c r="A45" s="100"/>
      <c r="B45" s="77"/>
      <c r="C45" s="99"/>
      <c r="D45" s="99"/>
    </row>
    <row r="46" spans="1:4" ht="14.25">
      <c r="A46" s="100" t="s">
        <v>131</v>
      </c>
      <c r="B46" s="77" t="s">
        <v>132</v>
      </c>
      <c r="C46" s="99"/>
      <c r="D46" s="99"/>
    </row>
    <row r="47" spans="1:4" ht="14.25">
      <c r="A47" s="100" t="s">
        <v>133</v>
      </c>
      <c r="B47" s="77" t="s">
        <v>134</v>
      </c>
      <c r="C47" s="99">
        <f>'[7]2. kiadások '!C86</f>
        <v>998000</v>
      </c>
      <c r="D47" s="99">
        <v>998000</v>
      </c>
    </row>
    <row r="48" spans="1:4" ht="15">
      <c r="A48" s="101" t="s">
        <v>309</v>
      </c>
      <c r="B48" s="115" t="s">
        <v>135</v>
      </c>
      <c r="C48" s="116">
        <f>SUM(C35,C41,C47,C31)</f>
        <v>4712000</v>
      </c>
      <c r="D48" s="116">
        <f>SUM(D35,D41,D47,D31)</f>
        <v>23751000</v>
      </c>
    </row>
    <row r="50" ht="14.25" hidden="1"/>
    <row r="51" spans="1:4" ht="14.25" hidden="1">
      <c r="A51" s="79" t="s">
        <v>450</v>
      </c>
      <c r="B51" s="79" t="s">
        <v>451</v>
      </c>
      <c r="C51" s="79" t="s">
        <v>452</v>
      </c>
      <c r="D51" s="110"/>
    </row>
    <row r="52" spans="1:4" ht="14.25" hidden="1">
      <c r="A52" s="106"/>
      <c r="B52" s="106"/>
      <c r="C52" s="106"/>
      <c r="D52" s="111"/>
    </row>
    <row r="53" spans="1:4" ht="14.25" hidden="1">
      <c r="A53" s="106"/>
      <c r="B53" s="106"/>
      <c r="C53" s="106"/>
      <c r="D53" s="111"/>
    </row>
    <row r="54" spans="1:4" ht="14.25" hidden="1">
      <c r="A54" s="106"/>
      <c r="B54" s="106"/>
      <c r="C54" s="106"/>
      <c r="D54" s="111"/>
    </row>
    <row r="55" spans="1:4" ht="14.25" hidden="1">
      <c r="A55" s="106"/>
      <c r="B55" s="106"/>
      <c r="C55" s="106"/>
      <c r="D55" s="111"/>
    </row>
    <row r="56" spans="1:4" ht="14.25" hidden="1">
      <c r="A56" s="100" t="s">
        <v>113</v>
      </c>
      <c r="B56" s="77"/>
      <c r="C56" s="106"/>
      <c r="D56" s="111"/>
    </row>
    <row r="57" spans="1:4" ht="14.25" hidden="1">
      <c r="A57" s="100"/>
      <c r="B57" s="77"/>
      <c r="C57" s="106"/>
      <c r="D57" s="111"/>
    </row>
    <row r="58" spans="1:4" ht="14.25" hidden="1">
      <c r="A58" s="100"/>
      <c r="B58" s="77"/>
      <c r="C58" s="106"/>
      <c r="D58" s="111"/>
    </row>
    <row r="59" spans="1:4" ht="14.25" hidden="1">
      <c r="A59" s="100"/>
      <c r="B59" s="77"/>
      <c r="C59" s="106"/>
      <c r="D59" s="111"/>
    </row>
    <row r="60" spans="1:4" ht="14.25" hidden="1">
      <c r="A60" s="100"/>
      <c r="B60" s="77"/>
      <c r="C60" s="106"/>
      <c r="D60" s="111"/>
    </row>
    <row r="61" spans="1:4" ht="14.25" hidden="1">
      <c r="A61" s="100" t="s">
        <v>445</v>
      </c>
      <c r="B61" s="77"/>
      <c r="C61" s="106"/>
      <c r="D61" s="111"/>
    </row>
    <row r="62" spans="1:4" ht="14.25" hidden="1">
      <c r="A62" s="100"/>
      <c r="B62" s="77"/>
      <c r="C62" s="106"/>
      <c r="D62" s="111"/>
    </row>
    <row r="63" spans="1:4" ht="14.25" hidden="1">
      <c r="A63" s="100"/>
      <c r="B63" s="77"/>
      <c r="C63" s="106"/>
      <c r="D63" s="111"/>
    </row>
    <row r="64" spans="1:4" ht="14.25" hidden="1">
      <c r="A64" s="100"/>
      <c r="B64" s="77"/>
      <c r="C64" s="106"/>
      <c r="D64" s="111"/>
    </row>
    <row r="65" spans="1:4" ht="14.25" hidden="1">
      <c r="A65" s="100"/>
      <c r="B65" s="77"/>
      <c r="C65" s="106"/>
      <c r="D65" s="111"/>
    </row>
    <row r="66" spans="1:4" ht="14.25" hidden="1">
      <c r="A66" s="76" t="s">
        <v>116</v>
      </c>
      <c r="B66" s="77"/>
      <c r="C66" s="106"/>
      <c r="D66" s="111"/>
    </row>
    <row r="67" spans="1:4" ht="14.25" hidden="1">
      <c r="A67" s="76" t="s">
        <v>453</v>
      </c>
      <c r="B67" s="107">
        <v>21252</v>
      </c>
      <c r="C67" s="106">
        <v>5738</v>
      </c>
      <c r="D67" s="111"/>
    </row>
    <row r="68" spans="1:4" ht="14.25" hidden="1">
      <c r="A68" s="76"/>
      <c r="B68" s="77"/>
      <c r="C68" s="106"/>
      <c r="D68" s="111"/>
    </row>
    <row r="69" spans="1:4" ht="14.25" hidden="1">
      <c r="A69" s="100" t="s">
        <v>118</v>
      </c>
      <c r="B69" s="77"/>
      <c r="C69" s="106"/>
      <c r="D69" s="111"/>
    </row>
    <row r="70" spans="1:4" ht="15" hidden="1">
      <c r="A70" s="101" t="s">
        <v>308</v>
      </c>
      <c r="B70" s="108">
        <v>21252</v>
      </c>
      <c r="C70" s="79">
        <v>5738</v>
      </c>
      <c r="D70" s="110"/>
    </row>
    <row r="71" spans="1:4" ht="14.25" hidden="1">
      <c r="A71" s="100" t="s">
        <v>447</v>
      </c>
      <c r="B71" s="107">
        <v>3000</v>
      </c>
      <c r="C71" s="106">
        <v>810</v>
      </c>
      <c r="D71" s="111"/>
    </row>
    <row r="72" spans="1:4" ht="14.25" hidden="1">
      <c r="A72" s="100"/>
      <c r="B72" s="107"/>
      <c r="C72" s="106"/>
      <c r="D72" s="111"/>
    </row>
    <row r="73" spans="1:4" ht="15" hidden="1">
      <c r="A73" s="105"/>
      <c r="B73" s="104"/>
      <c r="C73" s="106"/>
      <c r="D73" s="111"/>
    </row>
    <row r="74" spans="1:4" ht="15" hidden="1">
      <c r="A74" s="105"/>
      <c r="B74" s="104"/>
      <c r="C74" s="106"/>
      <c r="D74" s="111"/>
    </row>
    <row r="75" spans="1:4" ht="14.25" hidden="1">
      <c r="A75" s="100" t="s">
        <v>127</v>
      </c>
      <c r="B75" s="107">
        <v>3000</v>
      </c>
      <c r="C75" s="106">
        <v>810</v>
      </c>
      <c r="D75" s="111"/>
    </row>
    <row r="76" spans="1:4" ht="14.25" hidden="1">
      <c r="A76" s="100"/>
      <c r="B76" s="77"/>
      <c r="C76" s="106"/>
      <c r="D76" s="111"/>
    </row>
    <row r="77" spans="1:4" ht="14.25" hidden="1">
      <c r="A77" s="100"/>
      <c r="B77" s="77"/>
      <c r="C77" s="106"/>
      <c r="D77" s="111"/>
    </row>
    <row r="78" spans="1:4" ht="14.25" hidden="1">
      <c r="A78" s="100"/>
      <c r="B78" s="77"/>
      <c r="C78" s="106"/>
      <c r="D78" s="111"/>
    </row>
    <row r="79" spans="1:4" ht="14.25" hidden="1">
      <c r="A79" s="100"/>
      <c r="B79" s="77"/>
      <c r="C79" s="106"/>
      <c r="D79" s="111"/>
    </row>
    <row r="80" spans="1:4" ht="14.25" hidden="1">
      <c r="A80" s="100" t="s">
        <v>129</v>
      </c>
      <c r="B80" s="77"/>
      <c r="C80" s="106"/>
      <c r="D80" s="111"/>
    </row>
    <row r="81" spans="1:4" ht="14.25" hidden="1">
      <c r="A81" s="100"/>
      <c r="B81" s="77"/>
      <c r="C81" s="106"/>
      <c r="D81" s="111"/>
    </row>
    <row r="82" spans="1:4" ht="14.25" hidden="1">
      <c r="A82" s="100"/>
      <c r="B82" s="77"/>
      <c r="C82" s="106"/>
      <c r="D82" s="111"/>
    </row>
    <row r="83" spans="1:4" ht="14.25" hidden="1">
      <c r="A83" s="100"/>
      <c r="B83" s="77"/>
      <c r="C83" s="106"/>
      <c r="D83" s="111"/>
    </row>
    <row r="84" spans="1:4" ht="14.25" hidden="1">
      <c r="A84" s="100"/>
      <c r="B84" s="77"/>
      <c r="C84" s="106"/>
      <c r="D84" s="111"/>
    </row>
    <row r="85" spans="1:4" ht="14.25" hidden="1">
      <c r="A85" s="100" t="s">
        <v>131</v>
      </c>
      <c r="B85" s="77"/>
      <c r="C85" s="106"/>
      <c r="D85" s="111"/>
    </row>
    <row r="86" spans="1:4" ht="15" hidden="1">
      <c r="A86" s="101" t="s">
        <v>309</v>
      </c>
      <c r="B86" s="108">
        <v>3000</v>
      </c>
      <c r="C86" s="79">
        <v>810</v>
      </c>
      <c r="D86" s="110"/>
    </row>
    <row r="87" spans="1:4" ht="14.25">
      <c r="A87" s="109"/>
      <c r="B87" s="109"/>
      <c r="C87" s="109"/>
      <c r="D87" s="109"/>
    </row>
    <row r="88" spans="1:4" ht="14.25">
      <c r="A88" s="109"/>
      <c r="B88" s="109"/>
      <c r="C88" s="109"/>
      <c r="D88" s="109"/>
    </row>
    <row r="89" spans="1:4" ht="14.25">
      <c r="A89" s="109"/>
      <c r="B89" s="109"/>
      <c r="C89" s="109"/>
      <c r="D89" s="109"/>
    </row>
    <row r="90" spans="1:4" ht="14.25">
      <c r="A90" s="109"/>
      <c r="B90" s="109"/>
      <c r="C90" s="109"/>
      <c r="D90" s="109"/>
    </row>
    <row r="91" spans="1:4" ht="14.25">
      <c r="A91" s="109"/>
      <c r="B91" s="109"/>
      <c r="C91" s="109"/>
      <c r="D91" s="109"/>
    </row>
    <row r="92" spans="1:4" ht="14.25">
      <c r="A92" s="109"/>
      <c r="B92" s="109"/>
      <c r="C92" s="109"/>
      <c r="D92" s="10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&amp;C&amp;10 4. sz. melléklet&amp;11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Rozsasne.Icu</cp:lastModifiedBy>
  <cp:lastPrinted>2018-11-29T15:38:33Z</cp:lastPrinted>
  <dcterms:created xsi:type="dcterms:W3CDTF">2014-01-03T21:48:14Z</dcterms:created>
  <dcterms:modified xsi:type="dcterms:W3CDTF">2019-10-09T13:05:24Z</dcterms:modified>
  <cp:category/>
  <cp:version/>
  <cp:contentType/>
  <cp:contentStatus/>
</cp:coreProperties>
</file>